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6.xml"/>
  <Override ContentType="application/vnd.openxmlformats-officedocument.spreadsheetml.pivotCacheDefinition+xml" PartName="/xl/pivotCache/pivotCacheDefinition5.xml"/>
  <Override ContentType="application/vnd.openxmlformats-officedocument.spreadsheetml.pivotCacheDefinition+xml" PartName="/xl/pivotCache/pivotCacheDefinition11.xml"/>
  <Override ContentType="application/vnd.openxmlformats-officedocument.spreadsheetml.pivotCacheDefinition+xml" PartName="/xl/pivotCache/pivotCacheDefinition7.xml"/>
  <Override ContentType="application/vnd.openxmlformats-officedocument.spreadsheetml.pivotCacheDefinition+xml" PartName="/xl/pivotCache/pivotCacheDefinition8.xml"/>
  <Override ContentType="application/vnd.openxmlformats-officedocument.spreadsheetml.pivotCacheDefinition+xml" PartName="/xl/pivotCache/pivotCacheDefinition12.xml"/>
  <Override ContentType="application/vnd.openxmlformats-officedocument.spreadsheetml.pivotCacheDefinition+xml" PartName="/xl/pivotCache/pivotCacheDefinition9.xml"/>
  <Override ContentType="application/vnd.openxmlformats-officedocument.spreadsheetml.pivotCacheDefinition+xml" PartName="/xl/pivotCache/pivotCacheDefinition10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8.xml"/>
  <Override ContentType="application/vnd.openxmlformats-officedocument.spreadsheetml.table+xml" PartName="/xl/tables/table13.xml"/>
  <Override ContentType="application/vnd.openxmlformats-officedocument.spreadsheetml.table+xml" PartName="/xl/tables/table4.xml"/>
  <Override ContentType="application/vnd.openxmlformats-officedocument.spreadsheetml.table+xml" PartName="/xl/tables/table1.xml"/>
  <Override ContentType="application/vnd.openxmlformats-officedocument.spreadsheetml.table+xml" PartName="/xl/tables/table22.xml"/>
  <Override ContentType="application/vnd.openxmlformats-officedocument.spreadsheetml.table+xml" PartName="/xl/tables/table2.xml"/>
  <Override ContentType="application/vnd.openxmlformats-officedocument.spreadsheetml.table+xml" PartName="/xl/tables/table15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table+xml" PartName="/xl/tables/table24.xml"/>
  <Override ContentType="application/vnd.openxmlformats-officedocument.spreadsheetml.table+xml" PartName="/xl/tables/table11.xml"/>
  <Override ContentType="application/vnd.openxmlformats-officedocument.spreadsheetml.table+xml" PartName="/xl/tables/table5.xml"/>
  <Override ContentType="application/vnd.openxmlformats-officedocument.spreadsheetml.table+xml" PartName="/xl/tables/table20.xml"/>
  <Override ContentType="application/vnd.openxmlformats-officedocument.spreadsheetml.table+xml" PartName="/xl/tables/table3.xml"/>
  <Override ContentType="application/vnd.openxmlformats-officedocument.spreadsheetml.table+xml" PartName="/xl/tables/table17.xml"/>
  <Override ContentType="application/vnd.openxmlformats-officedocument.spreadsheetml.table+xml" PartName="/xl/tables/table19.xml"/>
  <Override ContentType="application/vnd.openxmlformats-officedocument.spreadsheetml.table+xml" PartName="/xl/tables/table10.xml"/>
  <Override ContentType="application/vnd.openxmlformats-officedocument.spreadsheetml.table+xml" PartName="/xl/tables/table7.xml"/>
  <Override ContentType="application/vnd.openxmlformats-officedocument.spreadsheetml.table+xml" PartName="/xl/tables/table16.xml"/>
  <Override ContentType="application/vnd.openxmlformats-officedocument.spreadsheetml.table+xml" PartName="/xl/tables/table21.xml"/>
  <Override ContentType="application/vnd.openxmlformats-officedocument.spreadsheetml.table+xml" PartName="/xl/tables/table14.xml"/>
  <Override ContentType="application/vnd.openxmlformats-officedocument.spreadsheetml.table+xml" PartName="/xl/tables/table23.xml"/>
  <Override ContentType="application/vnd.openxmlformats-officedocument.spreadsheetml.table+xml" PartName="/xl/tables/table12.xml"/>
  <Override ContentType="application/vnd.openxmlformats-officedocument.spreadsheetml.table+xml" PartName="/xl/tables/table9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15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9.xml"/>
  <Override ContentType="application/vnd.openxmlformats-officedocument.spreadsheetml.pivotTable+xml" PartName="/xl/pivotTables/pivotTable11.xml"/>
  <Override ContentType="application/vnd.openxmlformats-officedocument.spreadsheetml.pivotTable+xml" PartName="/xl/pivotTables/pivotTable1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14.xml"/>
  <Override ContentType="application/vnd.openxmlformats-officedocument.spreadsheetml.pivotTable+xml" PartName="/xl/pivotTables/pivotTable1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do" sheetId="1" r:id="rId4"/>
    <sheet state="visible" name="validation summery" sheetId="2" r:id="rId5"/>
    <sheet state="visible" name="stuff" sheetId="3" r:id="rId6"/>
    <sheet state="visible" name="course_teacher" sheetId="4" r:id="rId7"/>
    <sheet state="visible" name="table_full" sheetId="5" r:id="rId8"/>
    <sheet state="visible" name="teacher_load_summery" sheetId="6" r:id="rId9"/>
    <sheet state="visible" name="helping_stuff_load_summery" sheetId="7" r:id="rId10"/>
    <sheet state="visible" name="location validation" sheetId="8" r:id="rId11"/>
    <sheet state="visible" name="group validation" sheetId="9" r:id="rId12"/>
    <sheet state="visible" name="pow" sheetId="10" r:id="rId13"/>
    <sheet state="visible" name="comm" sheetId="11" r:id="rId14"/>
    <sheet state="hidden" name="locations" sheetId="12" r:id="rId15"/>
    <sheet state="visible" name="comp" sheetId="13" r:id="rId16"/>
    <sheet state="visible" name="location table" sheetId="14" r:id="rId17"/>
    <sheet state="visible" name="prof validation" sheetId="15" r:id="rId18"/>
    <sheet state="visible" name="two day policy" sheetId="16" r:id="rId19"/>
    <sheet state="visible" name="course_info" sheetId="17" r:id="rId20"/>
    <sheet state="visible" name="location_new_form" sheetId="18" r:id="rId21"/>
    <sheet state="hidden" name="course_info_all" sheetId="19" r:id="rId22"/>
    <sheet state="hidden" name="location report" sheetId="20" r:id="rId23"/>
    <sheet state="hidden" name="course_hours_validation" sheetId="21" r:id="rId24"/>
    <sheet state="visible" name="SlotTime" sheetId="22" r:id="rId25"/>
    <sheet state="hidden" name="Copy of course_hours_validation" sheetId="23" r:id="rId26"/>
    <sheet state="hidden" name="course_hours_validation_section" sheetId="24" r:id="rId27"/>
    <sheet state="hidden" name="Detail22-2-الاثنين-1-المحاضرة ا" sheetId="25" r:id="rId28"/>
    <sheet state="hidden" name="course_hours_validation_s_cs" sheetId="26" r:id="rId29"/>
    <sheet state="hidden" name="prof load" sheetId="27" r:id="rId30"/>
    <sheet state="hidden" name="Professors Load_OLD" sheetId="28" r:id="rId31"/>
    <sheet state="hidden" name="course_prof_summery" sheetId="29" r:id="rId32"/>
    <sheet state="hidden" name="helping stuffload" sheetId="30" r:id="rId33"/>
    <sheet state="hidden" name="Copy of helping stuffload" sheetId="31" r:id="rId34"/>
    <sheet state="visible" name="load_summery" sheetId="32" r:id="rId35"/>
    <sheet state="visible" name="outsiders" sheetId="33" r:id="rId36"/>
  </sheets>
  <definedNames>
    <definedName name="degreeShorten">stuff!$J$1:$K$5</definedName>
    <definedName hidden="1" localSheetId="1" name="_xlnm._FilterDatabase">'validation summery'!$A$1</definedName>
    <definedName hidden="1" localSheetId="2" name="_xlnm._FilterDatabase">stuff!$D$1:$D$1000</definedName>
    <definedName hidden="1" localSheetId="3" name="_xlnm._FilterDatabase">course_teacher!$A$1:$AB$990</definedName>
    <definedName hidden="1" localSheetId="4" name="_xlnm._FilterDatabase">table_full!$A$1:$U$139</definedName>
    <definedName hidden="1" localSheetId="16" name="_xlnm._FilterDatabase">course_info!$A$1:$I$100</definedName>
    <definedName hidden="1" localSheetId="20" name="_xlnm._FilterDatabase">course_hours_validation!$A$1:$F$59</definedName>
    <definedName hidden="1" localSheetId="22" name="_xlnm._FilterDatabase">'Copy of course_hours_validation'!$A$1:$F$59</definedName>
    <definedName hidden="1" localSheetId="23" name="_xlnm._FilterDatabase">course_hours_validation_section!$A$1:$F$59</definedName>
    <definedName hidden="1" localSheetId="25" name="_xlnm._FilterDatabase">course_hours_validation_s_cs!$A$1:$F$59</definedName>
    <definedName hidden="1" localSheetId="4" name="Z_5E2C2247_D619_442C_9647_1DC8BCE90D10_.wvu.FilterData">table_full!$A$1:$S$136</definedName>
    <definedName hidden="1" localSheetId="4" name="Z_AF426DA7_C745_4615_841D_A5D92BBD7151_.wvu.FilterData">table_full!$A$1:$S$136</definedName>
    <definedName hidden="1" localSheetId="4" name="Z_EF28F56C_EB61_4939_ABA8_C9A0496498AF_.wvu.FilterData">table_full!$A$1:$U$136</definedName>
    <definedName hidden="1" localSheetId="4" name="Z_C7D8D1D8_A777_4385_99B4_F5A39AB80E6E_.wvu.FilterData">table_full!$A$1:$S$135</definedName>
    <definedName hidden="1" localSheetId="4" name="Z_502A0C4C_1012_4DE5_A497_B8C88C02464F_.wvu.FilterData">table_full!$A$1:$U$136</definedName>
  </definedNames>
  <calcPr/>
  <customWorkbookViews>
    <customWorkbookView activeSheetId="0" maximized="1" windowHeight="0" windowWidth="0" guid="{AF426DA7-C745-4615-841D-A5D92BBD7151}" name="Filter 4"/>
    <customWorkbookView activeSheetId="0" maximized="1" windowHeight="0" windowWidth="0" guid="{EF28F56C-EB61-4939-ABA8-C9A0496498AF}" name="Filter 5"/>
    <customWorkbookView activeSheetId="0" maximized="1" windowHeight="0" windowWidth="0" guid="{502A0C4C-1012-4DE5-A497-B8C88C02464F}" name="Filter 2"/>
    <customWorkbookView activeSheetId="0" maximized="1" windowHeight="0" windowWidth="0" guid="{5E2C2247-D619-442C-9647-1DC8BCE90D10}" name="Filter 3"/>
    <customWorkbookView activeSheetId="0" maximized="1" windowHeight="0" windowWidth="0" guid="{C7D8D1D8-A777-4385-99B4-F5A39AB80E6E}" name="Filter 1"/>
  </customWorkbookViews>
  <pivotCaches>
    <pivotCache cacheId="0" r:id="rId37"/>
    <pivotCache cacheId="1" r:id="rId38"/>
    <pivotCache cacheId="2" r:id="rId39"/>
    <pivotCache cacheId="3" r:id="rId40"/>
    <pivotCache cacheId="4" r:id="rId41"/>
    <pivotCache cacheId="5" r:id="rId42"/>
    <pivotCache cacheId="6" r:id="rId43"/>
    <pivotCache cacheId="7" r:id="rId44"/>
    <pivotCache cacheId="8" r:id="rId45"/>
    <pivotCache cacheId="9" r:id="rId46"/>
    <pivotCache cacheId="10" r:id="rId47"/>
    <pivotCache cacheId="11" r:id="rId48"/>
  </pivotCache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24">
      <text>
        <t xml:space="preserve">half slot
	-AbdelRahamn Ragab Hashem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K23">
      <text>
        <t xml:space="preserve">half slot
	-AbdelRahamn Ragab Hashem</t>
      </text>
    </comment>
  </commentList>
</comments>
</file>

<file path=xl/sharedStrings.xml><?xml version="1.0" encoding="utf-8"?>
<sst xmlns="http://schemas.openxmlformats.org/spreadsheetml/2006/main" count="4951" uniqueCount="955">
  <si>
    <t>in_sheet</t>
  </si>
  <si>
    <t>in_docs</t>
  </si>
  <si>
    <t>inform related staff</t>
  </si>
  <si>
    <t>contact</t>
  </si>
  <si>
    <t>original</t>
  </si>
  <si>
    <t>related changes</t>
  </si>
  <si>
    <t>current pending</t>
  </si>
  <si>
    <t>reflection_in_table</t>
  </si>
  <si>
    <t>required actions 1</t>
  </si>
  <si>
    <t>rule</t>
  </si>
  <si>
    <t>errors</t>
  </si>
  <si>
    <t xml:space="preserve">location </t>
  </si>
  <si>
    <t>each location has only one instructor at time</t>
  </si>
  <si>
    <t>profs</t>
  </si>
  <si>
    <t xml:space="preserve">each prof exist in only one locatio and time slot at time </t>
  </si>
  <si>
    <t>groups</t>
  </si>
  <si>
    <t xml:space="preserve">each group has only one Tutor at time </t>
  </si>
  <si>
    <t xml:space="preserve"> helping stuff </t>
  </si>
  <si>
    <t xml:space="preserve">each member go two days to university </t>
  </si>
  <si>
    <t>courses lec time</t>
  </si>
  <si>
    <t>a course satisfy policy for teaching hourse</t>
  </si>
  <si>
    <t xml:space="preserve">to be calculated </t>
  </si>
  <si>
    <t>courses sec time</t>
  </si>
  <si>
    <t>to be calculated</t>
  </si>
  <si>
    <t>aggregate lecs</t>
  </si>
  <si>
    <t xml:space="preserve">multi group courses are agregated in lecs if same prof </t>
  </si>
  <si>
    <t>separate section</t>
  </si>
  <si>
    <t xml:space="preserve">multi group courses are separated in sections </t>
  </si>
  <si>
    <t>TODO</t>
  </si>
  <si>
    <t>قسم</t>
  </si>
  <si>
    <t>درجه</t>
  </si>
  <si>
    <t>اختصار</t>
  </si>
  <si>
    <t>الاسم</t>
  </si>
  <si>
    <t>اسم_لقب</t>
  </si>
  <si>
    <t>ترتيب</t>
  </si>
  <si>
    <t>شعبه</t>
  </si>
  <si>
    <t>استاذ</t>
  </si>
  <si>
    <t>أ.د</t>
  </si>
  <si>
    <t>كهرباء</t>
  </si>
  <si>
    <t>مجدي عتيبة</t>
  </si>
  <si>
    <t>استاذ مساعد</t>
  </si>
  <si>
    <t>أ.م.د</t>
  </si>
  <si>
    <t>عمرو رفعت</t>
  </si>
  <si>
    <t>مدرس</t>
  </si>
  <si>
    <t>د</t>
  </si>
  <si>
    <t>رانيا أبو السعود</t>
  </si>
  <si>
    <t>مدرس مساعد</t>
  </si>
  <si>
    <t>م</t>
  </si>
  <si>
    <t>اسليمان عوض فرج</t>
  </si>
  <si>
    <t>معيد</t>
  </si>
  <si>
    <t>جيهان نجيب</t>
  </si>
  <si>
    <t>جلال نديم</t>
  </si>
  <si>
    <t>تامر بركات</t>
  </si>
  <si>
    <t>جيهان الشاذلي</t>
  </si>
  <si>
    <t>صابر محمد</t>
  </si>
  <si>
    <t>احمد نشأت</t>
  </si>
  <si>
    <t>طارق مصطفى</t>
  </si>
  <si>
    <t>داليا علام</t>
  </si>
  <si>
    <t>عمرو عبد الله</t>
  </si>
  <si>
    <t>سوزان عبد الهادى</t>
  </si>
  <si>
    <t>وائل وهبه</t>
  </si>
  <si>
    <t>عماد دعبس</t>
  </si>
  <si>
    <t>عبير جلال</t>
  </si>
  <si>
    <t>رانية فؤاد</t>
  </si>
  <si>
    <t>احمد فؤاد</t>
  </si>
  <si>
    <t>محمد حسن</t>
  </si>
  <si>
    <t>احمد مصطفى</t>
  </si>
  <si>
    <t>محمد كمال</t>
  </si>
  <si>
    <t>محمود عاطف</t>
  </si>
  <si>
    <t>خالد حسنى</t>
  </si>
  <si>
    <t>محمد حمدى</t>
  </si>
  <si>
    <t>مختارسعيد</t>
  </si>
  <si>
    <t>اسماء صلاح فرج</t>
  </si>
  <si>
    <t>سيد طه</t>
  </si>
  <si>
    <t>هبه محمود صوفي</t>
  </si>
  <si>
    <t>ياسر ممدوح</t>
  </si>
  <si>
    <t>احمد جمال احمد</t>
  </si>
  <si>
    <t>أحمد فرحان محمد</t>
  </si>
  <si>
    <t>داليا عرفه يسري</t>
  </si>
  <si>
    <t>فاطمة مازن علي</t>
  </si>
  <si>
    <t>حسن سالم</t>
  </si>
  <si>
    <t>مريم فايد</t>
  </si>
  <si>
    <t>محمد محمود</t>
  </si>
  <si>
    <t>نشأت محمد حسين</t>
  </si>
  <si>
    <t>يمنى عمران</t>
  </si>
  <si>
    <t>محمد محمود سعيد</t>
  </si>
  <si>
    <t>آلاء محمد أحمد فكيرين هلال</t>
  </si>
  <si>
    <t>احمد اسامه محمد</t>
  </si>
  <si>
    <t>محمود محمد عادل</t>
  </si>
  <si>
    <t>احمد عويس شعبان</t>
  </si>
  <si>
    <t>محمد مصطفى محمود علي</t>
  </si>
  <si>
    <t>محمد يحيى</t>
  </si>
  <si>
    <t>عبدالرحمن اشرف</t>
  </si>
  <si>
    <t>محمد ربيع</t>
  </si>
  <si>
    <t>امنية حسنى</t>
  </si>
  <si>
    <t>مي شعبان</t>
  </si>
  <si>
    <t>مصطفى محمد موسى</t>
  </si>
  <si>
    <t>شوكت محمد</t>
  </si>
  <si>
    <t>عبدالرحمن نادي طه</t>
  </si>
  <si>
    <t>دميانة اميل ميخائيل</t>
  </si>
  <si>
    <t>جهاد عوض على</t>
  </si>
  <si>
    <t>ياسمين طنطاوي</t>
  </si>
  <si>
    <t>عماد محمد السيد ياسين</t>
  </si>
  <si>
    <t>أحمد محمد علي حلمي</t>
  </si>
  <si>
    <t>امنه مازن علي</t>
  </si>
  <si>
    <t>مايكل رفعت حبيب</t>
  </si>
  <si>
    <t>احمد سيد عبدالرازق عبدالقوي</t>
  </si>
  <si>
    <t>ندى الجمال</t>
  </si>
  <si>
    <t>عبدالرحمن جمال محمد</t>
  </si>
  <si>
    <t>مايكل عوض عيسى زكى</t>
  </si>
  <si>
    <t>عبير مصطفى سيد</t>
  </si>
  <si>
    <t>عبدالرحمن رجب هاشم</t>
  </si>
  <si>
    <t>محمد خالد محمد علي</t>
  </si>
  <si>
    <t>عبدالرحمن حسن</t>
  </si>
  <si>
    <t>مجدي حنا</t>
  </si>
  <si>
    <t>حازم عطية</t>
  </si>
  <si>
    <t>اماني محمد عطيه</t>
  </si>
  <si>
    <t>حمدية منصور</t>
  </si>
  <si>
    <t>محمود ناصف</t>
  </si>
  <si>
    <t xml:space="preserve">محمد صلاح </t>
  </si>
  <si>
    <t>محمود سيد</t>
  </si>
  <si>
    <t>احمد رجب</t>
  </si>
  <si>
    <t>اندرو امجد</t>
  </si>
  <si>
    <t>سمر احمد</t>
  </si>
  <si>
    <t>محمود عبد الخالق</t>
  </si>
  <si>
    <t>مصطفى رضوان</t>
  </si>
  <si>
    <t>ماجد كساب</t>
  </si>
  <si>
    <t>احمد عبداللطيف</t>
  </si>
  <si>
    <t>رمضان حسن</t>
  </si>
  <si>
    <t>عماد عمر</t>
  </si>
  <si>
    <t>منة البراوي</t>
  </si>
  <si>
    <t>عمرو قاعود</t>
  </si>
  <si>
    <t>عمرو مبروك</t>
  </si>
  <si>
    <t>عبدالله سلامة</t>
  </si>
  <si>
    <t>يارا عبدالجواد</t>
  </si>
  <si>
    <t>احمد السيد عبدالكريم</t>
  </si>
  <si>
    <t>اسلام عاطف</t>
  </si>
  <si>
    <t>شعبان جمال</t>
  </si>
  <si>
    <t>محمود بدوي</t>
  </si>
  <si>
    <t>محمد داوود</t>
  </si>
  <si>
    <t>اميرة الدسوقي</t>
  </si>
  <si>
    <t>حنان ربيع</t>
  </si>
  <si>
    <t>منة الله محمود</t>
  </si>
  <si>
    <t xml:space="preserve"> محمد دلجاوي</t>
  </si>
  <si>
    <t>محمد مجدي عبدالعزيز</t>
  </si>
  <si>
    <t>مي عزالدين</t>
  </si>
  <si>
    <t>محمد ناصر</t>
  </si>
  <si>
    <t>محمد إبراهيم</t>
  </si>
  <si>
    <t>منتدب</t>
  </si>
  <si>
    <t>أيمن عنتر</t>
  </si>
  <si>
    <t>احمد ياسر احمد عبدالفتاح</t>
  </si>
  <si>
    <t>محمود هاشم</t>
  </si>
  <si>
    <t>محمد سعد</t>
  </si>
  <si>
    <t>أحمد محمود</t>
  </si>
  <si>
    <t>مصطفي نورالدين مصطفي</t>
  </si>
  <si>
    <t>هادي سامر عبدالحافظ</t>
  </si>
  <si>
    <t xml:space="preserve"> إيهاب محمود بيومي عقبة</t>
  </si>
  <si>
    <t>حجز مكان</t>
  </si>
  <si>
    <t>فاطمة محمد</t>
  </si>
  <si>
    <t>منال شعبان</t>
  </si>
  <si>
    <t>هشام ياسر أحمد عبد الفتاح</t>
  </si>
  <si>
    <t>محمود عادل</t>
  </si>
  <si>
    <t>اثار شعبان</t>
  </si>
  <si>
    <t>sp_code</t>
  </si>
  <si>
    <t>course_code</t>
  </si>
  <si>
    <t>speciality</t>
  </si>
  <si>
    <t>teacher_1</t>
  </si>
  <si>
    <t>teacher_2</t>
  </si>
  <si>
    <t>helping_stuff_1</t>
  </si>
  <si>
    <t>helping_stuff_2</t>
  </si>
  <si>
    <t>course_name</t>
  </si>
  <si>
    <t>assistant division</t>
  </si>
  <si>
    <t>CCE-111</t>
  </si>
  <si>
    <t>comm</t>
  </si>
  <si>
    <t>د.احمد مصطفى</t>
  </si>
  <si>
    <t>م.محمود هاشم</t>
  </si>
  <si>
    <t>comp</t>
  </si>
  <si>
    <t>CCE-112</t>
  </si>
  <si>
    <t>د.مي عزالدين</t>
  </si>
  <si>
    <t>م.جهاد عوض على</t>
  </si>
  <si>
    <t>CCE-211</t>
  </si>
  <si>
    <t>د.رانية فؤاد</t>
  </si>
  <si>
    <t>م.ياسمين طنطاوي</t>
  </si>
  <si>
    <t>CCE-212</t>
  </si>
  <si>
    <t>د.منال شعبان</t>
  </si>
  <si>
    <t>م.حسن سالم</t>
  </si>
  <si>
    <t>CCE-213</t>
  </si>
  <si>
    <t>م.عبير مصطفى سيد</t>
  </si>
  <si>
    <t>division</t>
  </si>
  <si>
    <t>course count</t>
  </si>
  <si>
    <t>assistant count</t>
  </si>
  <si>
    <t>max_num_courses</t>
  </si>
  <si>
    <t>EMP-101</t>
  </si>
  <si>
    <t>أ.م.د.احمد عبداللطيف</t>
  </si>
  <si>
    <t>أ.م.د.ماجد كساب</t>
  </si>
  <si>
    <t>م.اثار شعبان</t>
  </si>
  <si>
    <t>external</t>
  </si>
  <si>
    <t>EMP-104</t>
  </si>
  <si>
    <t>د.اميرة الدسوقي</t>
  </si>
  <si>
    <t>أ.م.د.منة الله محمود</t>
  </si>
  <si>
    <t>م.اندرو امجد</t>
  </si>
  <si>
    <t>pow</t>
  </si>
  <si>
    <t>EMP-106</t>
  </si>
  <si>
    <t>أ.د.حازم عطية</t>
  </si>
  <si>
    <t>EPE-111</t>
  </si>
  <si>
    <t>د.وائل وهبه</t>
  </si>
  <si>
    <t>م.احمد عويس شعبان</t>
  </si>
  <si>
    <t>EPE-211</t>
  </si>
  <si>
    <t>د.محمود محمد عادل</t>
  </si>
  <si>
    <t>م.محمد خالد محمد علي</t>
  </si>
  <si>
    <t>EPE-212</t>
  </si>
  <si>
    <t>أ.م.د.مختارسعيد</t>
  </si>
  <si>
    <t>UNI-013E</t>
  </si>
  <si>
    <t>د.حمدية منصور</t>
  </si>
  <si>
    <t>م.محمود عبد الخالق</t>
  </si>
  <si>
    <t>UNI-2</t>
  </si>
  <si>
    <t>أ.د. إيهاب محمود بيومي عقبة</t>
  </si>
  <si>
    <t>أ.د.حجز مكان</t>
  </si>
  <si>
    <t>كهت-301</t>
  </si>
  <si>
    <t>د.محمد حمدى</t>
  </si>
  <si>
    <t>م.محمد مصطفى محمود علي</t>
  </si>
  <si>
    <t>كهت-302</t>
  </si>
  <si>
    <t>أ.م.د.جلال نديم</t>
  </si>
  <si>
    <t>م.هشام ياسر أحمد عبد الفتاح</t>
  </si>
  <si>
    <t>كهت-303</t>
  </si>
  <si>
    <t>أ.م.د.احمد نشأت</t>
  </si>
  <si>
    <t>م.عبدالرحمن اشرف</t>
  </si>
  <si>
    <t>كهت-304</t>
  </si>
  <si>
    <t>م.ندى الجمال</t>
  </si>
  <si>
    <t>كهت-305</t>
  </si>
  <si>
    <t>د.أحمد فرحان محمد</t>
  </si>
  <si>
    <t>م.هادي سامر عبدالحافظ</t>
  </si>
  <si>
    <t>كهت-322</t>
  </si>
  <si>
    <t>د.احمد جمال احمد</t>
  </si>
  <si>
    <t>كهت-401</t>
  </si>
  <si>
    <t>م.عبدالرحمن حسن</t>
  </si>
  <si>
    <t>كهت-402</t>
  </si>
  <si>
    <t>أ.م.د.تامر بركات</t>
  </si>
  <si>
    <t>كهت-403</t>
  </si>
  <si>
    <t>كهت-404</t>
  </si>
  <si>
    <t>د.اسماء صلاح فرج</t>
  </si>
  <si>
    <t>م.احمد اسامه محمد</t>
  </si>
  <si>
    <t>كهت-421</t>
  </si>
  <si>
    <t>أ.م.د.جيهان نجيب</t>
  </si>
  <si>
    <t>م.أحمد محمود</t>
  </si>
  <si>
    <t>كهت-428</t>
  </si>
  <si>
    <t>د.فاطمة مازن علي</t>
  </si>
  <si>
    <t>كهت-498</t>
  </si>
  <si>
    <t>كهت-499</t>
  </si>
  <si>
    <t>كهح-301</t>
  </si>
  <si>
    <t>كهح-302</t>
  </si>
  <si>
    <t>أ.د.عمرو رفعت</t>
  </si>
  <si>
    <t>م.امنية حسنى</t>
  </si>
  <si>
    <t>كهح-303</t>
  </si>
  <si>
    <t>أ.د.رانيا أبو السعود</t>
  </si>
  <si>
    <t>كهح-314</t>
  </si>
  <si>
    <t>كهح-321</t>
  </si>
  <si>
    <t>م.محمد ناصر</t>
  </si>
  <si>
    <t>كهح-401</t>
  </si>
  <si>
    <t>د.سيد طه</t>
  </si>
  <si>
    <t>م.عبدالرحمن رجب هاشم</t>
  </si>
  <si>
    <t>كهح-402</t>
  </si>
  <si>
    <t>م.محمد سعد</t>
  </si>
  <si>
    <t>كهح-422</t>
  </si>
  <si>
    <t>كهح-425</t>
  </si>
  <si>
    <t>كهح-428</t>
  </si>
  <si>
    <t>كهح-498</t>
  </si>
  <si>
    <t>د.ياسر ممدوح</t>
  </si>
  <si>
    <t>كهح-499</t>
  </si>
  <si>
    <t>م.حنان ربيع</t>
  </si>
  <si>
    <t>م.محمد يحيى</t>
  </si>
  <si>
    <t>كهق-301</t>
  </si>
  <si>
    <t>أ.م.د.صابر محمد</t>
  </si>
  <si>
    <t>م.احمد ياسر احمد عبدالفتاح</t>
  </si>
  <si>
    <t>كهق-302</t>
  </si>
  <si>
    <t>م.محمد ربيع</t>
  </si>
  <si>
    <t>كهق-303</t>
  </si>
  <si>
    <t>أ.م.د.جيهان الشاذلي</t>
  </si>
  <si>
    <t>م.عماد محمد السيد ياسين</t>
  </si>
  <si>
    <t>كهق-304</t>
  </si>
  <si>
    <t>أ.م.د.داليا علام</t>
  </si>
  <si>
    <t>كهق-305</t>
  </si>
  <si>
    <t>د.عماد دعبس</t>
  </si>
  <si>
    <t>م.مايكل عوض عيسى زكى</t>
  </si>
  <si>
    <t>كهق-321</t>
  </si>
  <si>
    <t>د.احمد فؤاد</t>
  </si>
  <si>
    <t>كهق-401</t>
  </si>
  <si>
    <t>أ.م.د.عبير جلال</t>
  </si>
  <si>
    <t>كهق-402</t>
  </si>
  <si>
    <t>د.هبه محمود صوفي</t>
  </si>
  <si>
    <t>م.مصطفي نورالدين مصطفي</t>
  </si>
  <si>
    <t>كهق-403</t>
  </si>
  <si>
    <t>كهق-404</t>
  </si>
  <si>
    <t>كهق-421</t>
  </si>
  <si>
    <t>كهق-426</t>
  </si>
  <si>
    <t>كهق-498</t>
  </si>
  <si>
    <t>كهق-499</t>
  </si>
  <si>
    <t>كهت-5xx</t>
  </si>
  <si>
    <t>is_valid</t>
  </si>
  <si>
    <t>is_half_slot</t>
  </si>
  <si>
    <t>day</t>
  </si>
  <si>
    <t>slot</t>
  </si>
  <si>
    <t>code</t>
  </si>
  <si>
    <t>activityType</t>
  </si>
  <si>
    <t>location</t>
  </si>
  <si>
    <t>active_tutor</t>
  </si>
  <si>
    <t>level</t>
  </si>
  <si>
    <t>day_slot</t>
  </si>
  <si>
    <t>specialy_level</t>
  </si>
  <si>
    <t>time</t>
  </si>
  <si>
    <t>day_order</t>
  </si>
  <si>
    <t>confirmed by tutor</t>
  </si>
  <si>
    <t>teaching_hours</t>
  </si>
  <si>
    <t>teachin_hourse_printalble</t>
  </si>
  <si>
    <t>main_tutor</t>
  </si>
  <si>
    <t>helping_stuff</t>
  </si>
  <si>
    <t>main_tutor_write</t>
  </si>
  <si>
    <t>helping_stuff_write</t>
  </si>
  <si>
    <t>الاثنين</t>
  </si>
  <si>
    <t>تمارين</t>
  </si>
  <si>
    <t>فصل 1</t>
  </si>
  <si>
    <t>الاحد</t>
  </si>
  <si>
    <t>فصل 3</t>
  </si>
  <si>
    <t>الاربعاء</t>
  </si>
  <si>
    <t>محاضرة</t>
  </si>
  <si>
    <t>مدرج 3</t>
  </si>
  <si>
    <t>فصل 4</t>
  </si>
  <si>
    <t>مدرج 1</t>
  </si>
  <si>
    <t>فصل 2</t>
  </si>
  <si>
    <t>مدرج 2</t>
  </si>
  <si>
    <t>مدرج 4</t>
  </si>
  <si>
    <t>فصل 5</t>
  </si>
  <si>
    <t>الثلاثاء</t>
  </si>
  <si>
    <t>الخميس</t>
  </si>
  <si>
    <t xml:space="preserve">rule </t>
  </si>
  <si>
    <t>location can only have one prof at time</t>
  </si>
  <si>
    <t>only one instructor use this location</t>
  </si>
  <si>
    <t>2 or more</t>
  </si>
  <si>
    <t xml:space="preserve">invalid need check </t>
  </si>
  <si>
    <t xml:space="preserve"> </t>
  </si>
  <si>
    <t>COUNTUNIQUE of active_tutor</t>
  </si>
  <si>
    <t>Values</t>
  </si>
  <si>
    <t>Calculated Field 1</t>
  </si>
  <si>
    <t>comm 400</t>
  </si>
  <si>
    <t>comp 300</t>
  </si>
  <si>
    <t>pow 100</t>
  </si>
  <si>
    <t>pow 300</t>
  </si>
  <si>
    <t>comm 300</t>
  </si>
  <si>
    <t>pow 200</t>
  </si>
  <si>
    <t>pow 400</t>
  </si>
  <si>
    <t>comm 100</t>
  </si>
  <si>
    <t>comm 200</t>
  </si>
  <si>
    <t>comp 400</t>
  </si>
  <si>
    <t xml:space="preserve">مقرر اختياري 4 : معالجة الصور الرقمية - كهت-428 محاضرة
مدرج 4
د.فاطمة مازن علي
</t>
  </si>
  <si>
    <t xml:space="preserve">مقرر اختياري 3 أنظمة توزيع القوى - كهق-421 محاضرة
مدرج 3
د.احمد جمال احمد
</t>
  </si>
  <si>
    <t xml:space="preserve">مقرر اختياري 1 - إلكترونيات القوى - كهت-322 محاضرة
مدرج 2
د.احمد جمال احمد
</t>
  </si>
  <si>
    <t xml:space="preserve">Physics III - EMP-101 تمارين
مدرج 1
م.اثار شعبان
</t>
  </si>
  <si>
    <t xml:space="preserve">نظرية الاتصالات - كهح-314 تمارين
فصل 5
م.عبدالرحمن اشرف
</t>
  </si>
  <si>
    <t xml:space="preserve">تصميم تطبيقات الويب - كهح-401 تمارين
فصل 4
م.ندى الجمال
</t>
  </si>
  <si>
    <t xml:space="preserve">Electrical Circuits II - EPE-212 تمارين
فصل 3
م.محمد يحيى
</t>
  </si>
  <si>
    <t xml:space="preserve">Physics III - EMP-101 تمارين
فصل 2
م.حنان ربيع
</t>
  </si>
  <si>
    <t xml:space="preserve">Electronics - CCE-211 تمارين
فصل 1
م.ياسمين طنطاوي
</t>
  </si>
  <si>
    <t xml:space="preserve">المعالجات - كهت-304 محاضرة
مدرج 3
د.احمد مصطفى
</t>
  </si>
  <si>
    <t xml:space="preserve">Properties of Electrical Materials - EPE-211 محاضرة
مدرج 2
د.محمود محمد عادل
</t>
  </si>
  <si>
    <t xml:space="preserve">Physics III - EMP-101 محاضرة
مدرج 1
أ.م.د.احمد عبداللطيف
</t>
  </si>
  <si>
    <t xml:space="preserve">التدريب الميداني - كهح-498 محاضرة
فصل 5
د.ياسر ممدوح
</t>
  </si>
  <si>
    <t xml:space="preserve">هندسة الموجات الميكرونية - كهت-403 محاضرة
فصل 4
أ.م.د.تامر بركات
</t>
  </si>
  <si>
    <t xml:space="preserve">تطبيقات الحاسب الآلى فى الهندسة الكهربية - كهق-302 محاضرة
فصل 3
د.أحمد فرحان محمد
</t>
  </si>
  <si>
    <t xml:space="preserve">مقرر اختياري 3 أنظمة توزيع القوى - كهق-421 تمارين
فصل 2
م.هادي سامر عبدالحافظ
</t>
  </si>
  <si>
    <t xml:space="preserve">التدريب الميداني - كهت-498 محاضرة
مدرج 3
د.رانية فؤاد
</t>
  </si>
  <si>
    <t xml:space="preserve">Signals and System Fundamentals - CCE-212 محاضرة
مدرج 2
د.منال شعبان
</t>
  </si>
  <si>
    <t xml:space="preserve">Logic Design - CCE-111 محاضرة
مدرج 1
د.احمد مصطفى
</t>
  </si>
  <si>
    <t xml:space="preserve">التدريب الميداني - كهح-498 تمارين
فصل 5
م.محمد ناصر
</t>
  </si>
  <si>
    <t xml:space="preserve">التحكم الالي الرقمى - كهق-403 تمارين
فصل 4
م.احمد اسامه محمد
</t>
  </si>
  <si>
    <t xml:space="preserve">الكترونيات القوى - كهق-304 تمارين
فصل 3
م.محمد يحيى
</t>
  </si>
  <si>
    <t xml:space="preserve">التدريب الميداني - كهق-498 محاضرة
مدرج 4
د.محمود محمد عادل
</t>
  </si>
  <si>
    <t xml:space="preserve">هندسة التحكم - كهت-305 محاضرة
مدرج 3
د.أحمد فرحان محمد
</t>
  </si>
  <si>
    <t xml:space="preserve">مقرر إختياري 5 تطبيقات و تقنيات الذكاء الاصطناعى - كهح-428 تمارين
فصل 4
م.محمد ناصر
</t>
  </si>
  <si>
    <t xml:space="preserve">الكترونيات 6 - كهت-401 محاضرة
مدرج 4
د.رانية فؤاد
</t>
  </si>
  <si>
    <t xml:space="preserve">المعالجات الدقيقة وتطبيقاتها - كهح-301 تمارين
مدرج 3
م.ندى الجمال
</t>
  </si>
  <si>
    <t xml:space="preserve">Programming Techniques - CCE-112 تمارين
مدرج 1
م.جهاد عوض على
</t>
  </si>
  <si>
    <t xml:space="preserve">تحكم آلي ونظم - كهت-404 تمارين
فصل 4
م.احمد اسامه محمد
</t>
  </si>
  <si>
    <t xml:space="preserve">Signals and System Fundamentals - CCE-212 تمارين
فصل 2
م.حسن سالم
</t>
  </si>
  <si>
    <t xml:space="preserve">مقرر اختيارى 1 التركيبات الكهربية - كهق-321 محاضرة
مدرج 4
د.احمد فؤاد
</t>
  </si>
  <si>
    <t xml:space="preserve">الاتصالات التناظرية - كهت-303 محاضرة
مدرج 3
أ.م.د.احمد نشأت
</t>
  </si>
  <si>
    <t xml:space="preserve">Electronics - CCE-211 محاضرة
مدرج 2
د.رانية فؤاد
</t>
  </si>
  <si>
    <t xml:space="preserve">Electrical Circuits I - EPE-111 محاضرة
مدرج 1
د.وائل وهبه
</t>
  </si>
  <si>
    <t xml:space="preserve">تحكم آلي ونظم - كهت-404 تمارين
فصل 5
م.احمد اسامه محمد
</t>
  </si>
  <si>
    <t xml:space="preserve">التشغيل الأمثل ودراسة الاتزان والاعتمادية لنظم القوى الكهربية - كهق-401 محاضرة
فصل 4
أ.م.د.عبير جلال
</t>
  </si>
  <si>
    <t xml:space="preserve">Logic Design - CCE-111 تمارين
فصل 5
م.محمود هاشم
</t>
  </si>
  <si>
    <t xml:space="preserve">مقرر اختياري 3 - شبكات الحاسب - كهت-421 تمارين
فصل 4
م.أحمد محمود
</t>
  </si>
  <si>
    <t xml:space="preserve">Control Systems - CCE-213 تمارين
فصل 2
م.عبير مصطفى سيد
</t>
  </si>
  <si>
    <t xml:space="preserve">المعالجات - كهت-304 تمارين
فصل 1
م.ندى الجمال
</t>
  </si>
  <si>
    <t xml:space="preserve">أساسيات شبكات الحاسب - كهح-303 محاضرة
مدرج 4
أ.د.رانيا أبو السعود
</t>
  </si>
  <si>
    <t xml:space="preserve">مقرر اختياري 4 تصميم انظمة الطاقة الضوئية والتطبيقات  - كهق-426 تمارين
فصل 4
م.مصطفي نورالدين مصطفي
</t>
  </si>
  <si>
    <t xml:space="preserve">Logic Design - CCE-111 تمارين
فصل 2
م.محمد سعد
</t>
  </si>
  <si>
    <t xml:space="preserve">آلات التيار المتردد - كهق-301 محاضرة
مدرج 3
أ.م.د.صابر محمد
</t>
  </si>
  <si>
    <t xml:space="preserve">Electrical Circuits II - EPE-212 محاضرة
مدرج 2
أ.م.د.مختارسعيد
</t>
  </si>
  <si>
    <t xml:space="preserve">Differential Equation and Numerical Analysis - EMP-104 تمارين
مدرج 1
م.اندرو امجد
</t>
  </si>
  <si>
    <t xml:space="preserve">الكترونيات صناعية - كهق-404 محاضرة
فصل 5
د.هبه محمود صوفي
</t>
  </si>
  <si>
    <t xml:space="preserve">نظم الاتصالات - كهت-402 محاضرة
فصل 4
أ.م.د.تامر بركات
</t>
  </si>
  <si>
    <t xml:space="preserve">مقرر اختياري (1) تعلم الالة - كهح-321 محاضرة
فصل 3
د.مي عزالدين
</t>
  </si>
  <si>
    <t xml:space="preserve">مقرر إختياري 4 شبكات الحاسب المتطورة  - كهح-425 تمارين
فصل 2
م.أحمد محمود
</t>
  </si>
  <si>
    <t xml:space="preserve">الكترونيات 4 - كهت-301 محاضرة
فصل 1
د.محمد حمدى
</t>
  </si>
  <si>
    <t xml:space="preserve">النظرية الموحدة للآلات الكهربية - كهق-402 محاضرة
مدرج 4
د.هبه محمود صوفي
</t>
  </si>
  <si>
    <t xml:space="preserve">Complex Analysis and Partial differential equation - EMP-106 محاضرة
مدرج 2
أ.د.حازم عطية
</t>
  </si>
  <si>
    <t xml:space="preserve">Differential Equation and Numerical Analysis - EMP-104 محاضرة
مدرج 1
د.اميرة الدسوقي
</t>
  </si>
  <si>
    <t xml:space="preserve">المشروع 1 - كهح-499 محاضرة
فصل 5
</t>
  </si>
  <si>
    <t xml:space="preserve">الرسم بالحاسب - كهح-302 محاضرة
فصل 4
أ.د.عمرو رفعت
</t>
  </si>
  <si>
    <t xml:space="preserve">مقرر اختياري 4 : معالجة الصور الرقمية - كهت-428 تمارين
فصل 1
م.هشام ياسر أحمد عبد الفتاح
</t>
  </si>
  <si>
    <t xml:space="preserve">نظم الاتصالات - كهت-402 تمارين
مدرج 4
م.محمد مصطفى محمود علي
</t>
  </si>
  <si>
    <t xml:space="preserve">Complex Analysis and Partial differential equation - EMP-106 محاضرة
مدرج 1
أ.د.حازم عطية
</t>
  </si>
  <si>
    <t xml:space="preserve">مشروع التخرج 1 - كهق-499 محاضرة
فصل 5
</t>
  </si>
  <si>
    <t xml:space="preserve">مقرر إختياري 4 شبكات الحاسب المتطورة  - كهح-425 محاضرة
فصل 3
د.منال شعبان
</t>
  </si>
  <si>
    <t xml:space="preserve">مقرر اختيارى 1 التركيبات الكهربية - كهق-321 تمارين
فصل 2
م.مايكل عوض عيسى زكى
</t>
  </si>
  <si>
    <t xml:space="preserve">مشروع التخرج 1 - كهت-499 محاضرة
مدرج 3
</t>
  </si>
  <si>
    <t xml:space="preserve">Complex Analysis and Partial differential equation - EMP-106 تمارين
مدرج 1
</t>
  </si>
  <si>
    <t xml:space="preserve">مشروع التخرج 1 - كهق-499 محاضرة
فصل 2
</t>
  </si>
  <si>
    <t xml:space="preserve">موجات كهرومغناطيسية - كهت-302 محاضرة
مدرج 4
أ.م.د.جلال نديم
</t>
  </si>
  <si>
    <t xml:space="preserve">مقرر اختياري 3 - شبكات الحاسب - كهت-421 محاضرة
مدرج 3
أ.م.د.جيهان نجيب
</t>
  </si>
  <si>
    <t xml:space="preserve">مقرر إختياري 5 تطبيقات و تقنيات الذكاء الاصطناعى - كهح-428 محاضرة
مدرج 2
د.فاطمة مازن علي
</t>
  </si>
  <si>
    <t xml:space="preserve">Programming Techniques - CCE-112 محاضرة
مدرج 1
د.مي عزالدين
</t>
  </si>
  <si>
    <t xml:space="preserve">Signals and System Fundamentals - CCE-212 تمارين
فصل 5
م.حسن سالم
</t>
  </si>
  <si>
    <t xml:space="preserve">أساسيات شبكات الحاسب - كهح-303 تمارين
فصل 4
م.امنية حسنى
</t>
  </si>
  <si>
    <t xml:space="preserve">آلات التيار المتردد - كهق-301 تمارين
فصل 3
م.احمد ياسر احمد عبدالفتاح
</t>
  </si>
  <si>
    <t xml:space="preserve">Control Systems - CCE-213 تمارين
مدرج 2
م.عبير مصطفى سيد
</t>
  </si>
  <si>
    <t xml:space="preserve">Electrical Circuits I - EPE-111 تمارين
فصل 5
م.احمد عويس شعبان
</t>
  </si>
  <si>
    <t xml:space="preserve">النظرية الموحدة للآلات الكهربية - كهق-402 تمارين
فصل 4
م.مصطفي نورالدين مصطفي
</t>
  </si>
  <si>
    <t xml:space="preserve">الكترونيات 4 - كهت-301 تمارين
فصل 3
م.محمد مصطفى محمود علي
</t>
  </si>
  <si>
    <t xml:space="preserve">المعالجات المتوازية - كهح-402 تمارين
فصل 2
م.محمد سعد
</t>
  </si>
  <si>
    <t xml:space="preserve">اختبارات كهربية - كهق-305 تمارين
فصل 1
م.مايكل عوض عيسى زكى
</t>
  </si>
  <si>
    <t xml:space="preserve">هندسة الجهد العالى - كهق-303 تمارين
مدرج 4
م.عماد محمد السيد ياسين
</t>
  </si>
  <si>
    <t xml:space="preserve">مقرر اختياري 1 - إلكترونيات القوى - كهت-322 تمارين
مدرج 3
م.محمد خالد محمد علي
</t>
  </si>
  <si>
    <t xml:space="preserve">Control Systems - CCE-213 محاضرة
مدرج 2
د.منال شعبان
</t>
  </si>
  <si>
    <t xml:space="preserve">هندسة الموجات الميكرونية - كهت-403 تمارين
فصل 5
م.عبدالرحمن حسن
</t>
  </si>
  <si>
    <t xml:space="preserve">الكترونيات صناعية - كهق-404 تمارين
فصل 4
م.احمد ياسر احمد عبدالفتاح
</t>
  </si>
  <si>
    <t xml:space="preserve">Electrical Circuits I - EPE-111 تمارين
فصل 3
م.احمد عويس شعبان
</t>
  </si>
  <si>
    <t xml:space="preserve">تطبيقات الحاسب الآلى فى الهندسة الكهربية - كهق-302 تمارين
فصل 2
م.محمد ربيع
</t>
  </si>
  <si>
    <t xml:space="preserve">المعالجات المتوازية - كهح-402 محاضرة
فصل 1
د.محمد حمدى
</t>
  </si>
  <si>
    <t xml:space="preserve">هندسة الجهد العالى - كهق-303 محاضرة
مدرج 4
أ.م.د.جيهان الشاذلي
</t>
  </si>
  <si>
    <t xml:space="preserve">التحكم الالي الرقمى - كهق-403 محاضرة
مدرج 3
د.اسماء صلاح فرج
</t>
  </si>
  <si>
    <t xml:space="preserve">Professional Ethics اخلاقيات المهنه - UNI-2 محاضرة
مدرج 1
أ.د. إيهاب محمود بيومي عقبة
</t>
  </si>
  <si>
    <t xml:space="preserve">الاتصالات التناظرية - كهت-303 تمارين
فصل 5
م.عبدالرحمن اشرف
</t>
  </si>
  <si>
    <t xml:space="preserve">الكترونيات 6 - كهت-401 تمارين
فصل 4
م.عبدالرحمن حسن
</t>
  </si>
  <si>
    <t xml:space="preserve">مقرر إختياري 3 تصميم نظم قواعد البيانات - كهح-422 تمارين
فصل 3
م.عبدالرحمن رجب هاشم
</t>
  </si>
  <si>
    <t xml:space="preserve">مقرر اختياري (1) تعلم الالة - كهح-321 تمارين
فصل 2
م.محمد ناصر
</t>
  </si>
  <si>
    <t xml:space="preserve">Electrical Circuits II - EPE-212 تمارين
فصل 1
م.محمود هاشم
</t>
  </si>
  <si>
    <t xml:space="preserve">الكترونيات القوى - كهق-304 محاضرة
مدرج 4
أ.م.د.داليا علام
</t>
  </si>
  <si>
    <t xml:space="preserve">تحكم آلي ونظم - كهت-404 محاضرة
مدرج 3
د.اسماء صلاح فرج
</t>
  </si>
  <si>
    <t xml:space="preserve">مقرر اختياري 4 تصميم انظمة الطاقة الضوئية والتطبيقات  - كهق-426 محاضرة
مدرج 2
د.عماد دعبس
</t>
  </si>
  <si>
    <t xml:space="preserve">موجات كهرومغناطيسية - كهت-302 تمارين
فصل 3
م.هشام ياسر أحمد عبد الفتاح
</t>
  </si>
  <si>
    <t xml:space="preserve">الرسم بالحاسب - كهح-302 تمارين
فصل 2
م.امنية حسنى
</t>
  </si>
  <si>
    <t xml:space="preserve">Properties of Electrical Materials - EPE-211 تمارين
فصل 1
م.محمد خالد محمد علي
</t>
  </si>
  <si>
    <t xml:space="preserve">هندسة التحكم - كهت-305 تمارين
مدرج 3
م.هادي سامر عبدالحافظ
</t>
  </si>
  <si>
    <t xml:space="preserve">تصميم تطبيقات الويب - كهح-401 محاضرة
مدرج 1
د.سيد طه
</t>
  </si>
  <si>
    <t xml:space="preserve">التشغيل الأمثل ودراسة الاتزان والاعتمادية لنظم القوى الكهربية - كهق-401 تمارين
فصل 5
م.احمد عويس شعبان
</t>
  </si>
  <si>
    <t xml:space="preserve">Properties of Electrical Materials - EPE-211 تمارين
فصل 2
م.محمد خالد محمد علي
</t>
  </si>
  <si>
    <t xml:space="preserve">التدريب الميداني - كهق-498 تمارين
فصل 5
م.محمد ربيع
</t>
  </si>
  <si>
    <t>no two prof can teach two groups same time</t>
  </si>
  <si>
    <t>valid only one prof</t>
  </si>
  <si>
    <t>invalid</t>
  </si>
  <si>
    <t>السنة الاولي – (قوي)
2022-2023
الفصل الدراسي الثاني</t>
  </si>
  <si>
    <t xml:space="preserve">جامعة الفيوم
كلية الهندسة
قسم الهندسة الكهربية
</t>
  </si>
  <si>
    <t>يوم</t>
  </si>
  <si>
    <t>المحاضرة الاولي 8:50 - 10:20</t>
  </si>
  <si>
    <t>المحاضرة الثانية10:30 - 12:00</t>
  </si>
  <si>
    <t>المحاضرة الثالثه 12:20 - 1:50</t>
  </si>
  <si>
    <t>المحاضرة الرابعة2:00 - 3:30</t>
  </si>
  <si>
    <t xml:space="preserve">رئيس قسم الهندسة الكهربية
أ.د/ عمرو محمد رفعت
(                      )
</t>
  </si>
  <si>
    <t xml:space="preserve">وكيل الكلية لشئون التعليم والطلاب
ا.د مهجة امبابي
 (                      )
</t>
  </si>
  <si>
    <t xml:space="preserve">عميــد الكليــة
أ.د/ شريف العطار
(                      )
</t>
  </si>
  <si>
    <t>السنة الثانيه– (قوي)
2022-2023
الفصل الدراسي الثاني</t>
  </si>
  <si>
    <t xml:space="preserve">رئيس قسم الهندسة الكهربية
أ.د/ عمرو محمد رفعت
(                      )
</t>
  </si>
  <si>
    <t xml:space="preserve">عميــد الكليــة
أ.د/ شريف العطار
(                      )
</t>
  </si>
  <si>
    <t>السنة الثالثه– (قوي)
2022-2023
الفصل الدراسي الثاني</t>
  </si>
  <si>
    <t xml:space="preserve">اختبارات كهربية - كهق-305 محاضرة
مدرج 4
د.عماد دعبس
</t>
  </si>
  <si>
    <t>السنة الرابعة– (قوي)
2022-2023
الفصل الدراسي الثاني</t>
  </si>
  <si>
    <t>السنة الاولي – (اتصالات)
2022-2023
الفصل الدراسي الثاني</t>
  </si>
  <si>
    <t>السنة الثانيه– (اتصالات)
2022-2023
الفصل الدراسي الثاني</t>
  </si>
  <si>
    <t>السنة الثالثه– (اتصالات)
2022-2023
الفصل الدراسي الثاني</t>
  </si>
  <si>
    <t>السنة الرابعة– (اتصالات)
2022-2023
الفصل الدراسي الثاني</t>
  </si>
  <si>
    <t xml:space="preserve">مشروع التخرج 1 - كهت-499 محاضرة
مدرج 4
</t>
  </si>
  <si>
    <t xml:space="preserve">التدريب الميداني - كهت-498 تمارين
فصل 4
م.هشام ياسر أحمد عبد الفتاح
</t>
  </si>
  <si>
    <t>السنة الرابعة – (اتصالات لائحه قديمه)
2022-2023
الفصل الدراسي الثاني</t>
  </si>
  <si>
    <t xml:space="preserve">type </t>
  </si>
  <si>
    <t>number</t>
  </si>
  <si>
    <t>location_id</t>
  </si>
  <si>
    <t>مدرج</t>
  </si>
  <si>
    <t>فصل</t>
  </si>
  <si>
    <t>السنة الاولي – (حاسبات)
2022-2023
الفصل الدراسي الثاني</t>
  </si>
  <si>
    <t>السنة الثانية – (حاسبات)
2022-2023
الفصل الدراسي الثاني</t>
  </si>
  <si>
    <t>السنة الثالثة – (حاسبات)
2022-2023
الفصل الدراسي الثاني</t>
  </si>
  <si>
    <t xml:space="preserve">المعالجات الدقيقة وتطبيقاتها - كهح-301 محاضرة
مدرج 3
د.احمد مصطفى
</t>
  </si>
  <si>
    <t xml:space="preserve">نظرية الاتصالات - كهح-314 محاضرة
مدرج 3
أ.م.د.احمد نشأت
</t>
  </si>
  <si>
    <t>السنة الرابعة – (حاسبات)
2022-2023
الفصل الدراسي الثاني</t>
  </si>
  <si>
    <t xml:space="preserve">مقرر إختياري 3 تصميم نظم قواعد البيانات - كهح-422 محاضرة
مدرج 1
د.سيد طه
</t>
  </si>
  <si>
    <t>نظرية الاتصالات - كهح-314 تمارين
فصل 5
أ.م.د.احمد نشأت
م.عبدالرحمن اشرف</t>
  </si>
  <si>
    <t>التدريب الميداني - كهح-498 محاضرة
فصل 5
د.ياسر ممدوح
م.محمد ناصر</t>
  </si>
  <si>
    <t>التدريب الميداني - كهح-498 تمارين
فصل 5
د.ياسر ممدوح
م.محمد ناصر</t>
  </si>
  <si>
    <t>تحكم آلي ونظم - كهت-404 تمارين
فصل 5
د.اسماء صلاح فرج
م.احمد اسامه محمد</t>
  </si>
  <si>
    <t>Logic Design - CCE-111 تمارين
فصل 5
د.احمد مصطفى
م.محمود هاشم</t>
  </si>
  <si>
    <t>الكترونيات صناعية - كهق-404 محاضرة
فصل 5
د.هبه محمود صوفي
م.احمد ياسر احمد عبدالفتاح</t>
  </si>
  <si>
    <t>Signals and System Fundamentals - CCE-212 تمارين
فصل 5
د.منال شعبان
م.حسن سالم</t>
  </si>
  <si>
    <t>Electrical Circuits I - EPE-111 تمارين
فصل 5
د.وائل وهبه
م.احمد عويس شعبان</t>
  </si>
  <si>
    <t>هندسة الموجات الميكرونية - كهت-403 تمارين
فصل 5
أ.م.د.تامر بركات
م.عبدالرحمن حسن</t>
  </si>
  <si>
    <t>الاتصالات التناظرية - كهت-303 تمارين
فصل 5
أ.م.د.احمد نشأت
م.عبدالرحمن اشرف</t>
  </si>
  <si>
    <t>التشغيل الأمثل ودراسة الاتزان والاعتمادية لنظم القوى الكهربية - كهق-401 تمارين
فصل 5
أ.م.د.عبير جلال
م.احمد عويس شعبان</t>
  </si>
  <si>
    <t>التدريب الميداني - كهق-498 تمارين
فصل 5
د.محمود محمد عادل
م.محمد ربيع</t>
  </si>
  <si>
    <t>prof cannot exist in two locations</t>
  </si>
  <si>
    <t xml:space="preserve">valid </t>
  </si>
  <si>
    <t>prof in two locations</t>
  </si>
  <si>
    <t>COUNTUNIQUE of unique location</t>
  </si>
  <si>
    <t>الاثنين 4</t>
  </si>
  <si>
    <t>الثلاثاء 2</t>
  </si>
  <si>
    <t>الثلاثاء 3</t>
  </si>
  <si>
    <t>الثلاثاء 4</t>
  </si>
  <si>
    <t>الخميس 1</t>
  </si>
  <si>
    <t>الاحد 2</t>
  </si>
  <si>
    <t>الاثنين 2</t>
  </si>
  <si>
    <t>الثلاثاء 1</t>
  </si>
  <si>
    <t>الاربعاء 1</t>
  </si>
  <si>
    <t>الخميس 2</t>
  </si>
  <si>
    <t>الاربعاء 2</t>
  </si>
  <si>
    <t>الخميس 3</t>
  </si>
  <si>
    <t>الاحد 4</t>
  </si>
  <si>
    <t>الاحد 1</t>
  </si>
  <si>
    <t>الاحد 3</t>
  </si>
  <si>
    <t>الاثنين 1</t>
  </si>
  <si>
    <t>الخميس 4</t>
  </si>
  <si>
    <t>الاربعاء 4</t>
  </si>
  <si>
    <t>الاربعاء 3</t>
  </si>
  <si>
    <t>الاثنين 3</t>
  </si>
  <si>
    <t xml:space="preserve">each helping stuff go at least two days </t>
  </si>
  <si>
    <t>valid</t>
  </si>
  <si>
    <t>!! second helping stuff is not counted may result error</t>
  </si>
  <si>
    <t>COUNTUNIQUE of day</t>
  </si>
  <si>
    <t>outsider normlize</t>
  </si>
  <si>
    <t>complate_code</t>
  </si>
  <si>
    <t>code_number</t>
  </si>
  <si>
    <t>code_name</t>
  </si>
  <si>
    <t>lec_hours</t>
  </si>
  <si>
    <t>sec_hours</t>
  </si>
  <si>
    <t>teaching Hours</t>
  </si>
  <si>
    <t>grades</t>
  </si>
  <si>
    <t>عام</t>
  </si>
  <si>
    <t>إدارة أعمال</t>
  </si>
  <si>
    <t>ريض</t>
  </si>
  <si>
    <t>حساب التفاضل والتكامل III والجبر الخطى</t>
  </si>
  <si>
    <t>فيز</t>
  </si>
  <si>
    <t>الاهتزازات والبصريات والفيزياء الحديثة والتطبيقية</t>
  </si>
  <si>
    <t>كهع</t>
  </si>
  <si>
    <t>دوائر كهربية 1</t>
  </si>
  <si>
    <t>مدن</t>
  </si>
  <si>
    <t>هندسة مدنية</t>
  </si>
  <si>
    <t>قوى</t>
  </si>
  <si>
    <t>هندسة ميكانيكية 1</t>
  </si>
  <si>
    <t>013E</t>
  </si>
  <si>
    <t>UNI</t>
  </si>
  <si>
    <t>Entrepreneurship ريادة الاعمال</t>
  </si>
  <si>
    <t>EMP</t>
  </si>
  <si>
    <t>Physics III</t>
  </si>
  <si>
    <t>EPE</t>
  </si>
  <si>
    <t>Electrical Circuits I</t>
  </si>
  <si>
    <t>CCE</t>
  </si>
  <si>
    <t>Programming Techniques</t>
  </si>
  <si>
    <t>Differential Equation and Numerical Analysis</t>
  </si>
  <si>
    <t>وظائف من المتغيرات المعقدة</t>
  </si>
  <si>
    <t>المعادلات التفاضلية الجزئية</t>
  </si>
  <si>
    <t>كهق</t>
  </si>
  <si>
    <t>توليد القوى الكهربية</t>
  </si>
  <si>
    <t>دوائر كهربيه 3</t>
  </si>
  <si>
    <t>كهت</t>
  </si>
  <si>
    <t>تصميم منطقي</t>
  </si>
  <si>
    <t>مجالات كهربية ومغناطيسية 2</t>
  </si>
  <si>
    <t>الكترونيات 2</t>
  </si>
  <si>
    <t>كهح</t>
  </si>
  <si>
    <t>البرمجيات الهندسية</t>
  </si>
  <si>
    <t>Electronics</t>
  </si>
  <si>
    <t>Signals and System Fundamentals</t>
  </si>
  <si>
    <t>Control Systems</t>
  </si>
  <si>
    <t>Properties of Electrical Materials</t>
  </si>
  <si>
    <t>Electrical Circuits II</t>
  </si>
  <si>
    <t>آلات التيار المتردد</t>
  </si>
  <si>
    <t>تطبيقات الحاسب الآلى فى الهندسة الكهربية</t>
  </si>
  <si>
    <t>هندسة الجهد العالى</t>
  </si>
  <si>
    <t>الكترونيات القوى</t>
  </si>
  <si>
    <t>اختبارات كهربية</t>
  </si>
  <si>
    <t>مقرر اختيارى 1 التركيبات الكهربية</t>
  </si>
  <si>
    <t>الكترونيات 4</t>
  </si>
  <si>
    <t>موجات كهرومغناطيسية</t>
  </si>
  <si>
    <t>الاتصالات التناظرية</t>
  </si>
  <si>
    <t>المعالجات</t>
  </si>
  <si>
    <t>هندسة التحكم</t>
  </si>
  <si>
    <t>المعالجات الدقيقة وتطبيقاتها</t>
  </si>
  <si>
    <t>الرسم بالحاسب</t>
  </si>
  <si>
    <t>أساسيات شبكات الحاسب</t>
  </si>
  <si>
    <t>نظرية الاتصالات</t>
  </si>
  <si>
    <t>مقرر اختياري (1) تعلم الالة</t>
  </si>
  <si>
    <t>مقرر اختياري 1 - إلكترونيات القوى</t>
  </si>
  <si>
    <t>التشغيل الأمثل ودراسة الاتزان والاعتمادية لنظم القوى الكهربية</t>
  </si>
  <si>
    <t>النظرية الموحدة للآلات الكهربية</t>
  </si>
  <si>
    <t>التحكم الالي الرقمى</t>
  </si>
  <si>
    <t>التدريب الميداني</t>
  </si>
  <si>
    <t>الكترونيات صناعية</t>
  </si>
  <si>
    <t>مقرر اختياري 3 أنظمة توزيع القوى</t>
  </si>
  <si>
    <t xml:space="preserve">مقرر اختياري 4 تصميم انظمة الطاقة الضوئية والتطبيقات </t>
  </si>
  <si>
    <t>مقرر اختياري 4 موضوعات مختارة فى التحكم الآلى</t>
  </si>
  <si>
    <t>مشروع التخرج 1</t>
  </si>
  <si>
    <t>الكترونيات 6</t>
  </si>
  <si>
    <t>نظم الاتصالات</t>
  </si>
  <si>
    <t>هندسة الموجات الميكرونية</t>
  </si>
  <si>
    <t>تحكم آلي ونظم</t>
  </si>
  <si>
    <t>--4</t>
  </si>
  <si>
    <t>مقرر اختياري 3</t>
  </si>
  <si>
    <t>مقرر اختياري 4</t>
  </si>
  <si>
    <t>تصميم تطبيقات الويب</t>
  </si>
  <si>
    <t>المعالجات المتوازية</t>
  </si>
  <si>
    <t>مقرر إختياري 3 تصميم نظم قواعد البيانات</t>
  </si>
  <si>
    <t xml:space="preserve">مقرر إختياري 4 شبكات الحاسب المتطورة </t>
  </si>
  <si>
    <t>مقرر إختياري 5 تطبيقات و تقنيات الذكاء الاصطناعى</t>
  </si>
  <si>
    <t>المشروع 1</t>
  </si>
  <si>
    <t>مقرر اختياري 3 - شبكات الحاسب</t>
  </si>
  <si>
    <t>مقرر اختياري 4 - الاتصالات بالالياف الضوئية</t>
  </si>
  <si>
    <t>مقرر اختياري 4 : معالجة الصور الرقمية</t>
  </si>
  <si>
    <t>Logic Design</t>
  </si>
  <si>
    <t>Professional Ethics اخلاقيات المهنه</t>
  </si>
  <si>
    <t>Complex Analysis and Partial differential equation</t>
  </si>
  <si>
    <t>5xx</t>
  </si>
  <si>
    <t>حفظ مكان معمل حاسب</t>
  </si>
  <si>
    <t>comp 300comm 400</t>
  </si>
  <si>
    <t>pow 300pow 300</t>
  </si>
  <si>
    <t>comm 300comp 300</t>
  </si>
  <si>
    <t>comm 400comp 400</t>
  </si>
  <si>
    <t>comm 200pow 200</t>
  </si>
  <si>
    <t>pow 200comm 200</t>
  </si>
  <si>
    <t>comm 100pow 100</t>
  </si>
  <si>
    <t>pow 100comm 100</t>
  </si>
  <si>
    <t>comp 400pow 400</t>
  </si>
  <si>
    <t>ت 1 ح 1 ق 1</t>
  </si>
  <si>
    <t>ح 1 ح 1 ق 1</t>
  </si>
  <si>
    <t>ت 4</t>
  </si>
  <si>
    <t>ت 1 ح 1</t>
  </si>
  <si>
    <t>ق 1</t>
  </si>
  <si>
    <t>ت 3</t>
  </si>
  <si>
    <t>ت 2 ح 2 ق 2</t>
  </si>
  <si>
    <t>ق 2</t>
  </si>
  <si>
    <t>ت 2 ق 2</t>
  </si>
  <si>
    <t>ت 2</t>
  </si>
  <si>
    <t>ح 2</t>
  </si>
  <si>
    <t>ح 4</t>
  </si>
  <si>
    <t>ق 4</t>
  </si>
  <si>
    <t>ت 3 ح 3</t>
  </si>
  <si>
    <t>ق 3</t>
  </si>
  <si>
    <t>ح 3</t>
  </si>
  <si>
    <t>ت 2 ح 2</t>
  </si>
  <si>
    <t>ق 3 ق 3</t>
  </si>
  <si>
    <t>ح 4 ق 4</t>
  </si>
  <si>
    <t>-</t>
  </si>
  <si>
    <t>المعادلات التفاضلية</t>
  </si>
  <si>
    <t>دوائر كهربية 2</t>
  </si>
  <si>
    <t>مجالات كهربية ومغناطيسية 1</t>
  </si>
  <si>
    <t>هندسة ميكانيكية 2</t>
  </si>
  <si>
    <t>قياسات واختبارات كهربيه 1</t>
  </si>
  <si>
    <t>إلكترونيات 1</t>
  </si>
  <si>
    <t>آلات التيار المستمر و المحولات</t>
  </si>
  <si>
    <t>الاحتمالات والإحصاء</t>
  </si>
  <si>
    <t>قياسات واختبارات كهربية 2</t>
  </si>
  <si>
    <t>نمذجة نظم القوى الكهربية</t>
  </si>
  <si>
    <t>هندسة الاتصالات والالكترونيات</t>
  </si>
  <si>
    <t>التحليل العددي</t>
  </si>
  <si>
    <t>--3</t>
  </si>
  <si>
    <t>مقرر اختيارى 1</t>
  </si>
  <si>
    <t>تدفق القدرة و الأخطاء فى الشبكة الكهربية</t>
  </si>
  <si>
    <t>أجهزة وأنظمة الحماية</t>
  </si>
  <si>
    <t>اإلكترونيات قوى متقدمة</t>
  </si>
  <si>
    <t>هندسة التحكم الالي</t>
  </si>
  <si>
    <t>مقرر اختياري 2</t>
  </si>
  <si>
    <t>الاقتصاد والتشريعات الهندسية</t>
  </si>
  <si>
    <t>الطاقة المتجددة</t>
  </si>
  <si>
    <t>الالات الكهربية الخاصة</t>
  </si>
  <si>
    <t>أستخدام القوى الكهربية</t>
  </si>
  <si>
    <t>التحكم الصناعى</t>
  </si>
  <si>
    <t>المقررالأختيارى 5</t>
  </si>
  <si>
    <t>المقررالأختيارى 6</t>
  </si>
  <si>
    <t>مشروع التخرج 2</t>
  </si>
  <si>
    <t>قياسات واختبارات كهربيه</t>
  </si>
  <si>
    <t>إلكترونيات 3</t>
  </si>
  <si>
    <t>هندسة الحاسبات</t>
  </si>
  <si>
    <t>هندسة القوي الكهربية</t>
  </si>
  <si>
    <t>تحليل الإشارات الكهربية</t>
  </si>
  <si>
    <t>مقرر اختياري 1</t>
  </si>
  <si>
    <t>الكترونيات 5</t>
  </si>
  <si>
    <t>أجهزة الموجات الكهرومغناطيسية</t>
  </si>
  <si>
    <t>الاتصالات الرقمية</t>
  </si>
  <si>
    <t>قياسات ومعمل</t>
  </si>
  <si>
    <t>الهوائيات والإشعاع</t>
  </si>
  <si>
    <t>مقرر اختيارى 2</t>
  </si>
  <si>
    <t>النظم الرقمية</t>
  </si>
  <si>
    <t>قنوات الاتصال</t>
  </si>
  <si>
    <t>تصميم النظم الإلكترونية</t>
  </si>
  <si>
    <t>أتصالات المتحركات</t>
  </si>
  <si>
    <t>مقرر اختياري 5</t>
  </si>
  <si>
    <t>مقرر اختياري 6</t>
  </si>
  <si>
    <t>هندسة الحاسبات 1</t>
  </si>
  <si>
    <t>هندسة الحاسبات 2</t>
  </si>
  <si>
    <t>مقرر اختيارى (1)</t>
  </si>
  <si>
    <t>تأمين شبكات الحاسب</t>
  </si>
  <si>
    <t>نظم التشغيل</t>
  </si>
  <si>
    <t>مقرر اختيارى (2)</t>
  </si>
  <si>
    <t>أساسيات قواعد البيانات</t>
  </si>
  <si>
    <t>تحكم آلي ونظم م</t>
  </si>
  <si>
    <t>مقرر اختيارى (3)</t>
  </si>
  <si>
    <t>مقرر اختياري )4(</t>
  </si>
  <si>
    <t>مقرر اختيارى (5)</t>
  </si>
  <si>
    <t>مكان</t>
  </si>
  <si>
    <t>فترة</t>
  </si>
  <si>
    <t>مقرر اختياري 4 : معالجة الصور الرقمية
محاضرة
د.فاطمة مازن علي</t>
  </si>
  <si>
    <t>مقرر اختياري 3 أنظمة توزيع القوى
محاضرة
د.احمد جمال احمد</t>
  </si>
  <si>
    <t>مقرر اختياري 1 - إلكترونيات القوى
محاضرة
د.احمد جمال احمد</t>
  </si>
  <si>
    <t>Physics III
تمارين
م.اثار شعبان</t>
  </si>
  <si>
    <t>نظرية الاتصالات
تمارين
م.عبدالرحمن اشرف</t>
  </si>
  <si>
    <t>تصميم تطبيقات الويب
تمارين
م.ندى الجمال</t>
  </si>
  <si>
    <t>Electrical Circuits II
تمارين
م.محمد يحيى</t>
  </si>
  <si>
    <t>Physics III
تمارين
م.حنان ربيع</t>
  </si>
  <si>
    <t>Electronics
تمارين
م.ياسمين طنطاوي</t>
  </si>
  <si>
    <t>المعالجات
محاضرة
د.احمد مصطفى</t>
  </si>
  <si>
    <t>Properties of Electrical Materials
محاضرة
د.محمود محمد عادل</t>
  </si>
  <si>
    <t>Physics III
محاضرة
أ.م.د.احمد عبداللطيف</t>
  </si>
  <si>
    <t>التدريب الميداني
محاضرة
د.ياسر ممدوح</t>
  </si>
  <si>
    <t>هندسة الموجات الميكرونية
محاضرة
أ.م.د.تامر بركات</t>
  </si>
  <si>
    <t>تطبيقات الحاسب الآلى فى الهندسة الكهربية
محاضرة
د.أحمد فرحان محمد</t>
  </si>
  <si>
    <t>مقرر اختياري 3 أنظمة توزيع القوى
تمارين
م.هادي سامر عبدالحافظ</t>
  </si>
  <si>
    <t>التدريب الميداني
محاضرة
د.رانية فؤاد</t>
  </si>
  <si>
    <t>Signals and System Fundamentals
محاضرة
د.منال شعبان</t>
  </si>
  <si>
    <t>Logic Design
محاضرة
د.احمد مصطفى</t>
  </si>
  <si>
    <t>التدريب الميداني
تمارين
م.محمد ناصر</t>
  </si>
  <si>
    <t>التحكم الالي الرقمى
تمارين
م.احمد اسامه محمد</t>
  </si>
  <si>
    <t>الكترونيات القوى
تمارين
م.محمد يحيى</t>
  </si>
  <si>
    <t>التدريب الميداني
محاضرة
د.محمود محمد عادل</t>
  </si>
  <si>
    <t>هندسة التحكم
محاضرة
د.أحمد فرحان محمد</t>
  </si>
  <si>
    <t>مقرر إختياري 5 تطبيقات و تقنيات الذكاء الاصطناعى
تمارين
م.محمد ناصر</t>
  </si>
  <si>
    <t>الكترونيات 6
محاضرة
د.رانية فؤاد</t>
  </si>
  <si>
    <t>المعالجات الدقيقة وتطبيقاتها
تمارين
م.ندى الجمال</t>
  </si>
  <si>
    <t>Programming Techniques
تمارين
م.جهاد عوض على</t>
  </si>
  <si>
    <t>تحكم آلي ونظم
تمارين
م.احمد اسامه محمد</t>
  </si>
  <si>
    <t>Signals and System Fundamentals
تمارين
م.حسن سالم</t>
  </si>
  <si>
    <t>مقرر اختيارى 1 التركيبات الكهربية
محاضرة
د.احمد فؤاد</t>
  </si>
  <si>
    <t>الاتصالات التناظرية
محاضرة
أ.م.د.احمد نشأت</t>
  </si>
  <si>
    <t>Electronics
محاضرة
د.رانية فؤاد</t>
  </si>
  <si>
    <t>Electrical Circuits I
محاضرة
د.وائل وهبه</t>
  </si>
  <si>
    <t>التشغيل الأمثل ودراسة الاتزان والاعتمادية لنظم القوى الكهربية
محاضرة
أ.م.د.عبير جلال</t>
  </si>
  <si>
    <t>Logic Design
تمارين
م.محمود هاشم</t>
  </si>
  <si>
    <t>مقرر اختياري 3 - شبكات الحاسب
تمارين
م.أحمد محمود</t>
  </si>
  <si>
    <t>Control Systems
تمارين
م.عبير مصطفى سيد</t>
  </si>
  <si>
    <t>المعالجات
تمارين
م.ندى الجمال</t>
  </si>
  <si>
    <t>أساسيات شبكات الحاسب
محاضرة
أ.د.رانيا أبو السعود</t>
  </si>
  <si>
    <t>مقرر اختياري 4 تصميم انظمة الطاقة الضوئية والتطبيقات 
تمارين
م.مصطفي نورالدين مصطفي</t>
  </si>
  <si>
    <t>Logic Design
تمارين
م.محمد سعد</t>
  </si>
  <si>
    <t>آلات التيار المتردد
محاضرة
أ.م.د.صابر محمد</t>
  </si>
  <si>
    <t>Electrical Circuits II
محاضرة
أ.م.د.مختارسعيد</t>
  </si>
  <si>
    <t>Differential Equation and Numerical Analysis
تمارين
م.اندرو امجد</t>
  </si>
  <si>
    <t>الكترونيات صناعية
محاضرة
د.هبه محمود صوفي</t>
  </si>
  <si>
    <t>نظم الاتصالات
محاضرة
أ.م.د.تامر بركات</t>
  </si>
  <si>
    <t>مقرر اختياري (1) تعلم الالة
محاضرة
د.مي عزالدين</t>
  </si>
  <si>
    <t>مقرر إختياري 4 شبكات الحاسب المتطورة 
تمارين
م.أحمد محمود</t>
  </si>
  <si>
    <t>الكترونيات 4
محاضرة
د.محمد حمدى</t>
  </si>
  <si>
    <t>النظرية الموحدة للآلات الكهربية
محاضرة
د.هبه محمود صوفي</t>
  </si>
  <si>
    <t>Complex Analysis and Partial differential equation
محاضرة
أ.د.حازم عطية</t>
  </si>
  <si>
    <t>Differential Equation and Numerical Analysis
محاضرة
د.اميرة الدسوقي</t>
  </si>
  <si>
    <t xml:space="preserve">المشروع 1
محاضرة
</t>
  </si>
  <si>
    <t>الرسم بالحاسب
محاضرة
أ.د.عمرو رفعت</t>
  </si>
  <si>
    <t>مقرر اختياري 4 : معالجة الصور الرقمية
تمارين
م.هشام ياسر أحمد عبد الفتاح</t>
  </si>
  <si>
    <t>نظم الاتصالات
تمارين
م.محمد مصطفى محمود علي</t>
  </si>
  <si>
    <t xml:space="preserve">مشروع التخرج 1
محاضرة
</t>
  </si>
  <si>
    <t>مقرر إختياري 4 شبكات الحاسب المتطورة 
محاضرة
د.منال شعبان</t>
  </si>
  <si>
    <t>مقرر اختيارى 1 التركيبات الكهربية
تمارين
م.مايكل عوض عيسى زكى</t>
  </si>
  <si>
    <t xml:space="preserve">Complex Analysis and Partial differential equation
تمارين
</t>
  </si>
  <si>
    <t>موجات كهرومغناطيسية
محاضرة
أ.م.د.جلال نديم</t>
  </si>
  <si>
    <t>مقرر اختياري 3 - شبكات الحاسب
محاضرة
أ.م.د.جيهان نجيب</t>
  </si>
  <si>
    <t>مقرر إختياري 5 تطبيقات و تقنيات الذكاء الاصطناعى
محاضرة
د.فاطمة مازن علي</t>
  </si>
  <si>
    <t>Programming Techniques
محاضرة
د.مي عزالدين</t>
  </si>
  <si>
    <t>أساسيات شبكات الحاسب
تمارين
م.امنية حسنى</t>
  </si>
  <si>
    <t>آلات التيار المتردد
تمارين
م.احمد ياسر احمد عبدالفتاح</t>
  </si>
  <si>
    <t>Electrical Circuits I
تمارين
م.احمد عويس شعبان</t>
  </si>
  <si>
    <t>النظرية الموحدة للآلات الكهربية
تمارين
م.مصطفي نورالدين مصطفي</t>
  </si>
  <si>
    <t>الكترونيات 4
تمارين
م.محمد مصطفى محمود علي</t>
  </si>
  <si>
    <t>المعالجات المتوازية
تمارين
م.محمد سعد</t>
  </si>
  <si>
    <t>اختبارات كهربية
تمارين
م.مايكل عوض عيسى زكى</t>
  </si>
  <si>
    <t>هندسة الجهد العالى
تمارين
م.عماد محمد السيد ياسين</t>
  </si>
  <si>
    <t>مقرر اختياري 1 - إلكترونيات القوى
تمارين
م.محمد خالد محمد علي</t>
  </si>
  <si>
    <t>Control Systems
محاضرة
د.منال شعبان</t>
  </si>
  <si>
    <t>هندسة الموجات الميكرونية
تمارين
م.عبدالرحمن حسن</t>
  </si>
  <si>
    <t>الكترونيات صناعية
تمارين
م.احمد ياسر احمد عبدالفتاح</t>
  </si>
  <si>
    <t>تطبيقات الحاسب الآلى فى الهندسة الكهربية
تمارين
م.محمد ربيع</t>
  </si>
  <si>
    <t>المعالجات المتوازية
محاضرة
د.محمد حمدى</t>
  </si>
  <si>
    <t>هندسة الجهد العالى
محاضرة
أ.م.د.جيهان الشاذلي</t>
  </si>
  <si>
    <t>التحكم الالي الرقمى
محاضرة
د.اسماء صلاح فرج</t>
  </si>
  <si>
    <t>Professional Ethics اخلاقيات المهنه
محاضرة
أ.د. إيهاب محمود بيومي عقبة</t>
  </si>
  <si>
    <t>الاتصالات التناظرية
تمارين
م.عبدالرحمن اشرف</t>
  </si>
  <si>
    <t>الكترونيات 6
تمارين
م.عبدالرحمن حسن</t>
  </si>
  <si>
    <t>مقرر إختياري 3 تصميم نظم قواعد البيانات
تمارين
م.عبدالرحمن رجب هاشم</t>
  </si>
  <si>
    <t>مقرر اختياري (1) تعلم الالة
تمارين
م.محمد ناصر</t>
  </si>
  <si>
    <t>Electrical Circuits II
تمارين
م.محمود هاشم</t>
  </si>
  <si>
    <t>الكترونيات القوى
محاضرة
أ.م.د.داليا علام</t>
  </si>
  <si>
    <t>تحكم آلي ونظم
محاضرة
د.اسماء صلاح فرج</t>
  </si>
  <si>
    <t>مقرر اختياري 4 تصميم انظمة الطاقة الضوئية والتطبيقات 
محاضرة
د.عماد دعبس</t>
  </si>
  <si>
    <t>موجات كهرومغناطيسية
تمارين
م.هشام ياسر أحمد عبد الفتاح</t>
  </si>
  <si>
    <t>الرسم بالحاسب
تمارين
م.امنية حسنى</t>
  </si>
  <si>
    <t>Properties of Electrical Materials
تمارين
م.محمد خالد محمد علي</t>
  </si>
  <si>
    <t>هندسة التحكم
تمارين
م.هادي سامر عبدالحافظ</t>
  </si>
  <si>
    <t>تصميم تطبيقات الويب
محاضرة
د.سيد طه</t>
  </si>
  <si>
    <t>التشغيل الأمثل ودراسة الاتزان والاعتمادية لنظم القوى الكهربية
تمارين
م.احمد عويس شعبان</t>
  </si>
  <si>
    <t>COUNTUNIQUE of day_slot</t>
  </si>
  <si>
    <t>forceAccept</t>
  </si>
  <si>
    <t>final result</t>
  </si>
  <si>
    <t>non matching hourse</t>
  </si>
  <si>
    <t xml:space="preserve">slot </t>
  </si>
  <si>
    <t>arabic</t>
  </si>
  <si>
    <t>8:50 - 10:20</t>
  </si>
  <si>
    <t xml:space="preserve">المحاضرة الاولي </t>
  </si>
  <si>
    <t>10:30 - 12:00</t>
  </si>
  <si>
    <t>المحاضرة الثانية</t>
  </si>
  <si>
    <t>12:20 - 1:50</t>
  </si>
  <si>
    <t xml:space="preserve">المحاضرة الثالثه </t>
  </si>
  <si>
    <t>2:00 - 3:30</t>
  </si>
  <si>
    <t>المحاضرة الرابعة</t>
  </si>
  <si>
    <t>force accept</t>
  </si>
  <si>
    <t>tutor_1</t>
  </si>
  <si>
    <t>tutor_2</t>
  </si>
  <si>
    <t>problem</t>
  </si>
  <si>
    <t>course_teachers</t>
  </si>
  <si>
    <t>coursehelping_stuff</t>
  </si>
  <si>
    <t>كهق408</t>
  </si>
  <si>
    <t>د. ياسر ممدوح</t>
  </si>
  <si>
    <t xml:space="preserve">التحكم الصناعي </t>
  </si>
  <si>
    <t>(2,3)</t>
  </si>
  <si>
    <t>كهق408pow 400</t>
  </si>
  <si>
    <t>د. أحمد مصطفى</t>
  </si>
  <si>
    <t>.</t>
  </si>
  <si>
    <t>مجموع الاحمال</t>
  </si>
  <si>
    <t xml:space="preserve">Programming Techniques
pow 100 تمارين </t>
  </si>
  <si>
    <t>الاتصالات التناظرية
comm 300 محاضرة 2</t>
  </si>
  <si>
    <t>المعالجات
comm 300 تمارين 3</t>
  </si>
  <si>
    <t xml:space="preserve">Electronics
comm 200 تمارين </t>
  </si>
  <si>
    <t xml:space="preserve">تطبيقات الحاسب الآلى فى الهندسة الكهربية
pow 300 محاضرة </t>
  </si>
  <si>
    <t xml:space="preserve">Logic Design
comm 100 محاضرة </t>
  </si>
  <si>
    <t xml:space="preserve">مقرر إختياري 5 تطبيقات و تقنيات الذكاء الاصطناعى
comp 400 تمارين </t>
  </si>
  <si>
    <t xml:space="preserve">Electronics
pow 200 تمارين </t>
  </si>
  <si>
    <t xml:space="preserve">الكترونيات 4
comm 300 تمارين </t>
  </si>
  <si>
    <t>هندسة الموجات الميكرونية
comm 400 تمارين 2</t>
  </si>
  <si>
    <t xml:space="preserve">المعالجات المتوازية
comp 400 محاضرة </t>
  </si>
  <si>
    <t xml:space="preserve">الكترونيات 4
comm 300 محاضرة </t>
  </si>
  <si>
    <t>مقرر اختياري 4 : معالجة الصور الرقمية
comm 400 تمارين 1</t>
  </si>
  <si>
    <t xml:space="preserve">مقرر إختياري 4 شبكات الحاسب المتطورة 
comp 400 محاضرة </t>
  </si>
  <si>
    <t>مشروع التخرج 1
pow 400 محاضرة 3</t>
  </si>
  <si>
    <t xml:space="preserve">Professional Ethics اخلاقيات المهنه
pow 100 محاضرة </t>
  </si>
  <si>
    <t xml:space="preserve">Properties of Electrical Materials
pow 200 تمارين </t>
  </si>
  <si>
    <t xml:space="preserve">Properties of Electrical Materials
comm 200 تمارين </t>
  </si>
  <si>
    <t>هندسة التحكم
comp 300 تمارين 2</t>
  </si>
  <si>
    <t>العام الجامعي
2022-2023
الفصل الدراسي الثاني</t>
  </si>
  <si>
    <t xml:space="preserve">جامعة الفيوم
كلية الهندسة
قسم الهندسة الكهربية
</t>
  </si>
  <si>
    <t>العبء التدريسي</t>
  </si>
  <si>
    <t>كهت499comm 400</t>
  </si>
  <si>
    <t>كهت499-قديمcomm 400_old</t>
  </si>
  <si>
    <t>كهح499comp 400</t>
  </si>
  <si>
    <t>كهق499comp 400</t>
  </si>
  <si>
    <t>كهق499pow 400</t>
  </si>
  <si>
    <t>]og</t>
  </si>
  <si>
    <t>مشروع التخرج 1
pow 400</t>
  </si>
  <si>
    <t>مقرر اختياري 3 - شبكات الحاسب
comm 400</t>
  </si>
  <si>
    <t>مقرر إختياري 4 شبكات الحاسب المتطورة 
comp 400</t>
  </si>
  <si>
    <t>Physics III
comm 100</t>
  </si>
  <si>
    <t>تحكم آلي ونظم
comp 400</t>
  </si>
  <si>
    <t>تحكم آلي ونظم
comm 400</t>
  </si>
  <si>
    <t>التحكم الالي الرقمى
pow 400</t>
  </si>
  <si>
    <t>Electrical Circuits I
pow 100</t>
  </si>
  <si>
    <t>Electrical Circuits I
comm 100</t>
  </si>
  <si>
    <t>التشغيل الأمثل ودراسة الاتزان والاعتمادية لنظم القوى الكهربية
pow 400</t>
  </si>
  <si>
    <t>آلات التيار المتردد
pow 300</t>
  </si>
  <si>
    <t>الكترونيات صناعية
pow 400</t>
  </si>
  <si>
    <t>أساسيات شبكات الحاسب
comp 300</t>
  </si>
  <si>
    <t>الرسم بالحاسب
comp 300</t>
  </si>
  <si>
    <t>Differential Equation and Numerical Analysis
comm 100</t>
  </si>
  <si>
    <t>Programming Techniques
pow 100</t>
  </si>
  <si>
    <t>Programming Techniques
comm 100</t>
  </si>
  <si>
    <t>Signals and System Fundamentals
pow 200</t>
  </si>
  <si>
    <t>Signals and System Fundamentals
comm 200</t>
  </si>
  <si>
    <t>Physics III
pow 100</t>
  </si>
  <si>
    <t>نظرية الاتصالات
comp 300</t>
  </si>
  <si>
    <t>الاتصالات التناظرية
comm 300</t>
  </si>
  <si>
    <t>هندسة الموجات الميكرونية
comm 400</t>
  </si>
  <si>
    <t>الكترونيات 6
comm 400</t>
  </si>
  <si>
    <t>مقرر إختياري 3 تصميم نظم قواعد البيانات
comp 400</t>
  </si>
  <si>
    <t>Control Systems
pow 200</t>
  </si>
  <si>
    <t>Control Systems
comm 200</t>
  </si>
  <si>
    <t>هندسة الجهد العالى
pow 300</t>
  </si>
  <si>
    <t>اختبارات كهربية
pow 300</t>
  </si>
  <si>
    <t>مقرر اختيارى 1 التركيبات الكهربية
pow 300</t>
  </si>
  <si>
    <t>مقرر اختياري 1 - إلكترونيات القوى
comm 300</t>
  </si>
  <si>
    <t>Properties of Electrical Materials
pow 200</t>
  </si>
  <si>
    <t>Properties of Electrical Materials
comm 200</t>
  </si>
  <si>
    <t>تطبيقات الحاسب الآلى فى الهندسة الكهربية
pow 300</t>
  </si>
  <si>
    <t>التدريب الميداني
pow 400</t>
  </si>
  <si>
    <t>Logic Design
pow 100</t>
  </si>
  <si>
    <t>المعالجات المتوازية
comp 400</t>
  </si>
  <si>
    <t>الكترونيات 4
comm 300</t>
  </si>
  <si>
    <t>نظم الاتصالات
comm 400</t>
  </si>
  <si>
    <t>التدريب الميداني
comp 400</t>
  </si>
  <si>
    <t>مقرر إختياري 5 تطبيقات و تقنيات الذكاء الاصطناعى
comp 400</t>
  </si>
  <si>
    <t>مقرر اختياري (1) تعلم الالة
comp 300</t>
  </si>
  <si>
    <t>Electrical Circuits II
pow 200</t>
  </si>
  <si>
    <t>الكترونيات القوى
pow 300</t>
  </si>
  <si>
    <t>Logic Design
comm 100</t>
  </si>
  <si>
    <t>Electrical Circuits II
comm 200</t>
  </si>
  <si>
    <t>مقرر اختياري 4 تصميم انظمة الطاقة الضوئية والتطبيقات 
pow 400</t>
  </si>
  <si>
    <t>النظرية الموحدة للآلات الكهربية
pow 400</t>
  </si>
  <si>
    <t>المعالجات الدقيقة وتطبيقاتها
comp 300</t>
  </si>
  <si>
    <t>المعالجات
comm 300</t>
  </si>
  <si>
    <t>تصميم تطبيقات الويب
comp 400</t>
  </si>
  <si>
    <t>مقرر اختياري 3 أنظمة توزيع القوى
pow 400</t>
  </si>
  <si>
    <t>هندسة التحكم
comm 300</t>
  </si>
  <si>
    <t>هندسة التحكم
comp 300</t>
  </si>
  <si>
    <t>مقرر اختياري 4 : معالجة الصور الرقمية
comm 400</t>
  </si>
  <si>
    <t>موجات كهرومغناطيسية
comm 300</t>
  </si>
  <si>
    <t>التدريب الميداني
comm 400</t>
  </si>
  <si>
    <t>Electronics
comm 200</t>
  </si>
  <si>
    <t>Electronics
pow 200</t>
  </si>
  <si>
    <t>مشروع التخرج 1
comm 400</t>
  </si>
  <si>
    <t>المشروع 1
comp 400</t>
  </si>
  <si>
    <t>Professional Ethics اخلاقيات المهنه
pow 100</t>
  </si>
  <si>
    <t>Complex Analysis and Partial differential equation
comm 200</t>
  </si>
  <si>
    <t>name</t>
  </si>
  <si>
    <t>required_days</t>
  </si>
  <si>
    <t>is_one_day</t>
  </si>
  <si>
    <t xml:space="preserve">م محمد صلاح </t>
  </si>
  <si>
    <t>م.آلاء محمد أحمد فكيرين هلال</t>
  </si>
  <si>
    <t>م. محمد داوود</t>
  </si>
  <si>
    <t>م. محمد دخيل</t>
  </si>
  <si>
    <t>م. محمود سيد</t>
  </si>
  <si>
    <t>م.محمود عادل</t>
  </si>
  <si>
    <t>م.مي شعبان</t>
  </si>
  <si>
    <t>م.احمد رجب</t>
  </si>
  <si>
    <t>م.دميانة اميل ميخائيل</t>
  </si>
  <si>
    <t>م.عبدالرحمن نادي طه</t>
  </si>
  <si>
    <t>م.مايكل ملاك</t>
  </si>
  <si>
    <t>م.عبدالله سلامة</t>
  </si>
  <si>
    <t>م.يارا عبدالجواد</t>
  </si>
  <si>
    <t>م.احمد السيد عبدالكريم</t>
  </si>
  <si>
    <t>م.اسلام عاطف</t>
  </si>
  <si>
    <t>م.شعبان جمال</t>
  </si>
  <si>
    <t>م.محمود بدوي</t>
  </si>
  <si>
    <t>م.احمد سيد عبدالرازق عبدالقوي</t>
  </si>
  <si>
    <t>م.سمر احمد</t>
  </si>
  <si>
    <t>م.محمود محمد عادل</t>
  </si>
  <si>
    <t>م.محمد داوود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</si>
</sst>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8">
    <font>
      <sz val="10.0"/>
      <color rgb="FF000000"/>
      <name val="Arial"/>
      <scheme val="minor"/>
    </font>
    <font>
      <color theme="1"/>
      <name val="Arial"/>
      <scheme val="minor"/>
    </font>
    <font>
      <strike/>
      <color theme="1"/>
      <name val="Arial"/>
      <scheme val="minor"/>
    </font>
    <font>
      <color theme="1"/>
      <name val="Calibri"/>
    </font>
    <font>
      <color theme="1"/>
      <name val="Arial"/>
    </font>
    <font>
      <sz val="11.0"/>
      <color rgb="FF000000"/>
      <name val="Calibri"/>
    </font>
    <font>
      <sz val="12.0"/>
      <color theme="1"/>
      <name val="&quot;Times New Roman&quot;"/>
    </font>
    <font>
      <color theme="1"/>
      <name val="&quot;Roboto Regular&quot;"/>
    </font>
    <font>
      <sz val="11.0"/>
      <color theme="1"/>
      <name val="Calibri"/>
    </font>
    <font>
      <sz val="9.0"/>
      <color rgb="FF000000"/>
      <name val="&quot;Times New Roman&quot;"/>
    </font>
    <font>
      <b/>
      <color rgb="FF212529"/>
      <name val="Arial"/>
    </font>
    <font>
      <sz val="11.0"/>
      <color theme="1"/>
      <name val="Inconsolata"/>
    </font>
    <font>
      <sz val="9.0"/>
      <color theme="1"/>
      <name val="Google Sans Mono"/>
    </font>
    <font>
      <sz val="11.0"/>
      <color rgb="FF000000"/>
      <name val="Inconsolata"/>
    </font>
    <font>
      <sz val="9.0"/>
      <color rgb="FF000000"/>
      <name val="&quot;Google Sans Mono&quot;"/>
    </font>
    <font>
      <b/>
      <sz val="9.0"/>
      <color rgb="FF000000"/>
      <name val="&quot;Times New Roman&quot;"/>
    </font>
    <font>
      <b/>
      <sz val="9.0"/>
      <color theme="1"/>
      <name val="&quot;Times New Roman&quot;"/>
    </font>
    <font>
      <sz val="12.0"/>
      <color theme="1"/>
      <name val="Arial"/>
      <scheme val="minor"/>
    </font>
    <font>
      <sz val="36.0"/>
      <color theme="1"/>
      <name val="Arial"/>
      <scheme val="minor"/>
    </font>
    <font>
      <color rgb="FFFFFFFF"/>
      <name val="Arial"/>
      <scheme val="minor"/>
    </font>
    <font>
      <sz val="12.0"/>
      <color theme="1"/>
      <name val="Arial"/>
    </font>
    <font>
      <color rgb="FF000000"/>
      <name val="Arial"/>
      <scheme val="minor"/>
    </font>
    <font>
      <color theme="0"/>
      <name val="Arial"/>
      <scheme val="minor"/>
    </font>
    <font>
      <sz val="11.0"/>
      <color rgb="FF3B3B3B"/>
      <name val="Consolas"/>
    </font>
    <font>
      <sz val="11.0"/>
      <color rgb="FF000000"/>
      <name val="Consolas"/>
    </font>
    <font>
      <sz val="11.0"/>
      <color rgb="FF333333"/>
      <name val="Consolas"/>
    </font>
    <font>
      <b/>
      <sz val="8.0"/>
      <color rgb="FF000000"/>
      <name val="&quot;Times New Roman&quot;"/>
    </font>
    <font>
      <b/>
      <color rgb="FF000000"/>
      <name val="&quot;Times New Roman&quot;"/>
    </font>
    <font>
      <sz val="11.0"/>
      <color rgb="FF000000"/>
      <name val="Docs-Calibri"/>
    </font>
    <font>
      <b/>
      <color rgb="FFFFFFFF"/>
      <name val="Arial"/>
      <scheme val="minor"/>
    </font>
    <font>
      <sz val="11.0"/>
      <color rgb="FFFFFFFF"/>
      <name val="Arial"/>
      <scheme val="minor"/>
    </font>
    <font>
      <sz val="10.0"/>
      <color rgb="FFFFFFFF"/>
      <name val="Arial"/>
    </font>
    <font>
      <sz val="12.0"/>
      <color rgb="FFFFFFFF"/>
      <name val="Inconsolata"/>
    </font>
    <font>
      <sz val="11.0"/>
      <color theme="1"/>
      <name val="Arial"/>
      <scheme val="minor"/>
    </font>
    <font>
      <sz val="12.0"/>
      <color rgb="FF000000"/>
      <name val="Inconsolata"/>
    </font>
    <font>
      <sz val="10.0"/>
      <color theme="1"/>
      <name val="Arial"/>
    </font>
    <font>
      <sz val="11.0"/>
      <color rgb="FF000000"/>
      <name val="Arial"/>
      <scheme val="minor"/>
    </font>
    <font>
      <sz val="11.0"/>
      <color theme="1"/>
      <name val="Arial"/>
    </font>
  </fonts>
  <fills count="17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BDBDBD"/>
        <bgColor rgb="FFBDBDBD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93C47D"/>
        <bgColor rgb="FF93C47D"/>
      </patternFill>
    </fill>
    <fill>
      <patternFill patternType="solid">
        <fgColor rgb="FFE06666"/>
        <bgColor rgb="FFE06666"/>
      </patternFill>
    </fill>
    <fill>
      <patternFill patternType="solid">
        <fgColor rgb="FFEA9999"/>
        <bgColor rgb="FFEA9999"/>
      </patternFill>
    </fill>
    <fill>
      <patternFill patternType="solid">
        <fgColor rgb="FF26A69A"/>
        <bgColor rgb="FF26A69A"/>
      </patternFill>
    </fill>
    <fill>
      <patternFill patternType="solid">
        <fgColor theme="0"/>
        <bgColor theme="0"/>
      </patternFill>
    </fill>
    <fill>
      <patternFill patternType="solid">
        <fgColor rgb="FFF5F5F5"/>
        <bgColor rgb="FFF5F5F5"/>
      </patternFill>
    </fill>
    <fill>
      <patternFill patternType="solid">
        <fgColor rgb="FF63D297"/>
        <bgColor rgb="FF63D297"/>
      </patternFill>
    </fill>
    <fill>
      <patternFill patternType="solid">
        <fgColor rgb="FFE69138"/>
        <bgColor rgb="FFE69138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BF9000"/>
        <bgColor rgb="FFBF9000"/>
      </patternFill>
    </fill>
  </fills>
  <borders count="17">
    <border/>
    <border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FFFFFF"/>
      </right>
      <bottom style="thin">
        <color rgb="FFA3B2CC"/>
      </bottom>
    </border>
    <border>
      <left style="thin">
        <color rgb="FFFFFFFF"/>
      </left>
      <right style="thin">
        <color rgb="FFFFFFFF"/>
      </right>
      <bottom style="thin">
        <color rgb="FFA3B2CC"/>
      </bottom>
    </border>
    <border>
      <left style="thin">
        <color rgb="FFFFFFFF"/>
      </left>
      <bottom style="thin">
        <color rgb="FFA3B2CC"/>
      </bottom>
    </border>
    <border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A3B2CC"/>
      </top>
      <bottom style="thin">
        <color rgb="FFA3B2CC"/>
      </bottom>
    </border>
  </borders>
  <cellStyleXfs count="1">
    <xf borderId="0" fillId="0" fontId="0" numFmtId="0" applyAlignment="1" applyFont="1"/>
  </cellStyleXfs>
  <cellXfs count="25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3" fontId="1" numFmtId="0" xfId="0" applyAlignment="1" applyFill="1" applyFont="1">
      <alignment readingOrder="0"/>
    </xf>
    <xf borderId="0" fillId="3" fontId="3" numFmtId="0" xfId="0" applyAlignment="1" applyFont="1">
      <alignment horizontal="right" vertical="bottom"/>
    </xf>
    <xf borderId="0" fillId="3" fontId="1" numFmtId="0" xfId="0" applyAlignment="1" applyFont="1">
      <alignment horizontal="right" readingOrder="0"/>
    </xf>
    <xf borderId="0" fillId="0" fontId="4" numFmtId="0" xfId="0" applyAlignment="1" applyFont="1">
      <alignment horizontal="right" vertical="bottom"/>
    </xf>
    <xf borderId="0" fillId="4" fontId="4" numFmtId="0" xfId="0" applyAlignment="1" applyFill="1" applyFont="1">
      <alignment horizontal="right" readingOrder="0" vertical="bottom"/>
    </xf>
    <xf borderId="0" fillId="4" fontId="4" numFmtId="0" xfId="0" applyAlignment="1" applyFont="1">
      <alignment horizontal="right" vertical="bottom"/>
    </xf>
    <xf borderId="0" fillId="4" fontId="1" numFmtId="0" xfId="0" applyFont="1"/>
    <xf borderId="0" fillId="4" fontId="3" numFmtId="0" xfId="0" applyAlignment="1" applyFont="1">
      <alignment horizontal="right" vertical="bottom"/>
    </xf>
    <xf borderId="0" fillId="4" fontId="1" numFmtId="0" xfId="0" applyAlignment="1" applyFont="1">
      <alignment horizontal="right"/>
    </xf>
    <xf borderId="0" fillId="5" fontId="4" numFmtId="0" xfId="0" applyAlignment="1" applyFill="1" applyFont="1">
      <alignment horizontal="right" readingOrder="0" vertical="bottom"/>
    </xf>
    <xf borderId="0" fillId="5" fontId="4" numFmtId="0" xfId="0" applyAlignment="1" applyFont="1">
      <alignment horizontal="right" vertical="bottom"/>
    </xf>
    <xf borderId="0" fillId="5" fontId="1" numFmtId="0" xfId="0" applyFont="1"/>
    <xf borderId="0" fillId="5" fontId="3" numFmtId="0" xfId="0" applyAlignment="1" applyFont="1">
      <alignment horizontal="right" vertical="bottom"/>
    </xf>
    <xf borderId="0" fillId="5" fontId="1" numFmtId="0" xfId="0" applyAlignment="1" applyFont="1">
      <alignment horizontal="right"/>
    </xf>
    <xf borderId="0" fillId="0" fontId="4" numFmtId="0" xfId="0" applyAlignment="1" applyFont="1">
      <alignment horizontal="right" readingOrder="0" vertical="bottom"/>
    </xf>
    <xf borderId="0" fillId="0" fontId="4" numFmtId="0" xfId="0" applyAlignment="1" applyFont="1">
      <alignment horizontal="right" vertical="bottom"/>
    </xf>
    <xf borderId="0" fillId="0" fontId="5" numFmtId="0" xfId="0" applyAlignment="1" applyFont="1">
      <alignment horizontal="right" readingOrder="0" shrinkToFit="0" vertical="bottom" wrapText="0"/>
    </xf>
    <xf borderId="0" fillId="0" fontId="5" numFmtId="0" xfId="0" applyAlignment="1" applyFont="1">
      <alignment horizontal="right" readingOrder="0" shrinkToFit="0" vertical="bottom" wrapText="0"/>
    </xf>
    <xf borderId="0" fillId="0" fontId="6" numFmtId="0" xfId="0" applyAlignment="1" applyFont="1">
      <alignment horizontal="right" readingOrder="0"/>
    </xf>
    <xf borderId="0" fillId="0" fontId="5" numFmtId="0" xfId="0" applyAlignment="1" applyFont="1">
      <alignment readingOrder="0" shrinkToFit="0" vertical="bottom" wrapText="0"/>
    </xf>
    <xf borderId="0" fillId="4" fontId="7" numFmtId="0" xfId="0" applyAlignment="1" applyFont="1">
      <alignment horizontal="right" vertical="bottom"/>
    </xf>
    <xf borderId="0" fillId="0" fontId="8" numFmtId="0" xfId="0" applyAlignment="1" applyFont="1">
      <alignment horizontal="center" readingOrder="0"/>
    </xf>
    <xf borderId="0" fillId="0" fontId="8" numFmtId="0" xfId="0" applyAlignment="1" applyFont="1">
      <alignment readingOrder="0"/>
    </xf>
    <xf borderId="1" fillId="5" fontId="4" numFmtId="0" xfId="0" applyAlignment="1" applyBorder="1" applyFont="1">
      <alignment horizontal="right" vertical="bottom"/>
    </xf>
    <xf borderId="2" fillId="4" fontId="4" numFmtId="0" xfId="0" applyAlignment="1" applyBorder="1" applyFont="1">
      <alignment horizontal="right" vertical="bottom"/>
    </xf>
    <xf borderId="3" fillId="4" fontId="4" numFmtId="0" xfId="0" applyAlignment="1" applyBorder="1" applyFont="1">
      <alignment horizontal="right" vertical="bottom"/>
    </xf>
    <xf borderId="0" fillId="5" fontId="1" numFmtId="0" xfId="0" applyAlignment="1" applyFont="1">
      <alignment readingOrder="0"/>
    </xf>
    <xf borderId="0" fillId="5" fontId="8" numFmtId="0" xfId="0" applyAlignment="1" applyFont="1">
      <alignment horizontal="right" readingOrder="0" shrinkToFit="0" vertical="bottom" wrapText="0"/>
    </xf>
    <xf borderId="0" fillId="4" fontId="1" numFmtId="0" xfId="0" applyAlignment="1" applyFont="1">
      <alignment readingOrder="0"/>
    </xf>
    <xf borderId="0" fillId="4" fontId="8" numFmtId="0" xfId="0" applyAlignment="1" applyFont="1">
      <alignment horizontal="right"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0" fontId="1" numFmtId="0" xfId="0" applyAlignment="1" applyFont="1">
      <alignment horizontal="right"/>
    </xf>
    <xf borderId="0" fillId="0" fontId="1" numFmtId="0" xfId="0" applyFont="1"/>
    <xf borderId="0" fillId="0" fontId="1" numFmtId="0" xfId="0" applyAlignment="1" applyFont="1">
      <alignment horizontal="right" readingOrder="0"/>
    </xf>
    <xf borderId="0" fillId="0" fontId="9" numFmtId="0" xfId="0" applyAlignment="1" applyFont="1">
      <alignment horizontal="right" readingOrder="0" shrinkToFit="0" wrapText="1"/>
    </xf>
    <xf borderId="4" fillId="4" fontId="10" numFmtId="0" xfId="0" applyAlignment="1" applyBorder="1" applyFont="1">
      <alignment horizontal="center" readingOrder="0" vertical="bottom"/>
    </xf>
    <xf borderId="0" fillId="0" fontId="1" numFmtId="0" xfId="0" applyAlignment="1" applyFont="1">
      <alignment horizontal="right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left"/>
    </xf>
    <xf borderId="0" fillId="3" fontId="5" numFmtId="0" xfId="0" applyAlignment="1" applyFont="1">
      <alignment horizontal="left" readingOrder="0" shrinkToFit="0" vertical="bottom" wrapText="0"/>
    </xf>
    <xf borderId="0" fillId="3" fontId="5" numFmtId="0" xfId="0" applyAlignment="1" applyFont="1">
      <alignment horizontal="center" readingOrder="0" shrinkToFit="0" vertical="bottom" wrapText="0"/>
    </xf>
    <xf borderId="0" fillId="4" fontId="4" numFmtId="0" xfId="0" applyAlignment="1" applyFont="1">
      <alignment horizontal="left" vertical="bottom"/>
    </xf>
    <xf borderId="0" fillId="4" fontId="8" numFmtId="0" xfId="0" applyAlignment="1" applyFont="1">
      <alignment horizontal="left" readingOrder="0" vertical="bottom"/>
    </xf>
    <xf borderId="0" fillId="4" fontId="8" numFmtId="0" xfId="0" applyAlignment="1" applyFont="1">
      <alignment horizontal="left" readingOrder="0" vertical="bottom"/>
    </xf>
    <xf borderId="0" fillId="4" fontId="8" numFmtId="0" xfId="0" applyAlignment="1" applyFont="1">
      <alignment horizontal="left" vertical="bottom"/>
    </xf>
    <xf borderId="0" fillId="4" fontId="8" numFmtId="0" xfId="0" applyAlignment="1" applyFont="1">
      <alignment horizontal="left" vertical="bottom"/>
    </xf>
    <xf borderId="0" fillId="4" fontId="11" numFmtId="0" xfId="0" applyAlignment="1" applyFont="1">
      <alignment horizontal="left" vertical="bottom"/>
    </xf>
    <xf borderId="0" fillId="4" fontId="12" numFmtId="0" xfId="0" applyAlignment="1" applyFont="1">
      <alignment horizontal="left" vertical="bottom"/>
    </xf>
    <xf borderId="0" fillId="5" fontId="5" numFmtId="0" xfId="0" applyAlignment="1" applyFont="1">
      <alignment horizontal="left" readingOrder="0" shrinkToFit="0" vertical="bottom" wrapText="0"/>
    </xf>
    <xf borderId="0" fillId="5" fontId="5" numFmtId="0" xfId="0" applyAlignment="1" applyFont="1">
      <alignment horizontal="left" readingOrder="0" shrinkToFit="0" vertical="bottom" wrapText="0"/>
    </xf>
    <xf borderId="0" fillId="5" fontId="1" numFmtId="0" xfId="0" applyAlignment="1" applyFont="1">
      <alignment horizontal="left" readingOrder="0"/>
    </xf>
    <xf borderId="0" fillId="5" fontId="5" numFmtId="0" xfId="0" applyAlignment="1" applyFont="1">
      <alignment horizontal="left" shrinkToFit="0" vertical="bottom" wrapText="0"/>
    </xf>
    <xf borderId="0" fillId="5" fontId="13" numFmtId="0" xfId="0" applyAlignment="1" applyFont="1">
      <alignment horizontal="left"/>
    </xf>
    <xf borderId="0" fillId="5" fontId="8" numFmtId="0" xfId="0" applyAlignment="1" applyFont="1">
      <alignment horizontal="left" vertical="bottom"/>
    </xf>
    <xf borderId="0" fillId="4" fontId="14" numFmtId="0" xfId="0" applyAlignment="1" applyFont="1">
      <alignment horizontal="left" readingOrder="0"/>
    </xf>
    <xf borderId="0" fillId="5" fontId="12" numFmtId="0" xfId="0" applyAlignment="1" applyFont="1">
      <alignment horizontal="left" vertical="bottom"/>
    </xf>
    <xf borderId="0" fillId="4" fontId="5" numFmtId="0" xfId="0" applyAlignment="1" applyFont="1">
      <alignment horizontal="left" readingOrder="0" shrinkToFit="0" vertical="bottom" wrapText="0"/>
    </xf>
    <xf borderId="0" fillId="4" fontId="1" numFmtId="0" xfId="0" applyAlignment="1" applyFont="1">
      <alignment horizontal="left" readingOrder="0" vertical="center"/>
    </xf>
    <xf borderId="0" fillId="4" fontId="1" numFmtId="0" xfId="0" applyAlignment="1" applyFont="1">
      <alignment horizontal="left" readingOrder="0"/>
    </xf>
    <xf borderId="0" fillId="4" fontId="5" numFmtId="0" xfId="0" applyAlignment="1" applyFont="1">
      <alignment horizontal="left" readingOrder="0" shrinkToFit="0" vertical="bottom" wrapText="0"/>
    </xf>
    <xf borderId="0" fillId="4" fontId="5" numFmtId="0" xfId="0" applyAlignment="1" applyFont="1">
      <alignment horizontal="left" shrinkToFit="0" vertical="bottom" wrapText="0"/>
    </xf>
    <xf borderId="0" fillId="4" fontId="13" numFmtId="0" xfId="0" applyAlignment="1" applyFont="1">
      <alignment horizontal="left"/>
    </xf>
    <xf borderId="0" fillId="5" fontId="1" numFmtId="0" xfId="0" applyAlignment="1" applyFont="1">
      <alignment horizontal="left" readingOrder="0"/>
    </xf>
    <xf borderId="0" fillId="4" fontId="1" numFmtId="0" xfId="0" applyAlignment="1" applyFont="1">
      <alignment horizontal="left" readingOrder="0"/>
    </xf>
    <xf borderId="0" fillId="5" fontId="4" numFmtId="0" xfId="0" applyAlignment="1" applyFont="1">
      <alignment horizontal="left" vertical="bottom"/>
    </xf>
    <xf borderId="0" fillId="5" fontId="8" numFmtId="0" xfId="0" applyAlignment="1" applyFont="1">
      <alignment horizontal="left" readingOrder="0" vertical="bottom"/>
    </xf>
    <xf borderId="0" fillId="5" fontId="8" numFmtId="0" xfId="0" applyAlignment="1" applyFont="1">
      <alignment horizontal="left" readingOrder="0" vertical="bottom"/>
    </xf>
    <xf borderId="0" fillId="5" fontId="8" numFmtId="0" xfId="0" applyAlignment="1" applyFont="1">
      <alignment horizontal="left" vertical="bottom"/>
    </xf>
    <xf borderId="0" fillId="5" fontId="4" numFmtId="0" xfId="0" applyAlignment="1" applyFont="1">
      <alignment horizontal="left" vertical="bottom"/>
    </xf>
    <xf borderId="0" fillId="5" fontId="11" numFmtId="0" xfId="0" applyAlignment="1" applyFont="1">
      <alignment horizontal="left" vertical="bottom"/>
    </xf>
    <xf borderId="0" fillId="4" fontId="4" numFmtId="0" xfId="0" applyAlignment="1" applyFont="1">
      <alignment horizontal="left" vertical="bottom"/>
    </xf>
    <xf borderId="0" fillId="4" fontId="5" numFmtId="0" xfId="0" applyAlignment="1" applyFont="1">
      <alignment horizontal="center" readingOrder="0" shrinkToFit="0" vertical="bottom" wrapText="0"/>
    </xf>
    <xf borderId="0" fillId="4" fontId="8" numFmtId="0" xfId="0" applyAlignment="1" applyFont="1">
      <alignment vertical="bottom"/>
    </xf>
    <xf borderId="0" fillId="4" fontId="8" numFmtId="0" xfId="0" applyAlignment="1" applyFont="1">
      <alignment readingOrder="0" vertical="bottom"/>
    </xf>
    <xf borderId="0" fillId="4" fontId="4" numFmtId="0" xfId="0" applyAlignment="1" applyFont="1">
      <alignment readingOrder="0" vertical="bottom"/>
    </xf>
    <xf borderId="0" fillId="4" fontId="8" numFmtId="0" xfId="0" applyAlignment="1" applyFont="1">
      <alignment vertical="bottom"/>
    </xf>
    <xf borderId="0" fillId="4" fontId="4" numFmtId="0" xfId="0" applyAlignment="1" applyFont="1">
      <alignment vertical="bottom"/>
    </xf>
    <xf borderId="0" fillId="4" fontId="11" numFmtId="0" xfId="0" applyAlignment="1" applyFont="1">
      <alignment vertical="bottom"/>
    </xf>
    <xf borderId="0" fillId="4" fontId="12" numFmtId="0" xfId="0" applyAlignment="1" applyFont="1">
      <alignment vertical="bottom"/>
    </xf>
    <xf borderId="0" fillId="5" fontId="8" numFmtId="0" xfId="0" applyAlignment="1" applyFont="1">
      <alignment vertical="bottom"/>
    </xf>
    <xf borderId="0" fillId="5" fontId="8" numFmtId="0" xfId="0" applyAlignment="1" applyFont="1">
      <alignment horizontal="right" readingOrder="0" vertical="bottom"/>
    </xf>
    <xf borderId="0" fillId="5" fontId="4" numFmtId="0" xfId="0" applyAlignment="1" applyFont="1">
      <alignment vertical="bottom"/>
    </xf>
    <xf borderId="0" fillId="5" fontId="8" numFmtId="0" xfId="0" applyAlignment="1" applyFont="1">
      <alignment horizontal="center" readingOrder="0" vertical="bottom"/>
    </xf>
    <xf borderId="0" fillId="5" fontId="8" numFmtId="0" xfId="0" applyAlignment="1" applyFont="1">
      <alignment horizontal="right" vertical="bottom"/>
    </xf>
    <xf borderId="0" fillId="5" fontId="8" numFmtId="0" xfId="0" applyAlignment="1" applyFont="1">
      <alignment vertical="bottom"/>
    </xf>
    <xf borderId="0" fillId="5" fontId="8" numFmtId="0" xfId="0" applyAlignment="1" applyFont="1">
      <alignment horizontal="right" vertical="bottom"/>
    </xf>
    <xf borderId="0" fillId="5" fontId="4" numFmtId="0" xfId="0" applyAlignment="1" applyFont="1">
      <alignment vertical="bottom"/>
    </xf>
    <xf borderId="0" fillId="5" fontId="11" numFmtId="0" xfId="0" applyAlignment="1" applyFont="1">
      <alignment vertical="bottom"/>
    </xf>
    <xf borderId="0" fillId="5" fontId="12" numFmtId="0" xfId="0" applyAlignment="1" applyFont="1">
      <alignment vertical="bottom"/>
    </xf>
    <xf borderId="0" fillId="5" fontId="8" numFmtId="0" xfId="0" applyAlignment="1" applyFont="1">
      <alignment readingOrder="0" vertical="bottom"/>
    </xf>
    <xf borderId="0" fillId="5" fontId="4" numFmtId="0" xfId="0" applyAlignment="1" applyFont="1">
      <alignment readingOrder="0" vertical="bottom"/>
    </xf>
    <xf borderId="0" fillId="4" fontId="8" numFmtId="0" xfId="0" applyAlignment="1" applyFont="1">
      <alignment horizontal="center" vertical="bottom"/>
    </xf>
    <xf borderId="0" fillId="5" fontId="5" numFmtId="0" xfId="0" applyAlignment="1" applyFont="1">
      <alignment horizontal="center" readingOrder="0" shrinkToFit="0" vertical="bottom" wrapText="0"/>
    </xf>
    <xf borderId="0" fillId="5" fontId="8" numFmtId="0" xfId="0" applyAlignment="1" applyFont="1">
      <alignment horizontal="center" vertical="bottom"/>
    </xf>
    <xf borderId="4" fillId="4" fontId="5" numFmtId="0" xfId="0" applyAlignment="1" applyBorder="1" applyFont="1">
      <alignment horizontal="left" readingOrder="0" shrinkToFit="0" vertical="bottom" wrapText="0"/>
    </xf>
    <xf borderId="4" fillId="5" fontId="5" numFmtId="0" xfId="0" applyAlignment="1" applyBorder="1" applyFont="1">
      <alignment horizontal="left" readingOrder="0" shrinkToFit="0" vertical="bottom" wrapText="0"/>
    </xf>
    <xf borderId="0" fillId="6" fontId="1" numFmtId="0" xfId="0" applyAlignment="1" applyFill="1" applyFont="1">
      <alignment horizontal="left" readingOrder="0"/>
    </xf>
    <xf borderId="0" fillId="7" fontId="1" numFmtId="0" xfId="0" applyAlignment="1" applyFill="1" applyFont="1">
      <alignment horizontal="left" readingOrder="0"/>
    </xf>
    <xf borderId="0" fillId="4" fontId="13" numFmtId="0" xfId="0" applyFont="1"/>
    <xf borderId="4" fillId="0" fontId="15" numFmtId="0" xfId="0" applyAlignment="1" applyBorder="1" applyFont="1">
      <alignment horizontal="center" readingOrder="0" shrinkToFit="0" wrapText="1"/>
    </xf>
    <xf borderId="5" fillId="0" fontId="15" numFmtId="0" xfId="0" applyAlignment="1" applyBorder="1" applyFont="1">
      <alignment horizontal="center" readingOrder="0" shrinkToFit="0" wrapText="1"/>
    </xf>
    <xf borderId="6" fillId="0" fontId="15" numFmtId="0" xfId="0" applyAlignment="1" applyBorder="1" applyFont="1">
      <alignment horizontal="center" readingOrder="0" shrinkToFit="0" wrapText="1"/>
    </xf>
    <xf borderId="4" fillId="0" fontId="16" numFmtId="0" xfId="0" applyAlignment="1" applyBorder="1" applyFont="1">
      <alignment horizontal="center" readingOrder="0" shrinkToFit="0" wrapText="1"/>
    </xf>
    <xf borderId="5" fillId="0" fontId="16" numFmtId="0" xfId="0" applyAlignment="1" applyBorder="1" applyFont="1">
      <alignment horizontal="center" readingOrder="0" shrinkToFit="0" wrapText="1"/>
    </xf>
    <xf borderId="6" fillId="0" fontId="16" numFmtId="0" xfId="0" applyAlignment="1" applyBorder="1" applyFont="1">
      <alignment horizontal="center" readingOrder="0" shrinkToFit="0" wrapText="1"/>
    </xf>
    <xf borderId="0" fillId="6" fontId="1" numFmtId="0" xfId="0" applyAlignment="1" applyFont="1">
      <alignment readingOrder="0"/>
    </xf>
    <xf borderId="0" fillId="8" fontId="1" numFmtId="0" xfId="0" applyAlignment="1" applyFill="1" applyFont="1">
      <alignment readingOrder="0"/>
    </xf>
    <xf borderId="0" fillId="0" fontId="17" numFmtId="0" xfId="0" applyAlignment="1" applyFont="1">
      <alignment horizontal="center" readingOrder="2" vertical="center"/>
    </xf>
    <xf borderId="0" fillId="0" fontId="18" numFmtId="0" xfId="0" applyAlignment="1" applyFont="1">
      <alignment horizontal="center" readingOrder="0" vertical="center"/>
    </xf>
    <xf borderId="0" fillId="4" fontId="17" numFmtId="0" xfId="0" applyAlignment="1" applyFont="1">
      <alignment horizontal="center" readingOrder="0" vertical="center"/>
    </xf>
    <xf borderId="0" fillId="4" fontId="19" numFmtId="0" xfId="0" applyAlignment="1" applyFont="1">
      <alignment horizontal="center"/>
    </xf>
    <xf borderId="0" fillId="4" fontId="19" numFmtId="0" xfId="0" applyAlignment="1" applyFont="1">
      <alignment horizontal="center" vertical="center"/>
    </xf>
    <xf borderId="3" fillId="0" fontId="1" numFmtId="0" xfId="0" applyAlignment="1" applyBorder="1" applyFont="1">
      <alignment horizontal="center"/>
    </xf>
    <xf borderId="7" fillId="4" fontId="1" numFmtId="0" xfId="0" applyAlignment="1" applyBorder="1" applyFont="1">
      <alignment horizontal="center" vertical="center"/>
    </xf>
    <xf borderId="4" fillId="9" fontId="1" numFmtId="0" xfId="0" applyAlignment="1" applyBorder="1" applyFill="1" applyFont="1">
      <alignment horizontal="center"/>
    </xf>
    <xf borderId="4" fillId="9" fontId="19" numFmtId="0" xfId="0" applyAlignment="1" applyBorder="1" applyFont="1">
      <alignment horizontal="center" vertical="center"/>
    </xf>
    <xf borderId="3" fillId="9" fontId="1" numFmtId="0" xfId="0" applyAlignment="1" applyBorder="1" applyFont="1">
      <alignment horizontal="center"/>
    </xf>
    <xf borderId="4" fillId="0" fontId="1" numFmtId="0" xfId="0" applyAlignment="1" applyBorder="1" applyFont="1">
      <alignment horizontal="center"/>
    </xf>
    <xf borderId="4" fillId="0" fontId="1" numFmtId="0" xfId="0" applyAlignment="1" applyBorder="1" applyFont="1">
      <alignment horizontal="center" vertical="center"/>
    </xf>
    <xf borderId="4" fillId="0" fontId="1" numFmtId="0" xfId="0" applyAlignment="1" applyBorder="1" applyFont="1">
      <alignment horizontal="right"/>
    </xf>
    <xf borderId="8" fillId="0" fontId="1" numFmtId="0" xfId="0" applyAlignment="1" applyBorder="1" applyFont="1">
      <alignment horizontal="center"/>
    </xf>
    <xf borderId="9" fillId="0" fontId="1" numFmtId="0" xfId="0" applyAlignment="1" applyBorder="1" applyFont="1">
      <alignment horizontal="center" vertical="center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horizontal="center" readingOrder="0" vertical="center"/>
    </xf>
    <xf borderId="4" fillId="0" fontId="1" numFmtId="0" xfId="0" applyAlignment="1" applyBorder="1" applyFont="1">
      <alignment horizontal="center"/>
    </xf>
    <xf borderId="5" fillId="0" fontId="4" numFmtId="0" xfId="0" applyAlignment="1" applyBorder="1" applyFont="1">
      <alignment horizontal="center" vertical="center"/>
    </xf>
    <xf borderId="0" fillId="0" fontId="4" numFmtId="0" xfId="0" applyAlignment="1" applyFont="1">
      <alignment horizontal="center" vertical="center"/>
    </xf>
    <xf borderId="0" fillId="0" fontId="20" numFmtId="0" xfId="0" applyAlignment="1" applyFont="1">
      <alignment horizontal="center" readingOrder="0"/>
    </xf>
    <xf borderId="0" fillId="0" fontId="4" numFmtId="0" xfId="0" applyFont="1"/>
    <xf borderId="0" fillId="4" fontId="20" numFmtId="0" xfId="0" applyAlignment="1" applyFont="1">
      <alignment horizontal="center"/>
    </xf>
    <xf borderId="0" fillId="0" fontId="4" numFmtId="0" xfId="0" applyAlignment="1" applyFont="1">
      <alignment vertical="bottom"/>
    </xf>
    <xf borderId="0" fillId="0" fontId="1" numFmtId="0" xfId="0" applyAlignment="1" applyFont="1">
      <alignment horizontal="center"/>
    </xf>
    <xf borderId="0" fillId="0" fontId="4" numFmtId="0" xfId="0" applyAlignment="1" applyFont="1">
      <alignment horizontal="center" readingOrder="0" vertical="center"/>
    </xf>
    <xf borderId="1" fillId="0" fontId="1" numFmtId="0" xfId="0" applyAlignment="1" applyBorder="1" applyFont="1">
      <alignment horizontal="center"/>
    </xf>
    <xf borderId="1" fillId="4" fontId="19" numFmtId="0" xfId="0" applyAlignment="1" applyBorder="1" applyFont="1">
      <alignment horizontal="center" vertical="center"/>
    </xf>
    <xf borderId="1" fillId="4" fontId="19" numFmtId="0" xfId="0" applyAlignment="1" applyBorder="1" applyFont="1">
      <alignment horizontal="center"/>
    </xf>
    <xf borderId="1" fillId="4" fontId="19" numFmtId="0" xfId="0" applyAlignment="1" applyBorder="1" applyFont="1">
      <alignment horizontal="center"/>
    </xf>
    <xf borderId="3" fillId="9" fontId="19" numFmtId="0" xfId="0" applyAlignment="1" applyBorder="1" applyFont="1">
      <alignment horizontal="center" vertical="center"/>
    </xf>
    <xf borderId="8" fillId="0" fontId="1" numFmtId="0" xfId="0" applyAlignment="1" applyBorder="1" applyFont="1">
      <alignment horizontal="center" vertical="center"/>
    </xf>
    <xf borderId="10" fillId="0" fontId="1" numFmtId="0" xfId="0" applyAlignment="1" applyBorder="1" applyFont="1">
      <alignment horizontal="center"/>
    </xf>
    <xf borderId="10" fillId="0" fontId="1" numFmtId="0" xfId="0" applyAlignment="1" applyBorder="1" applyFont="1">
      <alignment horizontal="center"/>
    </xf>
    <xf borderId="0" fillId="10" fontId="19" numFmtId="0" xfId="0" applyAlignment="1" applyFill="1" applyFont="1">
      <alignment horizontal="center" vertical="center"/>
    </xf>
    <xf borderId="0" fillId="10" fontId="19" numFmtId="0" xfId="0" applyAlignment="1" applyFont="1">
      <alignment horizontal="center"/>
    </xf>
    <xf borderId="0" fillId="10" fontId="19" numFmtId="0" xfId="0" applyAlignment="1" applyFont="1">
      <alignment horizontal="center"/>
    </xf>
    <xf borderId="3" fillId="9" fontId="1" numFmtId="0" xfId="0" applyAlignment="1" applyBorder="1" applyFont="1">
      <alignment horizontal="center" vertical="center"/>
    </xf>
    <xf borderId="4" fillId="0" fontId="21" numFmtId="0" xfId="0" applyAlignment="1" applyBorder="1" applyFont="1">
      <alignment horizontal="center" vertical="center"/>
    </xf>
    <xf borderId="8" fillId="0" fontId="1" numFmtId="0" xfId="0" applyAlignment="1" applyBorder="1" applyFont="1">
      <alignment horizontal="right"/>
    </xf>
    <xf borderId="0" fillId="0" fontId="18" numFmtId="0" xfId="0" applyAlignment="1" applyFont="1">
      <alignment horizontal="center" readingOrder="0"/>
    </xf>
    <xf borderId="0" fillId="4" fontId="1" numFmtId="0" xfId="0" applyAlignment="1" applyFont="1">
      <alignment horizontal="center" vertical="center"/>
    </xf>
    <xf borderId="0" fillId="4" fontId="1" numFmtId="0" xfId="0" applyAlignment="1" applyFont="1">
      <alignment horizontal="center"/>
    </xf>
    <xf borderId="1" fillId="4" fontId="1" numFmtId="0" xfId="0" applyAlignment="1" applyBorder="1" applyFont="1">
      <alignment horizontal="center" vertical="center"/>
    </xf>
    <xf borderId="4" fillId="9" fontId="19" numFmtId="0" xfId="0" applyAlignment="1" applyBorder="1" applyFont="1">
      <alignment horizontal="center"/>
    </xf>
    <xf borderId="4" fillId="0" fontId="1" numFmtId="0" xfId="0" applyAlignment="1" applyBorder="1" applyFont="1">
      <alignment horizontal="center" readingOrder="0"/>
    </xf>
    <xf borderId="9" fillId="0" fontId="1" numFmtId="0" xfId="0" applyAlignment="1" applyBorder="1" applyFont="1">
      <alignment horizontal="center"/>
    </xf>
    <xf borderId="0" fillId="4" fontId="22" numFmtId="0" xfId="0" applyAlignment="1" applyFont="1">
      <alignment horizontal="center" vertical="center"/>
    </xf>
    <xf borderId="0" fillId="4" fontId="22" numFmtId="0" xfId="0" applyAlignment="1" applyFont="1">
      <alignment horizontal="center"/>
    </xf>
    <xf borderId="3" fillId="9" fontId="19" numFmtId="0" xfId="0" applyAlignment="1" applyBorder="1" applyFont="1">
      <alignment horizontal="center"/>
    </xf>
    <xf borderId="1" fillId="4" fontId="1" numFmtId="0" xfId="0" applyAlignment="1" applyBorder="1" applyFont="1">
      <alignment horizontal="center"/>
    </xf>
    <xf borderId="0" fillId="0" fontId="1" numFmtId="0" xfId="0" applyAlignment="1" applyFont="1">
      <alignment horizontal="center" vertical="center"/>
    </xf>
    <xf borderId="0" fillId="4" fontId="23" numFmtId="0" xfId="0" applyAlignment="1" applyFont="1">
      <alignment readingOrder="0"/>
    </xf>
    <xf borderId="0" fillId="4" fontId="24" numFmtId="0" xfId="0" applyAlignment="1" applyFont="1">
      <alignment readingOrder="0"/>
    </xf>
    <xf borderId="0" fillId="11" fontId="25" numFmtId="0" xfId="0" applyAlignment="1" applyFill="1" applyFont="1">
      <alignment readingOrder="0"/>
    </xf>
    <xf borderId="0" fillId="4" fontId="24" numFmtId="0" xfId="0" applyFont="1"/>
    <xf borderId="0" fillId="4" fontId="24" numFmtId="0" xfId="0" applyFont="1"/>
    <xf borderId="4" fillId="0" fontId="26" numFmtId="0" xfId="0" applyAlignment="1" applyBorder="1" applyFont="1">
      <alignment horizontal="center" readingOrder="0" shrinkToFit="0" wrapText="1"/>
    </xf>
    <xf borderId="0" fillId="4" fontId="13" numFmtId="0" xfId="0" applyAlignment="1" applyFont="1">
      <alignment readingOrder="0"/>
    </xf>
    <xf borderId="0" fillId="12" fontId="1" numFmtId="0" xfId="0" applyFill="1" applyFont="1"/>
    <xf borderId="0" fillId="4" fontId="5" numFmtId="0" xfId="0" applyAlignment="1" applyFont="1">
      <alignment horizontal="right" readingOrder="0" shrinkToFit="0" vertical="bottom" wrapText="0"/>
    </xf>
    <xf borderId="0" fillId="4" fontId="9" numFmtId="0" xfId="0" applyAlignment="1" applyFont="1">
      <alignment readingOrder="0"/>
    </xf>
    <xf borderId="0" fillId="4" fontId="9" numFmtId="0" xfId="0" applyAlignment="1" applyFont="1">
      <alignment readingOrder="0"/>
    </xf>
    <xf borderId="0" fillId="4" fontId="5" numFmtId="0" xfId="0" applyAlignment="1" applyFont="1">
      <alignment horizontal="center" readingOrder="0" shrinkToFit="0" vertical="bottom" wrapText="0"/>
    </xf>
    <xf borderId="0" fillId="4" fontId="5" numFmtId="0" xfId="0" applyAlignment="1" applyFont="1">
      <alignment horizontal="left" readingOrder="0"/>
    </xf>
    <xf borderId="0" fillId="5" fontId="5" numFmtId="0" xfId="0" applyAlignment="1" applyFont="1">
      <alignment horizontal="right" readingOrder="0" shrinkToFit="0" vertical="bottom" wrapText="0"/>
    </xf>
    <xf borderId="0" fillId="5" fontId="5" numFmtId="0" xfId="0" applyAlignment="1" applyFont="1">
      <alignment horizontal="center" readingOrder="0"/>
    </xf>
    <xf borderId="0" fillId="5" fontId="5" numFmtId="0" xfId="0" applyAlignment="1" applyFont="1">
      <alignment horizontal="left" readingOrder="0"/>
    </xf>
    <xf borderId="0" fillId="5" fontId="5" numFmtId="0" xfId="0" applyAlignment="1" applyFont="1">
      <alignment horizontal="center" readingOrder="0" shrinkToFit="0" vertical="bottom" wrapText="0"/>
    </xf>
    <xf borderId="0" fillId="5" fontId="1" numFmtId="0" xfId="0" applyAlignment="1" applyFont="1">
      <alignment horizontal="center" readingOrder="0"/>
    </xf>
    <xf borderId="0" fillId="4" fontId="1" numFmtId="0" xfId="0" applyAlignment="1" applyFont="1">
      <alignment horizontal="center" readingOrder="0"/>
    </xf>
    <xf borderId="0" fillId="5" fontId="1" numFmtId="0" xfId="0" applyAlignment="1" applyFont="1">
      <alignment readingOrder="0"/>
    </xf>
    <xf borderId="0" fillId="5" fontId="1" numFmtId="0" xfId="0" applyAlignment="1" applyFont="1">
      <alignment horizontal="center"/>
    </xf>
    <xf borderId="0" fillId="5" fontId="15" numFmtId="0" xfId="0" applyAlignment="1" applyFont="1">
      <alignment readingOrder="0"/>
    </xf>
    <xf borderId="0" fillId="5" fontId="15" numFmtId="0" xfId="0" applyAlignment="1" applyFont="1">
      <alignment readingOrder="0"/>
    </xf>
    <xf borderId="0" fillId="4" fontId="27" numFmtId="0" xfId="0" applyAlignment="1" applyFont="1">
      <alignment readingOrder="0"/>
    </xf>
    <xf borderId="0" fillId="4" fontId="27" numFmtId="0" xfId="0" applyAlignment="1" applyFont="1">
      <alignment horizontal="center" readingOrder="0"/>
    </xf>
    <xf borderId="0" fillId="4" fontId="1" numFmtId="0" xfId="0" applyAlignment="1" applyFont="1">
      <alignment readingOrder="0"/>
    </xf>
    <xf borderId="0" fillId="5" fontId="27" numFmtId="0" xfId="0" applyAlignment="1" applyFont="1">
      <alignment readingOrder="0"/>
    </xf>
    <xf borderId="0" fillId="4" fontId="15" numFmtId="0" xfId="0" applyAlignment="1" applyFont="1">
      <alignment readingOrder="0"/>
    </xf>
    <xf borderId="0" fillId="4" fontId="28" numFmtId="0" xfId="0" applyAlignment="1" applyFont="1">
      <alignment horizontal="center" readingOrder="0"/>
    </xf>
    <xf borderId="11" fillId="0" fontId="29" numFmtId="0" xfId="0" applyAlignment="1" applyBorder="1" applyFont="1">
      <alignment horizontal="center" readingOrder="0"/>
    </xf>
    <xf borderId="12" fillId="0" fontId="29" numFmtId="0" xfId="0" applyAlignment="1" applyBorder="1" applyFont="1">
      <alignment horizontal="center" readingOrder="0"/>
    </xf>
    <xf borderId="13" fillId="0" fontId="29" numFmtId="0" xfId="0" applyAlignment="1" applyBorder="1" applyFont="1">
      <alignment horizontal="center" readingOrder="0"/>
    </xf>
    <xf borderId="14" fillId="0" fontId="1" numFmtId="0" xfId="0" applyAlignment="1" applyBorder="1" applyFont="1">
      <alignment readingOrder="0"/>
    </xf>
    <xf borderId="15" fillId="0" fontId="1" numFmtId="0" xfId="0" applyAlignment="1" applyBorder="1" applyFont="1">
      <alignment readingOrder="0"/>
    </xf>
    <xf borderId="15" fillId="0" fontId="1" numFmtId="0" xfId="0" applyAlignment="1" applyBorder="1" applyFont="1">
      <alignment readingOrder="0"/>
    </xf>
    <xf borderId="15" fillId="0" fontId="1" numFmtId="0" xfId="0" applyBorder="1" applyFont="1"/>
    <xf borderId="16" fillId="0" fontId="1" numFmtId="0" xfId="0" applyBorder="1" applyFont="1"/>
    <xf borderId="0" fillId="4" fontId="30" numFmtId="0" xfId="0" applyAlignment="1" applyFont="1">
      <alignment horizontal="center" vertical="center"/>
    </xf>
    <xf borderId="0" fillId="4" fontId="30" numFmtId="0" xfId="0" applyAlignment="1" applyFont="1">
      <alignment horizontal="center" readingOrder="0" vertical="center"/>
    </xf>
    <xf borderId="0" fillId="4" fontId="31" numFmtId="0" xfId="0" applyAlignment="1" applyFont="1">
      <alignment horizontal="center" readingOrder="0" vertical="center"/>
    </xf>
    <xf borderId="0" fillId="4" fontId="32" numFmtId="0" xfId="0" applyAlignment="1" applyFont="1">
      <alignment horizontal="center" vertical="center"/>
    </xf>
    <xf borderId="3" fillId="13" fontId="33" numFmtId="0" xfId="0" applyAlignment="1" applyBorder="1" applyFill="1" applyFont="1">
      <alignment horizontal="center" vertical="center"/>
    </xf>
    <xf borderId="3" fillId="13" fontId="34" numFmtId="0" xfId="0" applyAlignment="1" applyBorder="1" applyFont="1">
      <alignment horizontal="center" vertical="center"/>
    </xf>
    <xf borderId="4" fillId="0" fontId="33" numFmtId="0" xfId="0" applyAlignment="1" applyBorder="1" applyFont="1">
      <alignment horizontal="center" vertical="center"/>
    </xf>
    <xf borderId="4" fillId="4" fontId="34" numFmtId="0" xfId="0" applyAlignment="1" applyBorder="1" applyFont="1">
      <alignment horizontal="center" vertical="center"/>
    </xf>
    <xf borderId="0" fillId="0" fontId="1" numFmtId="0" xfId="0" applyAlignment="1" applyFont="1">
      <alignment horizontal="right" readingOrder="2"/>
    </xf>
    <xf borderId="4" fillId="4" fontId="13" numFmtId="0" xfId="0" applyAlignment="1" applyBorder="1" applyFont="1">
      <alignment horizontal="center" vertical="center"/>
    </xf>
    <xf borderId="0" fillId="0" fontId="33" numFmtId="0" xfId="0" applyAlignment="1" applyFont="1">
      <alignment horizontal="center" vertical="center"/>
    </xf>
    <xf borderId="0" fillId="4" fontId="34" numFmtId="0" xfId="0" applyAlignment="1" applyFont="1">
      <alignment horizontal="center" vertical="center"/>
    </xf>
    <xf borderId="0" fillId="0" fontId="17" numFmtId="0" xfId="0" applyAlignment="1" applyFont="1">
      <alignment horizontal="center" vertical="center"/>
    </xf>
    <xf borderId="4" fillId="0" fontId="1" numFmtId="0" xfId="0" applyAlignment="1" applyBorder="1" applyFont="1">
      <alignment horizontal="center" readingOrder="0"/>
    </xf>
    <xf borderId="8" fillId="0" fontId="1" numFmtId="0" xfId="0" applyAlignment="1" applyBorder="1" applyFont="1">
      <alignment horizontal="center"/>
    </xf>
    <xf borderId="9" fillId="0" fontId="1" numFmtId="0" xfId="0" applyAlignment="1" applyBorder="1" applyFont="1">
      <alignment horizontal="center"/>
    </xf>
    <xf borderId="3" fillId="0" fontId="1" numFmtId="0" xfId="0" applyAlignment="1" applyBorder="1" applyFont="1">
      <alignment horizontal="center"/>
    </xf>
    <xf borderId="0" fillId="0" fontId="5" numFmtId="0" xfId="0" applyAlignment="1" applyFont="1">
      <alignment horizontal="left" readingOrder="0" shrinkToFit="0" vertical="bottom" wrapText="0"/>
    </xf>
    <xf borderId="0" fillId="0" fontId="5" numFmtId="0" xfId="0" applyAlignment="1" applyFont="1">
      <alignment horizontal="right" readingOrder="0" shrinkToFit="0" vertical="bottom" wrapText="0"/>
    </xf>
    <xf borderId="0" fillId="14" fontId="5" numFmtId="0" xfId="0" applyAlignment="1" applyFill="1" applyFont="1">
      <alignment horizontal="right" readingOrder="0" shrinkToFit="0" vertical="bottom" wrapText="0"/>
    </xf>
    <xf borderId="0" fillId="10" fontId="5" numFmtId="0" xfId="0" applyAlignment="1" applyFont="1">
      <alignment horizontal="right" readingOrder="0" shrinkToFit="0" vertical="bottom" wrapText="0"/>
    </xf>
    <xf borderId="0" fillId="15" fontId="5" numFmtId="0" xfId="0" applyAlignment="1" applyFill="1" applyFont="1">
      <alignment horizontal="right" readingOrder="0" shrinkToFit="0" vertical="bottom" wrapText="0"/>
    </xf>
    <xf borderId="0" fillId="15" fontId="5" numFmtId="0" xfId="0" applyAlignment="1" applyFont="1">
      <alignment horizontal="right" readingOrder="0" shrinkToFit="0" vertical="bottom" wrapText="0"/>
    </xf>
    <xf borderId="0" fillId="15" fontId="5" numFmtId="0" xfId="0" applyAlignment="1" applyFont="1">
      <alignment horizontal="right" shrinkToFit="0" vertical="bottom" wrapText="0"/>
    </xf>
    <xf borderId="0" fillId="0" fontId="5" numFmtId="0" xfId="0" applyAlignment="1" applyFont="1">
      <alignment horizontal="right" shrinkToFit="0" vertical="bottom" wrapText="0"/>
    </xf>
    <xf borderId="0" fillId="4" fontId="13" numFmtId="0" xfId="0" applyAlignment="1" applyFont="1">
      <alignment readingOrder="0"/>
    </xf>
    <xf borderId="4" fillId="0" fontId="33" numFmtId="0" xfId="0" applyAlignment="1" applyBorder="1" applyFont="1">
      <alignment horizontal="center" vertical="center"/>
    </xf>
    <xf borderId="4" fillId="0" fontId="30" numFmtId="0" xfId="0" applyAlignment="1" applyBorder="1" applyFont="1">
      <alignment horizontal="center" readingOrder="0" vertical="center"/>
    </xf>
    <xf borderId="0" fillId="0" fontId="35" numFmtId="0" xfId="0" applyAlignment="1" applyFont="1">
      <alignment horizontal="center" readingOrder="0" vertical="center"/>
    </xf>
    <xf borderId="4" fillId="16" fontId="36" numFmtId="0" xfId="0" applyAlignment="1" applyBorder="1" applyFill="1" applyFont="1">
      <alignment horizontal="center" vertical="center"/>
    </xf>
    <xf borderId="0" fillId="4" fontId="34" numFmtId="0" xfId="0" applyAlignment="1" applyFont="1">
      <alignment horizontal="center" vertical="center"/>
    </xf>
    <xf borderId="4" fillId="0" fontId="33" numFmtId="0" xfId="0" applyAlignment="1" applyBorder="1" applyFont="1">
      <alignment horizontal="center"/>
    </xf>
    <xf borderId="4" fillId="0" fontId="1" numFmtId="0" xfId="0" applyBorder="1" applyFont="1"/>
    <xf borderId="4" fillId="0" fontId="37" numFmtId="0" xfId="0" applyAlignment="1" applyBorder="1" applyFont="1">
      <alignment horizontal="center" readingOrder="0" vertical="center"/>
    </xf>
    <xf borderId="4" fillId="4" fontId="13" numFmtId="0" xfId="0" applyAlignment="1" applyBorder="1" applyFont="1">
      <alignment horizontal="center" vertical="center"/>
    </xf>
    <xf borderId="4" fillId="0" fontId="33" numFmtId="0" xfId="0" applyAlignment="1" applyBorder="1" applyFont="1">
      <alignment horizontal="right"/>
    </xf>
    <xf borderId="4" fillId="0" fontId="33" numFmtId="0" xfId="0" applyBorder="1" applyFont="1"/>
    <xf borderId="4" fillId="0" fontId="33" numFmtId="0" xfId="0" applyAlignment="1" applyBorder="1" applyFont="1">
      <alignment horizontal="center"/>
    </xf>
    <xf borderId="4" fillId="0" fontId="33" numFmtId="0" xfId="0" applyAlignment="1" applyBorder="1" applyFont="1">
      <alignment horizontal="right"/>
    </xf>
    <xf borderId="4" fillId="0" fontId="33" numFmtId="0" xfId="0" applyBorder="1" applyFont="1"/>
    <xf borderId="0" fillId="4" fontId="14" numFmtId="0" xfId="0" applyFont="1"/>
  </cellXfs>
  <cellStyles count="1">
    <cellStyle xfId="0" name="Normal" builtinId="0"/>
  </cellStyles>
  <dxfs count="19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B6D7A8"/>
          <bgColor rgb="FFB6D7A8"/>
        </patternFill>
      </fill>
      <border/>
    </dxf>
    <dxf>
      <font/>
      <fill>
        <patternFill patternType="solid">
          <fgColor rgb="FFC27BA0"/>
          <bgColor rgb="FFC27BA0"/>
        </patternFill>
      </fill>
      <border/>
    </dxf>
    <dxf>
      <font/>
      <fill>
        <patternFill patternType="solid">
          <fgColor rgb="FFCC0000"/>
          <bgColor rgb="FFCC0000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26A69A"/>
          <bgColor rgb="FF26A69A"/>
        </patternFill>
      </fill>
      <border/>
    </dxf>
    <dxf>
      <font/>
      <fill>
        <patternFill patternType="solid">
          <fgColor rgb="FFDDF2F0"/>
          <bgColor rgb="FFDDF2F0"/>
        </patternFill>
      </fill>
      <border/>
    </dxf>
    <dxf>
      <font/>
      <fill>
        <patternFill patternType="solid">
          <fgColor rgb="FF6C7687"/>
          <bgColor rgb="FF6C7687"/>
        </patternFill>
      </fill>
      <border/>
    </dxf>
    <dxf>
      <font/>
      <fill>
        <patternFill patternType="solid">
          <fgColor rgb="FFEBEFF1"/>
          <bgColor rgb="FFEBEFF1"/>
        </patternFill>
      </fill>
      <border/>
    </dxf>
    <dxf>
      <font/>
      <fill>
        <patternFill patternType="solid">
          <fgColor rgb="FFF9CB9C"/>
          <bgColor rgb="FFF9CB9C"/>
        </patternFill>
      </fill>
      <border/>
    </dxf>
    <dxf>
      <font/>
      <fill>
        <patternFill patternType="solid">
          <fgColor theme="0"/>
          <bgColor theme="0"/>
        </patternFill>
      </fill>
      <border/>
    </dxf>
    <dxf>
      <font/>
      <fill>
        <patternFill patternType="solid">
          <fgColor rgb="FFCCA677"/>
          <bgColor rgb="FFCCA677"/>
        </patternFill>
      </fill>
      <border/>
    </dxf>
    <dxf>
      <font/>
      <fill>
        <patternFill patternType="solid">
          <fgColor rgb="FFF8F2EB"/>
          <bgColor rgb="FFF8F2EB"/>
        </patternFill>
      </fill>
      <border/>
    </dxf>
  </dxfs>
  <tableStyles count="24">
    <tableStyle count="3" pivot="0" name="todo-style">
      <tableStyleElement dxfId="2" type="headerRow"/>
      <tableStyleElement dxfId="3" type="firstRowStripe"/>
      <tableStyleElement dxfId="4" type="secondRowStripe"/>
    </tableStyle>
    <tableStyle count="3" pivot="0" name="validation summery-style">
      <tableStyleElement dxfId="2" type="headerRow"/>
      <tableStyleElement dxfId="3" type="firstRowStripe"/>
      <tableStyleElement dxfId="4" type="secondRowStripe"/>
    </tableStyle>
    <tableStyle count="2" pivot="0" name="stuff-style">
      <tableStyleElement dxfId="4" type="firstRowStripe"/>
      <tableStyleElement dxfId="3" type="secondRowStripe"/>
    </tableStyle>
    <tableStyle count="3" pivot="0" name="pow-style">
      <tableStyleElement dxfId="11" type="headerRow"/>
      <tableStyleElement dxfId="3" type="firstRowStripe"/>
      <tableStyleElement dxfId="12" type="secondRowStripe"/>
    </tableStyle>
    <tableStyle count="3" pivot="0" name="pow-style 2">
      <tableStyleElement dxfId="11" type="headerRow"/>
      <tableStyleElement dxfId="3" type="firstRowStripe"/>
      <tableStyleElement dxfId="12" type="secondRowStripe"/>
    </tableStyle>
    <tableStyle count="3" pivot="0" name="pow-style 3">
      <tableStyleElement dxfId="11" type="headerRow"/>
      <tableStyleElement dxfId="3" type="firstRowStripe"/>
      <tableStyleElement dxfId="12" type="secondRowStripe"/>
    </tableStyle>
    <tableStyle count="3" pivot="0" name="pow-style 4">
      <tableStyleElement dxfId="11" type="headerRow"/>
      <tableStyleElement dxfId="3" type="firstRowStripe"/>
      <tableStyleElement dxfId="12" type="secondRowStripe"/>
    </tableStyle>
    <tableStyle count="3" pivot="0" name="comm-style">
      <tableStyleElement dxfId="3" type="headerRow"/>
      <tableStyleElement dxfId="3" type="firstRowStripe"/>
      <tableStyleElement dxfId="12" type="secondRowStripe"/>
    </tableStyle>
    <tableStyle count="3" pivot="0" name="comm-style 2">
      <tableStyleElement dxfId="3" type="headerRow"/>
      <tableStyleElement dxfId="3" type="firstRowStripe"/>
      <tableStyleElement dxfId="12" type="secondRowStripe"/>
    </tableStyle>
    <tableStyle count="3" pivot="0" name="comm-style 3">
      <tableStyleElement dxfId="11" type="headerRow"/>
      <tableStyleElement dxfId="3" type="firstRowStripe"/>
      <tableStyleElement dxfId="12" type="secondRowStripe"/>
    </tableStyle>
    <tableStyle count="3" pivot="0" name="comm-style 4">
      <tableStyleElement dxfId="11" type="headerRow"/>
      <tableStyleElement dxfId="3" type="firstRowStripe"/>
      <tableStyleElement dxfId="12" type="secondRowStripe"/>
    </tableStyle>
    <tableStyle count="3" pivot="0" name="comm-style 5">
      <tableStyleElement dxfId="11" type="headerRow"/>
      <tableStyleElement dxfId="3" type="firstRowStripe"/>
      <tableStyleElement dxfId="12" type="secondRowStripe"/>
    </tableStyle>
    <tableStyle count="3" pivot="0" name="comp-style">
      <tableStyleElement dxfId="11" type="headerRow"/>
      <tableStyleElement dxfId="3" type="firstRowStripe"/>
      <tableStyleElement dxfId="12" type="secondRowStripe"/>
    </tableStyle>
    <tableStyle count="3" pivot="0" name="comp-style 2">
      <tableStyleElement dxfId="11" type="headerRow"/>
      <tableStyleElement dxfId="3" type="firstRowStripe"/>
      <tableStyleElement dxfId="12" type="secondRowStripe"/>
    </tableStyle>
    <tableStyle count="3" pivot="0" name="comp-style 3">
      <tableStyleElement dxfId="11" type="headerRow"/>
      <tableStyleElement dxfId="3" type="firstRowStripe"/>
      <tableStyleElement dxfId="12" type="secondRowStripe"/>
    </tableStyle>
    <tableStyle count="3" pivot="0" name="comp-style 4">
      <tableStyleElement dxfId="11" type="headerRow"/>
      <tableStyleElement dxfId="3" type="firstRowStripe"/>
      <tableStyleElement dxfId="12" type="secondRowStripe"/>
    </tableStyle>
    <tableStyle count="3" pivot="0" name="Detail22-2-الاثنين-1-المحاضرة ا-style">
      <tableStyleElement dxfId="13" type="headerRow"/>
      <tableStyleElement dxfId="14" type="firstRowStripe"/>
      <tableStyleElement dxfId="3" type="secondRowStripe"/>
    </tableStyle>
    <tableStyle count="3" pivot="0" name="Professors Load_OLD-style">
      <tableStyleElement dxfId="11" type="headerRow"/>
      <tableStyleElement dxfId="16" type="firstRowStripe"/>
      <tableStyleElement dxfId="12" type="secondRowStripe"/>
    </tableStyle>
    <tableStyle count="3" pivot="0" name="Professors Load_OLD-style 2">
      <tableStyleElement dxfId="11" type="headerRow"/>
      <tableStyleElement dxfId="16" type="firstRowStripe"/>
      <tableStyleElement dxfId="12" type="secondRowStripe"/>
    </tableStyle>
    <tableStyle count="3" pivot="0" name="Professors Load_OLD-style 3">
      <tableStyleElement dxfId="11" type="headerRow"/>
      <tableStyleElement dxfId="16" type="firstRowStripe"/>
      <tableStyleElement dxfId="12" type="secondRowStripe"/>
    </tableStyle>
    <tableStyle count="3" pivot="0" name="Professors Load_OLD-style 4">
      <tableStyleElement dxfId="11" type="headerRow"/>
      <tableStyleElement dxfId="16" type="firstRowStripe"/>
      <tableStyleElement dxfId="12" type="secondRowStripe"/>
    </tableStyle>
    <tableStyle count="3" pivot="0" name="course_prof_summery-style">
      <tableStyleElement dxfId="2" type="headerRow"/>
      <tableStyleElement dxfId="3" type="firstRowStripe"/>
      <tableStyleElement dxfId="4" type="secondRowStripe"/>
    </tableStyle>
    <tableStyle count="3" pivot="0" name="helping stuffload-style">
      <tableStyleElement dxfId="17" type="headerRow"/>
      <tableStyleElement dxfId="3" type="firstRowStripe"/>
      <tableStyleElement dxfId="18" type="secondRowStripe"/>
    </tableStyle>
    <tableStyle count="3" pivot="0" name="Copy of helping stuffload-style">
      <tableStyleElement dxfId="17" type="headerRow"/>
      <tableStyleElement dxfId="3" type="firstRowStripe"/>
      <tableStyleElement dxfId="18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pivotCacheDefinition" Target="pivotCache/pivotCacheDefinition4.xml"/><Relationship Id="rId20" Type="http://schemas.openxmlformats.org/officeDocument/2006/relationships/worksheet" Target="worksheets/sheet17.xml"/><Relationship Id="rId42" Type="http://schemas.openxmlformats.org/officeDocument/2006/relationships/pivotCacheDefinition" Target="pivotCache/pivotCacheDefinition6.xml"/><Relationship Id="rId41" Type="http://schemas.openxmlformats.org/officeDocument/2006/relationships/pivotCacheDefinition" Target="pivotCache/pivotCacheDefinition5.xml"/><Relationship Id="rId22" Type="http://schemas.openxmlformats.org/officeDocument/2006/relationships/worksheet" Target="worksheets/sheet19.xml"/><Relationship Id="rId44" Type="http://schemas.openxmlformats.org/officeDocument/2006/relationships/pivotCacheDefinition" Target="pivotCache/pivotCacheDefinition8.xml"/><Relationship Id="rId21" Type="http://schemas.openxmlformats.org/officeDocument/2006/relationships/worksheet" Target="worksheets/sheet18.xml"/><Relationship Id="rId43" Type="http://schemas.openxmlformats.org/officeDocument/2006/relationships/pivotCacheDefinition" Target="pivotCache/pivotCacheDefinition7.xml"/><Relationship Id="rId24" Type="http://schemas.openxmlformats.org/officeDocument/2006/relationships/worksheet" Target="worksheets/sheet21.xml"/><Relationship Id="rId46" Type="http://schemas.openxmlformats.org/officeDocument/2006/relationships/pivotCacheDefinition" Target="pivotCache/pivotCacheDefinition10.xml"/><Relationship Id="rId23" Type="http://schemas.openxmlformats.org/officeDocument/2006/relationships/worksheet" Target="worksheets/sheet20.xml"/><Relationship Id="rId45" Type="http://schemas.openxmlformats.org/officeDocument/2006/relationships/pivotCacheDefinition" Target="pivotCache/pivotCacheDefinition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48" Type="http://schemas.openxmlformats.org/officeDocument/2006/relationships/pivotCacheDefinition" Target="pivotCache/pivotCacheDefinition12.xml"/><Relationship Id="rId25" Type="http://schemas.openxmlformats.org/officeDocument/2006/relationships/worksheet" Target="worksheets/sheet22.xml"/><Relationship Id="rId47" Type="http://schemas.openxmlformats.org/officeDocument/2006/relationships/pivotCacheDefinition" Target="pivotCache/pivotCacheDefinition11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pivotCacheDefinition" Target="pivotCache/pivotCacheDefinition1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pivotCacheDefinition" Target="pivotCache/pivotCacheDefinition3.xml"/><Relationship Id="rId16" Type="http://schemas.openxmlformats.org/officeDocument/2006/relationships/worksheet" Target="worksheets/sheet13.xml"/><Relationship Id="rId38" Type="http://schemas.openxmlformats.org/officeDocument/2006/relationships/pivotCacheDefinition" Target="pivotCache/pivotCacheDefinition2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1047750</xdr:colOff>
      <xdr:row>0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11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21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31</xdr:row>
      <xdr:rowOff>123825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1047750</xdr:colOff>
      <xdr:row>0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11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22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32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3009900</xdr:colOff>
      <xdr:row>32</xdr:row>
      <xdr:rowOff>161925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1047750</xdr:colOff>
      <xdr:row>0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12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23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35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1047750</xdr:colOff>
      <xdr:row>0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11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21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32</xdr:row>
      <xdr:rowOff>57150</xdr:rowOff>
    </xdr:from>
    <xdr:ext cx="438150" cy="62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6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7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8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9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0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R139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  <n v="1.0"/>
      </sharedItems>
    </cacheField>
    <cacheField name="day" numFmtId="0">
      <sharedItems>
        <s v="الاثنين"/>
        <s v="الاحد"/>
        <s v="الاربعاء"/>
        <s v="الثلاثاء"/>
        <s v="الخميس"/>
      </sharedItems>
    </cacheField>
    <cacheField name="slot" numFmtId="0">
      <sharedItems containsSemiMixedTypes="0" containsString="0" containsNumber="1" containsInteger="1">
        <n v="3.0"/>
        <n v="4.0"/>
        <n v="1.0"/>
        <n v="2.0"/>
      </sharedItems>
    </cacheField>
    <cacheField name="code" numFmtId="0">
      <sharedItems>
        <s v="كهت-304"/>
        <s v="CCE-211"/>
        <s v="EPE-212"/>
        <s v="كهت-303"/>
        <s v="كهح-303"/>
        <s v="كهح-314"/>
        <s v="CCE-112"/>
        <s v="CCE-111"/>
        <s v="كهح-428"/>
        <s v="كهت-421"/>
        <s v="كهت-302"/>
        <s v="CCE-213"/>
        <s v="كهق-302"/>
        <s v="كهت-301"/>
        <s v="كهق-402"/>
        <s v="كهت-403"/>
        <s v="EPE-111"/>
        <s v="CCE-212"/>
        <s v="كهت-322"/>
        <s v="كهق-401"/>
        <s v="كهق-321"/>
        <s v="كهق-403"/>
        <s v="كهح-401"/>
        <s v="كهق-304"/>
        <s v="كهق-301"/>
        <s v="كهق-404"/>
        <s v="كهق-305"/>
        <s v="كهح-402"/>
        <s v="كهق-303"/>
        <s v="كهح-321"/>
        <s v="كهت-404"/>
        <s v="كهق-426"/>
        <s v="EMP-101"/>
        <s v="كهح-498"/>
        <s v="كهح-425"/>
        <s v="كهت-402"/>
        <s v="كهت-428"/>
        <s v="كهح-302"/>
        <s v="EMP-104"/>
        <s v="كهح-499"/>
        <s v="كهق-499"/>
        <s v="EMP-106"/>
        <s v="كهت-499"/>
        <s v="UNI-2"/>
        <s v="EPE-211"/>
        <s v="كهح-422"/>
        <s v="كهح-301"/>
        <s v="كهق-421"/>
        <s v="كهت-498"/>
        <s v="كهت-305"/>
        <s v="كهت-401"/>
        <s v="كهق-498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تمارين"/>
        <s v="محاضرة"/>
      </sharedItems>
    </cacheField>
    <cacheField name="location" numFmtId="0">
      <sharedItems>
        <s v="فصل 1"/>
        <s v="فصل 3"/>
        <s v="مدرج 3"/>
        <s v="فصل 4"/>
        <s v="مدرج 1"/>
        <s v="فصل 2"/>
        <s v="مدرج 2"/>
        <s v="مدرج 4"/>
        <s v="فصل 5"/>
      </sharedItems>
    </cacheField>
    <cacheField name="active_tutor" numFmtId="0">
      <sharedItems containsBlank="1">
        <s v="م.ندى الجمال"/>
        <s v="م.ياسمين طنطاوي"/>
        <s v="م.محمد يحيى"/>
        <s v="أ.م.د.احمد نشأت"/>
        <s v="م.امنية حسنى"/>
        <s v="م.جهاد عوض على"/>
        <s v="م.محمد سعد"/>
        <s v="د.فاطمة مازن علي"/>
        <s v="أ.م.د.جيهان نجيب"/>
        <s v="أ.م.د.جلال نديم"/>
        <s v="م.عبير مصطفى سيد"/>
        <s v="م.عبدالرحمن اشرف"/>
        <s v="د.أحمد فرحان محمد"/>
        <s v="م.محمد مصطفى محمود علي"/>
        <s v="م.مصطفي نورالدين مصطفي"/>
        <s v="أ.م.د.تامر بركات"/>
        <s v="د.احمد مصطفى"/>
        <s v="د.وائل وهبه"/>
        <s v="م.عبدالرحمن حسن"/>
        <s v="د.منال شعبان"/>
        <s v="م.محمد خالد محمد علي"/>
        <s v="أ.م.د.عبير جلال"/>
        <s v="د.احمد فؤاد"/>
        <s v="م.احمد اسامه محمد"/>
        <s v="م.احمد ياسر احمد عبدالفتاح"/>
        <s v="م.مايكل عوض عيسى زكى"/>
        <s v="د.محمد حمدى"/>
        <s v="م.عماد محمد السيد ياسين"/>
        <s v="د.مي عزالدين"/>
        <s v="د.رانية فؤاد"/>
        <s v="م.أحمد محمود"/>
        <s v="م.اثار شعبان"/>
        <s v="د.ياسر ممدوح"/>
        <s v="م.محمد ناصر"/>
        <s v="م.حنان ربيع"/>
        <s v="أ.م.د.احمد عبداللطيف"/>
        <s v="أ.م.د.مختارسعيد"/>
        <s v="م.محمد ربيع"/>
        <s v="د.هبه محمود صوفي"/>
        <s v="م.هشام ياسر أحمد عبد الفتاح"/>
        <s v="أ.د.عمرو رفعت"/>
        <s v="م.احمد عويس شعبان"/>
        <s v="م.اندرو امجد"/>
        <s v="م.محمود هاشم"/>
        <s v="د.اميرة الدسوقي"/>
        <s v="أ.م.د.صابر محمد"/>
        <s v="م.حسن سالم"/>
        <m/>
        <s v="أ.د.حازم عطية"/>
        <s v="أ.د. إيهاب محمود بيومي عقبة"/>
        <s v="د.محمود محمد عادل"/>
        <s v="م.عبدالرحمن رجب هاشم"/>
        <s v="د.احمد جمال احمد"/>
        <s v="م.هادي سامر عبدالحافظ"/>
        <s v="د.اسماء صلاح فرج"/>
        <s v="د.عماد دعبس"/>
        <s v="أ.م.د.جيهان الشاذلي"/>
        <s v="أ.م.د.داليا علام"/>
        <s v="أ.د.رانيا أبو السعود"/>
        <s v="د.سيد طه"/>
      </sharedItems>
    </cacheField>
    <cacheField name="level" numFmtId="0">
      <sharedItems containsSemiMixedTypes="0" containsString="0" containsNumber="1" containsInteger="1">
        <n v="300.0"/>
        <n v="200.0"/>
        <n v="100.0"/>
        <n v="400.0"/>
      </sharedItems>
    </cacheField>
    <cacheField name="course_name" numFmtId="0">
      <sharedItems>
        <s v="المعالجات"/>
        <s v="Electronics"/>
        <s v="Electrical Circuits II"/>
        <s v="الاتصالات التناظرية"/>
        <s v="أساسيات شبكات الحاسب"/>
        <s v="نظرية الاتصالات"/>
        <s v="Programming Techniques"/>
        <s v="Logic Design"/>
        <s v="مقرر إختياري 5 تطبيقات و تقنيات الذكاء الاصطناعى"/>
        <s v="مقرر اختياري 3 - شبكات الحاسب"/>
        <s v="موجات كهرومغناطيسية"/>
        <s v="Control Systems"/>
        <s v="تطبيقات الحاسب الآلى فى الهندسة الكهربية"/>
        <s v="الكترونيات 4"/>
        <s v="النظرية الموحدة للآلات الكهربية"/>
        <s v="هندسة الموجات الميكرونية"/>
        <s v="Electrical Circuits I"/>
        <s v="Signals and System Fundamentals"/>
        <s v="مقرر اختياري 1 - إلكترونيات القوى"/>
        <s v="التشغيل الأمثل ودراسة الاتزان والاعتمادية لنظم القوى الكهربية"/>
        <s v="مقرر اختيارى 1 التركيبات الكهربية"/>
        <s v="التحكم الالي الرقمى"/>
        <s v="تصميم تطبيقات الويب"/>
        <s v="الكترونيات القوى"/>
        <s v="آلات التيار المتردد"/>
        <s v="الكترونيات صناعية"/>
        <s v="اختبارات كهربية"/>
        <s v="المعالجات المتوازية"/>
        <s v="هندسة الجهد العالى"/>
        <s v="مقرر اختياري (1) تعلم الالة"/>
        <s v="تحكم آلي ونظم"/>
        <s v="مقرر اختياري 4 تصميم انظمة الطاقة الضوئية والتطبيقات "/>
        <s v="Physics III"/>
        <s v="التدريب الميداني"/>
        <s v="مقرر إختياري 4 شبكات الحاسب المتطورة "/>
        <s v="نظم الاتصالات"/>
        <s v="مقرر اختياري 4 : معالجة الصور الرقمية"/>
        <s v="الرسم بالحاسب"/>
        <s v="Differential Equation and Numerical Analysis"/>
        <s v="المشروع 1"/>
        <s v="مشروع التخرج 1"/>
        <s v="Complex Analysis and Partial differential equation"/>
        <s v="Professional Ethics اخلاقيات المهنه"/>
        <s v="Properties of Electrical Materials"/>
        <s v="مقرر إختياري 3 تصميم نظم قواعد البيانات"/>
        <s v="المعالجات الدقيقة وتطبيقاتها"/>
        <s v="مقرر اختياري 3 أنظمة توزيع القوى"/>
        <s v="هندسة التحكم"/>
        <s v="الكترونيات 6"/>
      </sharedItems>
    </cacheField>
    <cacheField name="day_slot" numFmtId="0">
      <sharedItems>
        <s v="الاثنين 3"/>
        <s v="الاثنين 4"/>
        <s v="الاحد 1"/>
        <s v="الاربعاء 1"/>
        <s v="الاثنين 2"/>
        <s v="الاثنين 1"/>
        <s v="الاحد 2"/>
        <s v="الاربعاء 2"/>
        <s v="الاحد 3"/>
        <s v="الاربعاء 3"/>
        <s v="الاربعاء 4"/>
        <s v="الثلاثاء 1"/>
        <s v="الاحد 4"/>
        <s v="الثلاثاء 2"/>
        <s v="الثلاثاء 3"/>
        <s v="الثلاثاء 4"/>
        <s v="الخميس 1"/>
        <s v="الخميس 2"/>
        <s v="الخميس 3"/>
        <s v="الخميس 4"/>
      </sharedItems>
    </cacheField>
    <cacheField name="specialy_level" numFmtId="0">
      <sharedItems>
        <s v="comm 300"/>
        <s v="comm 200"/>
        <s v="pow 200"/>
        <s v="comp 300"/>
        <s v="pow 100"/>
        <s v="comp 400"/>
        <s v="comm 400"/>
        <s v="pow 300"/>
        <s v="pow 400"/>
        <s v="comm 100"/>
      </sharedItems>
    </cacheField>
    <cacheField name="time" numFmtId="0">
      <sharedItems>
        <s v="المحاضرة الثالثه 12:20 - 1:50"/>
        <s v="المحاضرة الرابعة2:00 - 3:30"/>
        <s v="المحاضرة الاولي 8:50 - 10:20"/>
        <s v="المحاضرة الثانية10:30 - 12:00"/>
      </sharedItems>
    </cacheField>
    <cacheField name="day_order" numFmtId="0">
      <sharedItems containsSemiMixedTypes="0" containsString="0" containsNumber="1" containsInteger="1">
        <n v="2.0"/>
        <n v="1.0"/>
        <n v="4.0"/>
        <n v="3.0"/>
        <n v="5.0"/>
      </sharedItems>
    </cacheField>
    <cacheField name="confirmed by tutor" numFmtId="0">
      <sharedItems containsString="0" containsBlank="1">
        <m/>
      </sharedItems>
    </cacheField>
    <cacheField name="teaching_hours">
      <sharedItems containsBlank="1" containsMixedTypes="1" containsNumber="1" containsInteger="1">
        <n v="3.0"/>
        <m/>
        <n v="2.0"/>
        <n v="1.0"/>
        <e v="#REF!"/>
        <n v="0.0"/>
      </sharedItems>
    </cacheField>
    <cacheField name="teachin_hourse_printalble" numFmtId="0">
      <sharedItems>
        <s v="(2,3)"/>
        <s v="(,)"/>
        <s v="(2,1)"/>
        <s v="(2,2)"/>
        <s v="(1,2)"/>
        <e v="#REF!"/>
        <s v="(3,0)"/>
      </sharedItems>
    </cacheField>
    <cacheField name="Calculated Field 1" formula="CONCATENATE(specialy_level)" databaseFiel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K135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  <n v="1.0"/>
      </sharedItems>
    </cacheField>
    <cacheField name="day" numFmtId="0">
      <sharedItems>
        <s v="الاثنين"/>
        <s v="الاحد"/>
        <s v="الاربعاء"/>
        <s v="الثلاثاء"/>
        <s v="الخميس"/>
      </sharedItems>
    </cacheField>
    <cacheField name="slot" numFmtId="0">
      <sharedItems containsSemiMixedTypes="0" containsString="0" containsNumber="1" containsInteger="1">
        <n v="3.0"/>
        <n v="4.0"/>
        <n v="1.0"/>
        <n v="2.0"/>
      </sharedItems>
    </cacheField>
    <cacheField name="code" numFmtId="0">
      <sharedItems>
        <s v="كهت-304"/>
        <s v="CCE-211"/>
        <s v="EPE-212"/>
        <s v="كهت-303"/>
        <s v="كهح-303"/>
        <s v="كهح-314"/>
        <s v="CCE-112"/>
        <s v="CCE-111"/>
        <s v="كهح-428"/>
        <s v="كهت-421"/>
        <s v="كهت-302"/>
        <s v="CCE-213"/>
        <s v="كهق-302"/>
        <s v="كهت-301"/>
        <s v="كهق-402"/>
        <s v="كهت-403"/>
        <s v="EPE-111"/>
        <s v="CCE-212"/>
        <s v="كهت-322"/>
        <s v="كهق-401"/>
        <s v="كهق-321"/>
        <s v="كهق-403"/>
        <s v="كهح-401"/>
        <s v="كهق-304"/>
        <s v="كهق-301"/>
        <s v="كهق-404"/>
        <s v="كهق-305"/>
        <s v="كهح-402"/>
        <s v="كهق-303"/>
        <s v="كهح-321"/>
        <s v="كهت-404"/>
        <s v="كهق-426"/>
        <s v="EMP-101"/>
        <s v="كهح-498"/>
        <s v="كهح-425"/>
        <s v="كهت-402"/>
        <s v="كهت-428"/>
        <s v="كهح-302"/>
        <s v="EMP-104"/>
        <s v="كهح-499"/>
        <s v="كهق-499"/>
        <s v="EMP-106"/>
        <s v="كهت-499"/>
        <s v="UNI-2"/>
        <s v="EPE-211"/>
        <s v="كهح-422"/>
        <s v="كهح-301"/>
        <s v="كهق-421"/>
        <s v="كهت-498"/>
        <s v="كهت-305"/>
        <s v="كهت-401"/>
        <s v="كهق-498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تمارين"/>
        <s v="محاضرة"/>
      </sharedItems>
    </cacheField>
    <cacheField name="location" numFmtId="0">
      <sharedItems>
        <s v="فصل 1"/>
        <s v="فصل 3"/>
        <s v="مدرج 3"/>
        <s v="فصل 4"/>
        <s v="مدرج 1"/>
        <s v="فصل 2"/>
        <s v="مدرج 2"/>
        <s v="مدرج 4"/>
        <s v="فصل 5"/>
      </sharedItems>
    </cacheField>
    <cacheField name="active_tutor" numFmtId="0">
      <sharedItems containsBlank="1">
        <s v="م.ندى الجمال"/>
        <s v="م.ياسمين طنطاوي"/>
        <s v="م.محمد يحيى"/>
        <s v="أ.م.د.احمد نشأت"/>
        <s v="م.امنية حسنى"/>
        <s v="م.جهاد عوض على"/>
        <s v="م.محمد سعد"/>
        <s v="د.فاطمة مازن علي"/>
        <s v="أ.م.د.جيهان نجيب"/>
        <s v="أ.م.د.جلال نديم"/>
        <s v="م.عبير مصطفى سيد"/>
        <s v="م.عبدالرحمن اشرف"/>
        <s v="د.أحمد فرحان محمد"/>
        <s v="م.محمد مصطفى محمود علي"/>
        <s v="م.مصطفي نورالدين مصطفي"/>
        <s v="أ.م.د.تامر بركات"/>
        <s v="د.احمد مصطفى"/>
        <s v="د.وائل وهبه"/>
        <s v="م.عبدالرحمن حسن"/>
        <s v="د.منال شعبان"/>
        <s v="م.محمد خالد محمد علي"/>
        <s v="أ.م.د.عبير جلال"/>
        <s v="د.احمد فؤاد"/>
        <s v="م.احمد اسامه محمد"/>
        <s v="م.احمد ياسر احمد عبدالفتاح"/>
        <s v="م.مايكل عوض عيسى زكى"/>
        <s v="د.محمد حمدى"/>
        <s v="م.عماد محمد السيد ياسين"/>
        <s v="د.مي عزالدين"/>
        <s v="د.رانية فؤاد"/>
        <s v="م.أحمد محمود"/>
        <s v="م.اثار شعبان"/>
        <s v="د.ياسر ممدوح"/>
        <s v="م.محمد ناصر"/>
        <s v="م.حنان ربيع"/>
        <s v="أ.م.د.احمد عبداللطيف"/>
        <s v="أ.م.د.مختارسعيد"/>
        <s v="م.محمد ربيع"/>
        <s v="د.هبه محمود صوفي"/>
        <s v="م.هشام ياسر أحمد عبد الفتاح"/>
        <s v="أ.د.عمرو رفعت"/>
        <s v="م.احمد عويس شعبان"/>
        <s v="م.اندرو امجد"/>
        <s v="م.محمود هاشم"/>
        <s v="د.اميرة الدسوقي"/>
        <s v="أ.م.د.صابر محمد"/>
        <s v="م.حسن سالم"/>
        <m/>
        <s v="أ.د.حازم عطية"/>
        <s v="أ.د. إيهاب محمود بيومي عقبة"/>
        <s v="د.محمود محمد عادل"/>
        <s v="م.عبدالرحمن رجب هاشم"/>
        <s v="د.احمد جمال احمد"/>
        <s v="م.هادي سامر عبدالحافظ"/>
        <s v="د.اسماء صلاح فرج"/>
        <s v="د.عماد دعبس"/>
        <s v="أ.م.د.جيهان الشاذلي"/>
        <s v="أ.م.د.داليا علام"/>
        <s v="أ.د.رانيا أبو السعود"/>
        <s v="د.سيد طه"/>
      </sharedItems>
    </cacheField>
    <cacheField name="level" numFmtId="0">
      <sharedItems containsSemiMixedTypes="0" containsString="0" containsNumber="1" containsInteger="1">
        <n v="300.0"/>
        <n v="200.0"/>
        <n v="100.0"/>
        <n v="400.0"/>
      </sharedItems>
    </cacheField>
    <cacheField name="course_name" numFmtId="0">
      <sharedItems>
        <s v="المعالجات"/>
        <s v="Electronics"/>
        <s v="Electrical Circuits II"/>
        <s v="الاتصالات التناظرية"/>
        <s v="أساسيات شبكات الحاسب"/>
        <s v="نظرية الاتصالات"/>
        <s v="Programming Techniques"/>
        <s v="Logic Design"/>
        <s v="مقرر إختياري 5 تطبيقات و تقنيات الذكاء الاصطناعى"/>
        <s v="مقرر اختياري 3 - شبكات الحاسب"/>
        <s v="موجات كهرومغناطيسية"/>
        <s v="Control Systems"/>
        <s v="تطبيقات الحاسب الآلى فى الهندسة الكهربية"/>
        <s v="الكترونيات 4"/>
        <s v="النظرية الموحدة للآلات الكهربية"/>
        <s v="هندسة الموجات الميكرونية"/>
        <s v="Electrical Circuits I"/>
        <s v="Signals and System Fundamentals"/>
        <s v="مقرر اختياري 1 - إلكترونيات القوى"/>
        <s v="التشغيل الأمثل ودراسة الاتزان والاعتمادية لنظم القوى الكهربية"/>
        <s v="مقرر اختيارى 1 التركيبات الكهربية"/>
        <s v="التحكم الالي الرقمى"/>
        <s v="تصميم تطبيقات الويب"/>
        <s v="الكترونيات القوى"/>
        <s v="آلات التيار المتردد"/>
        <s v="الكترونيات صناعية"/>
        <s v="اختبارات كهربية"/>
        <s v="المعالجات المتوازية"/>
        <s v="هندسة الجهد العالى"/>
        <s v="مقرر اختياري (1) تعلم الالة"/>
        <s v="تحكم آلي ونظم"/>
        <s v="مقرر اختياري 4 تصميم انظمة الطاقة الضوئية والتطبيقات "/>
        <s v="Physics III"/>
        <s v="التدريب الميداني"/>
        <s v="مقرر إختياري 4 شبكات الحاسب المتطورة "/>
        <s v="نظم الاتصالات"/>
        <s v="مقرر اختياري 4 : معالجة الصور الرقمية"/>
        <s v="الرسم بالحاسب"/>
        <s v="Differential Equation and Numerical Analysis"/>
        <s v="المشروع 1"/>
        <s v="مشروع التخرج 1"/>
        <s v="Complex Analysis and Partial differential equation"/>
        <s v="Professional Ethics اخلاقيات المهنه"/>
        <s v="Properties of Electrical Materials"/>
        <s v="مقرر إختياري 3 تصميم نظم قواعد البيانات"/>
        <s v="المعالجات الدقيقة وتطبيقاتها"/>
        <s v="مقرر اختياري 3 أنظمة توزيع القوى"/>
        <s v="هندسة التحكم"/>
        <s v="الكترونيات 6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L135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  <n v="1.0"/>
      </sharedItems>
    </cacheField>
    <cacheField name="day" numFmtId="0">
      <sharedItems>
        <s v="الاثنين"/>
        <s v="الاحد"/>
        <s v="الاربعاء"/>
        <s v="الثلاثاء"/>
        <s v="الخميس"/>
      </sharedItems>
    </cacheField>
    <cacheField name="slot" numFmtId="0">
      <sharedItems containsSemiMixedTypes="0" containsString="0" containsNumber="1" containsInteger="1">
        <n v="3.0"/>
        <n v="4.0"/>
        <n v="1.0"/>
        <n v="2.0"/>
      </sharedItems>
    </cacheField>
    <cacheField name="code" numFmtId="0">
      <sharedItems>
        <s v="كهت-304"/>
        <s v="CCE-211"/>
        <s v="EPE-212"/>
        <s v="كهت-303"/>
        <s v="كهح-303"/>
        <s v="كهح-314"/>
        <s v="CCE-112"/>
        <s v="CCE-111"/>
        <s v="كهح-428"/>
        <s v="كهت-421"/>
        <s v="كهت-302"/>
        <s v="CCE-213"/>
        <s v="كهق-302"/>
        <s v="كهت-301"/>
        <s v="كهق-402"/>
        <s v="كهت-403"/>
        <s v="EPE-111"/>
        <s v="CCE-212"/>
        <s v="كهت-322"/>
        <s v="كهق-401"/>
        <s v="كهق-321"/>
        <s v="كهق-403"/>
        <s v="كهح-401"/>
        <s v="كهق-304"/>
        <s v="كهق-301"/>
        <s v="كهق-404"/>
        <s v="كهق-305"/>
        <s v="كهح-402"/>
        <s v="كهق-303"/>
        <s v="كهح-321"/>
        <s v="كهت-404"/>
        <s v="كهق-426"/>
        <s v="EMP-101"/>
        <s v="كهح-498"/>
        <s v="كهح-425"/>
        <s v="كهت-402"/>
        <s v="كهت-428"/>
        <s v="كهح-302"/>
        <s v="EMP-104"/>
        <s v="كهح-499"/>
        <s v="كهق-499"/>
        <s v="EMP-106"/>
        <s v="كهت-499"/>
        <s v="UNI-2"/>
        <s v="EPE-211"/>
        <s v="كهح-422"/>
        <s v="كهح-301"/>
        <s v="كهق-421"/>
        <s v="كهت-498"/>
        <s v="كهت-305"/>
        <s v="كهت-401"/>
        <s v="كهق-498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تمارين"/>
        <s v="محاضرة"/>
      </sharedItems>
    </cacheField>
    <cacheField name="location" numFmtId="0">
      <sharedItems>
        <s v="فصل 1"/>
        <s v="فصل 3"/>
        <s v="مدرج 3"/>
        <s v="فصل 4"/>
        <s v="مدرج 1"/>
        <s v="فصل 2"/>
        <s v="مدرج 2"/>
        <s v="مدرج 4"/>
        <s v="فصل 5"/>
      </sharedItems>
    </cacheField>
    <cacheField name="active_tutor" numFmtId="0">
      <sharedItems containsBlank="1">
        <s v="م.ندى الجمال"/>
        <s v="م.ياسمين طنطاوي"/>
        <s v="م.محمد يحيى"/>
        <s v="أ.م.د.احمد نشأت"/>
        <s v="م.امنية حسنى"/>
        <s v="م.جهاد عوض على"/>
        <s v="م.محمد سعد"/>
        <s v="د.فاطمة مازن علي"/>
        <s v="أ.م.د.جيهان نجيب"/>
        <s v="أ.م.د.جلال نديم"/>
        <s v="م.عبير مصطفى سيد"/>
        <s v="م.عبدالرحمن اشرف"/>
        <s v="د.أحمد فرحان محمد"/>
        <s v="م.محمد مصطفى محمود علي"/>
        <s v="م.مصطفي نورالدين مصطفي"/>
        <s v="أ.م.د.تامر بركات"/>
        <s v="د.احمد مصطفى"/>
        <s v="د.وائل وهبه"/>
        <s v="م.عبدالرحمن حسن"/>
        <s v="د.منال شعبان"/>
        <s v="م.محمد خالد محمد علي"/>
        <s v="أ.م.د.عبير جلال"/>
        <s v="د.احمد فؤاد"/>
        <s v="م.احمد اسامه محمد"/>
        <s v="م.احمد ياسر احمد عبدالفتاح"/>
        <s v="م.مايكل عوض عيسى زكى"/>
        <s v="د.محمد حمدى"/>
        <s v="م.عماد محمد السيد ياسين"/>
        <s v="د.مي عزالدين"/>
        <s v="د.رانية فؤاد"/>
        <s v="م.أحمد محمود"/>
        <s v="م.اثار شعبان"/>
        <s v="د.ياسر ممدوح"/>
        <s v="م.محمد ناصر"/>
        <s v="م.حنان ربيع"/>
        <s v="أ.م.د.احمد عبداللطيف"/>
        <s v="أ.م.د.مختارسعيد"/>
        <s v="م.محمد ربيع"/>
        <s v="د.هبه محمود صوفي"/>
        <s v="م.هشام ياسر أحمد عبد الفتاح"/>
        <s v="أ.د.عمرو رفعت"/>
        <s v="م.احمد عويس شعبان"/>
        <s v="م.اندرو امجد"/>
        <s v="م.محمود هاشم"/>
        <s v="د.اميرة الدسوقي"/>
        <s v="أ.م.د.صابر محمد"/>
        <s v="م.حسن سالم"/>
        <m/>
        <s v="أ.د.حازم عطية"/>
        <s v="أ.د. إيهاب محمود بيومي عقبة"/>
        <s v="د.محمود محمد عادل"/>
        <s v="م.عبدالرحمن رجب هاشم"/>
        <s v="د.احمد جمال احمد"/>
        <s v="م.هادي سامر عبدالحافظ"/>
        <s v="د.اسماء صلاح فرج"/>
        <s v="د.عماد دعبس"/>
        <s v="أ.م.د.جيهان الشاذلي"/>
        <s v="أ.م.د.داليا علام"/>
        <s v="أ.د.رانيا أبو السعود"/>
        <s v="د.سيد طه"/>
      </sharedItems>
    </cacheField>
    <cacheField name="level" numFmtId="0">
      <sharedItems containsSemiMixedTypes="0" containsString="0" containsNumber="1" containsInteger="1">
        <n v="300.0"/>
        <n v="200.0"/>
        <n v="100.0"/>
        <n v="400.0"/>
      </sharedItems>
    </cacheField>
    <cacheField name="course_name" numFmtId="0">
      <sharedItems>
        <s v="المعالجات"/>
        <s v="Electronics"/>
        <s v="Electrical Circuits II"/>
        <s v="الاتصالات التناظرية"/>
        <s v="أساسيات شبكات الحاسب"/>
        <s v="نظرية الاتصالات"/>
        <s v="Programming Techniques"/>
        <s v="Logic Design"/>
        <s v="مقرر إختياري 5 تطبيقات و تقنيات الذكاء الاصطناعى"/>
        <s v="مقرر اختياري 3 - شبكات الحاسب"/>
        <s v="موجات كهرومغناطيسية"/>
        <s v="Control Systems"/>
        <s v="تطبيقات الحاسب الآلى فى الهندسة الكهربية"/>
        <s v="الكترونيات 4"/>
        <s v="النظرية الموحدة للآلات الكهربية"/>
        <s v="هندسة الموجات الميكرونية"/>
        <s v="Electrical Circuits I"/>
        <s v="Signals and System Fundamentals"/>
        <s v="مقرر اختياري 1 - إلكترونيات القوى"/>
        <s v="التشغيل الأمثل ودراسة الاتزان والاعتمادية لنظم القوى الكهربية"/>
        <s v="مقرر اختيارى 1 التركيبات الكهربية"/>
        <s v="التحكم الالي الرقمى"/>
        <s v="تصميم تطبيقات الويب"/>
        <s v="الكترونيات القوى"/>
        <s v="آلات التيار المتردد"/>
        <s v="الكترونيات صناعية"/>
        <s v="اختبارات كهربية"/>
        <s v="المعالجات المتوازية"/>
        <s v="هندسة الجهد العالى"/>
        <s v="مقرر اختياري (1) تعلم الالة"/>
        <s v="تحكم آلي ونظم"/>
        <s v="مقرر اختياري 4 تصميم انظمة الطاقة الضوئية والتطبيقات "/>
        <s v="Physics III"/>
        <s v="التدريب الميداني"/>
        <s v="مقرر إختياري 4 شبكات الحاسب المتطورة "/>
        <s v="نظم الاتصالات"/>
        <s v="مقرر اختياري 4 : معالجة الصور الرقمية"/>
        <s v="الرسم بالحاسب"/>
        <s v="Differential Equation and Numerical Analysis"/>
        <s v="المشروع 1"/>
        <s v="مشروع التخرج 1"/>
        <s v="Complex Analysis and Partial differential equation"/>
        <s v="Professional Ethics اخلاقيات المهنه"/>
        <s v="Properties of Electrical Materials"/>
        <s v="مقرر إختياري 3 تصميم نظم قواعد البيانات"/>
        <s v="المعالجات الدقيقة وتطبيقاتها"/>
        <s v="مقرر اختياري 3 أنظمة توزيع القوى"/>
        <s v="هندسة التحكم"/>
        <s v="الكترونيات 6"/>
      </sharedItems>
    </cacheField>
    <cacheField name="day_slot" numFmtId="0">
      <sharedItems>
        <s v="الاثنين 3"/>
        <s v="الاثنين 4"/>
        <s v="الاحد 1"/>
        <s v="الاربعاء 1"/>
        <s v="الاثنين 2"/>
        <s v="الاثنين 1"/>
        <s v="الاحد 2"/>
        <s v="الاربعاء 2"/>
        <s v="الاحد 3"/>
        <s v="الاربعاء 3"/>
        <s v="الاربعاء 4"/>
        <s v="الثلاثاء 1"/>
        <s v="الاحد 4"/>
        <s v="الثلاثاء 2"/>
        <s v="الثلاثاء 3"/>
        <s v="الثلاثاء 4"/>
        <s v="الخميس 1"/>
        <s v="الخميس 2"/>
        <s v="الخميس 3"/>
        <s v="الخميس 4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S135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  <n v="1.0"/>
      </sharedItems>
    </cacheField>
    <cacheField name="day" numFmtId="0">
      <sharedItems>
        <s v="الاثنين"/>
        <s v="الاحد"/>
        <s v="الاربعاء"/>
        <s v="الثلاثاء"/>
        <s v="الخميس"/>
      </sharedItems>
    </cacheField>
    <cacheField name="slot" numFmtId="0">
      <sharedItems containsSemiMixedTypes="0" containsString="0" containsNumber="1" containsInteger="1">
        <n v="3.0"/>
        <n v="4.0"/>
        <n v="1.0"/>
        <n v="2.0"/>
      </sharedItems>
    </cacheField>
    <cacheField name="code" numFmtId="0">
      <sharedItems>
        <s v="كهت-304"/>
        <s v="CCE-211"/>
        <s v="EPE-212"/>
        <s v="كهت-303"/>
        <s v="كهح-303"/>
        <s v="كهح-314"/>
        <s v="CCE-112"/>
        <s v="CCE-111"/>
        <s v="كهح-428"/>
        <s v="كهت-421"/>
        <s v="كهت-302"/>
        <s v="CCE-213"/>
        <s v="كهق-302"/>
        <s v="كهت-301"/>
        <s v="كهق-402"/>
        <s v="كهت-403"/>
        <s v="EPE-111"/>
        <s v="CCE-212"/>
        <s v="كهت-322"/>
        <s v="كهق-401"/>
        <s v="كهق-321"/>
        <s v="كهق-403"/>
        <s v="كهح-401"/>
        <s v="كهق-304"/>
        <s v="كهق-301"/>
        <s v="كهق-404"/>
        <s v="كهق-305"/>
        <s v="كهح-402"/>
        <s v="كهق-303"/>
        <s v="كهح-321"/>
        <s v="كهت-404"/>
        <s v="كهق-426"/>
        <s v="EMP-101"/>
        <s v="كهح-498"/>
        <s v="كهح-425"/>
        <s v="كهت-402"/>
        <s v="كهت-428"/>
        <s v="كهح-302"/>
        <s v="EMP-104"/>
        <s v="كهح-499"/>
        <s v="كهق-499"/>
        <s v="EMP-106"/>
        <s v="كهت-499"/>
        <s v="UNI-2"/>
        <s v="EPE-211"/>
        <s v="كهح-422"/>
        <s v="كهح-301"/>
        <s v="كهق-421"/>
        <s v="كهت-498"/>
        <s v="كهت-305"/>
        <s v="كهت-401"/>
        <s v="كهق-498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تمارين"/>
        <s v="محاضرة"/>
      </sharedItems>
    </cacheField>
    <cacheField name="location" numFmtId="0">
      <sharedItems>
        <s v="فصل 1"/>
        <s v="فصل 3"/>
        <s v="مدرج 3"/>
        <s v="فصل 4"/>
        <s v="مدرج 1"/>
        <s v="فصل 2"/>
        <s v="مدرج 2"/>
        <s v="مدرج 4"/>
        <s v="فصل 5"/>
      </sharedItems>
    </cacheField>
    <cacheField name="active_tutor" numFmtId="0">
      <sharedItems containsBlank="1">
        <s v="م.ندى الجمال"/>
        <s v="م.ياسمين طنطاوي"/>
        <s v="م.محمد يحيى"/>
        <s v="أ.م.د.احمد نشأت"/>
        <s v="م.امنية حسنى"/>
        <s v="م.جهاد عوض على"/>
        <s v="م.محمد سعد"/>
        <s v="د.فاطمة مازن علي"/>
        <s v="أ.م.د.جيهان نجيب"/>
        <s v="أ.م.د.جلال نديم"/>
        <s v="م.عبير مصطفى سيد"/>
        <s v="م.عبدالرحمن اشرف"/>
        <s v="د.أحمد فرحان محمد"/>
        <s v="م.محمد مصطفى محمود علي"/>
        <s v="م.مصطفي نورالدين مصطفي"/>
        <s v="أ.م.د.تامر بركات"/>
        <s v="د.احمد مصطفى"/>
        <s v="د.وائل وهبه"/>
        <s v="م.عبدالرحمن حسن"/>
        <s v="د.منال شعبان"/>
        <s v="م.محمد خالد محمد علي"/>
        <s v="أ.م.د.عبير جلال"/>
        <s v="د.احمد فؤاد"/>
        <s v="م.احمد اسامه محمد"/>
        <s v="م.احمد ياسر احمد عبدالفتاح"/>
        <s v="م.مايكل عوض عيسى زكى"/>
        <s v="د.محمد حمدى"/>
        <s v="م.عماد محمد السيد ياسين"/>
        <s v="د.مي عزالدين"/>
        <s v="د.رانية فؤاد"/>
        <s v="م.أحمد محمود"/>
        <s v="م.اثار شعبان"/>
        <s v="د.ياسر ممدوح"/>
        <s v="م.محمد ناصر"/>
        <s v="م.حنان ربيع"/>
        <s v="أ.م.د.احمد عبداللطيف"/>
        <s v="أ.م.د.مختارسعيد"/>
        <s v="م.محمد ربيع"/>
        <s v="د.هبه محمود صوفي"/>
        <s v="م.هشام ياسر أحمد عبد الفتاح"/>
        <s v="أ.د.عمرو رفعت"/>
        <s v="م.احمد عويس شعبان"/>
        <s v="م.اندرو امجد"/>
        <s v="م.محمود هاشم"/>
        <s v="د.اميرة الدسوقي"/>
        <s v="أ.م.د.صابر محمد"/>
        <s v="م.حسن سالم"/>
        <m/>
        <s v="أ.د.حازم عطية"/>
        <s v="أ.د. إيهاب محمود بيومي عقبة"/>
        <s v="د.محمود محمد عادل"/>
        <s v="م.عبدالرحمن رجب هاشم"/>
        <s v="د.احمد جمال احمد"/>
        <s v="م.هادي سامر عبدالحافظ"/>
        <s v="د.اسماء صلاح فرج"/>
        <s v="د.عماد دعبس"/>
        <s v="أ.م.د.جيهان الشاذلي"/>
        <s v="أ.م.د.داليا علام"/>
        <s v="أ.د.رانيا أبو السعود"/>
        <s v="د.سيد طه"/>
      </sharedItems>
    </cacheField>
    <cacheField name="level" numFmtId="0">
      <sharedItems containsSemiMixedTypes="0" containsString="0" containsNumber="1" containsInteger="1">
        <n v="300.0"/>
        <n v="200.0"/>
        <n v="100.0"/>
        <n v="400.0"/>
      </sharedItems>
    </cacheField>
    <cacheField name="course_name" numFmtId="0">
      <sharedItems>
        <s v="المعالجات"/>
        <s v="Electronics"/>
        <s v="Electrical Circuits II"/>
        <s v="الاتصالات التناظرية"/>
        <s v="أساسيات شبكات الحاسب"/>
        <s v="نظرية الاتصالات"/>
        <s v="Programming Techniques"/>
        <s v="Logic Design"/>
        <s v="مقرر إختياري 5 تطبيقات و تقنيات الذكاء الاصطناعى"/>
        <s v="مقرر اختياري 3 - شبكات الحاسب"/>
        <s v="موجات كهرومغناطيسية"/>
        <s v="Control Systems"/>
        <s v="تطبيقات الحاسب الآلى فى الهندسة الكهربية"/>
        <s v="الكترونيات 4"/>
        <s v="النظرية الموحدة للآلات الكهربية"/>
        <s v="هندسة الموجات الميكرونية"/>
        <s v="Electrical Circuits I"/>
        <s v="Signals and System Fundamentals"/>
        <s v="مقرر اختياري 1 - إلكترونيات القوى"/>
        <s v="التشغيل الأمثل ودراسة الاتزان والاعتمادية لنظم القوى الكهربية"/>
        <s v="مقرر اختيارى 1 التركيبات الكهربية"/>
        <s v="التحكم الالي الرقمى"/>
        <s v="تصميم تطبيقات الويب"/>
        <s v="الكترونيات القوى"/>
        <s v="آلات التيار المتردد"/>
        <s v="الكترونيات صناعية"/>
        <s v="اختبارات كهربية"/>
        <s v="المعالجات المتوازية"/>
        <s v="هندسة الجهد العالى"/>
        <s v="مقرر اختياري (1) تعلم الالة"/>
        <s v="تحكم آلي ونظم"/>
        <s v="مقرر اختياري 4 تصميم انظمة الطاقة الضوئية والتطبيقات "/>
        <s v="Physics III"/>
        <s v="التدريب الميداني"/>
        <s v="مقرر إختياري 4 شبكات الحاسب المتطورة "/>
        <s v="نظم الاتصالات"/>
        <s v="مقرر اختياري 4 : معالجة الصور الرقمية"/>
        <s v="الرسم بالحاسب"/>
        <s v="Differential Equation and Numerical Analysis"/>
        <s v="المشروع 1"/>
        <s v="مشروع التخرج 1"/>
        <s v="Complex Analysis and Partial differential equation"/>
        <s v="Professional Ethics اخلاقيات المهنه"/>
        <s v="Properties of Electrical Materials"/>
        <s v="مقرر إختياري 3 تصميم نظم قواعد البيانات"/>
        <s v="المعالجات الدقيقة وتطبيقاتها"/>
        <s v="مقرر اختياري 3 أنظمة توزيع القوى"/>
        <s v="هندسة التحكم"/>
        <s v="الكترونيات 6"/>
      </sharedItems>
    </cacheField>
    <cacheField name="day_slot" numFmtId="0">
      <sharedItems>
        <s v="الاثنين 3"/>
        <s v="الاثنين 4"/>
        <s v="الاحد 1"/>
        <s v="الاربعاء 1"/>
        <s v="الاثنين 2"/>
        <s v="الاثنين 1"/>
        <s v="الاحد 2"/>
        <s v="الاربعاء 2"/>
        <s v="الاحد 3"/>
        <s v="الاربعاء 3"/>
        <s v="الاربعاء 4"/>
        <s v="الثلاثاء 1"/>
        <s v="الاحد 4"/>
        <s v="الثلاثاء 2"/>
        <s v="الثلاثاء 3"/>
        <s v="الثلاثاء 4"/>
        <s v="الخميس 1"/>
        <s v="الخميس 2"/>
        <s v="الخميس 3"/>
        <s v="الخميس 4"/>
      </sharedItems>
    </cacheField>
    <cacheField name="specialy_level" numFmtId="0">
      <sharedItems>
        <s v="comm 300"/>
        <s v="comm 200"/>
        <s v="pow 200"/>
        <s v="comp 300"/>
        <s v="pow 100"/>
        <s v="comp 400"/>
        <s v="comm 400"/>
        <s v="pow 300"/>
        <s v="pow 400"/>
        <s v="comm 100"/>
      </sharedItems>
    </cacheField>
    <cacheField name="time" numFmtId="0">
      <sharedItems>
        <s v="المحاضرة الثالثه 12:20 - 1:50"/>
        <s v="المحاضرة الرابعة2:00 - 3:30"/>
        <s v="المحاضرة الاولي 8:50 - 10:20"/>
        <s v="المحاضرة الثانية10:30 - 12:00"/>
      </sharedItems>
    </cacheField>
    <cacheField name="day_order" numFmtId="0">
      <sharedItems containsSemiMixedTypes="0" containsString="0" containsNumber="1" containsInteger="1">
        <n v="2.0"/>
        <n v="1.0"/>
        <n v="4.0"/>
        <n v="3.0"/>
        <n v="5.0"/>
      </sharedItems>
    </cacheField>
    <cacheField name="confirmed by tutor" numFmtId="0">
      <sharedItems containsString="0" containsBlank="1">
        <m/>
      </sharedItems>
    </cacheField>
    <cacheField name="teaching_hours">
      <sharedItems containsBlank="1" containsMixedTypes="1" containsNumber="1" containsInteger="1">
        <n v="3.0"/>
        <m/>
        <n v="2.0"/>
        <n v="1.0"/>
        <e v="#REF!"/>
        <n v="0.0"/>
      </sharedItems>
    </cacheField>
    <cacheField name="teachin_hourse_printalble" numFmtId="0">
      <sharedItems>
        <s v="(2,3)"/>
        <s v="(,)"/>
        <s v="(2,1)"/>
        <s v="(2,2)"/>
        <s v="(1,2)"/>
        <e v="#REF!"/>
        <s v="(3,0)"/>
      </sharedItems>
    </cacheField>
    <cacheField name="sp_code" numFmtId="0">
      <sharedItems>
        <s v="commكهت-304"/>
        <s v="commCCE-211"/>
        <s v="powEPE-212"/>
        <s v="powCCE-211"/>
        <s v="commكهت-303"/>
        <s v="compكهح-303"/>
        <s v="compكهح-314"/>
        <s v="powCCE-112"/>
        <s v="powCCE-111"/>
        <s v="compكهح-428"/>
        <s v="commكهت-421"/>
        <s v="commكهت-302"/>
        <s v="powCCE-213"/>
        <s v="powكهق-302"/>
        <s v="commكهت-301"/>
        <s v="powكهق-402"/>
        <s v="commكهت-403"/>
        <s v="commCCE-111"/>
        <s v="powEPE-111"/>
        <s v="commCCE-212"/>
        <s v="commكهت-322"/>
        <s v="powكهق-401"/>
        <s v="powكهق-321"/>
        <s v="powكهق-403"/>
        <s v="compكهح-401"/>
        <s v="powكهق-304"/>
        <s v="powكهق-301"/>
        <s v="powكهق-404"/>
        <s v="powكهق-305"/>
        <s v="compكهح-402"/>
        <s v="powكهق-303"/>
        <s v="compكهح-321"/>
        <s v="compكهت-404"/>
        <s v="powكهق-426"/>
        <s v="commEMP-101"/>
        <s v="compكهح-498"/>
        <s v="compكهح-425"/>
        <s v="commكهت-402"/>
        <s v="commCCE-213"/>
        <s v="powEMP-101"/>
        <s v="commEPE-212"/>
        <s v="commكهت-428"/>
        <s v="compكهح-302"/>
        <s v="commCCE-112"/>
        <s v="commEPE-111"/>
        <s v="commEMP-104"/>
        <s v="powEMP-104"/>
        <s v="powCCE-212"/>
        <s v="compكهح-499"/>
        <s v="powكهق-499"/>
        <s v="commEMP-106"/>
        <s v="powEMP-106"/>
        <s v="commكهت-499"/>
        <s v="powUNI-2"/>
        <s v="commكهت-404"/>
        <s v="commEPE-211"/>
        <s v="powEPE-211"/>
        <s v="compكهح-422"/>
        <s v="commUNI-2"/>
        <s v="compكهح-301"/>
        <s v="powكهق-421"/>
        <s v="commكهت-498"/>
        <s v="commكهت-305"/>
        <s v="compكهت-305"/>
        <s v="commكهت-401"/>
        <s v="powكهق-498"/>
      </sharedItems>
    </cacheField>
    <cacheField name="Calculated Field 1" formula="course_name&amp;&quot; - &quot;&amp;code&amp;&quot; &quot;&amp;activityType&amp;char(10)&amp;location&amp;char(10)&amp;active_tutor&amp;char(10)" databaseField="0"/>
    <cacheField name="." formula="course_name&amp;Char(10)&amp;specialy_level&amp;&quot; &quot;&amp;activityType&amp;&quot; &quot;&amp;teaching_hours" databaseField="0"/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R136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  <n v="1.0"/>
      </sharedItems>
    </cacheField>
    <cacheField name="day" numFmtId="0">
      <sharedItems>
        <s v="الاثنين"/>
        <s v="الاحد"/>
        <s v="الاربعاء"/>
        <s v="الثلاثاء"/>
        <s v="الخميس"/>
      </sharedItems>
    </cacheField>
    <cacheField name="slot" numFmtId="0">
      <sharedItems containsSemiMixedTypes="0" containsString="0" containsNumber="1" containsInteger="1">
        <n v="3.0"/>
        <n v="4.0"/>
        <n v="1.0"/>
        <n v="2.0"/>
      </sharedItems>
    </cacheField>
    <cacheField name="code" numFmtId="0">
      <sharedItems>
        <s v="كهت-304"/>
        <s v="CCE-211"/>
        <s v="EPE-212"/>
        <s v="كهت-303"/>
        <s v="كهح-303"/>
        <s v="كهح-314"/>
        <s v="CCE-112"/>
        <s v="CCE-111"/>
        <s v="كهح-428"/>
        <s v="كهت-421"/>
        <s v="كهت-302"/>
        <s v="CCE-213"/>
        <s v="كهق-302"/>
        <s v="كهت-301"/>
        <s v="كهق-402"/>
        <s v="كهت-403"/>
        <s v="EPE-111"/>
        <s v="CCE-212"/>
        <s v="كهت-322"/>
        <s v="كهق-401"/>
        <s v="كهق-321"/>
        <s v="كهق-403"/>
        <s v="كهح-401"/>
        <s v="كهق-304"/>
        <s v="كهق-301"/>
        <s v="كهق-404"/>
        <s v="كهق-305"/>
        <s v="كهح-402"/>
        <s v="كهق-303"/>
        <s v="كهح-321"/>
        <s v="كهت-404"/>
        <s v="كهق-426"/>
        <s v="EMP-101"/>
        <s v="كهح-498"/>
        <s v="كهح-425"/>
        <s v="كهت-402"/>
        <s v="كهت-428"/>
        <s v="كهح-302"/>
        <s v="EMP-104"/>
        <s v="كهح-499"/>
        <s v="كهق-499"/>
        <s v="EMP-106"/>
        <s v="كهت-499"/>
        <s v="UNI-2"/>
        <s v="EPE-211"/>
        <s v="كهح-422"/>
        <s v="كهح-301"/>
        <s v="كهق-421"/>
        <s v="كهت-498"/>
        <s v="كهت-305"/>
        <s v="كهت-401"/>
        <s v="كهق-498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تمارين"/>
        <s v="محاضرة"/>
      </sharedItems>
    </cacheField>
    <cacheField name="location" numFmtId="0">
      <sharedItems>
        <s v="فصل 1"/>
        <s v="فصل 3"/>
        <s v="مدرج 3"/>
        <s v="فصل 4"/>
        <s v="مدرج 1"/>
        <s v="فصل 2"/>
        <s v="مدرج 2"/>
        <s v="مدرج 4"/>
        <s v="فصل 5"/>
      </sharedItems>
    </cacheField>
    <cacheField name="active_tutor" numFmtId="0">
      <sharedItems containsBlank="1">
        <s v="م.ندى الجمال"/>
        <s v="م.ياسمين طنطاوي"/>
        <s v="م.محمد يحيى"/>
        <s v="أ.م.د.احمد نشأت"/>
        <s v="م.امنية حسنى"/>
        <s v="م.جهاد عوض على"/>
        <s v="م.محمد سعد"/>
        <s v="د.فاطمة مازن علي"/>
        <s v="أ.م.د.جيهان نجيب"/>
        <s v="أ.م.د.جلال نديم"/>
        <s v="م.عبير مصطفى سيد"/>
        <s v="م.عبدالرحمن اشرف"/>
        <s v="د.أحمد فرحان محمد"/>
        <s v="م.محمد مصطفى محمود علي"/>
        <s v="م.مصطفي نورالدين مصطفي"/>
        <s v="أ.م.د.تامر بركات"/>
        <s v="د.احمد مصطفى"/>
        <s v="د.وائل وهبه"/>
        <s v="م.عبدالرحمن حسن"/>
        <s v="د.منال شعبان"/>
        <s v="م.محمد خالد محمد علي"/>
        <s v="أ.م.د.عبير جلال"/>
        <s v="د.احمد فؤاد"/>
        <s v="م.احمد اسامه محمد"/>
        <s v="م.احمد ياسر احمد عبدالفتاح"/>
        <s v="م.مايكل عوض عيسى زكى"/>
        <s v="د.محمد حمدى"/>
        <s v="م.عماد محمد السيد ياسين"/>
        <s v="د.مي عزالدين"/>
        <s v="د.رانية فؤاد"/>
        <s v="م.أحمد محمود"/>
        <s v="م.اثار شعبان"/>
        <s v="د.ياسر ممدوح"/>
        <s v="م.محمد ناصر"/>
        <s v="م.حنان ربيع"/>
        <s v="أ.م.د.احمد عبداللطيف"/>
        <s v="أ.م.د.مختارسعيد"/>
        <s v="م.محمد ربيع"/>
        <s v="د.هبه محمود صوفي"/>
        <s v="م.هشام ياسر أحمد عبد الفتاح"/>
        <s v="أ.د.عمرو رفعت"/>
        <s v="م.احمد عويس شعبان"/>
        <s v="م.اندرو امجد"/>
        <s v="م.محمود هاشم"/>
        <s v="د.اميرة الدسوقي"/>
        <s v="أ.م.د.صابر محمد"/>
        <s v="م.حسن سالم"/>
        <m/>
        <s v="أ.د.حازم عطية"/>
        <s v="أ.د. إيهاب محمود بيومي عقبة"/>
        <s v="د.محمود محمد عادل"/>
        <s v="م.عبدالرحمن رجب هاشم"/>
        <s v="د.احمد جمال احمد"/>
        <s v="م.هادي سامر عبدالحافظ"/>
        <s v="د.اسماء صلاح فرج"/>
        <s v="د.عماد دعبس"/>
        <s v="أ.م.د.جيهان الشاذلي"/>
        <s v="أ.م.د.داليا علام"/>
        <s v="أ.د.رانيا أبو السعود"/>
        <s v="د.سيد طه"/>
      </sharedItems>
    </cacheField>
    <cacheField name="level" numFmtId="0">
      <sharedItems containsSemiMixedTypes="0" containsString="0" containsNumber="1" containsInteger="1">
        <n v="300.0"/>
        <n v="200.0"/>
        <n v="100.0"/>
        <n v="400.0"/>
      </sharedItems>
    </cacheField>
    <cacheField name="course_name" numFmtId="0">
      <sharedItems>
        <s v="المعالجات"/>
        <s v="Electronics"/>
        <s v="Electrical Circuits II"/>
        <s v="الاتصالات التناظرية"/>
        <s v="أساسيات شبكات الحاسب"/>
        <s v="نظرية الاتصالات"/>
        <s v="Programming Techniques"/>
        <s v="Logic Design"/>
        <s v="مقرر إختياري 5 تطبيقات و تقنيات الذكاء الاصطناعى"/>
        <s v="مقرر اختياري 3 - شبكات الحاسب"/>
        <s v="موجات كهرومغناطيسية"/>
        <s v="Control Systems"/>
        <s v="تطبيقات الحاسب الآلى فى الهندسة الكهربية"/>
        <s v="الكترونيات 4"/>
        <s v="النظرية الموحدة للآلات الكهربية"/>
        <s v="هندسة الموجات الميكرونية"/>
        <s v="Electrical Circuits I"/>
        <s v="Signals and System Fundamentals"/>
        <s v="مقرر اختياري 1 - إلكترونيات القوى"/>
        <s v="التشغيل الأمثل ودراسة الاتزان والاعتمادية لنظم القوى الكهربية"/>
        <s v="مقرر اختيارى 1 التركيبات الكهربية"/>
        <s v="التحكم الالي الرقمى"/>
        <s v="تصميم تطبيقات الويب"/>
        <s v="الكترونيات القوى"/>
        <s v="آلات التيار المتردد"/>
        <s v="الكترونيات صناعية"/>
        <s v="اختبارات كهربية"/>
        <s v="المعالجات المتوازية"/>
        <s v="هندسة الجهد العالى"/>
        <s v="مقرر اختياري (1) تعلم الالة"/>
        <s v="تحكم آلي ونظم"/>
        <s v="مقرر اختياري 4 تصميم انظمة الطاقة الضوئية والتطبيقات "/>
        <s v="Physics III"/>
        <s v="التدريب الميداني"/>
        <s v="مقرر إختياري 4 شبكات الحاسب المتطورة "/>
        <s v="نظم الاتصالات"/>
        <s v="مقرر اختياري 4 : معالجة الصور الرقمية"/>
        <s v="الرسم بالحاسب"/>
        <s v="Differential Equation and Numerical Analysis"/>
        <s v="المشروع 1"/>
        <s v="مشروع التخرج 1"/>
        <s v="Complex Analysis and Partial differential equation"/>
        <s v="Professional Ethics اخلاقيات المهنه"/>
        <s v="Properties of Electrical Materials"/>
        <s v="مقرر إختياري 3 تصميم نظم قواعد البيانات"/>
        <s v="المعالجات الدقيقة وتطبيقاتها"/>
        <s v="مقرر اختياري 3 أنظمة توزيع القوى"/>
        <s v="هندسة التحكم"/>
        <s v="الكترونيات 6"/>
      </sharedItems>
    </cacheField>
    <cacheField name="day_slot" numFmtId="0">
      <sharedItems>
        <s v="الاثنين 3"/>
        <s v="الاثنين 4"/>
        <s v="الاحد 1"/>
        <s v="الاربعاء 1"/>
        <s v="الاثنين 2"/>
        <s v="الاثنين 1"/>
        <s v="الاحد 2"/>
        <s v="الاربعاء 2"/>
        <s v="الاحد 3"/>
        <s v="الاربعاء 3"/>
        <s v="الاربعاء 4"/>
        <s v="الثلاثاء 1"/>
        <s v="الاحد 4"/>
        <s v="الثلاثاء 2"/>
        <s v="الثلاثاء 3"/>
        <s v="الثلاثاء 4"/>
        <s v="الخميس 1"/>
        <s v="الخميس 2"/>
        <s v="الخميس 3"/>
        <s v="الخميس 4"/>
      </sharedItems>
    </cacheField>
    <cacheField name="specialy_level" numFmtId="0">
      <sharedItems>
        <s v="comm 300"/>
        <s v="comm 200"/>
        <s v="pow 200"/>
        <s v="comp 300"/>
        <s v="pow 100"/>
        <s v="comp 400"/>
        <s v="comm 400"/>
        <s v="pow 300"/>
        <s v="pow 400"/>
        <s v="comm 100"/>
      </sharedItems>
    </cacheField>
    <cacheField name="time" numFmtId="0">
      <sharedItems>
        <s v="المحاضرة الثالثه 12:20 - 1:50"/>
        <s v="المحاضرة الرابعة2:00 - 3:30"/>
        <s v="المحاضرة الاولي 8:50 - 10:20"/>
        <s v="المحاضرة الثانية10:30 - 12:00"/>
      </sharedItems>
    </cacheField>
    <cacheField name="day_order" numFmtId="0">
      <sharedItems containsSemiMixedTypes="0" containsString="0" containsNumber="1" containsInteger="1">
        <n v="2.0"/>
        <n v="1.0"/>
        <n v="4.0"/>
        <n v="3.0"/>
        <n v="5.0"/>
      </sharedItems>
    </cacheField>
    <cacheField name="confirmed by tutor" numFmtId="0">
      <sharedItems containsString="0" containsBlank="1">
        <m/>
      </sharedItems>
    </cacheField>
    <cacheField name="teaching_hours">
      <sharedItems containsBlank="1" containsMixedTypes="1" containsNumber="1" containsInteger="1">
        <n v="3.0"/>
        <m/>
        <n v="2.0"/>
        <n v="1.0"/>
        <e v="#REF!"/>
        <n v="0.0"/>
      </sharedItems>
    </cacheField>
    <cacheField name="teachin_hourse_printalble" numFmtId="0">
      <sharedItems>
        <s v="(2,3)"/>
        <s v="(,)"/>
        <s v="(2,1)"/>
        <s v="(2,2)"/>
        <s v="(1,2)"/>
        <e v="#REF!"/>
        <s v="(3,0)"/>
      </sharedItems>
    </cacheField>
    <cacheField name="Calculated Field 1" formula="course_name&amp;&quot; - &quot;&amp;code&amp;&quot; &quot;&amp;activityType&amp;char(10)&amp;location&amp;char(10)&amp;active_tutor&amp;char(10)" databaseField="0"/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N139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  <n v="1.0"/>
      </sharedItems>
    </cacheField>
    <cacheField name="day" numFmtId="0">
      <sharedItems>
        <s v="الاثنين"/>
        <s v="الاحد"/>
        <s v="الاربعاء"/>
        <s v="الثلاثاء"/>
        <s v="الخميس"/>
      </sharedItems>
    </cacheField>
    <cacheField name="slot" numFmtId="0">
      <sharedItems containsSemiMixedTypes="0" containsString="0" containsNumber="1" containsInteger="1">
        <n v="3.0"/>
        <n v="4.0"/>
        <n v="1.0"/>
        <n v="2.0"/>
      </sharedItems>
    </cacheField>
    <cacheField name="code" numFmtId="0">
      <sharedItems>
        <s v="كهت-304"/>
        <s v="CCE-211"/>
        <s v="EPE-212"/>
        <s v="كهت-303"/>
        <s v="كهح-303"/>
        <s v="كهح-314"/>
        <s v="CCE-112"/>
        <s v="CCE-111"/>
        <s v="كهح-428"/>
        <s v="كهت-421"/>
        <s v="كهت-302"/>
        <s v="CCE-213"/>
        <s v="كهق-302"/>
        <s v="كهت-301"/>
        <s v="كهق-402"/>
        <s v="كهت-403"/>
        <s v="EPE-111"/>
        <s v="CCE-212"/>
        <s v="كهت-322"/>
        <s v="كهق-401"/>
        <s v="كهق-321"/>
        <s v="كهق-403"/>
        <s v="كهح-401"/>
        <s v="كهق-304"/>
        <s v="كهق-301"/>
        <s v="كهق-404"/>
        <s v="كهق-305"/>
        <s v="كهح-402"/>
        <s v="كهق-303"/>
        <s v="كهح-321"/>
        <s v="كهت-404"/>
        <s v="كهق-426"/>
        <s v="EMP-101"/>
        <s v="كهح-498"/>
        <s v="كهح-425"/>
        <s v="كهت-402"/>
        <s v="كهت-428"/>
        <s v="كهح-302"/>
        <s v="EMP-104"/>
        <s v="كهح-499"/>
        <s v="كهق-499"/>
        <s v="EMP-106"/>
        <s v="كهت-499"/>
        <s v="UNI-2"/>
        <s v="EPE-211"/>
        <s v="كهح-422"/>
        <s v="كهح-301"/>
        <s v="كهق-421"/>
        <s v="كهت-498"/>
        <s v="كهت-305"/>
        <s v="كهت-401"/>
        <s v="كهق-498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تمارين"/>
        <s v="محاضرة"/>
      </sharedItems>
    </cacheField>
    <cacheField name="location" numFmtId="0">
      <sharedItems>
        <s v="فصل 1"/>
        <s v="فصل 3"/>
        <s v="مدرج 3"/>
        <s v="فصل 4"/>
        <s v="مدرج 1"/>
        <s v="فصل 2"/>
        <s v="مدرج 2"/>
        <s v="مدرج 4"/>
        <s v="فصل 5"/>
      </sharedItems>
    </cacheField>
    <cacheField name="active_tutor" numFmtId="0">
      <sharedItems containsBlank="1">
        <s v="م.ندى الجمال"/>
        <s v="م.ياسمين طنطاوي"/>
        <s v="م.محمد يحيى"/>
        <s v="أ.م.د.احمد نشأت"/>
        <s v="م.امنية حسنى"/>
        <s v="م.جهاد عوض على"/>
        <s v="م.محمد سعد"/>
        <s v="د.فاطمة مازن علي"/>
        <s v="أ.م.د.جيهان نجيب"/>
        <s v="أ.م.د.جلال نديم"/>
        <s v="م.عبير مصطفى سيد"/>
        <s v="م.عبدالرحمن اشرف"/>
        <s v="د.أحمد فرحان محمد"/>
        <s v="م.محمد مصطفى محمود علي"/>
        <s v="م.مصطفي نورالدين مصطفي"/>
        <s v="أ.م.د.تامر بركات"/>
        <s v="د.احمد مصطفى"/>
        <s v="د.وائل وهبه"/>
        <s v="م.عبدالرحمن حسن"/>
        <s v="د.منال شعبان"/>
        <s v="م.محمد خالد محمد علي"/>
        <s v="أ.م.د.عبير جلال"/>
        <s v="د.احمد فؤاد"/>
        <s v="م.احمد اسامه محمد"/>
        <s v="م.احمد ياسر احمد عبدالفتاح"/>
        <s v="م.مايكل عوض عيسى زكى"/>
        <s v="د.محمد حمدى"/>
        <s v="م.عماد محمد السيد ياسين"/>
        <s v="د.مي عزالدين"/>
        <s v="د.رانية فؤاد"/>
        <s v="م.أحمد محمود"/>
        <s v="م.اثار شعبان"/>
        <s v="د.ياسر ممدوح"/>
        <s v="م.محمد ناصر"/>
        <s v="م.حنان ربيع"/>
        <s v="أ.م.د.احمد عبداللطيف"/>
        <s v="أ.م.د.مختارسعيد"/>
        <s v="م.محمد ربيع"/>
        <s v="د.هبه محمود صوفي"/>
        <s v="م.هشام ياسر أحمد عبد الفتاح"/>
        <s v="أ.د.عمرو رفعت"/>
        <s v="م.احمد عويس شعبان"/>
        <s v="م.اندرو امجد"/>
        <s v="م.محمود هاشم"/>
        <s v="د.اميرة الدسوقي"/>
        <s v="أ.م.د.صابر محمد"/>
        <s v="م.حسن سالم"/>
        <m/>
        <s v="أ.د.حازم عطية"/>
        <s v="أ.د. إيهاب محمود بيومي عقبة"/>
        <s v="د.محمود محمد عادل"/>
        <s v="م.عبدالرحمن رجب هاشم"/>
        <s v="د.احمد جمال احمد"/>
        <s v="م.هادي سامر عبدالحافظ"/>
        <s v="د.اسماء صلاح فرج"/>
        <s v="د.عماد دعبس"/>
        <s v="أ.م.د.جيهان الشاذلي"/>
        <s v="أ.م.د.داليا علام"/>
        <s v="أ.د.رانيا أبو السعود"/>
        <s v="د.سيد طه"/>
      </sharedItems>
    </cacheField>
    <cacheField name="level" numFmtId="0">
      <sharedItems containsSemiMixedTypes="0" containsString="0" containsNumber="1" containsInteger="1">
        <n v="300.0"/>
        <n v="200.0"/>
        <n v="100.0"/>
        <n v="400.0"/>
      </sharedItems>
    </cacheField>
    <cacheField name="course_name" numFmtId="0">
      <sharedItems>
        <s v="المعالجات"/>
        <s v="Electronics"/>
        <s v="Electrical Circuits II"/>
        <s v="الاتصالات التناظرية"/>
        <s v="أساسيات شبكات الحاسب"/>
        <s v="نظرية الاتصالات"/>
        <s v="Programming Techniques"/>
        <s v="Logic Design"/>
        <s v="مقرر إختياري 5 تطبيقات و تقنيات الذكاء الاصطناعى"/>
        <s v="مقرر اختياري 3 - شبكات الحاسب"/>
        <s v="موجات كهرومغناطيسية"/>
        <s v="Control Systems"/>
        <s v="تطبيقات الحاسب الآلى فى الهندسة الكهربية"/>
        <s v="الكترونيات 4"/>
        <s v="النظرية الموحدة للآلات الكهربية"/>
        <s v="هندسة الموجات الميكرونية"/>
        <s v="Electrical Circuits I"/>
        <s v="Signals and System Fundamentals"/>
        <s v="مقرر اختياري 1 - إلكترونيات القوى"/>
        <s v="التشغيل الأمثل ودراسة الاتزان والاعتمادية لنظم القوى الكهربية"/>
        <s v="مقرر اختيارى 1 التركيبات الكهربية"/>
        <s v="التحكم الالي الرقمى"/>
        <s v="تصميم تطبيقات الويب"/>
        <s v="الكترونيات القوى"/>
        <s v="آلات التيار المتردد"/>
        <s v="الكترونيات صناعية"/>
        <s v="اختبارات كهربية"/>
        <s v="المعالجات المتوازية"/>
        <s v="هندسة الجهد العالى"/>
        <s v="مقرر اختياري (1) تعلم الالة"/>
        <s v="تحكم آلي ونظم"/>
        <s v="مقرر اختياري 4 تصميم انظمة الطاقة الضوئية والتطبيقات "/>
        <s v="Physics III"/>
        <s v="التدريب الميداني"/>
        <s v="مقرر إختياري 4 شبكات الحاسب المتطورة "/>
        <s v="نظم الاتصالات"/>
        <s v="مقرر اختياري 4 : معالجة الصور الرقمية"/>
        <s v="الرسم بالحاسب"/>
        <s v="Differential Equation and Numerical Analysis"/>
        <s v="المشروع 1"/>
        <s v="مشروع التخرج 1"/>
        <s v="Complex Analysis and Partial differential equation"/>
        <s v="Professional Ethics اخلاقيات المهنه"/>
        <s v="Properties of Electrical Materials"/>
        <s v="مقرر إختياري 3 تصميم نظم قواعد البيانات"/>
        <s v="المعالجات الدقيقة وتطبيقاتها"/>
        <s v="مقرر اختياري 3 أنظمة توزيع القوى"/>
        <s v="هندسة التحكم"/>
        <s v="الكترونيات 6"/>
      </sharedItems>
    </cacheField>
    <cacheField name="day_slot" numFmtId="0">
      <sharedItems>
        <s v="الاثنين 3"/>
        <s v="الاثنين 4"/>
        <s v="الاحد 1"/>
        <s v="الاربعاء 1"/>
        <s v="الاثنين 2"/>
        <s v="الاثنين 1"/>
        <s v="الاحد 2"/>
        <s v="الاربعاء 2"/>
        <s v="الاحد 3"/>
        <s v="الاربعاء 3"/>
        <s v="الاربعاء 4"/>
        <s v="الثلاثاء 1"/>
        <s v="الاحد 4"/>
        <s v="الثلاثاء 2"/>
        <s v="الثلاثاء 3"/>
        <s v="الثلاثاء 4"/>
        <s v="الخميس 1"/>
        <s v="الخميس 2"/>
        <s v="الخميس 3"/>
        <s v="الخميس 4"/>
      </sharedItems>
    </cacheField>
    <cacheField name="specialy_level" numFmtId="0">
      <sharedItems>
        <s v="comm 300"/>
        <s v="comm 200"/>
        <s v="pow 200"/>
        <s v="comp 300"/>
        <s v="pow 100"/>
        <s v="comp 400"/>
        <s v="comm 400"/>
        <s v="pow 300"/>
        <s v="pow 400"/>
        <s v="comm 100"/>
      </sharedItems>
    </cacheField>
    <cacheField name="time" numFmtId="0">
      <sharedItems>
        <s v="المحاضرة الثالثه 12:20 - 1:50"/>
        <s v="المحاضرة الرابعة2:00 - 3:30"/>
        <s v="المحاضرة الاولي 8:50 - 10:20"/>
        <s v="المحاضرة الثانية10:30 - 12:00"/>
      </sharedItems>
    </cacheField>
    <cacheField name="]og" formula="course_name&amp;Char(10)&amp;specialy_level" databaseField="0"/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144" sheet="table_full"/>
  </cacheSource>
  <cacheFields>
    <cacheField name="is_valid" numFmtId="0">
      <sharedItems containsSemiMixedTypes="0" containsString="0" containsNumber="1" containsInteger="1">
        <n v="1.0"/>
        <n v="0.0"/>
      </sharedItems>
    </cacheField>
    <cacheField name="is_half_slot" numFmtId="0">
      <sharedItems containsSemiMixedTypes="0" containsString="0" containsNumber="1" containsInteger="1">
        <n v="0.0"/>
        <n v="1.0"/>
      </sharedItems>
    </cacheField>
    <cacheField name="day" numFmtId="0">
      <sharedItems containsBlank="1">
        <s v="الاثنين"/>
        <s v="الاحد"/>
        <s v="الاربعاء"/>
        <s v="الثلاثاء"/>
        <s v="الخميس"/>
        <m/>
      </sharedItems>
    </cacheField>
    <cacheField name="slot" numFmtId="0">
      <sharedItems containsString="0" containsBlank="1" containsNumber="1" containsInteger="1">
        <n v="3.0"/>
        <n v="4.0"/>
        <n v="1.0"/>
        <n v="2.0"/>
        <m/>
      </sharedItems>
    </cacheField>
    <cacheField name="code" numFmtId="0">
      <sharedItems containsBlank="1">
        <s v="كهت-304"/>
        <s v="CCE-211"/>
        <s v="EPE-212"/>
        <s v="كهت-303"/>
        <s v="كهح-303"/>
        <s v="كهح-314"/>
        <s v="CCE-112"/>
        <s v="CCE-111"/>
        <s v="كهح-428"/>
        <s v="كهت-421"/>
        <s v="كهت-302"/>
        <s v="CCE-213"/>
        <s v="كهق-302"/>
        <s v="كهت-301"/>
        <s v="كهق-402"/>
        <s v="كهت-403"/>
        <s v="EPE-111"/>
        <s v="CCE-212"/>
        <s v="كهت-322"/>
        <s v="كهق-401"/>
        <s v="كهق-321"/>
        <s v="كهق-403"/>
        <s v="كهح-401"/>
        <s v="كهق-304"/>
        <s v="كهق-301"/>
        <s v="كهق-404"/>
        <s v="كهق-305"/>
        <s v="كهح-402"/>
        <s v="كهق-303"/>
        <s v="كهح-321"/>
        <s v="كهت-404"/>
        <s v="كهق-426"/>
        <s v="EMP-101"/>
        <s v="كهح-498"/>
        <s v="كهح-425"/>
        <s v="كهت-402"/>
        <s v="كهت-428"/>
        <s v="كهح-302"/>
        <s v="EMP-104"/>
        <s v="كهح-499"/>
        <s v="كهق-499"/>
        <s v="EMP-106"/>
        <s v="كهت-499"/>
        <s v="UNI-2"/>
        <s v="EPE-211"/>
        <s v="كهح-422"/>
        <s v="كهح-301"/>
        <s v="كهق-421"/>
        <s v="كهت-498"/>
        <s v="كهت-305"/>
        <s v="كهت-401"/>
        <s v="كهق-498"/>
        <m/>
      </sharedItems>
    </cacheField>
    <cacheField name="speciality" numFmtId="0">
      <sharedItems containsBlank="1">
        <s v="comm"/>
        <s v="pow"/>
        <s v="comp"/>
        <m/>
      </sharedItems>
    </cacheField>
    <cacheField name="activityType" numFmtId="0">
      <sharedItems containsBlank="1">
        <s v="تمارين"/>
        <s v="محاضرة"/>
        <m/>
      </sharedItems>
    </cacheField>
    <cacheField name="location" numFmtId="0">
      <sharedItems containsBlank="1">
        <s v="فصل 1"/>
        <s v="فصل 3"/>
        <s v="مدرج 3"/>
        <s v="فصل 4"/>
        <s v="مدرج 1"/>
        <s v="فصل 2"/>
        <s v="مدرج 2"/>
        <s v="مدرج 4"/>
        <s v="فصل 5"/>
        <m/>
      </sharedItems>
    </cacheField>
    <cacheField name="active_tutor" numFmtId="0">
      <sharedItems containsBlank="1">
        <s v="م.ندى الجمال"/>
        <s v="م.ياسمين طنطاوي"/>
        <s v="م.محمد يحيى"/>
        <s v="أ.م.د.احمد نشأت"/>
        <s v="م.امنية حسنى"/>
        <s v="م.جهاد عوض على"/>
        <s v="م.محمد سعد"/>
        <s v="د.فاطمة مازن علي"/>
        <s v="أ.م.د.جيهان نجيب"/>
        <s v="أ.م.د.جلال نديم"/>
        <s v="م.عبير مصطفى سيد"/>
        <s v="م.عبدالرحمن اشرف"/>
        <s v="د.أحمد فرحان محمد"/>
        <s v="م.محمد مصطفى محمود علي"/>
        <s v="م.مصطفي نورالدين مصطفي"/>
        <s v="أ.م.د.تامر بركات"/>
        <s v="د.احمد مصطفى"/>
        <s v="د.وائل وهبه"/>
        <s v="م.عبدالرحمن حسن"/>
        <s v="د.منال شعبان"/>
        <s v="م.محمد خالد محمد علي"/>
        <s v="أ.م.د.عبير جلال"/>
        <s v="د.احمد فؤاد"/>
        <s v="م.احمد اسامه محمد"/>
        <s v="م.احمد ياسر احمد عبدالفتاح"/>
        <s v="م.مايكل عوض عيسى زكى"/>
        <s v="د.محمد حمدى"/>
        <s v="م.عماد محمد السيد ياسين"/>
        <s v="د.مي عزالدين"/>
        <s v="د.رانية فؤاد"/>
        <s v="م.أحمد محمود"/>
        <s v="م.اثار شعبان"/>
        <s v="د.ياسر ممدوح"/>
        <s v="م.محمد ناصر"/>
        <s v="م.حنان ربيع"/>
        <s v="أ.م.د.احمد عبداللطيف"/>
        <s v="أ.م.د.مختارسعيد"/>
        <s v="م.محمد ربيع"/>
        <s v="د.هبه محمود صوفي"/>
        <s v="م.هشام ياسر أحمد عبد الفتاح"/>
        <s v="أ.د.عمرو رفعت"/>
        <s v="م.احمد عويس شعبان"/>
        <s v="م.اندرو امجد"/>
        <s v="م.محمود هاشم"/>
        <s v="د.اميرة الدسوقي"/>
        <s v="أ.م.د.صابر محمد"/>
        <s v="م.حسن سالم"/>
        <m/>
        <s v="أ.د.حازم عطية"/>
        <s v="أ.د. إيهاب محمود بيومي عقبة"/>
        <s v="د.محمود محمد عادل"/>
        <s v="م.عبدالرحمن رجب هاشم"/>
        <s v="د.احمد جمال احمد"/>
        <s v="م.هادي سامر عبدالحافظ"/>
        <s v="د.اسماء صلاح فرج"/>
        <s v="د.عماد دعبس"/>
        <s v="أ.م.د.جيهان الشاذلي"/>
        <s v="أ.م.د.داليا علام"/>
        <s v="أ.د.رانيا أبو السعود"/>
        <s v="د.سيد طه"/>
      </sharedItems>
    </cacheField>
    <cacheField name="level" numFmtId="0">
      <sharedItems containsString="0" containsBlank="1" containsNumber="1" containsInteger="1">
        <n v="300.0"/>
        <n v="200.0"/>
        <n v="100.0"/>
        <n v="400.0"/>
        <m/>
      </sharedItems>
    </cacheField>
    <cacheField name="course_name" numFmtId="0">
      <sharedItems containsBlank="1">
        <s v="المعالجات"/>
        <s v="Electronics"/>
        <s v="Electrical Circuits II"/>
        <s v="الاتصالات التناظرية"/>
        <s v="أساسيات شبكات الحاسب"/>
        <s v="نظرية الاتصالات"/>
        <s v="Programming Techniques"/>
        <s v="Logic Design"/>
        <s v="مقرر إختياري 5 تطبيقات و تقنيات الذكاء الاصطناعى"/>
        <s v="مقرر اختياري 3 - شبكات الحاسب"/>
        <s v="موجات كهرومغناطيسية"/>
        <s v="Control Systems"/>
        <s v="تطبيقات الحاسب الآلى فى الهندسة الكهربية"/>
        <s v="الكترونيات 4"/>
        <s v="النظرية الموحدة للآلات الكهربية"/>
        <s v="هندسة الموجات الميكرونية"/>
        <s v="Electrical Circuits I"/>
        <s v="Signals and System Fundamentals"/>
        <s v="مقرر اختياري 1 - إلكترونيات القوى"/>
        <s v="التشغيل الأمثل ودراسة الاتزان والاعتمادية لنظم القوى الكهربية"/>
        <s v="مقرر اختيارى 1 التركيبات الكهربية"/>
        <s v="التحكم الالي الرقمى"/>
        <s v="تصميم تطبيقات الويب"/>
        <s v="الكترونيات القوى"/>
        <s v="آلات التيار المتردد"/>
        <s v="الكترونيات صناعية"/>
        <s v="اختبارات كهربية"/>
        <s v="المعالجات المتوازية"/>
        <s v="هندسة الجهد العالى"/>
        <s v="مقرر اختياري (1) تعلم الالة"/>
        <s v="تحكم آلي ونظم"/>
        <s v="مقرر اختياري 4 تصميم انظمة الطاقة الضوئية والتطبيقات "/>
        <s v="Physics III"/>
        <s v="التدريب الميداني"/>
        <s v="مقرر إختياري 4 شبكات الحاسب المتطورة "/>
        <s v="نظم الاتصالات"/>
        <s v="مقرر اختياري 4 : معالجة الصور الرقمية"/>
        <s v="الرسم بالحاسب"/>
        <s v="Differential Equation and Numerical Analysis"/>
        <s v="المشروع 1"/>
        <s v="مشروع التخرج 1"/>
        <s v="Complex Analysis and Partial differential equation"/>
        <s v="Professional Ethics اخلاقيات المهنه"/>
        <s v="Properties of Electrical Materials"/>
        <s v="مقرر إختياري 3 تصميم نظم قواعد البيانات"/>
        <s v="المعالجات الدقيقة وتطبيقاتها"/>
        <s v="مقرر اختياري 3 أنظمة توزيع القوى"/>
        <s v="هندسة التحكم"/>
        <s v="الكترونيات 6"/>
        <m/>
      </sharedItems>
    </cacheField>
    <cacheField name="day_slot" numFmtId="0">
      <sharedItems containsBlank="1">
        <s v="الاثنين 3"/>
        <s v="الاثنين 4"/>
        <s v="الاحد 1"/>
        <s v="الاربعاء 1"/>
        <s v="الاثنين 2"/>
        <s v="الاثنين 1"/>
        <s v="الاحد 2"/>
        <s v="الاربعاء 2"/>
        <s v="الاحد 3"/>
        <s v="الاربعاء 3"/>
        <s v="الاربعاء 4"/>
        <s v="الثلاثاء 1"/>
        <s v="الاحد 4"/>
        <s v="الثلاثاء 2"/>
        <s v="الثلاثاء 3"/>
        <s v="الثلاثاء 4"/>
        <s v="الخميس 1"/>
        <s v="الخميس 2"/>
        <s v="الخميس 3"/>
        <s v="الخميس 4"/>
        <m/>
      </sharedItems>
    </cacheField>
    <cacheField name="specialy_level" numFmtId="0">
      <sharedItems containsBlank="1">
        <s v="comm 300"/>
        <s v="comm 200"/>
        <s v="pow 200"/>
        <s v="comp 300"/>
        <s v="pow 100"/>
        <s v="comp 400"/>
        <s v="comm 400"/>
        <s v="pow 300"/>
        <s v="pow 400"/>
        <s v="comm 100"/>
        <m/>
      </sharedItems>
    </cacheField>
    <cacheField name="time" numFmtId="0">
      <sharedItems containsBlank="1">
        <s v="المحاضرة الثالثه 12:20 - 1:50"/>
        <s v="المحاضرة الرابعة2:00 - 3:30"/>
        <s v="المحاضرة الاولي 8:50 - 10:20"/>
        <s v="المحاضرة الثانية10:30 - 12:00"/>
        <m/>
      </sharedItems>
    </cacheField>
    <cacheField name="day_order" numFmtId="0">
      <sharedItems containsString="0" containsBlank="1" containsNumber="1" containsInteger="1">
        <n v="2.0"/>
        <n v="1.0"/>
        <n v="4.0"/>
        <n v="3.0"/>
        <n v="5.0"/>
        <m/>
      </sharedItems>
    </cacheField>
    <cacheField name="confirmed by tutor" numFmtId="0">
      <sharedItems containsString="0" containsBlank="1">
        <m/>
      </sharedItems>
    </cacheField>
    <cacheField name="teaching_hours">
      <sharedItems containsBlank="1" containsMixedTypes="1" containsNumber="1" containsInteger="1">
        <n v="3.0"/>
        <m/>
        <n v="2.0"/>
        <n v="1.0"/>
        <e v="#REF!"/>
        <n v="0.0"/>
      </sharedItems>
    </cacheField>
    <cacheField name="teachin_hourse_printalble" numFmtId="0">
      <sharedItems containsBlank="1">
        <s v="(2,3)"/>
        <s v="(,)"/>
        <s v="(2,1)"/>
        <s v="(2,2)"/>
        <s v="(1,2)"/>
        <e v="#REF!"/>
        <s v="(3,0)"/>
        <m/>
      </sharedItems>
    </cacheField>
    <cacheField name="sp_code" numFmtId="0">
      <sharedItems containsBlank="1">
        <s v="commكهت-304"/>
        <s v="commCCE-211"/>
        <s v="powEPE-212"/>
        <s v="powCCE-211"/>
        <s v="commكهت-303"/>
        <s v="compكهح-303"/>
        <s v="compكهح-314"/>
        <s v="powCCE-112"/>
        <s v="powCCE-111"/>
        <s v="compكهح-428"/>
        <s v="commكهت-421"/>
        <s v="commكهت-302"/>
        <s v="powCCE-213"/>
        <s v="powكهق-302"/>
        <s v="commكهت-301"/>
        <s v="powكهق-402"/>
        <s v="commكهت-403"/>
        <s v="commCCE-111"/>
        <s v="powEPE-111"/>
        <s v="commCCE-212"/>
        <s v="commكهت-322"/>
        <s v="powكهق-401"/>
        <s v="powكهق-321"/>
        <s v="powكهق-403"/>
        <s v="compكهح-401"/>
        <s v="powكهق-304"/>
        <s v="powكهق-301"/>
        <s v="powكهق-404"/>
        <s v="powكهق-305"/>
        <s v="compكهح-402"/>
        <s v="powكهق-303"/>
        <s v="compكهح-321"/>
        <s v="compكهت-404"/>
        <s v="powكهق-426"/>
        <s v="commEMP-101"/>
        <s v="compكهح-498"/>
        <s v="compكهح-425"/>
        <s v="commكهت-402"/>
        <s v="commCCE-213"/>
        <s v="powEMP-101"/>
        <s v="commEPE-212"/>
        <s v="commكهت-428"/>
        <s v="compكهح-302"/>
        <s v="commCCE-112"/>
        <s v="commEPE-111"/>
        <s v="commEMP-104"/>
        <s v="powEMP-104"/>
        <s v="powCCE-212"/>
        <s v="compكهح-499"/>
        <s v="powكهق-499"/>
        <s v="commEMP-106"/>
        <s v="powEMP-106"/>
        <s v="commكهت-499"/>
        <s v="powUNI-2"/>
        <s v="commكهت-404"/>
        <s v="commEPE-211"/>
        <s v="powEPE-211"/>
        <s v="compكهح-422"/>
        <s v="commUNI-2"/>
        <s v="compكهح-301"/>
        <s v="powكهق-421"/>
        <s v="commكهت-498"/>
        <s v="commكهت-305"/>
        <s v="compكهت-305"/>
        <s v="commكهت-401"/>
        <s v="powكهق-498"/>
        <m/>
      </sharedItems>
    </cacheField>
    <cacheField name="main_tutor" numFmtId="0">
      <sharedItems containsBlank="1">
        <s v="د.احمد مصطفى"/>
        <s v="د.رانية فؤاد"/>
        <s v="أ.م.د.مختارسعيد"/>
        <s v="أ.م.د.احمد نشأت"/>
        <s v="أ.د.رانيا أبو السعود"/>
        <s v="د.مي عزالدين"/>
        <s v="د.فاطمة مازن علي"/>
        <s v="أ.م.د.جيهان نجيب"/>
        <s v="أ.م.د.جلال نديم"/>
        <s v="د.منال شعبان"/>
        <s v="د.أحمد فرحان محمد"/>
        <s v="د.محمد حمدى"/>
        <s v="د.هبه محمود صوفي"/>
        <s v="أ.م.د.تامر بركات"/>
        <s v="د.وائل وهبه"/>
        <s v="د.احمد جمال احمد"/>
        <s v="أ.م.د.عبير جلال"/>
        <s v="د.احمد فؤاد"/>
        <s v="د.اسماء صلاح فرج"/>
        <s v="د.سيد طه"/>
        <s v="أ.م.د.داليا علام"/>
        <s v="أ.م.د.صابر محمد"/>
        <s v="د.عماد دعبس"/>
        <s v="أ.م.د.جيهان الشاذلي"/>
        <s v="أ.م.د.احمد عبداللطيف"/>
        <s v="د.ياسر ممدوح"/>
        <s v="أ.د.عمرو رفعت"/>
        <s v="د.اميرة الدسوقي"/>
        <m/>
        <s v="أ.د.حازم عطية"/>
        <s v="أ.د. إيهاب محمود بيومي عقبة"/>
        <s v="د.محمود محمد عادل"/>
      </sharedItems>
    </cacheField>
    <cacheField name="helping_stuff" numFmtId="0">
      <sharedItems containsBlank="1">
        <s v="م.ندى الجمال"/>
        <s v="م.ياسمين طنطاوي"/>
        <s v="م.محمد يحيى"/>
        <s v="م.عبدالرحمن اشرف"/>
        <s v="م.امنية حسنى"/>
        <s v="م.جهاد عوض على"/>
        <s v="م.محمد سعد"/>
        <s v="م.محمد ناصر"/>
        <s v="م.أحمد محمود"/>
        <s v="م.هشام ياسر أحمد عبد الفتاح"/>
        <s v="م.عبير مصطفى سيد"/>
        <s v="م.محمد ربيع"/>
        <s v="م.محمد مصطفى محمود علي"/>
        <s v="م.مصطفي نورالدين مصطفي"/>
        <s v="م.عبدالرحمن حسن"/>
        <s v="م.محمود هاشم"/>
        <s v="م.احمد عويس شعبان"/>
        <s v="م.حسن سالم"/>
        <s v="م.محمد خالد محمد علي"/>
        <s v="م.مايكل عوض عيسى زكى"/>
        <s v="م.احمد اسامه محمد"/>
        <s v="م.احمد ياسر احمد عبدالفتاح"/>
        <s v="م.عماد محمد السيد ياسين"/>
        <s v="م.اثار شعبان"/>
        <s v="م.حنان ربيع"/>
        <s v="م.اندرو امجد"/>
        <m/>
        <s v="أ.د.حجز مكان"/>
        <s v="م.عبدالرحمن رجب هاشم"/>
        <s v="م.هادي سامر عبدالحافظ"/>
      </sharedItems>
    </cacheField>
    <cacheField name="Calculated Field 1" formula="course_name&amp;&quot; - &quot;&amp;code&amp;&quot; &quot;&amp;activityType&amp;char(10)&amp;location&amp;char(10)&amp;active_tutor&amp;char(10)" databaseField="0"/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139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  <n v="1.0"/>
      </sharedItems>
    </cacheField>
    <cacheField name="day" numFmtId="0">
      <sharedItems>
        <s v="الاثنين"/>
        <s v="الاحد"/>
        <s v="الاربعاء"/>
        <s v="الثلاثاء"/>
        <s v="الخميس"/>
      </sharedItems>
    </cacheField>
    <cacheField name="slot" numFmtId="0">
      <sharedItems containsSemiMixedTypes="0" containsString="0" containsNumber="1" containsInteger="1">
        <n v="3.0"/>
        <n v="4.0"/>
        <n v="1.0"/>
        <n v="2.0"/>
      </sharedItems>
    </cacheField>
    <cacheField name="code" numFmtId="0">
      <sharedItems>
        <s v="كهت-304"/>
        <s v="CCE-211"/>
        <s v="EPE-212"/>
        <s v="كهت-303"/>
        <s v="كهح-303"/>
        <s v="كهح-314"/>
        <s v="CCE-112"/>
        <s v="CCE-111"/>
        <s v="كهح-428"/>
        <s v="كهت-421"/>
        <s v="كهت-302"/>
        <s v="CCE-213"/>
        <s v="كهق-302"/>
        <s v="كهت-301"/>
        <s v="كهق-402"/>
        <s v="كهت-403"/>
        <s v="EPE-111"/>
        <s v="CCE-212"/>
        <s v="كهت-322"/>
        <s v="كهق-401"/>
        <s v="كهق-321"/>
        <s v="كهق-403"/>
        <s v="كهح-401"/>
        <s v="كهق-304"/>
        <s v="كهق-301"/>
        <s v="كهق-404"/>
        <s v="كهق-305"/>
        <s v="كهح-402"/>
        <s v="كهق-303"/>
        <s v="كهح-321"/>
        <s v="كهت-404"/>
        <s v="كهق-426"/>
        <s v="EMP-101"/>
        <s v="كهح-498"/>
        <s v="كهح-425"/>
        <s v="كهت-402"/>
        <s v="كهت-428"/>
        <s v="كهح-302"/>
        <s v="EMP-104"/>
        <s v="كهح-499"/>
        <s v="كهق-499"/>
        <s v="EMP-106"/>
        <s v="كهت-499"/>
        <s v="UNI-2"/>
        <s v="EPE-211"/>
        <s v="كهح-422"/>
        <s v="كهح-301"/>
        <s v="كهق-421"/>
        <s v="كهت-498"/>
        <s v="كهت-305"/>
        <s v="كهت-401"/>
        <s v="كهق-498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تمارين"/>
        <s v="محاضرة"/>
      </sharedItems>
    </cacheField>
    <cacheField name="location" numFmtId="0">
      <sharedItems>
        <s v="فصل 1"/>
        <s v="فصل 3"/>
        <s v="مدرج 3"/>
        <s v="فصل 4"/>
        <s v="مدرج 1"/>
        <s v="فصل 2"/>
        <s v="مدرج 2"/>
        <s v="مدرج 4"/>
        <s v="فصل 5"/>
      </sharedItems>
    </cacheField>
    <cacheField name="active_tutor" numFmtId="0">
      <sharedItems containsBlank="1">
        <s v="م.ندى الجمال"/>
        <s v="م.ياسمين طنطاوي"/>
        <s v="م.محمد يحيى"/>
        <s v="أ.م.د.احمد نشأت"/>
        <s v="م.امنية حسنى"/>
        <s v="م.جهاد عوض على"/>
        <s v="م.محمد سعد"/>
        <s v="د.فاطمة مازن علي"/>
        <s v="أ.م.د.جيهان نجيب"/>
        <s v="أ.م.د.جلال نديم"/>
        <s v="م.عبير مصطفى سيد"/>
        <s v="م.عبدالرحمن اشرف"/>
        <s v="د.أحمد فرحان محمد"/>
        <s v="م.محمد مصطفى محمود علي"/>
        <s v="م.مصطفي نورالدين مصطفي"/>
        <s v="أ.م.د.تامر بركات"/>
        <s v="د.احمد مصطفى"/>
        <s v="د.وائل وهبه"/>
        <s v="م.عبدالرحمن حسن"/>
        <s v="د.منال شعبان"/>
        <s v="م.محمد خالد محمد علي"/>
        <s v="أ.م.د.عبير جلال"/>
        <s v="د.احمد فؤاد"/>
        <s v="م.احمد اسامه محمد"/>
        <s v="م.احمد ياسر احمد عبدالفتاح"/>
        <s v="م.مايكل عوض عيسى زكى"/>
        <s v="د.محمد حمدى"/>
        <s v="م.عماد محمد السيد ياسين"/>
        <s v="د.مي عزالدين"/>
        <s v="د.رانية فؤاد"/>
        <s v="م.أحمد محمود"/>
        <s v="م.اثار شعبان"/>
        <s v="د.ياسر ممدوح"/>
        <s v="م.محمد ناصر"/>
        <s v="م.حنان ربيع"/>
        <s v="أ.م.د.احمد عبداللطيف"/>
        <s v="أ.م.د.مختارسعيد"/>
        <s v="م.محمد ربيع"/>
        <s v="د.هبه محمود صوفي"/>
        <s v="م.هشام ياسر أحمد عبد الفتاح"/>
        <s v="أ.د.عمرو رفعت"/>
        <s v="م.احمد عويس شعبان"/>
        <s v="م.اندرو امجد"/>
        <s v="م.محمود هاشم"/>
        <s v="د.اميرة الدسوقي"/>
        <s v="أ.م.د.صابر محمد"/>
        <s v="م.حسن سالم"/>
        <m/>
        <s v="أ.د.حازم عطية"/>
        <s v="أ.د. إيهاب محمود بيومي عقبة"/>
        <s v="د.محمود محمد عادل"/>
        <s v="م.عبدالرحمن رجب هاشم"/>
        <s v="د.احمد جمال احمد"/>
        <s v="م.هادي سامر عبدالحافظ"/>
        <s v="د.اسماء صلاح فرج"/>
        <s v="د.عماد دعبس"/>
        <s v="أ.م.د.جيهان الشاذلي"/>
        <s v="أ.م.د.داليا علام"/>
        <s v="أ.د.رانيا أبو السعود"/>
        <s v="د.سيد طه"/>
      </sharedItems>
    </cacheField>
    <cacheField name="level" numFmtId="0">
      <sharedItems containsSemiMixedTypes="0" containsString="0" containsNumber="1" containsInteger="1">
        <n v="300.0"/>
        <n v="200.0"/>
        <n v="100.0"/>
        <n v="400.0"/>
      </sharedItems>
    </cacheField>
    <cacheField name="course_name" numFmtId="0">
      <sharedItems>
        <s v="المعالجات"/>
        <s v="Electronics"/>
        <s v="Electrical Circuits II"/>
        <s v="الاتصالات التناظرية"/>
        <s v="أساسيات شبكات الحاسب"/>
        <s v="نظرية الاتصالات"/>
        <s v="Programming Techniques"/>
        <s v="Logic Design"/>
        <s v="مقرر إختياري 5 تطبيقات و تقنيات الذكاء الاصطناعى"/>
        <s v="مقرر اختياري 3 - شبكات الحاسب"/>
        <s v="موجات كهرومغناطيسية"/>
        <s v="Control Systems"/>
        <s v="تطبيقات الحاسب الآلى فى الهندسة الكهربية"/>
        <s v="الكترونيات 4"/>
        <s v="النظرية الموحدة للآلات الكهربية"/>
        <s v="هندسة الموجات الميكرونية"/>
        <s v="Electrical Circuits I"/>
        <s v="Signals and System Fundamentals"/>
        <s v="مقرر اختياري 1 - إلكترونيات القوى"/>
        <s v="التشغيل الأمثل ودراسة الاتزان والاعتمادية لنظم القوى الكهربية"/>
        <s v="مقرر اختيارى 1 التركيبات الكهربية"/>
        <s v="التحكم الالي الرقمى"/>
        <s v="تصميم تطبيقات الويب"/>
        <s v="الكترونيات القوى"/>
        <s v="آلات التيار المتردد"/>
        <s v="الكترونيات صناعية"/>
        <s v="اختبارات كهربية"/>
        <s v="المعالجات المتوازية"/>
        <s v="هندسة الجهد العالى"/>
        <s v="مقرر اختياري (1) تعلم الالة"/>
        <s v="تحكم آلي ونظم"/>
        <s v="مقرر اختياري 4 تصميم انظمة الطاقة الضوئية والتطبيقات "/>
        <s v="Physics III"/>
        <s v="التدريب الميداني"/>
        <s v="مقرر إختياري 4 شبكات الحاسب المتطورة "/>
        <s v="نظم الاتصالات"/>
        <s v="مقرر اختياري 4 : معالجة الصور الرقمية"/>
        <s v="الرسم بالحاسب"/>
        <s v="Differential Equation and Numerical Analysis"/>
        <s v="المشروع 1"/>
        <s v="مشروع التخرج 1"/>
        <s v="Complex Analysis and Partial differential equation"/>
        <s v="Professional Ethics اخلاقيات المهنه"/>
        <s v="Properties of Electrical Materials"/>
        <s v="مقرر إختياري 3 تصميم نظم قواعد البيانات"/>
        <s v="المعالجات الدقيقة وتطبيقاتها"/>
        <s v="مقرر اختياري 3 أنظمة توزيع القوى"/>
        <s v="هندسة التحكم"/>
        <s v="الكترونيات 6"/>
      </sharedItems>
    </cacheField>
    <cacheField name="day_slot" numFmtId="0">
      <sharedItems>
        <s v="الاثنين 3"/>
        <s v="الاثنين 4"/>
        <s v="الاحد 1"/>
        <s v="الاربعاء 1"/>
        <s v="الاثنين 2"/>
        <s v="الاثنين 1"/>
        <s v="الاحد 2"/>
        <s v="الاربعاء 2"/>
        <s v="الاحد 3"/>
        <s v="الاربعاء 3"/>
        <s v="الاربعاء 4"/>
        <s v="الثلاثاء 1"/>
        <s v="الاحد 4"/>
        <s v="الثلاثاء 2"/>
        <s v="الثلاثاء 3"/>
        <s v="الثلاثاء 4"/>
        <s v="الخميس 1"/>
        <s v="الخميس 2"/>
        <s v="الخميس 3"/>
        <s v="الخميس 4"/>
      </sharedItems>
    </cacheField>
    <cacheField name="specialy_level" numFmtId="0">
      <sharedItems>
        <s v="comm 300"/>
        <s v="comm 200"/>
        <s v="pow 200"/>
        <s v="comp 300"/>
        <s v="pow 100"/>
        <s v="comp 400"/>
        <s v="comm 400"/>
        <s v="pow 300"/>
        <s v="pow 400"/>
        <s v="comm 100"/>
      </sharedItems>
    </cacheField>
    <cacheField name="time" numFmtId="0">
      <sharedItems>
        <s v="المحاضرة الثالثه 12:20 - 1:50"/>
        <s v="المحاضرة الرابعة2:00 - 3:30"/>
        <s v="المحاضرة الاولي 8:50 - 10:20"/>
        <s v="المحاضرة الثانية10:30 - 12:00"/>
      </sharedItems>
    </cacheField>
    <cacheField name="day_order" numFmtId="0">
      <sharedItems containsSemiMixedTypes="0" containsString="0" containsNumber="1" containsInteger="1">
        <n v="2.0"/>
        <n v="1.0"/>
        <n v="4.0"/>
        <n v="3.0"/>
        <n v="5.0"/>
      </sharedItems>
    </cacheField>
    <cacheField name="confirmed by tutor" numFmtId="0">
      <sharedItems containsString="0" containsBlank="1">
        <m/>
      </sharedItems>
    </cacheField>
    <cacheField name="teaching_hours">
      <sharedItems containsBlank="1" containsMixedTypes="1" containsNumber="1" containsInteger="1">
        <n v="3.0"/>
        <m/>
        <n v="2.0"/>
        <n v="1.0"/>
        <e v="#REF!"/>
        <n v="0.0"/>
      </sharedItems>
    </cacheField>
    <cacheField name="teachin_hourse_printalble" numFmtId="0">
      <sharedItems>
        <s v="(2,3)"/>
        <s v="(,)"/>
        <s v="(2,1)"/>
        <s v="(2,2)"/>
        <s v="(1,2)"/>
        <e v="#REF!"/>
        <s v="(3,0)"/>
      </sharedItems>
    </cacheField>
    <cacheField name="sp_code" numFmtId="0">
      <sharedItems>
        <s v="commكهت-304"/>
        <s v="commCCE-211"/>
        <s v="powEPE-212"/>
        <s v="powCCE-211"/>
        <s v="commكهت-303"/>
        <s v="compكهح-303"/>
        <s v="compكهح-314"/>
        <s v="powCCE-112"/>
        <s v="powCCE-111"/>
        <s v="compكهح-428"/>
        <s v="commكهت-421"/>
        <s v="commكهت-302"/>
        <s v="powCCE-213"/>
        <s v="powكهق-302"/>
        <s v="commكهت-301"/>
        <s v="powكهق-402"/>
        <s v="commكهت-403"/>
        <s v="commCCE-111"/>
        <s v="powEPE-111"/>
        <s v="commCCE-212"/>
        <s v="commكهت-322"/>
        <s v="powكهق-401"/>
        <s v="powكهق-321"/>
        <s v="powكهق-403"/>
        <s v="compكهح-401"/>
        <s v="powكهق-304"/>
        <s v="powكهق-301"/>
        <s v="powكهق-404"/>
        <s v="powكهق-305"/>
        <s v="compكهح-402"/>
        <s v="powكهق-303"/>
        <s v="compكهح-321"/>
        <s v="compكهت-404"/>
        <s v="powكهق-426"/>
        <s v="commEMP-101"/>
        <s v="compكهح-498"/>
        <s v="compكهح-425"/>
        <s v="commكهت-402"/>
        <s v="commCCE-213"/>
        <s v="powEMP-101"/>
        <s v="commEPE-212"/>
        <s v="commكهت-428"/>
        <s v="compكهح-302"/>
        <s v="commCCE-112"/>
        <s v="commEPE-111"/>
        <s v="commEMP-104"/>
        <s v="powEMP-104"/>
        <s v="powCCE-212"/>
        <s v="compكهح-499"/>
        <s v="powكهق-499"/>
        <s v="commEMP-106"/>
        <s v="powEMP-106"/>
        <s v="commكهت-499"/>
        <s v="powUNI-2"/>
        <s v="commكهت-404"/>
        <s v="commEPE-211"/>
        <s v="powEPE-211"/>
        <s v="compكهح-422"/>
        <s v="commUNI-2"/>
        <s v="compكهح-301"/>
        <s v="powكهق-421"/>
        <s v="commكهت-498"/>
        <s v="commكهت-305"/>
        <s v="compكهت-305"/>
        <s v="commكهت-401"/>
        <s v="powكهق-498"/>
      </sharedItems>
    </cacheField>
    <cacheField name="main_tutor" numFmtId="0">
      <sharedItems containsBlank="1">
        <s v="د.احمد مصطفى"/>
        <s v="د.رانية فؤاد"/>
        <s v="أ.م.د.مختارسعيد"/>
        <s v="أ.م.د.احمد نشأت"/>
        <s v="أ.د.رانيا أبو السعود"/>
        <s v="د.مي عزالدين"/>
        <s v="د.فاطمة مازن علي"/>
        <s v="أ.م.د.جيهان نجيب"/>
        <s v="أ.م.د.جلال نديم"/>
        <s v="د.منال شعبان"/>
        <s v="د.أحمد فرحان محمد"/>
        <s v="د.محمد حمدى"/>
        <s v="د.هبه محمود صوفي"/>
        <s v="أ.م.د.تامر بركات"/>
        <s v="د.وائل وهبه"/>
        <s v="د.احمد جمال احمد"/>
        <s v="أ.م.د.عبير جلال"/>
        <s v="د.احمد فؤاد"/>
        <s v="د.اسماء صلاح فرج"/>
        <s v="د.سيد طه"/>
        <s v="أ.م.د.داليا علام"/>
        <s v="أ.م.د.صابر محمد"/>
        <s v="د.عماد دعبس"/>
        <s v="أ.م.د.جيهان الشاذلي"/>
        <s v="أ.م.د.احمد عبداللطيف"/>
        <s v="د.ياسر ممدوح"/>
        <s v="أ.د.عمرو رفعت"/>
        <s v="د.اميرة الدسوقي"/>
        <m/>
        <s v="أ.د.حازم عطية"/>
        <s v="أ.د. إيهاب محمود بيومي عقبة"/>
        <s v="د.محمود محمد عادل"/>
      </sharedItems>
    </cacheField>
    <cacheField name="helping_stuff" numFmtId="0">
      <sharedItems containsBlank="1">
        <s v="م.ندى الجمال"/>
        <s v="م.ياسمين طنطاوي"/>
        <s v="م.محمد يحيى"/>
        <s v="م.عبدالرحمن اشرف"/>
        <s v="م.امنية حسنى"/>
        <s v="م.جهاد عوض على"/>
        <s v="م.محمد سعد"/>
        <s v="م.محمد ناصر"/>
        <s v="م.أحمد محمود"/>
        <s v="م.هشام ياسر أحمد عبد الفتاح"/>
        <s v="م.عبير مصطفى سيد"/>
        <s v="م.محمد ربيع"/>
        <s v="م.محمد مصطفى محمود علي"/>
        <s v="م.مصطفي نورالدين مصطفي"/>
        <s v="م.عبدالرحمن حسن"/>
        <s v="م.محمود هاشم"/>
        <s v="م.احمد عويس شعبان"/>
        <s v="م.حسن سالم"/>
        <s v="م.محمد خالد محمد علي"/>
        <s v="م.مايكل عوض عيسى زكى"/>
        <s v="م.احمد اسامه محمد"/>
        <s v="م.احمد ياسر احمد عبدالفتاح"/>
        <s v="م.عماد محمد السيد ياسين"/>
        <s v="م.اثار شعبان"/>
        <s v="م.حنان ربيع"/>
        <s v="م.اندرو امجد"/>
        <m/>
        <s v="أ.د.حجز مكان"/>
        <s v="م.عبدالرحمن رجب هاشم"/>
        <s v="م.هادي سامر عبدالحافظ"/>
      </sharedItems>
    </cacheField>
    <cacheField name="Calculated Field 1" formula="course_name&amp;&quot; - &quot;&amp;code&amp;&quot; &quot;&amp;activityType&amp;char(10)&amp;location&amp;char(10)&amp;active_tutor&amp;char(10)" databaseField="0"/>
    <cacheField name="Calculated Field 2" formula="course_name&amp;&quot; - &quot;&amp;code&amp;&quot; &quot;&amp;activityType&amp;char(10)&amp;location&amp;char(10)&amp;active_tutor&amp;char(10)" databaseField="0"/>
    <cacheField name="calculated field 12" formula="course_name&amp;&quot; - &quot;&amp;code&amp;&quot; &quot;&amp;activityType&amp;char(10)&amp;location&amp;char(10)&amp;main_tutor&amp;char(10)&amp;helping_stuff" databaseField="0"/>
    <cacheField name="]og" formula="course_name&amp;Char(10)&amp;specialy_level" databaseField="0"/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P139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  <n v="1.0"/>
      </sharedItems>
    </cacheField>
    <cacheField name="day" numFmtId="0">
      <sharedItems>
        <s v="الاثنين"/>
        <s v="الاحد"/>
        <s v="الاربعاء"/>
        <s v="الثلاثاء"/>
        <s v="الخميس"/>
      </sharedItems>
    </cacheField>
    <cacheField name="slot" numFmtId="0">
      <sharedItems containsSemiMixedTypes="0" containsString="0" containsNumber="1" containsInteger="1">
        <n v="3.0"/>
        <n v="4.0"/>
        <n v="1.0"/>
        <n v="2.0"/>
      </sharedItems>
    </cacheField>
    <cacheField name="code" numFmtId="0">
      <sharedItems>
        <s v="كهت-304"/>
        <s v="CCE-211"/>
        <s v="EPE-212"/>
        <s v="كهت-303"/>
        <s v="كهح-303"/>
        <s v="كهح-314"/>
        <s v="CCE-112"/>
        <s v="CCE-111"/>
        <s v="كهح-428"/>
        <s v="كهت-421"/>
        <s v="كهت-302"/>
        <s v="CCE-213"/>
        <s v="كهق-302"/>
        <s v="كهت-301"/>
        <s v="كهق-402"/>
        <s v="كهت-403"/>
        <s v="EPE-111"/>
        <s v="CCE-212"/>
        <s v="كهت-322"/>
        <s v="كهق-401"/>
        <s v="كهق-321"/>
        <s v="كهق-403"/>
        <s v="كهح-401"/>
        <s v="كهق-304"/>
        <s v="كهق-301"/>
        <s v="كهق-404"/>
        <s v="كهق-305"/>
        <s v="كهح-402"/>
        <s v="كهق-303"/>
        <s v="كهح-321"/>
        <s v="كهت-404"/>
        <s v="كهق-426"/>
        <s v="EMP-101"/>
        <s v="كهح-498"/>
        <s v="كهح-425"/>
        <s v="كهت-402"/>
        <s v="كهت-428"/>
        <s v="كهح-302"/>
        <s v="EMP-104"/>
        <s v="كهح-499"/>
        <s v="كهق-499"/>
        <s v="EMP-106"/>
        <s v="كهت-499"/>
        <s v="UNI-2"/>
        <s v="EPE-211"/>
        <s v="كهح-422"/>
        <s v="كهح-301"/>
        <s v="كهق-421"/>
        <s v="كهت-498"/>
        <s v="كهت-305"/>
        <s v="كهت-401"/>
        <s v="كهق-498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تمارين"/>
        <s v="محاضرة"/>
      </sharedItems>
    </cacheField>
    <cacheField name="location" numFmtId="0">
      <sharedItems>
        <s v="فصل 1"/>
        <s v="فصل 3"/>
        <s v="مدرج 3"/>
        <s v="فصل 4"/>
        <s v="مدرج 1"/>
        <s v="فصل 2"/>
        <s v="مدرج 2"/>
        <s v="مدرج 4"/>
        <s v="فصل 5"/>
      </sharedItems>
    </cacheField>
    <cacheField name="active_tutor" numFmtId="0">
      <sharedItems containsBlank="1">
        <s v="م.ندى الجمال"/>
        <s v="م.ياسمين طنطاوي"/>
        <s v="م.محمد يحيى"/>
        <s v="أ.م.د.احمد نشأت"/>
        <s v="م.امنية حسنى"/>
        <s v="م.جهاد عوض على"/>
        <s v="م.محمد سعد"/>
        <s v="د.فاطمة مازن علي"/>
        <s v="أ.م.د.جيهان نجيب"/>
        <s v="أ.م.د.جلال نديم"/>
        <s v="م.عبير مصطفى سيد"/>
        <s v="م.عبدالرحمن اشرف"/>
        <s v="د.أحمد فرحان محمد"/>
        <s v="م.محمد مصطفى محمود علي"/>
        <s v="م.مصطفي نورالدين مصطفي"/>
        <s v="أ.م.د.تامر بركات"/>
        <s v="د.احمد مصطفى"/>
        <s v="د.وائل وهبه"/>
        <s v="م.عبدالرحمن حسن"/>
        <s v="د.منال شعبان"/>
        <s v="م.محمد خالد محمد علي"/>
        <s v="أ.م.د.عبير جلال"/>
        <s v="د.احمد فؤاد"/>
        <s v="م.احمد اسامه محمد"/>
        <s v="م.احمد ياسر احمد عبدالفتاح"/>
        <s v="م.مايكل عوض عيسى زكى"/>
        <s v="د.محمد حمدى"/>
        <s v="م.عماد محمد السيد ياسين"/>
        <s v="د.مي عزالدين"/>
        <s v="د.رانية فؤاد"/>
        <s v="م.أحمد محمود"/>
        <s v="م.اثار شعبان"/>
        <s v="د.ياسر ممدوح"/>
        <s v="م.محمد ناصر"/>
        <s v="م.حنان ربيع"/>
        <s v="أ.م.د.احمد عبداللطيف"/>
        <s v="أ.م.د.مختارسعيد"/>
        <s v="م.محمد ربيع"/>
        <s v="د.هبه محمود صوفي"/>
        <s v="م.هشام ياسر أحمد عبد الفتاح"/>
        <s v="أ.د.عمرو رفعت"/>
        <s v="م.احمد عويس شعبان"/>
        <s v="م.اندرو امجد"/>
        <s v="م.محمود هاشم"/>
        <s v="د.اميرة الدسوقي"/>
        <s v="أ.م.د.صابر محمد"/>
        <s v="م.حسن سالم"/>
        <m/>
        <s v="أ.د.حازم عطية"/>
        <s v="أ.د. إيهاب محمود بيومي عقبة"/>
        <s v="د.محمود محمد عادل"/>
        <s v="م.عبدالرحمن رجب هاشم"/>
        <s v="د.احمد جمال احمد"/>
        <s v="م.هادي سامر عبدالحافظ"/>
        <s v="د.اسماء صلاح فرج"/>
        <s v="د.عماد دعبس"/>
        <s v="أ.م.د.جيهان الشاذلي"/>
        <s v="أ.م.د.داليا علام"/>
        <s v="أ.د.رانيا أبو السعود"/>
        <s v="د.سيد طه"/>
      </sharedItems>
    </cacheField>
    <cacheField name="level" numFmtId="0">
      <sharedItems containsSemiMixedTypes="0" containsString="0" containsNumber="1" containsInteger="1">
        <n v="300.0"/>
        <n v="200.0"/>
        <n v="100.0"/>
        <n v="400.0"/>
      </sharedItems>
    </cacheField>
    <cacheField name="course_name" numFmtId="0">
      <sharedItems>
        <s v="المعالجات"/>
        <s v="Electronics"/>
        <s v="Electrical Circuits II"/>
        <s v="الاتصالات التناظرية"/>
        <s v="أساسيات شبكات الحاسب"/>
        <s v="نظرية الاتصالات"/>
        <s v="Programming Techniques"/>
        <s v="Logic Design"/>
        <s v="مقرر إختياري 5 تطبيقات و تقنيات الذكاء الاصطناعى"/>
        <s v="مقرر اختياري 3 - شبكات الحاسب"/>
        <s v="موجات كهرومغناطيسية"/>
        <s v="Control Systems"/>
        <s v="تطبيقات الحاسب الآلى فى الهندسة الكهربية"/>
        <s v="الكترونيات 4"/>
        <s v="النظرية الموحدة للآلات الكهربية"/>
        <s v="هندسة الموجات الميكرونية"/>
        <s v="Electrical Circuits I"/>
        <s v="Signals and System Fundamentals"/>
        <s v="مقرر اختياري 1 - إلكترونيات القوى"/>
        <s v="التشغيل الأمثل ودراسة الاتزان والاعتمادية لنظم القوى الكهربية"/>
        <s v="مقرر اختيارى 1 التركيبات الكهربية"/>
        <s v="التحكم الالي الرقمى"/>
        <s v="تصميم تطبيقات الويب"/>
        <s v="الكترونيات القوى"/>
        <s v="آلات التيار المتردد"/>
        <s v="الكترونيات صناعية"/>
        <s v="اختبارات كهربية"/>
        <s v="المعالجات المتوازية"/>
        <s v="هندسة الجهد العالى"/>
        <s v="مقرر اختياري (1) تعلم الالة"/>
        <s v="تحكم آلي ونظم"/>
        <s v="مقرر اختياري 4 تصميم انظمة الطاقة الضوئية والتطبيقات "/>
        <s v="Physics III"/>
        <s v="التدريب الميداني"/>
        <s v="مقرر إختياري 4 شبكات الحاسب المتطورة "/>
        <s v="نظم الاتصالات"/>
        <s v="مقرر اختياري 4 : معالجة الصور الرقمية"/>
        <s v="الرسم بالحاسب"/>
        <s v="Differential Equation and Numerical Analysis"/>
        <s v="المشروع 1"/>
        <s v="مشروع التخرج 1"/>
        <s v="Complex Analysis and Partial differential equation"/>
        <s v="Professional Ethics اخلاقيات المهنه"/>
        <s v="Properties of Electrical Materials"/>
        <s v="مقرر إختياري 3 تصميم نظم قواعد البيانات"/>
        <s v="المعالجات الدقيقة وتطبيقاتها"/>
        <s v="مقرر اختياري 3 أنظمة توزيع القوى"/>
        <s v="هندسة التحكم"/>
        <s v="الكترونيات 6"/>
      </sharedItems>
    </cacheField>
    <cacheField name="day_slot" numFmtId="0">
      <sharedItems>
        <s v="الاثنين 3"/>
        <s v="الاثنين 4"/>
        <s v="الاحد 1"/>
        <s v="الاربعاء 1"/>
        <s v="الاثنين 2"/>
        <s v="الاثنين 1"/>
        <s v="الاحد 2"/>
        <s v="الاربعاء 2"/>
        <s v="الاحد 3"/>
        <s v="الاربعاء 3"/>
        <s v="الاربعاء 4"/>
        <s v="الثلاثاء 1"/>
        <s v="الاحد 4"/>
        <s v="الثلاثاء 2"/>
        <s v="الثلاثاء 3"/>
        <s v="الثلاثاء 4"/>
        <s v="الخميس 1"/>
        <s v="الخميس 2"/>
        <s v="الخميس 3"/>
        <s v="الخميس 4"/>
      </sharedItems>
    </cacheField>
    <cacheField name="specialy_level" numFmtId="0">
      <sharedItems>
        <s v="comm 300"/>
        <s v="comm 200"/>
        <s v="pow 200"/>
        <s v="comp 300"/>
        <s v="pow 100"/>
        <s v="comp 400"/>
        <s v="comm 400"/>
        <s v="pow 300"/>
        <s v="pow 400"/>
        <s v="comm 100"/>
      </sharedItems>
    </cacheField>
    <cacheField name="time" numFmtId="0">
      <sharedItems>
        <s v="المحاضرة الثالثه 12:20 - 1:50"/>
        <s v="المحاضرة الرابعة2:00 - 3:30"/>
        <s v="المحاضرة الاولي 8:50 - 10:20"/>
        <s v="المحاضرة الثانية10:30 - 12:00"/>
      </sharedItems>
    </cacheField>
    <cacheField name="day_order" numFmtId="0">
      <sharedItems containsSemiMixedTypes="0" containsString="0" containsNumber="1" containsInteger="1">
        <n v="2.0"/>
        <n v="1.0"/>
        <n v="4.0"/>
        <n v="3.0"/>
        <n v="5.0"/>
      </sharedItems>
    </cacheField>
    <cacheField name="confirmed by tutor" numFmtId="0">
      <sharedItems containsString="0" containsBlank="1"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R135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  <n v="1.0"/>
      </sharedItems>
    </cacheField>
    <cacheField name="day" numFmtId="0">
      <sharedItems>
        <s v="الاثنين"/>
        <s v="الاحد"/>
        <s v="الاربعاء"/>
        <s v="الثلاثاء"/>
        <s v="الخميس"/>
      </sharedItems>
    </cacheField>
    <cacheField name="slot" numFmtId="0">
      <sharedItems containsSemiMixedTypes="0" containsString="0" containsNumber="1" containsInteger="1">
        <n v="3.0"/>
        <n v="4.0"/>
        <n v="1.0"/>
        <n v="2.0"/>
      </sharedItems>
    </cacheField>
    <cacheField name="code" numFmtId="0">
      <sharedItems>
        <s v="كهت-304"/>
        <s v="CCE-211"/>
        <s v="EPE-212"/>
        <s v="كهت-303"/>
        <s v="كهح-303"/>
        <s v="كهح-314"/>
        <s v="CCE-112"/>
        <s v="CCE-111"/>
        <s v="كهح-428"/>
        <s v="كهت-421"/>
        <s v="كهت-302"/>
        <s v="CCE-213"/>
        <s v="كهق-302"/>
        <s v="كهت-301"/>
        <s v="كهق-402"/>
        <s v="كهت-403"/>
        <s v="EPE-111"/>
        <s v="CCE-212"/>
        <s v="كهت-322"/>
        <s v="كهق-401"/>
        <s v="كهق-321"/>
        <s v="كهق-403"/>
        <s v="كهح-401"/>
        <s v="كهق-304"/>
        <s v="كهق-301"/>
        <s v="كهق-404"/>
        <s v="كهق-305"/>
        <s v="كهح-402"/>
        <s v="كهق-303"/>
        <s v="كهح-321"/>
        <s v="كهت-404"/>
        <s v="كهق-426"/>
        <s v="EMP-101"/>
        <s v="كهح-498"/>
        <s v="كهح-425"/>
        <s v="كهت-402"/>
        <s v="كهت-428"/>
        <s v="كهح-302"/>
        <s v="EMP-104"/>
        <s v="كهح-499"/>
        <s v="كهق-499"/>
        <s v="EMP-106"/>
        <s v="كهت-499"/>
        <s v="UNI-2"/>
        <s v="EPE-211"/>
        <s v="كهح-422"/>
        <s v="كهح-301"/>
        <s v="كهق-421"/>
        <s v="كهت-498"/>
        <s v="كهت-305"/>
        <s v="كهت-401"/>
        <s v="كهق-498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تمارين"/>
        <s v="محاضرة"/>
      </sharedItems>
    </cacheField>
    <cacheField name="location" numFmtId="0">
      <sharedItems>
        <s v="فصل 1"/>
        <s v="فصل 3"/>
        <s v="مدرج 3"/>
        <s v="فصل 4"/>
        <s v="مدرج 1"/>
        <s v="فصل 2"/>
        <s v="مدرج 2"/>
        <s v="مدرج 4"/>
        <s v="فصل 5"/>
      </sharedItems>
    </cacheField>
    <cacheField name="active_tutor" numFmtId="0">
      <sharedItems containsBlank="1">
        <s v="م.ندى الجمال"/>
        <s v="م.ياسمين طنطاوي"/>
        <s v="م.محمد يحيى"/>
        <s v="أ.م.د.احمد نشأت"/>
        <s v="م.امنية حسنى"/>
        <s v="م.جهاد عوض على"/>
        <s v="م.محمد سعد"/>
        <s v="د.فاطمة مازن علي"/>
        <s v="أ.م.د.جيهان نجيب"/>
        <s v="أ.م.د.جلال نديم"/>
        <s v="م.عبير مصطفى سيد"/>
        <s v="م.عبدالرحمن اشرف"/>
        <s v="د.أحمد فرحان محمد"/>
        <s v="م.محمد مصطفى محمود علي"/>
        <s v="م.مصطفي نورالدين مصطفي"/>
        <s v="أ.م.د.تامر بركات"/>
        <s v="د.احمد مصطفى"/>
        <s v="د.وائل وهبه"/>
        <s v="م.عبدالرحمن حسن"/>
        <s v="د.منال شعبان"/>
        <s v="م.محمد خالد محمد علي"/>
        <s v="أ.م.د.عبير جلال"/>
        <s v="د.احمد فؤاد"/>
        <s v="م.احمد اسامه محمد"/>
        <s v="م.احمد ياسر احمد عبدالفتاح"/>
        <s v="م.مايكل عوض عيسى زكى"/>
        <s v="د.محمد حمدى"/>
        <s v="م.عماد محمد السيد ياسين"/>
        <s v="د.مي عزالدين"/>
        <s v="د.رانية فؤاد"/>
        <s v="م.أحمد محمود"/>
        <s v="م.اثار شعبان"/>
        <s v="د.ياسر ممدوح"/>
        <s v="م.محمد ناصر"/>
        <s v="م.حنان ربيع"/>
        <s v="أ.م.د.احمد عبداللطيف"/>
        <s v="أ.م.د.مختارسعيد"/>
        <s v="م.محمد ربيع"/>
        <s v="د.هبه محمود صوفي"/>
        <s v="م.هشام ياسر أحمد عبد الفتاح"/>
        <s v="أ.د.عمرو رفعت"/>
        <s v="م.احمد عويس شعبان"/>
        <s v="م.اندرو امجد"/>
        <s v="م.محمود هاشم"/>
        <s v="د.اميرة الدسوقي"/>
        <s v="أ.م.د.صابر محمد"/>
        <s v="م.حسن سالم"/>
        <m/>
        <s v="أ.د.حازم عطية"/>
        <s v="أ.د. إيهاب محمود بيومي عقبة"/>
        <s v="د.محمود محمد عادل"/>
        <s v="م.عبدالرحمن رجب هاشم"/>
        <s v="د.احمد جمال احمد"/>
        <s v="م.هادي سامر عبدالحافظ"/>
        <s v="د.اسماء صلاح فرج"/>
        <s v="د.عماد دعبس"/>
        <s v="أ.م.د.جيهان الشاذلي"/>
        <s v="أ.م.د.داليا علام"/>
        <s v="أ.د.رانيا أبو السعود"/>
        <s v="د.سيد طه"/>
      </sharedItems>
    </cacheField>
    <cacheField name="level" numFmtId="0">
      <sharedItems containsSemiMixedTypes="0" containsString="0" containsNumber="1" containsInteger="1">
        <n v="300.0"/>
        <n v="200.0"/>
        <n v="100.0"/>
        <n v="400.0"/>
      </sharedItems>
    </cacheField>
    <cacheField name="course_name" numFmtId="0">
      <sharedItems>
        <s v="المعالجات"/>
        <s v="Electronics"/>
        <s v="Electrical Circuits II"/>
        <s v="الاتصالات التناظرية"/>
        <s v="أساسيات شبكات الحاسب"/>
        <s v="نظرية الاتصالات"/>
        <s v="Programming Techniques"/>
        <s v="Logic Design"/>
        <s v="مقرر إختياري 5 تطبيقات و تقنيات الذكاء الاصطناعى"/>
        <s v="مقرر اختياري 3 - شبكات الحاسب"/>
        <s v="موجات كهرومغناطيسية"/>
        <s v="Control Systems"/>
        <s v="تطبيقات الحاسب الآلى فى الهندسة الكهربية"/>
        <s v="الكترونيات 4"/>
        <s v="النظرية الموحدة للآلات الكهربية"/>
        <s v="هندسة الموجات الميكرونية"/>
        <s v="Electrical Circuits I"/>
        <s v="Signals and System Fundamentals"/>
        <s v="مقرر اختياري 1 - إلكترونيات القوى"/>
        <s v="التشغيل الأمثل ودراسة الاتزان والاعتمادية لنظم القوى الكهربية"/>
        <s v="مقرر اختيارى 1 التركيبات الكهربية"/>
        <s v="التحكم الالي الرقمى"/>
        <s v="تصميم تطبيقات الويب"/>
        <s v="الكترونيات القوى"/>
        <s v="آلات التيار المتردد"/>
        <s v="الكترونيات صناعية"/>
        <s v="اختبارات كهربية"/>
        <s v="المعالجات المتوازية"/>
        <s v="هندسة الجهد العالى"/>
        <s v="مقرر اختياري (1) تعلم الالة"/>
        <s v="تحكم آلي ونظم"/>
        <s v="مقرر اختياري 4 تصميم انظمة الطاقة الضوئية والتطبيقات "/>
        <s v="Physics III"/>
        <s v="التدريب الميداني"/>
        <s v="مقرر إختياري 4 شبكات الحاسب المتطورة "/>
        <s v="نظم الاتصالات"/>
        <s v="مقرر اختياري 4 : معالجة الصور الرقمية"/>
        <s v="الرسم بالحاسب"/>
        <s v="Differential Equation and Numerical Analysis"/>
        <s v="المشروع 1"/>
        <s v="مشروع التخرج 1"/>
        <s v="Complex Analysis and Partial differential equation"/>
        <s v="Professional Ethics اخلاقيات المهنه"/>
        <s v="Properties of Electrical Materials"/>
        <s v="مقرر إختياري 3 تصميم نظم قواعد البيانات"/>
        <s v="المعالجات الدقيقة وتطبيقاتها"/>
        <s v="مقرر اختياري 3 أنظمة توزيع القوى"/>
        <s v="هندسة التحكم"/>
        <s v="الكترونيات 6"/>
      </sharedItems>
    </cacheField>
    <cacheField name="day_slot" numFmtId="0">
      <sharedItems>
        <s v="الاثنين 3"/>
        <s v="الاثنين 4"/>
        <s v="الاحد 1"/>
        <s v="الاربعاء 1"/>
        <s v="الاثنين 2"/>
        <s v="الاثنين 1"/>
        <s v="الاحد 2"/>
        <s v="الاربعاء 2"/>
        <s v="الاحد 3"/>
        <s v="الاربعاء 3"/>
        <s v="الاربعاء 4"/>
        <s v="الثلاثاء 1"/>
        <s v="الاحد 4"/>
        <s v="الثلاثاء 2"/>
        <s v="الثلاثاء 3"/>
        <s v="الثلاثاء 4"/>
        <s v="الخميس 1"/>
        <s v="الخميس 2"/>
        <s v="الخميس 3"/>
        <s v="الخميس 4"/>
      </sharedItems>
    </cacheField>
    <cacheField name="specialy_level" numFmtId="0">
      <sharedItems>
        <s v="comm 300"/>
        <s v="comm 200"/>
        <s v="pow 200"/>
        <s v="comp 300"/>
        <s v="pow 100"/>
        <s v="comp 400"/>
        <s v="comm 400"/>
        <s v="pow 300"/>
        <s v="pow 400"/>
        <s v="comm 100"/>
      </sharedItems>
    </cacheField>
    <cacheField name="time" numFmtId="0">
      <sharedItems>
        <s v="المحاضرة الثالثه 12:20 - 1:50"/>
        <s v="المحاضرة الرابعة2:00 - 3:30"/>
        <s v="المحاضرة الاولي 8:50 - 10:20"/>
        <s v="المحاضرة الثانية10:30 - 12:00"/>
      </sharedItems>
    </cacheField>
    <cacheField name="day_order" numFmtId="0">
      <sharedItems containsSemiMixedTypes="0" containsString="0" containsNumber="1" containsInteger="1">
        <n v="2.0"/>
        <n v="1.0"/>
        <n v="4.0"/>
        <n v="3.0"/>
        <n v="5.0"/>
      </sharedItems>
    </cacheField>
    <cacheField name="confirmed by tutor" numFmtId="0">
      <sharedItems containsString="0" containsBlank="1">
        <m/>
      </sharedItems>
    </cacheField>
    <cacheField name="teaching_hours">
      <sharedItems containsBlank="1" containsMixedTypes="1" containsNumber="1" containsInteger="1">
        <n v="3.0"/>
        <m/>
        <n v="2.0"/>
        <n v="1.0"/>
        <e v="#REF!"/>
        <n v="0.0"/>
      </sharedItems>
    </cacheField>
    <cacheField name="teachin_hourse_printalble" numFmtId="0">
      <sharedItems>
        <s v="(2,3)"/>
        <s v="(,)"/>
        <s v="(2,1)"/>
        <s v="(2,2)"/>
        <s v="(1,2)"/>
        <e v="#REF!"/>
        <s v="(3,0)"/>
      </sharedItems>
    </cacheField>
    <cacheField name="Calculated Field 1" formula="course_name&amp;char(10)&amp;activityType&amp;char(10)&amp;active_tutor" databaseField="0"/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P135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  <n v="1.0"/>
      </sharedItems>
    </cacheField>
    <cacheField name="day" numFmtId="0">
      <sharedItems>
        <s v="الاثنين"/>
        <s v="الاحد"/>
        <s v="الاربعاء"/>
        <s v="الثلاثاء"/>
        <s v="الخميس"/>
      </sharedItems>
    </cacheField>
    <cacheField name="slot" numFmtId="0">
      <sharedItems containsSemiMixedTypes="0" containsString="0" containsNumber="1" containsInteger="1">
        <n v="3.0"/>
        <n v="4.0"/>
        <n v="1.0"/>
        <n v="2.0"/>
      </sharedItems>
    </cacheField>
    <cacheField name="code" numFmtId="0">
      <sharedItems>
        <s v="كهت-304"/>
        <s v="CCE-211"/>
        <s v="EPE-212"/>
        <s v="كهت-303"/>
        <s v="كهح-303"/>
        <s v="كهح-314"/>
        <s v="CCE-112"/>
        <s v="CCE-111"/>
        <s v="كهح-428"/>
        <s v="كهت-421"/>
        <s v="كهت-302"/>
        <s v="CCE-213"/>
        <s v="كهق-302"/>
        <s v="كهت-301"/>
        <s v="كهق-402"/>
        <s v="كهت-403"/>
        <s v="EPE-111"/>
        <s v="CCE-212"/>
        <s v="كهت-322"/>
        <s v="كهق-401"/>
        <s v="كهق-321"/>
        <s v="كهق-403"/>
        <s v="كهح-401"/>
        <s v="كهق-304"/>
        <s v="كهق-301"/>
        <s v="كهق-404"/>
        <s v="كهق-305"/>
        <s v="كهح-402"/>
        <s v="كهق-303"/>
        <s v="كهح-321"/>
        <s v="كهت-404"/>
        <s v="كهق-426"/>
        <s v="EMP-101"/>
        <s v="كهح-498"/>
        <s v="كهح-425"/>
        <s v="كهت-402"/>
        <s v="كهت-428"/>
        <s v="كهح-302"/>
        <s v="EMP-104"/>
        <s v="كهح-499"/>
        <s v="كهق-499"/>
        <s v="EMP-106"/>
        <s v="كهت-499"/>
        <s v="UNI-2"/>
        <s v="EPE-211"/>
        <s v="كهح-422"/>
        <s v="كهح-301"/>
        <s v="كهق-421"/>
        <s v="كهت-498"/>
        <s v="كهت-305"/>
        <s v="كهت-401"/>
        <s v="كهق-498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تمارين"/>
        <s v="محاضرة"/>
      </sharedItems>
    </cacheField>
    <cacheField name="location" numFmtId="0">
      <sharedItems>
        <s v="فصل 1"/>
        <s v="فصل 3"/>
        <s v="مدرج 3"/>
        <s v="فصل 4"/>
        <s v="مدرج 1"/>
        <s v="فصل 2"/>
        <s v="مدرج 2"/>
        <s v="مدرج 4"/>
        <s v="فصل 5"/>
      </sharedItems>
    </cacheField>
    <cacheField name="active_tutor" numFmtId="0">
      <sharedItems containsBlank="1">
        <s v="م.ندى الجمال"/>
        <s v="م.ياسمين طنطاوي"/>
        <s v="م.محمد يحيى"/>
        <s v="أ.م.د.احمد نشأت"/>
        <s v="م.امنية حسنى"/>
        <s v="م.جهاد عوض على"/>
        <s v="م.محمد سعد"/>
        <s v="د.فاطمة مازن علي"/>
        <s v="أ.م.د.جيهان نجيب"/>
        <s v="أ.م.د.جلال نديم"/>
        <s v="م.عبير مصطفى سيد"/>
        <s v="م.عبدالرحمن اشرف"/>
        <s v="د.أحمد فرحان محمد"/>
        <s v="م.محمد مصطفى محمود علي"/>
        <s v="م.مصطفي نورالدين مصطفي"/>
        <s v="أ.م.د.تامر بركات"/>
        <s v="د.احمد مصطفى"/>
        <s v="د.وائل وهبه"/>
        <s v="م.عبدالرحمن حسن"/>
        <s v="د.منال شعبان"/>
        <s v="م.محمد خالد محمد علي"/>
        <s v="أ.م.د.عبير جلال"/>
        <s v="د.احمد فؤاد"/>
        <s v="م.احمد اسامه محمد"/>
        <s v="م.احمد ياسر احمد عبدالفتاح"/>
        <s v="م.مايكل عوض عيسى زكى"/>
        <s v="د.محمد حمدى"/>
        <s v="م.عماد محمد السيد ياسين"/>
        <s v="د.مي عزالدين"/>
        <s v="د.رانية فؤاد"/>
        <s v="م.أحمد محمود"/>
        <s v="م.اثار شعبان"/>
        <s v="د.ياسر ممدوح"/>
        <s v="م.محمد ناصر"/>
        <s v="م.حنان ربيع"/>
        <s v="أ.م.د.احمد عبداللطيف"/>
        <s v="أ.م.د.مختارسعيد"/>
        <s v="م.محمد ربيع"/>
        <s v="د.هبه محمود صوفي"/>
        <s v="م.هشام ياسر أحمد عبد الفتاح"/>
        <s v="أ.د.عمرو رفعت"/>
        <s v="م.احمد عويس شعبان"/>
        <s v="م.اندرو امجد"/>
        <s v="م.محمود هاشم"/>
        <s v="د.اميرة الدسوقي"/>
        <s v="أ.م.د.صابر محمد"/>
        <s v="م.حسن سالم"/>
        <m/>
        <s v="أ.د.حازم عطية"/>
        <s v="أ.د. إيهاب محمود بيومي عقبة"/>
        <s v="د.محمود محمد عادل"/>
        <s v="م.عبدالرحمن رجب هاشم"/>
        <s v="د.احمد جمال احمد"/>
        <s v="م.هادي سامر عبدالحافظ"/>
        <s v="د.اسماء صلاح فرج"/>
        <s v="د.عماد دعبس"/>
        <s v="أ.م.د.جيهان الشاذلي"/>
        <s v="أ.م.د.داليا علام"/>
        <s v="أ.د.رانيا أبو السعود"/>
        <s v="د.سيد طه"/>
      </sharedItems>
    </cacheField>
    <cacheField name="level" numFmtId="0">
      <sharedItems containsSemiMixedTypes="0" containsString="0" containsNumber="1" containsInteger="1">
        <n v="300.0"/>
        <n v="200.0"/>
        <n v="100.0"/>
        <n v="400.0"/>
      </sharedItems>
    </cacheField>
    <cacheField name="course_name" numFmtId="0">
      <sharedItems>
        <s v="المعالجات"/>
        <s v="Electronics"/>
        <s v="Electrical Circuits II"/>
        <s v="الاتصالات التناظرية"/>
        <s v="أساسيات شبكات الحاسب"/>
        <s v="نظرية الاتصالات"/>
        <s v="Programming Techniques"/>
        <s v="Logic Design"/>
        <s v="مقرر إختياري 5 تطبيقات و تقنيات الذكاء الاصطناعى"/>
        <s v="مقرر اختياري 3 - شبكات الحاسب"/>
        <s v="موجات كهرومغناطيسية"/>
        <s v="Control Systems"/>
        <s v="تطبيقات الحاسب الآلى فى الهندسة الكهربية"/>
        <s v="الكترونيات 4"/>
        <s v="النظرية الموحدة للآلات الكهربية"/>
        <s v="هندسة الموجات الميكرونية"/>
        <s v="Electrical Circuits I"/>
        <s v="Signals and System Fundamentals"/>
        <s v="مقرر اختياري 1 - إلكترونيات القوى"/>
        <s v="التشغيل الأمثل ودراسة الاتزان والاعتمادية لنظم القوى الكهربية"/>
        <s v="مقرر اختيارى 1 التركيبات الكهربية"/>
        <s v="التحكم الالي الرقمى"/>
        <s v="تصميم تطبيقات الويب"/>
        <s v="الكترونيات القوى"/>
        <s v="آلات التيار المتردد"/>
        <s v="الكترونيات صناعية"/>
        <s v="اختبارات كهربية"/>
        <s v="المعالجات المتوازية"/>
        <s v="هندسة الجهد العالى"/>
        <s v="مقرر اختياري (1) تعلم الالة"/>
        <s v="تحكم آلي ونظم"/>
        <s v="مقرر اختياري 4 تصميم انظمة الطاقة الضوئية والتطبيقات "/>
        <s v="Physics III"/>
        <s v="التدريب الميداني"/>
        <s v="مقرر إختياري 4 شبكات الحاسب المتطورة "/>
        <s v="نظم الاتصالات"/>
        <s v="مقرر اختياري 4 : معالجة الصور الرقمية"/>
        <s v="الرسم بالحاسب"/>
        <s v="Differential Equation and Numerical Analysis"/>
        <s v="المشروع 1"/>
        <s v="مشروع التخرج 1"/>
        <s v="Complex Analysis and Partial differential equation"/>
        <s v="Professional Ethics اخلاقيات المهنه"/>
        <s v="Properties of Electrical Materials"/>
        <s v="مقرر إختياري 3 تصميم نظم قواعد البيانات"/>
        <s v="المعالجات الدقيقة وتطبيقاتها"/>
        <s v="مقرر اختياري 3 أنظمة توزيع القوى"/>
        <s v="هندسة التحكم"/>
        <s v="الكترونيات 6"/>
      </sharedItems>
    </cacheField>
    <cacheField name="day_slot" numFmtId="0">
      <sharedItems>
        <s v="الاثنين 3"/>
        <s v="الاثنين 4"/>
        <s v="الاحد 1"/>
        <s v="الاربعاء 1"/>
        <s v="الاثنين 2"/>
        <s v="الاثنين 1"/>
        <s v="الاحد 2"/>
        <s v="الاربعاء 2"/>
        <s v="الاحد 3"/>
        <s v="الاربعاء 3"/>
        <s v="الاربعاء 4"/>
        <s v="الثلاثاء 1"/>
        <s v="الاحد 4"/>
        <s v="الثلاثاء 2"/>
        <s v="الثلاثاء 3"/>
        <s v="الثلاثاء 4"/>
        <s v="الخميس 1"/>
        <s v="الخميس 2"/>
        <s v="الخميس 3"/>
        <s v="الخميس 4"/>
      </sharedItems>
    </cacheField>
    <cacheField name="specialy_level" numFmtId="0">
      <sharedItems>
        <s v="comm 300"/>
        <s v="comm 200"/>
        <s v="pow 200"/>
        <s v="comp 300"/>
        <s v="pow 100"/>
        <s v="comp 400"/>
        <s v="comm 400"/>
        <s v="pow 300"/>
        <s v="pow 400"/>
        <s v="comm 100"/>
      </sharedItems>
    </cacheField>
    <cacheField name="time" numFmtId="0">
      <sharedItems>
        <s v="المحاضرة الثالثه 12:20 - 1:50"/>
        <s v="المحاضرة الرابعة2:00 - 3:30"/>
        <s v="المحاضرة الاولي 8:50 - 10:20"/>
        <s v="المحاضرة الثانية10:30 - 12:00"/>
      </sharedItems>
    </cacheField>
    <cacheField name="day_order" numFmtId="0">
      <sharedItems containsSemiMixedTypes="0" containsString="0" containsNumber="1" containsInteger="1">
        <n v="2.0"/>
        <n v="1.0"/>
        <n v="4.0"/>
        <n v="3.0"/>
        <n v="5.0"/>
      </sharedItems>
    </cacheField>
    <cacheField name="confirmed by tutor" numFmtId="0">
      <sharedItems containsString="0" containsBlank="1">
        <m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O135" sheet="table_full"/>
  </cacheSource>
  <cacheFields>
    <cacheField name="is_valid" numFmtId="0">
      <sharedItems containsSemiMixedTypes="0" containsString="0" containsNumber="1" containsInteger="1">
        <n v="1.0"/>
      </sharedItems>
    </cacheField>
    <cacheField name="is_half_slot" numFmtId="0">
      <sharedItems containsSemiMixedTypes="0" containsString="0" containsNumber="1" containsInteger="1">
        <n v="0.0"/>
        <n v="1.0"/>
      </sharedItems>
    </cacheField>
    <cacheField name="day" numFmtId="0">
      <sharedItems>
        <s v="الاثنين"/>
        <s v="الاحد"/>
        <s v="الاربعاء"/>
        <s v="الثلاثاء"/>
        <s v="الخميس"/>
      </sharedItems>
    </cacheField>
    <cacheField name="slot" numFmtId="0">
      <sharedItems containsSemiMixedTypes="0" containsString="0" containsNumber="1" containsInteger="1">
        <n v="3.0"/>
        <n v="4.0"/>
        <n v="1.0"/>
        <n v="2.0"/>
      </sharedItems>
    </cacheField>
    <cacheField name="code" numFmtId="0">
      <sharedItems>
        <s v="كهت-304"/>
        <s v="CCE-211"/>
        <s v="EPE-212"/>
        <s v="كهت-303"/>
        <s v="كهح-303"/>
        <s v="كهح-314"/>
        <s v="CCE-112"/>
        <s v="CCE-111"/>
        <s v="كهح-428"/>
        <s v="كهت-421"/>
        <s v="كهت-302"/>
        <s v="CCE-213"/>
        <s v="كهق-302"/>
        <s v="كهت-301"/>
        <s v="كهق-402"/>
        <s v="كهت-403"/>
        <s v="EPE-111"/>
        <s v="CCE-212"/>
        <s v="كهت-322"/>
        <s v="كهق-401"/>
        <s v="كهق-321"/>
        <s v="كهق-403"/>
        <s v="كهح-401"/>
        <s v="كهق-304"/>
        <s v="كهق-301"/>
        <s v="كهق-404"/>
        <s v="كهق-305"/>
        <s v="كهح-402"/>
        <s v="كهق-303"/>
        <s v="كهح-321"/>
        <s v="كهت-404"/>
        <s v="كهق-426"/>
        <s v="EMP-101"/>
        <s v="كهح-498"/>
        <s v="كهح-425"/>
        <s v="كهت-402"/>
        <s v="كهت-428"/>
        <s v="كهح-302"/>
        <s v="EMP-104"/>
        <s v="كهح-499"/>
        <s v="كهق-499"/>
        <s v="EMP-106"/>
        <s v="كهت-499"/>
        <s v="UNI-2"/>
        <s v="EPE-211"/>
        <s v="كهح-422"/>
        <s v="كهح-301"/>
        <s v="كهق-421"/>
        <s v="كهت-498"/>
        <s v="كهت-305"/>
        <s v="كهت-401"/>
        <s v="كهق-498"/>
      </sharedItems>
    </cacheField>
    <cacheField name="speciality" numFmtId="0">
      <sharedItems>
        <s v="comm"/>
        <s v="pow"/>
        <s v="comp"/>
      </sharedItems>
    </cacheField>
    <cacheField name="activityType" numFmtId="0">
      <sharedItems>
        <s v="تمارين"/>
        <s v="محاضرة"/>
      </sharedItems>
    </cacheField>
    <cacheField name="location" numFmtId="0">
      <sharedItems>
        <s v="فصل 1"/>
        <s v="فصل 3"/>
        <s v="مدرج 3"/>
        <s v="فصل 4"/>
        <s v="مدرج 1"/>
        <s v="فصل 2"/>
        <s v="مدرج 2"/>
        <s v="مدرج 4"/>
        <s v="فصل 5"/>
      </sharedItems>
    </cacheField>
    <cacheField name="active_tutor" numFmtId="0">
      <sharedItems containsBlank="1">
        <s v="م.ندى الجمال"/>
        <s v="م.ياسمين طنطاوي"/>
        <s v="م.محمد يحيى"/>
        <s v="أ.م.د.احمد نشأت"/>
        <s v="م.امنية حسنى"/>
        <s v="م.جهاد عوض على"/>
        <s v="م.محمد سعد"/>
        <s v="د.فاطمة مازن علي"/>
        <s v="أ.م.د.جيهان نجيب"/>
        <s v="أ.م.د.جلال نديم"/>
        <s v="م.عبير مصطفى سيد"/>
        <s v="م.عبدالرحمن اشرف"/>
        <s v="د.أحمد فرحان محمد"/>
        <s v="م.محمد مصطفى محمود علي"/>
        <s v="م.مصطفي نورالدين مصطفي"/>
        <s v="أ.م.د.تامر بركات"/>
        <s v="د.احمد مصطفى"/>
        <s v="د.وائل وهبه"/>
        <s v="م.عبدالرحمن حسن"/>
        <s v="د.منال شعبان"/>
        <s v="م.محمد خالد محمد علي"/>
        <s v="أ.م.د.عبير جلال"/>
        <s v="د.احمد فؤاد"/>
        <s v="م.احمد اسامه محمد"/>
        <s v="م.احمد ياسر احمد عبدالفتاح"/>
        <s v="م.مايكل عوض عيسى زكى"/>
        <s v="د.محمد حمدى"/>
        <s v="م.عماد محمد السيد ياسين"/>
        <s v="د.مي عزالدين"/>
        <s v="د.رانية فؤاد"/>
        <s v="م.أحمد محمود"/>
        <s v="م.اثار شعبان"/>
        <s v="د.ياسر ممدوح"/>
        <s v="م.محمد ناصر"/>
        <s v="م.حنان ربيع"/>
        <s v="أ.م.د.احمد عبداللطيف"/>
        <s v="أ.م.د.مختارسعيد"/>
        <s v="م.محمد ربيع"/>
        <s v="د.هبه محمود صوفي"/>
        <s v="م.هشام ياسر أحمد عبد الفتاح"/>
        <s v="أ.د.عمرو رفعت"/>
        <s v="م.احمد عويس شعبان"/>
        <s v="م.اندرو امجد"/>
        <s v="م.محمود هاشم"/>
        <s v="د.اميرة الدسوقي"/>
        <s v="أ.م.د.صابر محمد"/>
        <s v="م.حسن سالم"/>
        <m/>
        <s v="أ.د.حازم عطية"/>
        <s v="أ.د. إيهاب محمود بيومي عقبة"/>
        <s v="د.محمود محمد عادل"/>
        <s v="م.عبدالرحمن رجب هاشم"/>
        <s v="د.احمد جمال احمد"/>
        <s v="م.هادي سامر عبدالحافظ"/>
        <s v="د.اسماء صلاح فرج"/>
        <s v="د.عماد دعبس"/>
        <s v="أ.م.د.جيهان الشاذلي"/>
        <s v="أ.م.د.داليا علام"/>
        <s v="أ.د.رانيا أبو السعود"/>
        <s v="د.سيد طه"/>
      </sharedItems>
    </cacheField>
    <cacheField name="level" numFmtId="0">
      <sharedItems containsSemiMixedTypes="0" containsString="0" containsNumber="1" containsInteger="1">
        <n v="300.0"/>
        <n v="200.0"/>
        <n v="100.0"/>
        <n v="400.0"/>
      </sharedItems>
    </cacheField>
    <cacheField name="course_name" numFmtId="0">
      <sharedItems>
        <s v="المعالجات"/>
        <s v="Electronics"/>
        <s v="Electrical Circuits II"/>
        <s v="الاتصالات التناظرية"/>
        <s v="أساسيات شبكات الحاسب"/>
        <s v="نظرية الاتصالات"/>
        <s v="Programming Techniques"/>
        <s v="Logic Design"/>
        <s v="مقرر إختياري 5 تطبيقات و تقنيات الذكاء الاصطناعى"/>
        <s v="مقرر اختياري 3 - شبكات الحاسب"/>
        <s v="موجات كهرومغناطيسية"/>
        <s v="Control Systems"/>
        <s v="تطبيقات الحاسب الآلى فى الهندسة الكهربية"/>
        <s v="الكترونيات 4"/>
        <s v="النظرية الموحدة للآلات الكهربية"/>
        <s v="هندسة الموجات الميكرونية"/>
        <s v="Electrical Circuits I"/>
        <s v="Signals and System Fundamentals"/>
        <s v="مقرر اختياري 1 - إلكترونيات القوى"/>
        <s v="التشغيل الأمثل ودراسة الاتزان والاعتمادية لنظم القوى الكهربية"/>
        <s v="مقرر اختيارى 1 التركيبات الكهربية"/>
        <s v="التحكم الالي الرقمى"/>
        <s v="تصميم تطبيقات الويب"/>
        <s v="الكترونيات القوى"/>
        <s v="آلات التيار المتردد"/>
        <s v="الكترونيات صناعية"/>
        <s v="اختبارات كهربية"/>
        <s v="المعالجات المتوازية"/>
        <s v="هندسة الجهد العالى"/>
        <s v="مقرر اختياري (1) تعلم الالة"/>
        <s v="تحكم آلي ونظم"/>
        <s v="مقرر اختياري 4 تصميم انظمة الطاقة الضوئية والتطبيقات "/>
        <s v="Physics III"/>
        <s v="التدريب الميداني"/>
        <s v="مقرر إختياري 4 شبكات الحاسب المتطورة "/>
        <s v="نظم الاتصالات"/>
        <s v="مقرر اختياري 4 : معالجة الصور الرقمية"/>
        <s v="الرسم بالحاسب"/>
        <s v="Differential Equation and Numerical Analysis"/>
        <s v="المشروع 1"/>
        <s v="مشروع التخرج 1"/>
        <s v="Complex Analysis and Partial differential equation"/>
        <s v="Professional Ethics اخلاقيات المهنه"/>
        <s v="Properties of Electrical Materials"/>
        <s v="مقرر إختياري 3 تصميم نظم قواعد البيانات"/>
        <s v="المعالجات الدقيقة وتطبيقاتها"/>
        <s v="مقرر اختياري 3 أنظمة توزيع القوى"/>
        <s v="هندسة التحكم"/>
        <s v="الكترونيات 6"/>
      </sharedItems>
    </cacheField>
    <cacheField name="day_slot" numFmtId="0">
      <sharedItems>
        <s v="الاثنين 3"/>
        <s v="الاثنين 4"/>
        <s v="الاحد 1"/>
        <s v="الاربعاء 1"/>
        <s v="الاثنين 2"/>
        <s v="الاثنين 1"/>
        <s v="الاحد 2"/>
        <s v="الاربعاء 2"/>
        <s v="الاحد 3"/>
        <s v="الاربعاء 3"/>
        <s v="الاربعاء 4"/>
        <s v="الثلاثاء 1"/>
        <s v="الاحد 4"/>
        <s v="الثلاثاء 2"/>
        <s v="الثلاثاء 3"/>
        <s v="الثلاثاء 4"/>
        <s v="الخميس 1"/>
        <s v="الخميس 2"/>
        <s v="الخميس 3"/>
        <s v="الخميس 4"/>
      </sharedItems>
    </cacheField>
    <cacheField name="specialy_level" numFmtId="0">
      <sharedItems>
        <s v="comm 300"/>
        <s v="comm 200"/>
        <s v="pow 200"/>
        <s v="comp 300"/>
        <s v="pow 100"/>
        <s v="comp 400"/>
        <s v="comm 400"/>
        <s v="pow 300"/>
        <s v="pow 400"/>
        <s v="comm 100"/>
      </sharedItems>
    </cacheField>
    <cacheField name="time" numFmtId="0">
      <sharedItems>
        <s v="المحاضرة الثالثه 12:20 - 1:50"/>
        <s v="المحاضرة الرابعة2:00 - 3:30"/>
        <s v="المحاضرة الاولي 8:50 - 10:20"/>
        <s v="المحاضرة الثانية10:30 - 12:00"/>
      </sharedItems>
    </cacheField>
    <cacheField name="day_order" numFmtId="0">
      <sharedItems containsSemiMixedTypes="0" containsString="0" containsNumber="1" containsInteger="1">
        <n v="2.0"/>
        <n v="1.0"/>
        <n v="4.0"/>
        <n v="3.0"/>
        <n v="5.0"/>
      </sharedItems>
    </cacheField>
    <cacheField name="Calculated Field 2" formula="course_name&amp;char(10)&amp;#REF!&amp;&quot; - &quot;&amp;active_tutor&amp;char(10)&amp;code&amp;char(10)&amp;location" databaseField="0"/>
    <cacheField name="Calculated Field 1" formula="course_name&amp;char(10)&amp;#REF!&amp;&quot; - &quot;&amp;active_tutor&amp;char(10)&amp;code&amp;char(10)&amp;location" databaseField="0"/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name="location validation" cacheId="4" dataCaption="" rowGrandTotals="0" colGrandTotals="0" compact="0" compactData="0">
  <location ref="A116:L137" firstHeaderRow="0" firstDataRow="3" firstDataCol="1" rowPageCount="1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day" axis="axisRow" compact="0" outline="0" multipleItemSelectionAllowed="1" showAll="0" sortType="ascending" defaultSubtotal="0">
      <items>
        <item x="0"/>
        <item x="1"/>
        <item x="2"/>
        <item x="3"/>
        <item x="4"/>
      </items>
    </pivotField>
    <pivotField name="slot" axis="axisRow" compact="0" outline="0" multipleItemSelectionAllowed="1" showAll="0" sortType="ascending">
      <items>
        <item x="2"/>
        <item x="3"/>
        <item x="0"/>
        <item x="1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axis="axisCol" compact="0" outline="0" multipleItemSelectionAllowed="1" showAll="0" sortType="descending">
      <items>
        <item x="7"/>
        <item x="2"/>
        <item x="6"/>
        <item x="4"/>
        <item x="8"/>
        <item x="3"/>
        <item x="1"/>
        <item x="5"/>
        <item x="0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1"/>
        <item x="0"/>
        <item x="3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eachin_hourse_printalbl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4"/>
    <field x="2"/>
    <field x="3"/>
  </rowFields>
  <colFields>
    <field x="7"/>
  </colFields>
  <pageFields>
    <pageField fld="0"/>
  </pageFields>
  <dataFields>
    <dataField name="SUM of Calculated Field 1" fld="18" baseField="0"/>
  </dataFields>
</pivotTableDefinition>
</file>

<file path=xl/pivotTables/pivotTable2.xml><?xml version="1.0" encoding="utf-8"?>
<pivotTableDefinition xmlns="http://schemas.openxmlformats.org/spreadsheetml/2006/main" name="comm" cacheId="3" dataCaption="" rowGrandTotals="0" colGrandTotals="0" compact="0" compactData="0">
  <location ref="A48:C56" firstHeaderRow="0" firstDataRow="2" firstDataCol="2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>
      <items>
        <item x="0"/>
        <item x="1"/>
        <item x="2"/>
        <item x="3"/>
        <item x="4"/>
        <item t="default"/>
      </items>
    </pivotField>
    <pivotField name="slot" axis="axisCol" compact="0" outline="0" multipleItemSelectionAllowed="1" showAll="0" sortType="ascending" defaultSubtotal="0">
      <items>
        <item x="2"/>
        <item x="3"/>
        <item x="0"/>
        <item x="1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axis="axisPage" compact="0" outline="0" multipleItemSelectionAllowed="1" showAll="0">
      <items>
        <item x="0"/>
        <item h="1" x="1"/>
        <item h="1"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axis="axisPage" compact="0" outline="0" multipleItemSelectionAllowed="1" showAll="0">
      <items>
        <item h="1" x="0"/>
        <item h="1" x="1"/>
        <item h="1" x="2"/>
        <item h="1"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axis="axisCol" compact="0" outline="0" multipleItemSelectionAllowed="1" showAll="0" sortType="ascending">
      <items>
        <item x="2"/>
        <item x="0"/>
        <item x="3"/>
        <item x="1"/>
        <item t="default"/>
      </items>
    </pivotField>
    <pivotField name="day_order" axis="axisRow" compact="0" outline="0" multipleItemSelectionAllowed="1" showAll="0" sortType="ascending" defaultSubtotal="0">
      <items>
        <item x="1"/>
        <item x="0"/>
        <item x="3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eachin_hourse_printalbl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>
    <field x="14"/>
    <field x="2"/>
  </rowFields>
  <colFields>
    <field x="3"/>
    <field x="13"/>
  </colFields>
  <pageFields>
    <pageField fld="5"/>
    <pageField fld="9"/>
    <pageField fld="0"/>
  </pageFields>
  <dataFields>
    <dataField name="SUM of Calculated Field 1" fld="19" baseField="0"/>
  </dataFields>
</pivotTableDefinition>
</file>

<file path=xl/pivotTables/pivotTable3.xml><?xml version="1.0" encoding="utf-8"?>
<pivotTableDefinition xmlns="http://schemas.openxmlformats.org/spreadsheetml/2006/main" name="comp" cacheId="7" dataCaption="" rowGrandTotals="0" colGrandTotals="0" compact="0" compactData="0">
  <location ref="A14:C23" firstHeaderRow="0" firstDataRow="2" firstDataCol="2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>
      <items>
        <item x="0"/>
        <item x="1"/>
        <item x="2"/>
        <item x="3"/>
        <item x="4"/>
        <item t="default"/>
      </items>
    </pivotField>
    <pivotField name="slot" axis="axisCol" compact="0" outline="0" multipleItemSelectionAllowed="1" showAll="0" sortType="ascending" defaultSubtotal="0">
      <items>
        <item x="2"/>
        <item x="3"/>
        <item x="0"/>
        <item x="1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axis="axisPage" compact="0" outline="0" multipleItemSelectionAllowed="1" showAll="0">
      <items>
        <item h="1" x="0"/>
        <item h="1"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axis="axisPage" compact="0" outline="0" multipleItemSelectionAllowed="1" showAll="0">
      <items>
        <item h="1" x="0"/>
        <item x="1"/>
        <item h="1" x="2"/>
        <item h="1"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axis="axisCol" compact="0" outline="0" multipleItemSelectionAllowed="1" showAll="0" sortType="ascending">
      <items>
        <item x="2"/>
        <item x="0"/>
        <item x="3"/>
        <item x="1"/>
        <item t="default"/>
      </items>
    </pivotField>
    <pivotField name="day_order" axis="axisRow" compact="0" outline="0" multipleItemSelectionAllowed="1" showAll="0" sortType="ascending" defaultSubtotal="0">
      <items>
        <item x="1"/>
        <item x="0"/>
        <item x="3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eachin_hourse_printalbl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name="main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helping_stuf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>
    <field x="14"/>
    <field x="2"/>
  </rowFields>
  <colFields>
    <field x="3"/>
    <field x="13"/>
  </colFields>
  <pageFields>
    <pageField fld="5"/>
    <pageField fld="9"/>
    <pageField fld="0"/>
  </pageFields>
  <dataFields>
    <dataField name="SUM of Calculated Field 2" fld="22" baseField="0"/>
  </dataFields>
</pivotTableDefinition>
</file>

<file path=xl/pivotTables/pivotTable4.xml><?xml version="1.0" encoding="utf-8"?>
<pivotTableDefinition xmlns="http://schemas.openxmlformats.org/spreadsheetml/2006/main" name="comp 2" cacheId="6" dataCaption="" rowGrandTotals="0" colGrandTotals="0" compact="0" compactData="0">
  <location ref="A25:E32" firstHeaderRow="0" firstDataRow="2" firstDataCol="2" rowPageCount="3" colPageCount="1"/>
  <pivotFields>
    <pivotField name="is_valid" axis="axisPage" compact="0" outline="0" multipleItemSelectionAllowed="1" showAll="0">
      <items>
        <item x="0"/>
        <item h="1" x="1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>
      <items>
        <item x="5"/>
        <item x="0"/>
        <item x="1"/>
        <item x="2"/>
        <item x="3"/>
        <item x="4"/>
        <item t="default"/>
      </items>
    </pivotField>
    <pivotField name="slot" axis="axisCol" compact="0" outline="0" multipleItemSelectionAllowed="1" showAll="0" sortType="ascending" defaultSubtotal="0">
      <items>
        <item x="4"/>
        <item x="2"/>
        <item x="3"/>
        <item x="0"/>
        <item x="1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name="speciality" axis="axisPage" compact="0" outline="0" multipleItemSelectionAllowed="1" showAll="0">
      <items>
        <item h="1" x="0"/>
        <item h="1" x="1"/>
        <item x="2"/>
        <item h="1" x="3"/>
        <item t="default"/>
      </items>
    </pivotField>
    <pivotField name="activityType" compact="0" outline="0" multipleItemSelectionAllowed="1" showAll="0">
      <items>
        <item x="0"/>
        <item x="1"/>
        <item x="2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axis="axisPage" compact="0" outline="0" multipleItemSelectionAllowed="1" showAll="0">
      <items>
        <item x="0"/>
        <item h="1" x="1"/>
        <item h="1" x="2"/>
        <item h="1" x="3"/>
        <item h="1" x="4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time" axis="axisCol" compact="0" outline="0" multipleItemSelectionAllowed="1" showAll="0" sortType="ascending">
      <items>
        <item x="4"/>
        <item x="2"/>
        <item x="0"/>
        <item x="3"/>
        <item x="1"/>
        <item t="default"/>
      </items>
    </pivotField>
    <pivotField name="day_order" axis="axisRow" compact="0" outline="0" multipleItemSelectionAllowed="1" showAll="0" sortType="ascending" defaultSubtotal="0">
      <items>
        <item x="5"/>
        <item x="1"/>
        <item x="0"/>
        <item x="3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eachin_hourse_printalbl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ame="main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helping_stuf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4"/>
    <field x="2"/>
  </rowFields>
  <colFields>
    <field x="3"/>
    <field x="13"/>
  </colFields>
  <pageFields>
    <pageField fld="5"/>
    <pageField fld="9"/>
    <pageField fld="0"/>
  </pageFields>
  <dataFields>
    <dataField name="SUM of Calculated Field 1" fld="21" baseField="0"/>
  </dataFields>
</pivotTableDefinition>
</file>

<file path=xl/pivotTables/pivotTable5.xml><?xml version="1.0" encoding="utf-8"?>
<pivotTableDefinition xmlns="http://schemas.openxmlformats.org/spreadsheetml/2006/main" name="comp 3" cacheId="6" dataCaption="" rowGrandTotals="0" colGrandTotals="0" compact="0" compactData="0">
  <location ref="A37:F44" firstHeaderRow="0" firstDataRow="2" firstDataCol="2" rowPageCount="3" colPageCount="1"/>
  <pivotFields>
    <pivotField name="is_valid" axis="axisPage" compact="0" outline="0" multipleItemSelectionAllowed="1" showAll="0">
      <items>
        <item x="0"/>
        <item h="1" x="1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>
      <items>
        <item x="5"/>
        <item x="0"/>
        <item x="1"/>
        <item x="2"/>
        <item x="3"/>
        <item x="4"/>
        <item t="default"/>
      </items>
    </pivotField>
    <pivotField name="slot" axis="axisCol" compact="0" outline="0" multipleItemSelectionAllowed="1" showAll="0" sortType="ascending" defaultSubtotal="0">
      <items>
        <item x="4"/>
        <item x="2"/>
        <item x="3"/>
        <item x="0"/>
        <item x="1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name="speciality" axis="axisPage" compact="0" outline="0" multipleItemSelectionAllowed="1" showAll="0">
      <items>
        <item h="1" x="0"/>
        <item h="1" x="1"/>
        <item x="2"/>
        <item h="1" x="3"/>
        <item t="default"/>
      </items>
    </pivotField>
    <pivotField name="activityType" compact="0" outline="0" multipleItemSelectionAllowed="1" showAll="0">
      <items>
        <item x="0"/>
        <item x="1"/>
        <item x="2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axis="axisPage" compact="0" outline="0" multipleItemSelectionAllowed="1" showAll="0">
      <items>
        <item h="1" x="0"/>
        <item h="1" x="1"/>
        <item h="1" x="2"/>
        <item x="3"/>
        <item h="1" x="4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time" axis="axisCol" compact="0" outline="0" multipleItemSelectionAllowed="1" showAll="0" sortType="ascending">
      <items>
        <item x="4"/>
        <item x="2"/>
        <item x="0"/>
        <item x="3"/>
        <item x="1"/>
        <item t="default"/>
      </items>
    </pivotField>
    <pivotField name="day_order" axis="axisRow" compact="0" outline="0" multipleItemSelectionAllowed="1" showAll="0" sortType="ascending" defaultSubtotal="0">
      <items>
        <item x="5"/>
        <item x="1"/>
        <item x="0"/>
        <item x="3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eachin_hourse_printalbl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ame="main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helping_stuf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4"/>
    <field x="2"/>
  </rowFields>
  <colFields>
    <field x="3"/>
    <field x="13"/>
  </colFields>
  <pageFields>
    <pageField fld="5"/>
    <pageField fld="9"/>
    <pageField fld="0"/>
  </pageFields>
  <dataFields>
    <dataField name="SUM of Calculated Field 1" fld="21" baseField="0"/>
  </dataFields>
</pivotTableDefinition>
</file>

<file path=xl/pivotTables/pivotTable6.xml><?xml version="1.0" encoding="utf-8"?>
<pivotTableDefinition xmlns="http://schemas.openxmlformats.org/spreadsheetml/2006/main" name="location table" cacheId="7" dataCaption="" rowGrandTotals="0" colGrandTotals="0" compact="0" compactData="0">
  <location ref="A4:F10" firstHeaderRow="0" firstDataRow="2" firstDataCol="1" rowPageCount="2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day" axis="axisRow" compact="0" outline="0" multipleItemSelectionAllowed="1" showAll="0" sortType="ascending">
      <items>
        <item x="0"/>
        <item x="1"/>
        <item x="2"/>
        <item x="3"/>
        <item x="4"/>
        <item t="default"/>
      </items>
    </pivotField>
    <pivotField name="slot" axis="axisCol" compact="0" outline="0" multipleItemSelectionAllowed="1" showAll="0" sortType="ascending">
      <items>
        <item x="2"/>
        <item x="3"/>
        <item x="0"/>
        <item x="1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axis="axisPage" compact="0" outline="0" multipleItemSelectionAllowed="1" showAll="0">
      <items>
        <item h="1" x="0"/>
        <item h="1" x="1"/>
        <item h="1" x="2"/>
        <item h="1" x="3"/>
        <item h="1" x="4"/>
        <item h="1" x="5"/>
        <item h="1" x="6"/>
        <item h="1"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1"/>
        <item x="0"/>
        <item x="3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eachin_hourse_printalbl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name="main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helping_stuf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>
    <field x="14"/>
    <field x="2"/>
  </rowFields>
  <colFields>
    <field x="3"/>
  </colFields>
  <pageFields>
    <pageField fld="0"/>
    <pageField fld="7"/>
  </pageFields>
  <dataFields>
    <dataField name="SUM of calculated field 12" fld="23" baseField="0"/>
  </dataFields>
</pivotTableDefinition>
</file>

<file path=xl/pivotTables/pivotTable7.xml><?xml version="1.0" encoding="utf-8"?>
<pivotTableDefinition xmlns="http://schemas.openxmlformats.org/spreadsheetml/2006/main" name="location_new_form" cacheId="0" dataCaption="" rowGrandTotals="0" colGrandTotals="0" compact="0" compactData="0">
  <location ref="A5:U17" firstHeaderRow="0" firstDataRow="1" firstDataCol="3" rowPageCount="1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day" axis="axisCol" compact="0" outline="0" multipleItemSelectionAllowed="1" showAll="0" sortType="ascending" defaultSubtotal="0">
      <items>
        <item x="0"/>
        <item x="1"/>
        <item x="2"/>
        <item x="3"/>
        <item x="4"/>
      </items>
    </pivotField>
    <pivotField name="slot" axis="axisCol" compact="0" outline="0" multipleItemSelectionAllowed="1" showAll="0" sortType="ascending">
      <items>
        <item x="2"/>
        <item x="3"/>
        <item x="0"/>
        <item x="1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axis="axisRow" compact="0" outline="0" multipleItemSelectionAllowed="1" showAll="0" sortType="descending">
      <items>
        <item x="7"/>
        <item x="2"/>
        <item x="6"/>
        <item x="4"/>
        <item x="8"/>
        <item x="3"/>
        <item x="1"/>
        <item x="5"/>
        <item x="0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Col" compact="0" outline="0" multipleItemSelectionAllowed="1" showAll="0" sortType="ascending" defaultSubtotal="0">
      <items>
        <item x="1"/>
        <item x="0"/>
        <item x="3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eachin_hourse_printalbl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7"/>
  </rowFields>
  <colFields>
    <field x="14"/>
    <field x="2"/>
    <field x="3"/>
  </colFields>
  <pageFields>
    <pageField fld="0"/>
  </pageFields>
  <dataFields>
    <dataField name="SUM of Calculated Field 1" fld="18" baseField="0"/>
  </dataFields>
</pivotTableDefinition>
</file>

<file path=xl/pivotTables/pivotTable8.xml><?xml version="1.0" encoding="utf-8"?>
<pivotTableDefinition xmlns="http://schemas.openxmlformats.org/spreadsheetml/2006/main" name="location_new_form 2" cacheId="4" dataCaption="" rowGrandTotals="0" colGrandTotals="0" compact="0" compactData="0">
  <location ref="A116:L137" firstHeaderRow="0" firstDataRow="3" firstDataCol="1" rowPageCount="1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day" axis="axisRow" compact="0" outline="0" multipleItemSelectionAllowed="1" showAll="0" sortType="ascending" defaultSubtotal="0">
      <items>
        <item x="0"/>
        <item x="1"/>
        <item x="2"/>
        <item x="3"/>
        <item x="4"/>
      </items>
    </pivotField>
    <pivotField name="slot" axis="axisRow" compact="0" outline="0" multipleItemSelectionAllowed="1" showAll="0" sortType="ascending">
      <items>
        <item x="2"/>
        <item x="3"/>
        <item x="0"/>
        <item x="1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axis="axisCol" compact="0" outline="0" multipleItemSelectionAllowed="1" showAll="0" sortType="descending">
      <items>
        <item x="7"/>
        <item x="2"/>
        <item x="6"/>
        <item x="4"/>
        <item x="8"/>
        <item x="3"/>
        <item x="1"/>
        <item x="5"/>
        <item x="0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1"/>
        <item x="0"/>
        <item x="3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eachin_hourse_printalbl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4"/>
    <field x="2"/>
    <field x="3"/>
  </rowFields>
  <colFields>
    <field x="7"/>
  </colFields>
  <pageFields>
    <pageField fld="0"/>
  </pageFields>
  <dataFields>
    <dataField name="SUM of Calculated Field 1" fld="18" baseField="0"/>
  </dataFields>
</pivotTableDefinition>
</file>

<file path=xl/pivotTables/pivotTable9.xml><?xml version="1.0" encoding="utf-8"?>
<pivotTableDefinition xmlns="http://schemas.openxmlformats.org/spreadsheetml/2006/main" name="location report" cacheId="9" dataCaption="" rowGrandTotals="0" colGrandTotals="0" compact="0" compactData="0">
  <location ref="A3:L24" firstHeaderRow="0" firstDataRow="3" firstDataCol="1" rowPageCount="1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 defaultSubtotal="0">
      <items>
        <item x="0"/>
        <item x="1"/>
        <item x="2"/>
        <item x="3"/>
        <item x="4"/>
      </items>
    </pivotField>
    <pivotField name="فترة" axis="axisRow" compact="0" outline="0" multipleItemSelectionAllowed="1" showAll="0" sortType="ascending">
      <items>
        <item x="2"/>
        <item x="3"/>
        <item x="0"/>
        <item x="1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مكان" axis="axisCol" compact="0" outline="0" multipleItemSelectionAllowed="1" showAll="0" sortType="descending">
      <items>
        <item x="7"/>
        <item x="2"/>
        <item x="6"/>
        <item x="4"/>
        <item x="8"/>
        <item x="3"/>
        <item x="1"/>
        <item x="5"/>
        <item x="0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1"/>
        <item x="0"/>
        <item x="3"/>
        <item x="2"/>
        <item x="4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eachin_hourse_printalbl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4"/>
    <field x="2"/>
    <field x="3"/>
  </rowFields>
  <colFields>
    <field x="7"/>
  </colFields>
  <pageFields>
    <pageField fld="0"/>
  </pageFields>
  <dataFields>
    <dataField name="SUM of Calculated Field 1" fld="18" baseField="0"/>
  </dataFields>
</pivotTableDefinition>
</file>

<file path=xl/pivotTables/pivotTable10.xml><?xml version="1.0" encoding="utf-8"?>
<pivotTableDefinition xmlns="http://schemas.openxmlformats.org/spreadsheetml/2006/main" name="prof load" cacheId="3" dataCaption="" rowGrandTotals="0" colGrandTotals="0" compact="0" compactData="0">
  <location ref="A1:E8" firstHeaderRow="0" firstDataRow="1" firstDataCol="2"/>
  <pivotFields>
    <pivotField name="is_valid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>
      <items>
        <item x="0"/>
        <item x="1"/>
        <item x="2"/>
        <item x="3"/>
        <item x="4"/>
        <item t="default"/>
      </items>
    </pivotField>
    <pivotField name="فترة" axis="axisCol" compact="0" outline="0" multipleItemSelectionAllowed="1" showAll="0" sortType="ascending" defaultSubtotal="0">
      <items>
        <item x="2"/>
        <item x="3"/>
        <item x="0"/>
        <item x="1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axis="axisCol" compact="0" outline="0" multipleItemSelectionAllowed="1" showAll="0" sortType="ascending">
      <items>
        <item x="2"/>
        <item x="0"/>
        <item x="3"/>
        <item x="1"/>
        <item t="default"/>
      </items>
    </pivotField>
    <pivotField name="day_orde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eachin_hourse_printalbl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>
    <field x="2"/>
  </rowFields>
  <colFields>
    <field x="3"/>
    <field x="13"/>
  </colFields>
  <dataFields>
    <dataField name="SUM of ." fld="20" baseField="0"/>
  </dataFields>
</pivotTableDefinition>
</file>

<file path=xl/pivotTables/pivotTable11.xml><?xml version="1.0" encoding="utf-8"?>
<pivotTableDefinition xmlns="http://schemas.openxmlformats.org/spreadsheetml/2006/main" name="Professors Load_OLD" cacheId="11" dataCaption="" rowGrandTotals="0" colGrandTotals="0" compact="0" compactData="0">
  <location ref="A13:C21" firstHeaderRow="0" firstDataRow="2" firstDataCol="1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>
      <items>
        <item x="0"/>
        <item x="1"/>
        <item x="2"/>
        <item x="3"/>
        <item x="4"/>
        <item t="default"/>
      </items>
    </pivotField>
    <pivotField name="فترة" axis="axisCol" compact="0" outline="0" multipleItemSelectionAllowed="1" showAll="0" sortType="ascending">
      <items>
        <item x="2"/>
        <item x="3"/>
        <item x="0"/>
        <item x="1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axis="axisPage" compact="0" outline="0" multipleItemSelectionAllowed="1" showAll="0">
      <items>
        <item h="1" x="0"/>
        <item h="1"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axis="axisPage" compact="0" outline="0" multipleItemSelectionAllowed="1" showAll="0">
      <items>
        <item h="1" x="0"/>
        <item x="1"/>
        <item h="1" x="2"/>
        <item h="1"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1"/>
        <item x="0"/>
        <item x="3"/>
        <item x="2"/>
        <item x="4"/>
      </items>
    </pivotField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>
    <field x="14"/>
    <field x="2"/>
  </rowFields>
  <colFields>
    <field x="3"/>
  </colFields>
  <pageFields>
    <pageField fld="5"/>
    <pageField fld="9"/>
    <pageField fld="0"/>
  </pageFields>
  <dataFields>
    <dataField name="SUM of Calculated Field 2" fld="15" baseField="0"/>
  </dataFields>
</pivotTableDefinition>
</file>

<file path=xl/pivotTables/pivotTable12.xml><?xml version="1.0" encoding="utf-8"?>
<pivotTableDefinition xmlns="http://schemas.openxmlformats.org/spreadsheetml/2006/main" name="Professors Load_OLD 2" cacheId="11" dataCaption="" rowGrandTotals="0" colGrandTotals="0" compact="0" compactData="0">
  <location ref="A23:E29" firstHeaderRow="0" firstDataRow="2" firstDataCol="1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day" axis="axisRow" compact="0" outline="0" multipleItemSelectionAllowed="1" showAll="0" sortType="ascending">
      <items>
        <item x="0"/>
        <item x="1"/>
        <item x="2"/>
        <item x="3"/>
        <item x="4"/>
        <item t="default"/>
      </items>
    </pivotField>
    <pivotField name="slot" axis="axisCol" compact="0" outline="0" multipleItemSelectionAllowed="1" showAll="0" sortType="ascending">
      <items>
        <item x="2"/>
        <item x="3"/>
        <item x="0"/>
        <item x="1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axis="axisPage" compact="0" outline="0" multipleItemSelectionAllowed="1" showAll="0">
      <items>
        <item h="1" x="0"/>
        <item h="1"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axis="axisPage" compact="0" outline="0" multipleItemSelectionAllowed="1" showAll="0">
      <items>
        <item x="0"/>
        <item h="1" x="1"/>
        <item h="1" x="2"/>
        <item h="1"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1"/>
        <item x="0"/>
        <item x="3"/>
        <item x="2"/>
        <item x="4"/>
      </items>
    </pivotField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>
    <field x="14"/>
    <field x="2"/>
  </rowFields>
  <colFields>
    <field x="3"/>
  </colFields>
  <pageFields>
    <pageField fld="5"/>
    <pageField fld="9"/>
    <pageField fld="0"/>
  </pageFields>
  <dataFields>
    <dataField name="SUM of Calculated Field 1" fld="16" baseField="0"/>
  </dataFields>
</pivotTableDefinition>
</file>

<file path=xl/pivotTables/pivotTable13.xml><?xml version="1.0" encoding="utf-8"?>
<pivotTableDefinition xmlns="http://schemas.openxmlformats.org/spreadsheetml/2006/main" name="Professors Load_OLD 3" cacheId="11" dataCaption="" rowGrandTotals="0" colGrandTotals="0" compact="0" compactData="0">
  <location ref="A34:F40" firstHeaderRow="0" firstDataRow="2" firstDataCol="1" rowPageCount="3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day" axis="axisRow" compact="0" outline="0" multipleItemSelectionAllowed="1" showAll="0" sortType="ascending">
      <items>
        <item x="0"/>
        <item x="1"/>
        <item x="2"/>
        <item x="3"/>
        <item x="4"/>
        <item t="default"/>
      </items>
    </pivotField>
    <pivotField name="slot" axis="axisCol" compact="0" outline="0" multipleItemSelectionAllowed="1" showAll="0" sortType="ascending">
      <items>
        <item x="2"/>
        <item x="3"/>
        <item x="0"/>
        <item x="1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axis="axisPage" compact="0" outline="0" multipleItemSelectionAllowed="1" showAll="0">
      <items>
        <item h="1" x="0"/>
        <item h="1"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axis="axisPage" compact="0" outline="0" multipleItemSelectionAllowed="1" showAll="0">
      <items>
        <item h="1" x="0"/>
        <item h="1" x="1"/>
        <item h="1"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axis="axisRow" compact="0" outline="0" multipleItemSelectionAllowed="1" showAll="0" sortType="ascending" defaultSubtotal="0">
      <items>
        <item x="1"/>
        <item x="0"/>
        <item x="3"/>
        <item x="2"/>
        <item x="4"/>
      </items>
    </pivotField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>
    <field x="14"/>
    <field x="2"/>
  </rowFields>
  <colFields>
    <field x="3"/>
  </colFields>
  <pageFields>
    <pageField fld="5"/>
    <pageField fld="9"/>
    <pageField fld="0"/>
  </pageFields>
  <dataFields>
    <dataField name="SUM of Calculated Field 1" fld="16" baseField="0"/>
  </dataFields>
</pivotTableDefinition>
</file>

<file path=xl/pivotTables/pivotTable14.xml><?xml version="1.0" encoding="utf-8"?>
<pivotTableDefinition xmlns="http://schemas.openxmlformats.org/spreadsheetml/2006/main" name="helping stuffload" cacheId="5" dataCaption="" rowGrandTotals="0" colGrandTotals="0" compact="0" compactData="0">
  <location ref="A4:F55" firstHeaderRow="0" firstDataRow="2" firstDataCol="1" rowPageCount="2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>
      <items>
        <item x="0"/>
        <item x="1"/>
        <item x="2"/>
        <item x="3"/>
        <item x="4"/>
        <item t="default"/>
      </items>
    </pivotField>
    <pivotField name="فترة" axis="axisCol" compact="0" outline="0" multipleItemSelectionAllowed="1" showAll="0" sortType="ascending">
      <items>
        <item x="2"/>
        <item x="3"/>
        <item x="0"/>
        <item x="1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axis="axisPage" compact="0" outline="0" multipleItemSelectionAllowed="1" showAll="0">
      <items>
        <item x="0"/>
        <item h="1"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axis="axisRow" compact="0" outline="0" multipleItemSelectionAllowed="1" showAll="0" sortType="ascending" defaultSubtotal="0">
      <items>
        <item x="47"/>
        <item x="49"/>
        <item x="48"/>
        <item x="58"/>
        <item x="40"/>
        <item x="35"/>
        <item x="3"/>
        <item x="15"/>
        <item x="9"/>
        <item x="56"/>
        <item x="8"/>
        <item x="57"/>
        <item x="45"/>
        <item x="21"/>
        <item x="36"/>
        <item x="12"/>
        <item x="52"/>
        <item x="22"/>
        <item x="16"/>
        <item x="54"/>
        <item x="44"/>
        <item x="29"/>
        <item x="59"/>
        <item x="55"/>
        <item x="7"/>
        <item x="26"/>
        <item x="50"/>
        <item x="19"/>
        <item x="28"/>
        <item x="38"/>
        <item x="17"/>
        <item x="32"/>
        <item x="30"/>
        <item x="31"/>
        <item x="23"/>
        <item x="41"/>
        <item x="24"/>
        <item x="4"/>
        <item x="42"/>
        <item x="5"/>
        <item x="46"/>
        <item x="34"/>
        <item x="11"/>
        <item x="18"/>
        <item x="51"/>
        <item x="10"/>
        <item x="27"/>
        <item x="25"/>
        <item x="20"/>
        <item x="37"/>
        <item x="6"/>
        <item x="13"/>
        <item x="33"/>
        <item x="2"/>
        <item x="43"/>
        <item x="14"/>
        <item x="0"/>
        <item x="53"/>
        <item x="39"/>
        <item x="1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8"/>
    <field x="2"/>
  </rowFields>
  <colFields>
    <field x="3"/>
  </colFields>
  <pageFields>
    <pageField fld="6"/>
    <pageField fld="0"/>
  </pageFields>
  <dataFields>
    <dataField name="SUM of ]og" fld="14" baseField="0"/>
  </dataFields>
</pivotTableDefinition>
</file>

<file path=xl/pivotTables/pivotTable15.xml><?xml version="1.0" encoding="utf-8"?>
<pivotTableDefinition xmlns="http://schemas.openxmlformats.org/spreadsheetml/2006/main" name="Copy of helping stuffload" cacheId="7" dataCaption="" rowGrandTotals="0" colGrandTotals="0" compact="0" compactData="0">
  <location ref="A3:F76" firstHeaderRow="0" firstDataRow="2" firstDataCol="1" rowPageCount="1" colPageCount="1"/>
  <pivotFields>
    <pivotField name="is_valid" axis="axisPage" compact="0" outline="0" multipleItemSelectionAllowed="1" showAll="0">
      <items>
        <item x="0"/>
        <item t="default"/>
      </items>
    </pivotField>
    <pivotField name="is_half_slot" compact="0" outline="0" multipleItemSelectionAllowed="1" showAll="0">
      <items>
        <item x="0"/>
        <item x="1"/>
        <item t="default"/>
      </items>
    </pivotField>
    <pivotField name="يوم" axis="axisRow" compact="0" outline="0" multipleItemSelectionAllowed="1" showAll="0" sortType="ascending">
      <items>
        <item x="0"/>
        <item x="1"/>
        <item x="2"/>
        <item x="3"/>
        <item x="4"/>
        <item t="default"/>
      </items>
    </pivotField>
    <pivotField name="فترة" axis="axisCol" compact="0" outline="0" multipleItemSelectionAllowed="1" showAll="0" sortType="ascending">
      <items>
        <item x="2"/>
        <item x="3"/>
        <item x="0"/>
        <item x="1"/>
        <item t="default"/>
      </items>
    </pivotField>
    <pivotField name="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peciality" compact="0" outline="0" multipleItemSelectionAllowed="1" showAll="0">
      <items>
        <item x="0"/>
        <item x="1"/>
        <item x="2"/>
        <item t="default"/>
      </items>
    </pivotField>
    <pivotField name="activityType" compact="0" outline="0" multipleItemSelectionAllowed="1" showAll="0">
      <items>
        <item x="0"/>
        <item x="1"/>
        <item t="default"/>
      </items>
    </pivotField>
    <pivotField name="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ctive_tu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level" compact="0" outline="0" multipleItemSelectionAllowed="1" showAll="0">
      <items>
        <item x="0"/>
        <item x="1"/>
        <item x="2"/>
        <item x="3"/>
        <item t="default"/>
      </items>
    </pivotField>
    <pivotField name="course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day_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specialy_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me" compact="0" outline="0" multipleItemSelectionAllowed="1" showAll="0">
      <items>
        <item x="0"/>
        <item x="1"/>
        <item x="2"/>
        <item x="3"/>
        <item t="default"/>
      </items>
    </pivotField>
    <pivotField name="day_orde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onfirmed by tutor" compact="0" outline="0" multipleItemSelectionAllowed="1" showAll="0">
      <items>
        <item x="0"/>
        <item t="default"/>
      </items>
    </pivotField>
    <pivotField name="teaching_hour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eachin_hourse_printalbl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sp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name="main_tutor" axis="axisRow" compact="0" outline="0" multipleItemSelectionAllowed="1" showAll="0" sortType="ascending" defaultSubtotal="0">
      <items>
        <item x="28"/>
        <item x="30"/>
        <item x="29"/>
        <item x="4"/>
        <item x="26"/>
        <item x="24"/>
        <item x="3"/>
        <item x="13"/>
        <item x="8"/>
        <item x="23"/>
        <item x="7"/>
        <item x="20"/>
        <item x="21"/>
        <item x="16"/>
        <item x="2"/>
        <item x="10"/>
        <item x="15"/>
        <item x="17"/>
        <item x="0"/>
        <item x="18"/>
        <item x="27"/>
        <item x="1"/>
        <item x="19"/>
        <item x="22"/>
        <item x="6"/>
        <item x="11"/>
        <item x="31"/>
        <item x="9"/>
        <item x="5"/>
        <item x="12"/>
        <item x="14"/>
        <item x="25"/>
      </items>
    </pivotField>
    <pivotField name="helping_stuf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>
    <field x="19"/>
    <field x="2"/>
  </rowFields>
  <colFields>
    <field x="3"/>
  </colFields>
  <pageFields>
    <pageField fld="0"/>
  </pageFields>
  <dataFields>
    <dataField name="SUM of ]og" fld="24" baseField="0"/>
  </dataFields>
</pivotTableDefinition>
</file>

<file path=xl/tables/table1.xml><?xml version="1.0" encoding="utf-8"?>
<table xmlns="http://schemas.openxmlformats.org/spreadsheetml/2006/main" ref="A1:I31" displayName="Table_1" name="Table_1" id="1">
  <tableColumns count="9">
    <tableColumn name="in_sheet" id="1"/>
    <tableColumn name="in_docs" id="2"/>
    <tableColumn name="inform related staff" id="3"/>
    <tableColumn name="contact" id="4"/>
    <tableColumn name="original" id="5"/>
    <tableColumn name="related changes" id="6"/>
    <tableColumn name="current pending" id="7"/>
    <tableColumn name="reflection_in_table" id="8"/>
    <tableColumn name="required actions 1" id="9"/>
  </tableColumns>
  <tableStyleInfo name="todo-style" showColumnStripes="0" showFirstColumn="1" showLastColumn="1" showRowStripes="1"/>
</table>
</file>

<file path=xl/tables/table2.xml><?xml version="1.0" encoding="utf-8"?>
<table xmlns="http://schemas.openxmlformats.org/spreadsheetml/2006/main" headerRowCount="0" ref="B3:D12" displayName="Table_2" name="Table_2" id="2">
  <tableColumns count="3">
    <tableColumn name="Column1" id="1"/>
    <tableColumn name="Column2" id="2"/>
    <tableColumn name="Column3" id="3"/>
  </tableColumns>
  <tableStyleInfo name="validation summery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.xml><?xml version="1.0" encoding="utf-8"?>
<table xmlns="http://schemas.openxmlformats.org/spreadsheetml/2006/main" headerRowCount="0" ref="I3:K64" displayName="Table_3" name="Table_3" id="3">
  <tableColumns count="3">
    <tableColumn name="Column1" id="1"/>
    <tableColumn name="Column2" id="2"/>
    <tableColumn name="Column3" id="3"/>
  </tableColumns>
  <tableStyleInfo name="stuff-style" showColumnStripes="0" showFirstColumn="1" showLastColumn="1" showRowStripes="1"/>
</table>
</file>

<file path=xl/tables/table4.xml><?xml version="1.0" encoding="utf-8"?>
<table xmlns="http://schemas.openxmlformats.org/spreadsheetml/2006/main" headerRowCount="0" ref="A3:F9" displayName="Table_4" name="Table_4" id="4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pow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headerRowCount="0" ref="A14:F20" displayName="Table_5" name="Table_5" id="5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pow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6.xml><?xml version="1.0" encoding="utf-8"?>
<table xmlns="http://schemas.openxmlformats.org/spreadsheetml/2006/main" headerRowCount="0" ref="A24:F30" displayName="Table_6" name="Table_6" id="6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pow-style 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7.xml><?xml version="1.0" encoding="utf-8"?>
<table xmlns="http://schemas.openxmlformats.org/spreadsheetml/2006/main" headerRowCount="0" ref="A34:F40" displayName="Table_7" name="Table_7" id="7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pow-style 4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8.xml><?xml version="1.0" encoding="utf-8"?>
<table xmlns="http://schemas.openxmlformats.org/spreadsheetml/2006/main" headerRowCount="0" ref="A3:F9" displayName="Table_8" name="Table_8" id="8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m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9.xml><?xml version="1.0" encoding="utf-8"?>
<table xmlns="http://schemas.openxmlformats.org/spreadsheetml/2006/main" headerRowCount="0" ref="A14:F20" displayName="Table_9" name="Table_9" id="9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m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0.xml><?xml version="1.0" encoding="utf-8"?>
<table xmlns="http://schemas.openxmlformats.org/spreadsheetml/2006/main" headerRowCount="0" ref="A25:F31" displayName="Table_10" name="Table_10" id="10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m-style 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1.xml><?xml version="1.0" encoding="utf-8"?>
<table xmlns="http://schemas.openxmlformats.org/spreadsheetml/2006/main" headerRowCount="0" ref="A35:F41" displayName="Table_11" name="Table_11" id="11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m-style 4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2.xml><?xml version="1.0" encoding="utf-8"?>
<table xmlns="http://schemas.openxmlformats.org/spreadsheetml/2006/main" headerRowCount="0" ref="A45:F51" displayName="Table_12" name="Table_12" id="12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m-style 5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3.xml><?xml version="1.0" encoding="utf-8"?>
<table xmlns="http://schemas.openxmlformats.org/spreadsheetml/2006/main" headerRowCount="0" ref="A3:F9" displayName="Table_13" name="Table_13" id="13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p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4.xml><?xml version="1.0" encoding="utf-8"?>
<table xmlns="http://schemas.openxmlformats.org/spreadsheetml/2006/main" headerRowCount="0" ref="A15:F21" displayName="Table_14" name="Table_14" id="14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p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5.xml><?xml version="1.0" encoding="utf-8"?>
<table xmlns="http://schemas.openxmlformats.org/spreadsheetml/2006/main" headerRowCount="0" ref="A26:F33" displayName="Table_15" name="Table_15" id="15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p-style 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6.xml><?xml version="1.0" encoding="utf-8"?>
<table xmlns="http://schemas.openxmlformats.org/spreadsheetml/2006/main" headerRowCount="0" ref="A38:F44" displayName="Table_16" name="Table_16" id="16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mp-style 4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7.xml><?xml version="1.0" encoding="utf-8"?>
<table xmlns="http://schemas.openxmlformats.org/spreadsheetml/2006/main" ref="A1:W2" displayName="Table_17" name="Table_17" id="17">
  <tableColumns count="23">
    <tableColumn name="is_valid" id="1"/>
    <tableColumn name="day" id="2"/>
    <tableColumn name="slot" id="3"/>
    <tableColumn name="code" id="4"/>
    <tableColumn name="tutor_1" id="5"/>
    <tableColumn name="location" id="6"/>
    <tableColumn name="speciality" id="7"/>
    <tableColumn name="level" id="8"/>
    <tableColumn name="course_name" id="9"/>
    <tableColumn name="tutor_2" id="10"/>
    <tableColumn name="problem" id="11"/>
    <tableColumn name="day_slot" id="12"/>
    <tableColumn name="specialy_level" id="13"/>
    <tableColumn name="time" id="14"/>
    <tableColumn name="activityType" id="15"/>
    <tableColumn name="day_order" id="16"/>
    <tableColumn name="confirmed by tutor" id="17"/>
    <tableColumn name="teaching_hours" id="18"/>
    <tableColumn name="teachin_hourse_printalble" id="19"/>
    <tableColumn name="sp_code" id="20"/>
    <tableColumn name="main_tutor" id="21"/>
    <tableColumn name="course_teachers" id="22"/>
    <tableColumn name="coursehelping_stuff" id="23"/>
  </tableColumns>
  <tableStyleInfo name="Detail22-2-الاثنين-1-المحاضرة ا-style" showColumnStripes="0" showFirstColumn="1" showLastColumn="1" showRowStripes="1"/>
</table>
</file>

<file path=xl/tables/table18.xml><?xml version="1.0" encoding="utf-8"?>
<table xmlns="http://schemas.openxmlformats.org/spreadsheetml/2006/main" headerRowCount="0" ref="A3:E8" displayName="Table_18" name="Table_18" id="18">
  <tableColumns count="5">
    <tableColumn name="Column1" id="1"/>
    <tableColumn name="Column2" id="2"/>
    <tableColumn name="Column3" id="3"/>
    <tableColumn name="Column4" id="4"/>
    <tableColumn name="Column5" id="5"/>
  </tableColumns>
  <tableStyleInfo name="Professors Load_OLD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9.xml><?xml version="1.0" encoding="utf-8"?>
<table xmlns="http://schemas.openxmlformats.org/spreadsheetml/2006/main" headerRowCount="0" ref="A14:E19" displayName="Table_19" name="Table_19" id="19">
  <tableColumns count="5">
    <tableColumn name="Column1" id="1"/>
    <tableColumn name="Column2" id="2"/>
    <tableColumn name="Column3" id="3"/>
    <tableColumn name="Column4" id="4"/>
    <tableColumn name="Column5" id="5"/>
  </tableColumns>
  <tableStyleInfo name="Professors Load_OLD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0.xml><?xml version="1.0" encoding="utf-8"?>
<table xmlns="http://schemas.openxmlformats.org/spreadsheetml/2006/main" headerRowCount="0" ref="A24:E29" displayName="Table_20" name="Table_20" id="20">
  <tableColumns count="5">
    <tableColumn name="Column1" id="1"/>
    <tableColumn name="Column2" id="2"/>
    <tableColumn name="Column3" id="3"/>
    <tableColumn name="Column4" id="4"/>
    <tableColumn name="Column5" id="5"/>
  </tableColumns>
  <tableStyleInfo name="Professors Load_OLD-style 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1.xml><?xml version="1.0" encoding="utf-8"?>
<table xmlns="http://schemas.openxmlformats.org/spreadsheetml/2006/main" headerRowCount="0" ref="A35:E40" displayName="Table_21" name="Table_21" id="21">
  <tableColumns count="5">
    <tableColumn name="Column1" id="1"/>
    <tableColumn name="Column2" id="2"/>
    <tableColumn name="Column3" id="3"/>
    <tableColumn name="Column4" id="4"/>
    <tableColumn name="Column5" id="5"/>
  </tableColumns>
  <tableStyleInfo name="Professors Load_OLD-style 4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2.xml><?xml version="1.0" encoding="utf-8"?>
<table xmlns="http://schemas.openxmlformats.org/spreadsheetml/2006/main" headerRowCount="0" ref="I1:L977" displayName="Table_22" name="Table_22" id="22">
  <tableColumns count="4">
    <tableColumn name="Column1" id="1"/>
    <tableColumn name="Column2" id="2"/>
    <tableColumn name="Column3" id="3"/>
    <tableColumn name="Column4" id="4"/>
  </tableColumns>
  <tableStyleInfo name="course_prof_summery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3.xml><?xml version="1.0" encoding="utf-8"?>
<table xmlns="http://schemas.openxmlformats.org/spreadsheetml/2006/main" headerRowCount="0" ref="A1:G79" displayName="Table_23" name="Table_23" id="23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helping stuffload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4.xml><?xml version="1.0" encoding="utf-8"?>
<table xmlns="http://schemas.openxmlformats.org/spreadsheetml/2006/main" headerRowCount="0" ref="A1:G79" displayName="Table_24" name="Table_24" id="24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Copy of helping stuffload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pivotTable" Target="../pivotTables/pivotTable1.xml"/><Relationship Id="rId3" Type="http://schemas.openxmlformats.org/officeDocument/2006/relationships/drawing" Target="../drawings/drawing8.xml"/><Relationship Id="rId4" Type="http://schemas.openxmlformats.org/officeDocument/2006/relationships/vmlDrawing" Target="../drawings/vmlDrawing1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2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9" Type="http://schemas.openxmlformats.org/officeDocument/2006/relationships/table" Target="../tables/table7.xml"/><Relationship Id="rId6" Type="http://schemas.openxmlformats.org/officeDocument/2006/relationships/table" Target="../tables/table4.xml"/><Relationship Id="rId7" Type="http://schemas.openxmlformats.org/officeDocument/2006/relationships/table" Target="../tables/table5.xml"/><Relationship Id="rId8" Type="http://schemas.openxmlformats.org/officeDocument/2006/relationships/table" Target="../tables/table6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11.xml"/><Relationship Id="rId11" Type="http://schemas.openxmlformats.org/officeDocument/2006/relationships/table" Target="../tables/table11.xml"/><Relationship Id="rId10" Type="http://schemas.openxmlformats.org/officeDocument/2006/relationships/table" Target="../tables/table10.xml"/><Relationship Id="rId12" Type="http://schemas.openxmlformats.org/officeDocument/2006/relationships/table" Target="../tables/table12.xml"/><Relationship Id="rId9" Type="http://schemas.openxmlformats.org/officeDocument/2006/relationships/table" Target="../tables/table9.xml"/><Relationship Id="rId8" Type="http://schemas.openxmlformats.org/officeDocument/2006/relationships/table" Target="../tables/table8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pivotTable" Target="../pivotTables/pivotTable5.xml"/><Relationship Id="rId4" Type="http://schemas.openxmlformats.org/officeDocument/2006/relationships/drawing" Target="../drawings/drawing13.xml"/><Relationship Id="rId11" Type="http://schemas.openxmlformats.org/officeDocument/2006/relationships/table" Target="../tables/table15.xml"/><Relationship Id="rId10" Type="http://schemas.openxmlformats.org/officeDocument/2006/relationships/table" Target="../tables/table14.xml"/><Relationship Id="rId12" Type="http://schemas.openxmlformats.org/officeDocument/2006/relationships/table" Target="../tables/table16.xml"/><Relationship Id="rId9" Type="http://schemas.openxmlformats.org/officeDocument/2006/relationships/table" Target="../tables/table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pivotTable" Target="../pivotTables/pivotTable8.xml"/><Relationship Id="rId3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Relationship Id="rId3" Type="http://schemas.openxmlformats.org/officeDocument/2006/relationships/table" Target="../tables/table17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1.xml"/><Relationship Id="rId2" Type="http://schemas.openxmlformats.org/officeDocument/2006/relationships/pivotTable" Target="../pivotTables/pivotTable12.xml"/><Relationship Id="rId3" Type="http://schemas.openxmlformats.org/officeDocument/2006/relationships/pivotTable" Target="../pivotTables/pivotTable13.xml"/><Relationship Id="rId4" Type="http://schemas.openxmlformats.org/officeDocument/2006/relationships/drawing" Target="../drawings/drawing28.xml"/><Relationship Id="rId11" Type="http://schemas.openxmlformats.org/officeDocument/2006/relationships/table" Target="../tables/table20.xml"/><Relationship Id="rId10" Type="http://schemas.openxmlformats.org/officeDocument/2006/relationships/table" Target="../tables/table19.xml"/><Relationship Id="rId12" Type="http://schemas.openxmlformats.org/officeDocument/2006/relationships/table" Target="../tables/table21.xml"/><Relationship Id="rId9" Type="http://schemas.openxmlformats.org/officeDocument/2006/relationships/table" Target="../tables/table1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Relationship Id="rId3" Type="http://schemas.openxmlformats.org/officeDocument/2006/relationships/table" Target="../tables/table22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4.xml"/><Relationship Id="rId2" Type="http://schemas.openxmlformats.org/officeDocument/2006/relationships/drawing" Target="../drawings/drawing30.xml"/><Relationship Id="rId4" Type="http://schemas.openxmlformats.org/officeDocument/2006/relationships/table" Target="../tables/table23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5.xml"/><Relationship Id="rId2" Type="http://schemas.openxmlformats.org/officeDocument/2006/relationships/drawing" Target="../drawings/drawing31.xml"/><Relationship Id="rId4" Type="http://schemas.openxmlformats.org/officeDocument/2006/relationships/table" Target="../tables/table24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25"/>
    <col customWidth="1" min="2" max="4" width="18.25"/>
    <col customWidth="1" min="5" max="5" width="89.5"/>
    <col customWidth="1" min="6" max="6" width="56.25"/>
    <col customWidth="1" min="7" max="7" width="25.5"/>
    <col customWidth="1" min="8" max="8" width="18.13"/>
    <col customWidth="1" min="9" max="9" width="22.0"/>
    <col customWidth="1" min="10" max="10" width="18.75"/>
    <col customWidth="1" min="11" max="11" width="18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2">
        <v>0.0</v>
      </c>
      <c r="B2" s="2">
        <v>0.0</v>
      </c>
      <c r="C2" s="2">
        <v>0.0</v>
      </c>
      <c r="D2" s="3"/>
      <c r="E2" s="4"/>
      <c r="F2" s="3"/>
      <c r="G2" s="5"/>
      <c r="H2" s="5"/>
      <c r="I2" s="5"/>
    </row>
    <row r="3">
      <c r="A3" s="1"/>
      <c r="B3" s="1"/>
      <c r="C3" s="1"/>
      <c r="D3" s="3"/>
      <c r="E3" s="4"/>
      <c r="F3" s="3"/>
      <c r="G3" s="5"/>
      <c r="H3" s="5"/>
      <c r="I3" s="5"/>
    </row>
    <row r="4">
      <c r="A4" s="1"/>
      <c r="B4" s="1"/>
      <c r="C4" s="1"/>
      <c r="D4" s="3"/>
      <c r="E4" s="4"/>
      <c r="F4" s="5"/>
      <c r="G4" s="5"/>
      <c r="H4" s="5"/>
      <c r="I4" s="5"/>
    </row>
    <row r="5">
      <c r="A5" s="1"/>
      <c r="B5" s="1"/>
      <c r="C5" s="1"/>
      <c r="D5" s="3"/>
      <c r="E5" s="4"/>
      <c r="F5" s="4"/>
      <c r="G5" s="5"/>
      <c r="H5" s="5"/>
      <c r="I5" s="5"/>
    </row>
    <row r="6">
      <c r="A6" s="1"/>
      <c r="B6" s="1"/>
      <c r="C6" s="1"/>
      <c r="D6" s="3"/>
      <c r="E6" s="4"/>
      <c r="F6" s="5"/>
      <c r="G6" s="5"/>
      <c r="H6" s="5"/>
      <c r="I6" s="5"/>
    </row>
    <row r="7">
      <c r="A7" s="1"/>
      <c r="B7" s="1"/>
      <c r="C7" s="1"/>
      <c r="D7" s="3"/>
      <c r="E7" s="4"/>
      <c r="F7" s="5"/>
      <c r="G7" s="5"/>
      <c r="H7" s="5"/>
      <c r="I7" s="5"/>
    </row>
    <row r="8">
      <c r="A8" s="1"/>
      <c r="B8" s="1"/>
      <c r="C8" s="1"/>
      <c r="D8" s="3"/>
      <c r="E8" s="4"/>
      <c r="F8" s="4"/>
      <c r="G8" s="5"/>
      <c r="H8" s="5"/>
      <c r="I8" s="5"/>
    </row>
    <row r="9">
      <c r="A9" s="1"/>
      <c r="B9" s="1"/>
      <c r="C9" s="1"/>
      <c r="D9" s="6"/>
      <c r="E9" s="7"/>
      <c r="F9" s="1"/>
      <c r="G9" s="5"/>
      <c r="H9" s="5"/>
      <c r="I9" s="5"/>
    </row>
    <row r="10">
      <c r="A10" s="1"/>
      <c r="B10" s="1"/>
      <c r="C10" s="1"/>
      <c r="D10" s="3"/>
      <c r="E10" s="4"/>
      <c r="F10" s="5"/>
      <c r="G10" s="5"/>
      <c r="H10" s="5"/>
      <c r="I10" s="5"/>
    </row>
    <row r="11">
      <c r="A11" s="1"/>
      <c r="B11" s="1"/>
      <c r="C11" s="1"/>
      <c r="D11" s="6"/>
      <c r="E11" s="7"/>
      <c r="F11" s="5"/>
      <c r="G11" s="1"/>
      <c r="H11" s="5"/>
      <c r="I11" s="5"/>
    </row>
    <row r="12">
      <c r="A12" s="1"/>
      <c r="B12" s="1"/>
      <c r="C12" s="1"/>
      <c r="D12" s="3"/>
      <c r="E12" s="4"/>
      <c r="F12" s="5"/>
      <c r="G12" s="5"/>
      <c r="H12" s="5"/>
      <c r="I12" s="5"/>
    </row>
    <row r="13">
      <c r="A13" s="1"/>
      <c r="B13" s="1"/>
      <c r="C13" s="1"/>
      <c r="D13" s="6"/>
      <c r="E13" s="7"/>
      <c r="F13" s="6"/>
      <c r="G13" s="5"/>
      <c r="H13" s="5"/>
      <c r="I13" s="5"/>
    </row>
    <row r="14">
      <c r="A14" s="1"/>
      <c r="B14" s="1"/>
      <c r="C14" s="1"/>
      <c r="D14" s="3"/>
      <c r="E14" s="4"/>
      <c r="F14" s="3"/>
      <c r="G14" s="5"/>
      <c r="H14" s="5"/>
      <c r="I14" s="5"/>
    </row>
    <row r="15">
      <c r="A15" s="1"/>
      <c r="B15" s="1"/>
      <c r="C15" s="1"/>
      <c r="D15" s="5"/>
      <c r="E15" s="7"/>
      <c r="F15" s="5"/>
      <c r="G15" s="5"/>
      <c r="H15" s="5"/>
      <c r="I15" s="5"/>
    </row>
    <row r="16">
      <c r="A16" s="1"/>
      <c r="B16" s="1"/>
      <c r="C16" s="1"/>
      <c r="D16" s="5"/>
      <c r="E16" s="4"/>
      <c r="F16" s="5"/>
      <c r="G16" s="5"/>
      <c r="H16" s="5"/>
      <c r="I16" s="5"/>
    </row>
    <row r="17">
      <c r="A17" s="1"/>
      <c r="B17" s="1"/>
      <c r="C17" s="1"/>
      <c r="D17" s="3"/>
      <c r="E17" s="4"/>
      <c r="F17" s="1"/>
      <c r="G17" s="5"/>
      <c r="H17" s="5"/>
      <c r="I17" s="5"/>
    </row>
    <row r="18">
      <c r="A18" s="1"/>
      <c r="B18" s="1"/>
      <c r="C18" s="1"/>
      <c r="D18" s="3"/>
      <c r="E18" s="4"/>
      <c r="F18" s="5"/>
      <c r="G18" s="5"/>
      <c r="H18" s="5"/>
      <c r="I18" s="5"/>
    </row>
    <row r="19">
      <c r="A19" s="1"/>
      <c r="B19" s="1"/>
      <c r="C19" s="1"/>
      <c r="D19" s="3"/>
      <c r="E19" s="4"/>
      <c r="F19" s="5"/>
      <c r="G19" s="5"/>
      <c r="H19" s="5"/>
      <c r="I19" s="5"/>
    </row>
    <row r="20">
      <c r="A20" s="1"/>
      <c r="B20" s="1"/>
      <c r="C20" s="1"/>
      <c r="D20" s="3"/>
      <c r="E20" s="4"/>
      <c r="F20" s="5"/>
      <c r="G20" s="5"/>
      <c r="H20" s="5"/>
      <c r="I20" s="5"/>
    </row>
    <row r="21">
      <c r="A21" s="1"/>
      <c r="B21" s="1"/>
      <c r="C21" s="1"/>
      <c r="D21" s="6"/>
      <c r="E21" s="7"/>
      <c r="F21" s="6"/>
      <c r="G21" s="5"/>
      <c r="H21" s="5"/>
      <c r="I21" s="5"/>
    </row>
    <row r="22">
      <c r="A22" s="1"/>
      <c r="B22" s="1"/>
      <c r="C22" s="1"/>
      <c r="D22" s="1"/>
      <c r="E22" s="8"/>
      <c r="F22" s="1"/>
      <c r="G22" s="1"/>
      <c r="H22" s="5"/>
      <c r="I22" s="5"/>
    </row>
    <row r="23">
      <c r="A23" s="1"/>
      <c r="B23" s="1"/>
      <c r="C23" s="1"/>
      <c r="D23" s="1"/>
      <c r="E23" s="8"/>
      <c r="F23" s="1"/>
      <c r="G23" s="5"/>
      <c r="H23" s="5"/>
      <c r="I23" s="5"/>
    </row>
    <row r="24">
      <c r="A24" s="1"/>
      <c r="B24" s="1"/>
      <c r="C24" s="1"/>
      <c r="D24" s="1"/>
      <c r="E24" s="8"/>
      <c r="F24" s="1"/>
      <c r="G24" s="5"/>
      <c r="H24" s="5"/>
      <c r="I24" s="5"/>
    </row>
    <row r="25">
      <c r="A25" s="1"/>
      <c r="B25" s="1"/>
      <c r="C25" s="1"/>
      <c r="D25" s="1"/>
      <c r="E25" s="1"/>
      <c r="F25" s="5"/>
      <c r="G25" s="5"/>
      <c r="H25" s="5"/>
      <c r="I25" s="5"/>
    </row>
    <row r="26">
      <c r="A26" s="1"/>
      <c r="B26" s="1"/>
      <c r="C26" s="1"/>
      <c r="D26" s="1"/>
      <c r="E26" s="8"/>
      <c r="F26" s="5"/>
      <c r="G26" s="5"/>
      <c r="H26" s="5"/>
      <c r="I26" s="5"/>
    </row>
    <row r="27">
      <c r="A27" s="1"/>
      <c r="B27" s="1"/>
      <c r="C27" s="1"/>
      <c r="D27" s="1"/>
      <c r="E27" s="8"/>
      <c r="F27" s="5"/>
      <c r="G27" s="5"/>
      <c r="H27" s="5"/>
      <c r="I27" s="5"/>
    </row>
    <row r="28">
      <c r="A28" s="1"/>
      <c r="B28" s="1"/>
      <c r="C28" s="1"/>
      <c r="D28" s="1"/>
      <c r="E28" s="1"/>
      <c r="F28" s="5"/>
      <c r="G28" s="5"/>
      <c r="H28" s="5"/>
      <c r="I28" s="5"/>
    </row>
    <row r="29">
      <c r="A29" s="1"/>
      <c r="B29" s="1"/>
      <c r="C29" s="1"/>
      <c r="D29" s="1"/>
      <c r="E29" s="8"/>
      <c r="F29" s="1"/>
      <c r="G29" s="5"/>
      <c r="H29" s="5"/>
      <c r="I29" s="5"/>
    </row>
    <row r="30">
      <c r="A30" s="1"/>
      <c r="B30" s="1"/>
      <c r="C30" s="1"/>
      <c r="D30" s="1"/>
      <c r="E30" s="8"/>
      <c r="F30" s="5"/>
      <c r="G30" s="5"/>
      <c r="H30" s="5"/>
      <c r="I30" s="5"/>
    </row>
    <row r="31">
      <c r="A31" s="1"/>
      <c r="B31" s="1"/>
      <c r="C31" s="1"/>
      <c r="D31" s="1"/>
      <c r="E31" s="1"/>
      <c r="F31" s="5"/>
      <c r="G31" s="5"/>
      <c r="H31" s="5"/>
      <c r="I31" s="5"/>
    </row>
    <row r="32">
      <c r="A32" s="1"/>
      <c r="B32" s="1"/>
      <c r="C32" s="1"/>
      <c r="E32" s="9"/>
    </row>
    <row r="33">
      <c r="A33" s="1"/>
      <c r="B33" s="1"/>
      <c r="C33" s="1"/>
    </row>
  </sheetData>
  <conditionalFormatting sqref="A1:C1001">
    <cfRule type="cellIs" dxfId="0" priority="1" operator="equal">
      <formula>1</formula>
    </cfRule>
  </conditionalFormatting>
  <conditionalFormatting sqref="B2:C2">
    <cfRule type="notContainsBlanks" dxfId="0" priority="2">
      <formula>LEN(TRIM(B2))&gt;0</formula>
    </cfRule>
  </conditionalFormatting>
  <conditionalFormatting sqref="A1:C35 D1:F35">
    <cfRule type="expression" dxfId="0" priority="3">
      <formula>$A1+$B1=2</formula>
    </cfRule>
  </conditionalFormatting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5.38"/>
    <col customWidth="1" min="4" max="4" width="41.5"/>
  </cols>
  <sheetData>
    <row r="3">
      <c r="B3" s="1" t="s">
        <v>9</v>
      </c>
      <c r="C3" s="1" t="s">
        <v>10</v>
      </c>
      <c r="D3" s="10"/>
    </row>
    <row r="4">
      <c r="B4" s="1" t="s">
        <v>11</v>
      </c>
      <c r="C4" s="5">
        <f>'location validation'!L2</f>
        <v>1</v>
      </c>
      <c r="D4" s="1" t="s">
        <v>12</v>
      </c>
    </row>
    <row r="5">
      <c r="B5" s="1" t="s">
        <v>13</v>
      </c>
      <c r="C5" s="5">
        <f>'prof validation'!H2</f>
        <v>2</v>
      </c>
      <c r="D5" s="1" t="s">
        <v>14</v>
      </c>
    </row>
    <row r="6">
      <c r="B6" s="1" t="s">
        <v>15</v>
      </c>
      <c r="C6" s="5">
        <f>'group validation'!J2</f>
        <v>1</v>
      </c>
      <c r="D6" s="1" t="s">
        <v>16</v>
      </c>
    </row>
    <row r="7">
      <c r="B7" s="1" t="s">
        <v>17</v>
      </c>
      <c r="C7" s="5">
        <f>'two day policy'!J2</f>
        <v>3</v>
      </c>
      <c r="D7" s="1" t="s">
        <v>18</v>
      </c>
    </row>
    <row r="8">
      <c r="B8" s="1" t="s">
        <v>19</v>
      </c>
      <c r="C8" s="5">
        <f>course_hours_validation!K3</f>
        <v>0</v>
      </c>
      <c r="D8" s="1" t="s">
        <v>20</v>
      </c>
    </row>
    <row r="9">
      <c r="A9" s="11" t="s">
        <v>21</v>
      </c>
      <c r="B9" s="1" t="s">
        <v>22</v>
      </c>
      <c r="C9" s="5"/>
      <c r="D9" s="1" t="s">
        <v>20</v>
      </c>
    </row>
    <row r="10">
      <c r="A10" s="11" t="s">
        <v>23</v>
      </c>
      <c r="B10" s="1" t="s">
        <v>24</v>
      </c>
      <c r="C10" s="5"/>
      <c r="D10" s="1" t="s">
        <v>25</v>
      </c>
    </row>
    <row r="11">
      <c r="A11" s="11" t="s">
        <v>23</v>
      </c>
      <c r="B11" s="1" t="s">
        <v>26</v>
      </c>
      <c r="C11" s="5"/>
      <c r="D11" s="1" t="s">
        <v>27</v>
      </c>
    </row>
    <row r="12">
      <c r="B12" s="1" t="s">
        <v>28</v>
      </c>
      <c r="C12" s="5">
        <f>countif(todo!B:B,0)</f>
        <v>1</v>
      </c>
      <c r="D12" s="10"/>
    </row>
  </sheetData>
  <autoFilter ref="$A$1"/>
  <conditionalFormatting sqref="B3:C11">
    <cfRule type="cellIs" dxfId="5" priority="1" operator="greaterThan">
      <formula>0</formula>
    </cfRule>
  </conditionalFormatting>
  <conditionalFormatting sqref="C12">
    <cfRule type="cellIs" dxfId="5" priority="2" operator="greaterThan">
      <formula>1</formula>
    </cfRule>
  </conditionalFormatting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6.5"/>
    <col customWidth="1" min="5" max="5" width="17.63"/>
  </cols>
  <sheetData>
    <row r="1">
      <c r="A1" s="12" t="s">
        <v>29</v>
      </c>
      <c r="B1" s="12" t="s">
        <v>30</v>
      </c>
      <c r="C1" s="12" t="s">
        <v>31</v>
      </c>
      <c r="D1" s="13" t="s">
        <v>32</v>
      </c>
      <c r="E1" s="14" t="s">
        <v>33</v>
      </c>
      <c r="F1" s="14" t="s">
        <v>34</v>
      </c>
      <c r="G1" s="14" t="s">
        <v>35</v>
      </c>
      <c r="J1" s="15" t="s">
        <v>36</v>
      </c>
      <c r="K1" s="9" t="s">
        <v>37</v>
      </c>
    </row>
    <row r="2">
      <c r="A2" s="16" t="s">
        <v>38</v>
      </c>
      <c r="B2" s="17" t="s">
        <v>36</v>
      </c>
      <c r="C2" s="18" t="str">
        <f>VLOOKUP(B2,degreeShorten,2,FALSE)</f>
        <v>أ.د</v>
      </c>
      <c r="D2" s="19" t="s">
        <v>39</v>
      </c>
      <c r="E2" s="20" t="str">
        <f t="shared" ref="E2:E117" si="1">CONCATENATE(C2,".",D2)</f>
        <v>أ.د.مجدي عتيبة</v>
      </c>
      <c r="F2" s="20"/>
      <c r="G2" s="20"/>
      <c r="J2" s="15" t="s">
        <v>40</v>
      </c>
      <c r="K2" s="9" t="s">
        <v>41</v>
      </c>
    </row>
    <row r="3">
      <c r="A3" s="21" t="s">
        <v>38</v>
      </c>
      <c r="B3" s="22" t="s">
        <v>36</v>
      </c>
      <c r="C3" s="23" t="str">
        <f>VLOOKUP(B3,degreeShorten,2,FALSE)</f>
        <v>أ.د</v>
      </c>
      <c r="D3" s="24" t="s">
        <v>42</v>
      </c>
      <c r="E3" s="25" t="str">
        <f t="shared" si="1"/>
        <v>أ.د.عمرو رفعت</v>
      </c>
      <c r="F3" s="25"/>
      <c r="G3" s="25"/>
      <c r="J3" s="15" t="s">
        <v>43</v>
      </c>
      <c r="K3" s="26" t="s">
        <v>44</v>
      </c>
    </row>
    <row r="4">
      <c r="A4" s="16" t="s">
        <v>38</v>
      </c>
      <c r="B4" s="17" t="s">
        <v>36</v>
      </c>
      <c r="C4" s="18" t="str">
        <f>VLOOKUP(B4,degreeShorten,2,FALSE)</f>
        <v>أ.د</v>
      </c>
      <c r="D4" s="19" t="s">
        <v>45</v>
      </c>
      <c r="E4" s="20" t="str">
        <f t="shared" si="1"/>
        <v>أ.د.رانيا أبو السعود</v>
      </c>
      <c r="F4" s="20"/>
      <c r="G4" s="20"/>
      <c r="J4" s="15" t="s">
        <v>46</v>
      </c>
      <c r="K4" s="26" t="s">
        <v>47</v>
      </c>
    </row>
    <row r="5">
      <c r="A5" s="21" t="s">
        <v>38</v>
      </c>
      <c r="B5" s="22" t="s">
        <v>36</v>
      </c>
      <c r="C5" s="23" t="str">
        <f>VLOOKUP(B5,degreeShorten,2,FALSE)</f>
        <v>أ.د</v>
      </c>
      <c r="D5" s="24" t="s">
        <v>48</v>
      </c>
      <c r="E5" s="25" t="str">
        <f t="shared" si="1"/>
        <v>أ.د.اسليمان عوض فرج</v>
      </c>
      <c r="F5" s="25"/>
      <c r="G5" s="25"/>
      <c r="J5" s="15" t="s">
        <v>49</v>
      </c>
      <c r="K5" s="26" t="s">
        <v>47</v>
      </c>
    </row>
    <row r="6">
      <c r="A6" s="16" t="s">
        <v>38</v>
      </c>
      <c r="B6" s="17" t="s">
        <v>40</v>
      </c>
      <c r="C6" s="18" t="str">
        <f>VLOOKUP(B6,degreeShorten,2,FALSE)</f>
        <v>أ.م.د</v>
      </c>
      <c r="D6" s="19" t="s">
        <v>50</v>
      </c>
      <c r="E6" s="20" t="str">
        <f t="shared" si="1"/>
        <v>أ.م.د.جيهان نجيب</v>
      </c>
      <c r="F6" s="20"/>
      <c r="G6" s="20"/>
      <c r="J6" s="15"/>
      <c r="K6" s="27"/>
      <c r="M6" s="28"/>
    </row>
    <row r="7">
      <c r="A7" s="21" t="s">
        <v>38</v>
      </c>
      <c r="B7" s="22" t="s">
        <v>40</v>
      </c>
      <c r="C7" s="23" t="str">
        <f>VLOOKUP(B7,degreeShorten,2,FALSE)</f>
        <v>أ.م.د</v>
      </c>
      <c r="D7" s="24" t="s">
        <v>51</v>
      </c>
      <c r="E7" s="25" t="str">
        <f t="shared" si="1"/>
        <v>أ.م.د.جلال نديم</v>
      </c>
      <c r="F7" s="25"/>
      <c r="G7" s="25"/>
      <c r="K7" s="5"/>
      <c r="M7" s="28"/>
    </row>
    <row r="8">
      <c r="A8" s="16" t="s">
        <v>38</v>
      </c>
      <c r="B8" s="17" t="s">
        <v>40</v>
      </c>
      <c r="C8" s="18" t="str">
        <f>VLOOKUP(B8,degreeShorten,2,FALSE)</f>
        <v>أ.م.د</v>
      </c>
      <c r="D8" s="19" t="s">
        <v>52</v>
      </c>
      <c r="E8" s="20" t="str">
        <f t="shared" si="1"/>
        <v>أ.م.د.تامر بركات</v>
      </c>
      <c r="F8" s="20"/>
      <c r="G8" s="20"/>
      <c r="K8" s="5"/>
      <c r="M8" s="28"/>
    </row>
    <row r="9">
      <c r="A9" s="21" t="s">
        <v>38</v>
      </c>
      <c r="B9" s="22" t="s">
        <v>40</v>
      </c>
      <c r="C9" s="23" t="str">
        <f>VLOOKUP(B9,degreeShorten,2,FALSE)</f>
        <v>أ.م.د</v>
      </c>
      <c r="D9" s="24" t="s">
        <v>53</v>
      </c>
      <c r="E9" s="25" t="str">
        <f t="shared" si="1"/>
        <v>أ.م.د.جيهان الشاذلي</v>
      </c>
      <c r="F9" s="25"/>
      <c r="G9" s="25"/>
      <c r="K9" s="5"/>
      <c r="M9" s="28"/>
    </row>
    <row r="10">
      <c r="A10" s="16" t="s">
        <v>38</v>
      </c>
      <c r="B10" s="17" t="s">
        <v>40</v>
      </c>
      <c r="C10" s="18" t="str">
        <f>VLOOKUP(B10,degreeShorten,2,FALSE)</f>
        <v>أ.م.د</v>
      </c>
      <c r="D10" s="19" t="s">
        <v>54</v>
      </c>
      <c r="E10" s="20" t="str">
        <f t="shared" si="1"/>
        <v>أ.م.د.صابر محمد</v>
      </c>
      <c r="F10" s="20"/>
      <c r="G10" s="20"/>
      <c r="K10" s="5"/>
      <c r="M10" s="28"/>
    </row>
    <row r="11">
      <c r="A11" s="21" t="s">
        <v>38</v>
      </c>
      <c r="B11" s="22" t="s">
        <v>40</v>
      </c>
      <c r="C11" s="23" t="str">
        <f>VLOOKUP(B11,degreeShorten,2,FALSE)</f>
        <v>أ.م.د</v>
      </c>
      <c r="D11" s="24" t="s">
        <v>55</v>
      </c>
      <c r="E11" s="25" t="str">
        <f t="shared" si="1"/>
        <v>أ.م.د.احمد نشأت</v>
      </c>
      <c r="F11" s="25"/>
      <c r="G11" s="25"/>
      <c r="K11" s="5"/>
      <c r="M11" s="28"/>
    </row>
    <row r="12">
      <c r="A12" s="16" t="s">
        <v>38</v>
      </c>
      <c r="B12" s="17" t="s">
        <v>40</v>
      </c>
      <c r="C12" s="18" t="str">
        <f>VLOOKUP(B12,degreeShorten,2,FALSE)</f>
        <v>أ.م.د</v>
      </c>
      <c r="D12" s="19" t="s">
        <v>56</v>
      </c>
      <c r="E12" s="20" t="str">
        <f t="shared" si="1"/>
        <v>أ.م.د.طارق مصطفى</v>
      </c>
      <c r="F12" s="20"/>
      <c r="G12" s="20"/>
      <c r="K12" s="5"/>
      <c r="M12" s="28"/>
    </row>
    <row r="13">
      <c r="A13" s="21" t="s">
        <v>38</v>
      </c>
      <c r="B13" s="22" t="s">
        <v>40</v>
      </c>
      <c r="C13" s="23" t="str">
        <f>VLOOKUP(B13,degreeShorten,2,FALSE)</f>
        <v>أ.م.د</v>
      </c>
      <c r="D13" s="24" t="s">
        <v>57</v>
      </c>
      <c r="E13" s="25" t="str">
        <f t="shared" si="1"/>
        <v>أ.م.د.داليا علام</v>
      </c>
      <c r="F13" s="25"/>
      <c r="G13" s="25"/>
      <c r="K13" s="5"/>
      <c r="M13" s="28"/>
    </row>
    <row r="14">
      <c r="A14" s="16" t="s">
        <v>38</v>
      </c>
      <c r="B14" s="17" t="s">
        <v>40</v>
      </c>
      <c r="C14" s="18" t="str">
        <f>VLOOKUP(B14,degreeShorten,2,FALSE)</f>
        <v>أ.م.د</v>
      </c>
      <c r="D14" s="19" t="s">
        <v>58</v>
      </c>
      <c r="E14" s="20" t="str">
        <f t="shared" si="1"/>
        <v>أ.م.د.عمرو عبد الله</v>
      </c>
      <c r="F14" s="20"/>
      <c r="G14" s="20"/>
      <c r="K14" s="5"/>
      <c r="M14" s="28"/>
    </row>
    <row r="15">
      <c r="A15" s="21" t="s">
        <v>38</v>
      </c>
      <c r="B15" s="22" t="s">
        <v>40</v>
      </c>
      <c r="C15" s="23" t="str">
        <f>VLOOKUP(B15,degreeShorten,2,FALSE)</f>
        <v>أ.م.د</v>
      </c>
      <c r="D15" s="24" t="s">
        <v>59</v>
      </c>
      <c r="E15" s="25" t="str">
        <f t="shared" si="1"/>
        <v>أ.م.د.سوزان عبد الهادى</v>
      </c>
      <c r="F15" s="25"/>
      <c r="G15" s="25"/>
      <c r="K15" s="5"/>
      <c r="M15" s="29"/>
    </row>
    <row r="16">
      <c r="A16" s="16" t="s">
        <v>38</v>
      </c>
      <c r="B16" s="17" t="s">
        <v>43</v>
      </c>
      <c r="C16" s="18" t="str">
        <f>VLOOKUP(B16,degreeShorten,2,FALSE)</f>
        <v>د</v>
      </c>
      <c r="D16" s="19" t="s">
        <v>60</v>
      </c>
      <c r="E16" s="20" t="str">
        <f t="shared" si="1"/>
        <v>د.وائل وهبه</v>
      </c>
      <c r="F16" s="20"/>
      <c r="G16" s="20"/>
      <c r="K16" s="5"/>
      <c r="M16" s="28"/>
    </row>
    <row r="17">
      <c r="A17" s="21" t="s">
        <v>38</v>
      </c>
      <c r="B17" s="22" t="s">
        <v>43</v>
      </c>
      <c r="C17" s="23" t="str">
        <f>VLOOKUP(B17,degreeShorten,2,FALSE)</f>
        <v>د</v>
      </c>
      <c r="D17" s="24" t="s">
        <v>61</v>
      </c>
      <c r="E17" s="25" t="str">
        <f t="shared" si="1"/>
        <v>د.عماد دعبس</v>
      </c>
      <c r="F17" s="25"/>
      <c r="G17" s="25"/>
      <c r="K17" s="5"/>
      <c r="M17" s="28"/>
    </row>
    <row r="18">
      <c r="A18" s="16" t="s">
        <v>38</v>
      </c>
      <c r="B18" s="17" t="s">
        <v>40</v>
      </c>
      <c r="C18" s="18" t="str">
        <f>VLOOKUP(B18,degreeShorten,2,FALSE)</f>
        <v>أ.م.د</v>
      </c>
      <c r="D18" s="19" t="s">
        <v>62</v>
      </c>
      <c r="E18" s="20" t="str">
        <f t="shared" si="1"/>
        <v>أ.م.د.عبير جلال</v>
      </c>
      <c r="F18" s="20"/>
      <c r="G18" s="20"/>
      <c r="K18" s="5"/>
      <c r="M18" s="29"/>
    </row>
    <row r="19">
      <c r="A19" s="21" t="s">
        <v>38</v>
      </c>
      <c r="B19" s="22" t="s">
        <v>43</v>
      </c>
      <c r="C19" s="23" t="str">
        <f>VLOOKUP(B19,degreeShorten,2,FALSE)</f>
        <v>د</v>
      </c>
      <c r="D19" s="22" t="s">
        <v>63</v>
      </c>
      <c r="E19" s="25" t="str">
        <f t="shared" si="1"/>
        <v>د.رانية فؤاد</v>
      </c>
      <c r="F19" s="25"/>
      <c r="G19" s="25"/>
      <c r="K19" s="5"/>
      <c r="M19" s="28"/>
    </row>
    <row r="20">
      <c r="A20" s="16" t="s">
        <v>38</v>
      </c>
      <c r="B20" s="17" t="s">
        <v>43</v>
      </c>
      <c r="C20" s="18" t="str">
        <f>VLOOKUP(B20,degreeShorten,2,FALSE)</f>
        <v>د</v>
      </c>
      <c r="D20" s="19" t="s">
        <v>64</v>
      </c>
      <c r="E20" s="20" t="str">
        <f t="shared" si="1"/>
        <v>د.احمد فؤاد</v>
      </c>
      <c r="F20" s="20"/>
      <c r="G20" s="20"/>
      <c r="K20" s="5"/>
      <c r="M20" s="28"/>
    </row>
    <row r="21">
      <c r="A21" s="21" t="s">
        <v>38</v>
      </c>
      <c r="B21" s="22" t="s">
        <v>43</v>
      </c>
      <c r="C21" s="23" t="str">
        <f>VLOOKUP(B21,degreeShorten,2,FALSE)</f>
        <v>د</v>
      </c>
      <c r="D21" s="24" t="s">
        <v>65</v>
      </c>
      <c r="E21" s="25" t="str">
        <f t="shared" si="1"/>
        <v>د.محمد حسن</v>
      </c>
      <c r="F21" s="25"/>
      <c r="G21" s="25"/>
      <c r="K21" s="5"/>
      <c r="M21" s="28"/>
    </row>
    <row r="22">
      <c r="A22" s="16" t="s">
        <v>38</v>
      </c>
      <c r="B22" s="17" t="s">
        <v>43</v>
      </c>
      <c r="C22" s="18" t="str">
        <f>VLOOKUP(B22,degreeShorten,2,FALSE)</f>
        <v>د</v>
      </c>
      <c r="D22" s="19" t="s">
        <v>66</v>
      </c>
      <c r="E22" s="20" t="str">
        <f t="shared" si="1"/>
        <v>د.احمد مصطفى</v>
      </c>
      <c r="F22" s="20"/>
      <c r="G22" s="20"/>
      <c r="K22" s="5"/>
      <c r="M22" s="28"/>
    </row>
    <row r="23">
      <c r="A23" s="21" t="s">
        <v>38</v>
      </c>
      <c r="B23" s="22" t="s">
        <v>43</v>
      </c>
      <c r="C23" s="23" t="str">
        <f>VLOOKUP(B23,degreeShorten,2,FALSE)</f>
        <v>د</v>
      </c>
      <c r="D23" s="24" t="s">
        <v>67</v>
      </c>
      <c r="E23" s="25" t="str">
        <f t="shared" si="1"/>
        <v>د.محمد كمال</v>
      </c>
      <c r="F23" s="25"/>
      <c r="G23" s="25"/>
      <c r="K23" s="5"/>
      <c r="M23" s="28"/>
    </row>
    <row r="24">
      <c r="A24" s="16" t="s">
        <v>38</v>
      </c>
      <c r="B24" s="17" t="s">
        <v>43</v>
      </c>
      <c r="C24" s="18" t="str">
        <f>VLOOKUP(B24,degreeShorten,2,FALSE)</f>
        <v>د</v>
      </c>
      <c r="D24" s="19" t="s">
        <v>68</v>
      </c>
      <c r="E24" s="20" t="str">
        <f t="shared" si="1"/>
        <v>د.محمود عاطف</v>
      </c>
      <c r="F24" s="20"/>
      <c r="G24" s="20"/>
      <c r="K24" s="5"/>
      <c r="M24" s="28"/>
    </row>
    <row r="25">
      <c r="A25" s="21" t="s">
        <v>38</v>
      </c>
      <c r="B25" s="22" t="s">
        <v>40</v>
      </c>
      <c r="C25" s="23" t="str">
        <f>VLOOKUP(B25,degreeShorten,2,FALSE)</f>
        <v>أ.م.د</v>
      </c>
      <c r="D25" s="24" t="s">
        <v>69</v>
      </c>
      <c r="E25" s="25" t="str">
        <f t="shared" si="1"/>
        <v>أ.م.د.خالد حسنى</v>
      </c>
      <c r="F25" s="25"/>
      <c r="G25" s="25"/>
      <c r="K25" s="5"/>
      <c r="M25" s="28"/>
    </row>
    <row r="26">
      <c r="A26" s="16" t="s">
        <v>38</v>
      </c>
      <c r="B26" s="17" t="s">
        <v>43</v>
      </c>
      <c r="C26" s="18" t="str">
        <f>VLOOKUP(B26,degreeShorten,2,FALSE)</f>
        <v>د</v>
      </c>
      <c r="D26" s="19" t="s">
        <v>70</v>
      </c>
      <c r="E26" s="20" t="str">
        <f t="shared" si="1"/>
        <v>د.محمد حمدى</v>
      </c>
      <c r="F26" s="20"/>
      <c r="G26" s="20"/>
      <c r="K26" s="5"/>
      <c r="M26" s="28"/>
    </row>
    <row r="27">
      <c r="A27" s="21" t="s">
        <v>38</v>
      </c>
      <c r="B27" s="21" t="s">
        <v>40</v>
      </c>
      <c r="C27" s="23" t="str">
        <f>VLOOKUP(B27,degreeShorten,2,FALSE)</f>
        <v>أ.م.د</v>
      </c>
      <c r="D27" s="24" t="s">
        <v>71</v>
      </c>
      <c r="E27" s="25" t="str">
        <f t="shared" si="1"/>
        <v>أ.م.د.مختارسعيد</v>
      </c>
      <c r="F27" s="25"/>
      <c r="G27" s="25"/>
      <c r="K27" s="5"/>
      <c r="M27" s="28"/>
    </row>
    <row r="28">
      <c r="A28" s="16" t="s">
        <v>38</v>
      </c>
      <c r="B28" s="17" t="s">
        <v>43</v>
      </c>
      <c r="C28" s="18" t="str">
        <f>VLOOKUP(B28,degreeShorten,2,FALSE)</f>
        <v>د</v>
      </c>
      <c r="D28" s="19" t="s">
        <v>72</v>
      </c>
      <c r="E28" s="20" t="str">
        <f t="shared" si="1"/>
        <v>د.اسماء صلاح فرج</v>
      </c>
      <c r="F28" s="20"/>
      <c r="G28" s="20"/>
      <c r="K28" s="5"/>
      <c r="M28" s="28"/>
    </row>
    <row r="29">
      <c r="A29" s="21" t="s">
        <v>38</v>
      </c>
      <c r="B29" s="22" t="s">
        <v>43</v>
      </c>
      <c r="C29" s="23" t="str">
        <f>VLOOKUP(B29,degreeShorten,2,FALSE)</f>
        <v>د</v>
      </c>
      <c r="D29" s="24" t="s">
        <v>73</v>
      </c>
      <c r="E29" s="25" t="str">
        <f t="shared" si="1"/>
        <v>د.سيد طه</v>
      </c>
      <c r="F29" s="25"/>
      <c r="G29" s="25"/>
      <c r="K29" s="5"/>
      <c r="M29" s="28"/>
    </row>
    <row r="30">
      <c r="A30" s="16" t="s">
        <v>38</v>
      </c>
      <c r="B30" s="17" t="s">
        <v>43</v>
      </c>
      <c r="C30" s="18" t="str">
        <f>VLOOKUP(B30,degreeShorten,2,FALSE)</f>
        <v>د</v>
      </c>
      <c r="D30" s="19" t="s">
        <v>74</v>
      </c>
      <c r="E30" s="20" t="str">
        <f t="shared" si="1"/>
        <v>د.هبه محمود صوفي</v>
      </c>
      <c r="F30" s="20"/>
      <c r="G30" s="20"/>
      <c r="K30" s="5"/>
      <c r="M30" s="28"/>
    </row>
    <row r="31">
      <c r="A31" s="21" t="s">
        <v>38</v>
      </c>
      <c r="B31" s="22" t="s">
        <v>43</v>
      </c>
      <c r="C31" s="23" t="str">
        <f>VLOOKUP(B31,degreeShorten,2,FALSE)</f>
        <v>د</v>
      </c>
      <c r="D31" s="24" t="s">
        <v>75</v>
      </c>
      <c r="E31" s="25" t="str">
        <f t="shared" si="1"/>
        <v>د.ياسر ممدوح</v>
      </c>
      <c r="F31" s="25"/>
      <c r="G31" s="25"/>
      <c r="K31" s="5"/>
      <c r="M31" s="28"/>
    </row>
    <row r="32">
      <c r="A32" s="16" t="s">
        <v>38</v>
      </c>
      <c r="B32" s="17" t="s">
        <v>43</v>
      </c>
      <c r="C32" s="18" t="str">
        <f>VLOOKUP(B32,degreeShorten,2,FALSE)</f>
        <v>د</v>
      </c>
      <c r="D32" s="19" t="s">
        <v>76</v>
      </c>
      <c r="E32" s="20" t="str">
        <f t="shared" si="1"/>
        <v>د.احمد جمال احمد</v>
      </c>
      <c r="F32" s="20"/>
      <c r="G32" s="20"/>
      <c r="K32" s="5"/>
      <c r="M32" s="28"/>
    </row>
    <row r="33">
      <c r="A33" s="21" t="s">
        <v>38</v>
      </c>
      <c r="B33" s="22" t="s">
        <v>43</v>
      </c>
      <c r="C33" s="23" t="str">
        <f>VLOOKUP(B33,degreeShorten,2,FALSE)</f>
        <v>د</v>
      </c>
      <c r="D33" s="22" t="s">
        <v>77</v>
      </c>
      <c r="E33" s="25" t="str">
        <f t="shared" si="1"/>
        <v>د.أحمد فرحان محمد</v>
      </c>
      <c r="F33" s="25"/>
      <c r="G33" s="25"/>
      <c r="K33" s="5"/>
      <c r="M33" s="29"/>
    </row>
    <row r="34">
      <c r="A34" s="16" t="s">
        <v>38</v>
      </c>
      <c r="B34" s="17" t="s">
        <v>43</v>
      </c>
      <c r="C34" s="18" t="str">
        <f>VLOOKUP(B34,degreeShorten,2,FALSE)</f>
        <v>د</v>
      </c>
      <c r="D34" s="19" t="s">
        <v>78</v>
      </c>
      <c r="E34" s="20" t="str">
        <f t="shared" si="1"/>
        <v>د.داليا عرفه يسري</v>
      </c>
      <c r="F34" s="20"/>
      <c r="G34" s="20"/>
      <c r="K34" s="5"/>
      <c r="M34" s="28"/>
    </row>
    <row r="35">
      <c r="A35" s="21" t="s">
        <v>38</v>
      </c>
      <c r="B35" s="22" t="s">
        <v>43</v>
      </c>
      <c r="C35" s="23" t="str">
        <f>VLOOKUP(B35,degreeShorten,2,FALSE)</f>
        <v>د</v>
      </c>
      <c r="D35" s="24" t="s">
        <v>79</v>
      </c>
      <c r="E35" s="25" t="str">
        <f t="shared" si="1"/>
        <v>د.فاطمة مازن علي</v>
      </c>
      <c r="F35" s="25"/>
      <c r="G35" s="25"/>
      <c r="K35" s="5"/>
      <c r="M35" s="28"/>
    </row>
    <row r="36">
      <c r="A36" s="16" t="s">
        <v>38</v>
      </c>
      <c r="B36" s="17" t="s">
        <v>46</v>
      </c>
      <c r="C36" s="18" t="str">
        <f>VLOOKUP(B36,degreeShorten,2,FALSE)</f>
        <v>م</v>
      </c>
      <c r="D36" s="19" t="s">
        <v>80</v>
      </c>
      <c r="E36" s="20" t="str">
        <f t="shared" si="1"/>
        <v>م.حسن سالم</v>
      </c>
      <c r="F36" s="20"/>
      <c r="G36" s="20"/>
      <c r="K36" s="5"/>
      <c r="M36" s="28"/>
    </row>
    <row r="37">
      <c r="A37" s="21" t="s">
        <v>38</v>
      </c>
      <c r="B37" s="22" t="s">
        <v>43</v>
      </c>
      <c r="C37" s="23" t="str">
        <f>VLOOKUP(B37,degreeShorten,2,FALSE)</f>
        <v>د</v>
      </c>
      <c r="D37" s="24" t="s">
        <v>81</v>
      </c>
      <c r="E37" s="25" t="str">
        <f t="shared" si="1"/>
        <v>د.مريم فايد</v>
      </c>
      <c r="F37" s="25"/>
      <c r="G37" s="25"/>
      <c r="K37" s="5"/>
      <c r="M37" s="28"/>
    </row>
    <row r="38">
      <c r="A38" s="16" t="s">
        <v>38</v>
      </c>
      <c r="B38" s="17" t="s">
        <v>43</v>
      </c>
      <c r="C38" s="18" t="str">
        <f>VLOOKUP(B38,degreeShorten,2,FALSE)</f>
        <v>د</v>
      </c>
      <c r="D38" s="17" t="s">
        <v>82</v>
      </c>
      <c r="E38" s="20" t="str">
        <f t="shared" si="1"/>
        <v>د.محمد محمود</v>
      </c>
      <c r="F38" s="20"/>
      <c r="G38" s="20"/>
      <c r="K38" s="5"/>
      <c r="M38" s="28"/>
    </row>
    <row r="39">
      <c r="A39" s="21" t="s">
        <v>38</v>
      </c>
      <c r="B39" s="22" t="s">
        <v>43</v>
      </c>
      <c r="C39" s="23" t="str">
        <f>VLOOKUP(B39,degreeShorten,2,FALSE)</f>
        <v>د</v>
      </c>
      <c r="D39" s="22" t="s">
        <v>83</v>
      </c>
      <c r="E39" s="25" t="str">
        <f t="shared" si="1"/>
        <v>د.نشأت محمد حسين</v>
      </c>
      <c r="F39" s="25"/>
      <c r="G39" s="25"/>
      <c r="K39" s="5"/>
      <c r="M39" s="28"/>
    </row>
    <row r="40">
      <c r="A40" s="16" t="s">
        <v>38</v>
      </c>
      <c r="B40" s="17" t="s">
        <v>43</v>
      </c>
      <c r="C40" s="18" t="str">
        <f>VLOOKUP(B40,degreeShorten,2,FALSE)</f>
        <v>د</v>
      </c>
      <c r="D40" s="19" t="s">
        <v>84</v>
      </c>
      <c r="E40" s="20" t="str">
        <f t="shared" si="1"/>
        <v>د.يمنى عمران</v>
      </c>
      <c r="F40" s="20"/>
      <c r="G40" s="20"/>
      <c r="K40" s="5"/>
      <c r="M40" s="30"/>
    </row>
    <row r="41">
      <c r="A41" s="21" t="s">
        <v>38</v>
      </c>
      <c r="B41" s="22" t="s">
        <v>46</v>
      </c>
      <c r="C41" s="23" t="str">
        <f>VLOOKUP(B41,degreeShorten,2,FALSE)</f>
        <v>م</v>
      </c>
      <c r="D41" s="22" t="s">
        <v>85</v>
      </c>
      <c r="E41" s="25" t="str">
        <f t="shared" si="1"/>
        <v>م.محمد محمود سعيد</v>
      </c>
      <c r="F41" s="25"/>
      <c r="G41" s="25"/>
      <c r="K41" s="5"/>
      <c r="M41" s="28"/>
    </row>
    <row r="42">
      <c r="A42" s="16" t="s">
        <v>38</v>
      </c>
      <c r="B42" s="17" t="s">
        <v>46</v>
      </c>
      <c r="C42" s="18" t="str">
        <f>VLOOKUP(B42,degreeShorten,2,FALSE)</f>
        <v>م</v>
      </c>
      <c r="D42" s="17" t="s">
        <v>86</v>
      </c>
      <c r="E42" s="20" t="str">
        <f t="shared" si="1"/>
        <v>م.آلاء محمد أحمد فكيرين هلال</v>
      </c>
      <c r="F42" s="20"/>
      <c r="G42" s="20"/>
      <c r="K42" s="5"/>
      <c r="M42" s="28"/>
    </row>
    <row r="43">
      <c r="A43" s="21" t="s">
        <v>38</v>
      </c>
      <c r="B43" s="22" t="s">
        <v>46</v>
      </c>
      <c r="C43" s="23" t="str">
        <f>VLOOKUP(B43,degreeShorten,2,FALSE)</f>
        <v>م</v>
      </c>
      <c r="D43" s="22" t="s">
        <v>87</v>
      </c>
      <c r="E43" s="25" t="str">
        <f t="shared" si="1"/>
        <v>م.احمد اسامه محمد</v>
      </c>
      <c r="F43" s="25"/>
      <c r="G43" s="25"/>
      <c r="K43" s="5"/>
      <c r="M43" s="31"/>
    </row>
    <row r="44">
      <c r="A44" s="16" t="s">
        <v>38</v>
      </c>
      <c r="B44" s="16" t="s">
        <v>43</v>
      </c>
      <c r="C44" s="18" t="str">
        <f>VLOOKUP(B44,degreeShorten,2,FALSE)</f>
        <v>د</v>
      </c>
      <c r="D44" s="32" t="s">
        <v>88</v>
      </c>
      <c r="E44" s="20" t="str">
        <f t="shared" si="1"/>
        <v>د.محمود محمد عادل</v>
      </c>
      <c r="F44" s="20"/>
      <c r="G44" s="20"/>
      <c r="K44" s="5"/>
      <c r="M44" s="28"/>
    </row>
    <row r="45">
      <c r="A45" s="21" t="s">
        <v>38</v>
      </c>
      <c r="B45" s="22" t="s">
        <v>46</v>
      </c>
      <c r="C45" s="23" t="str">
        <f>VLOOKUP(B45,degreeShorten,2,FALSE)</f>
        <v>م</v>
      </c>
      <c r="D45" s="24" t="s">
        <v>89</v>
      </c>
      <c r="E45" s="25" t="str">
        <f t="shared" si="1"/>
        <v>م.احمد عويس شعبان</v>
      </c>
      <c r="F45" s="25"/>
      <c r="G45" s="25"/>
      <c r="K45" s="5"/>
      <c r="M45" s="28"/>
    </row>
    <row r="46">
      <c r="A46" s="16" t="s">
        <v>38</v>
      </c>
      <c r="B46" s="17" t="s">
        <v>49</v>
      </c>
      <c r="C46" s="18" t="str">
        <f>VLOOKUP(B46,degreeShorten,2,FALSE)</f>
        <v>م</v>
      </c>
      <c r="D46" s="19" t="s">
        <v>90</v>
      </c>
      <c r="E46" s="20" t="str">
        <f t="shared" si="1"/>
        <v>م.محمد مصطفى محمود علي</v>
      </c>
      <c r="F46" s="20"/>
      <c r="G46" s="20"/>
      <c r="K46" s="5"/>
      <c r="M46" s="28"/>
    </row>
    <row r="47">
      <c r="A47" s="21" t="s">
        <v>38</v>
      </c>
      <c r="B47" s="22" t="s">
        <v>49</v>
      </c>
      <c r="C47" s="23" t="str">
        <f>VLOOKUP(B47,degreeShorten,2,FALSE)</f>
        <v>م</v>
      </c>
      <c r="D47" s="24" t="s">
        <v>91</v>
      </c>
      <c r="E47" s="25" t="str">
        <f t="shared" si="1"/>
        <v>م.محمد يحيى</v>
      </c>
      <c r="F47" s="25"/>
      <c r="G47" s="25"/>
      <c r="K47" s="5"/>
      <c r="M47" s="28"/>
    </row>
    <row r="48">
      <c r="A48" s="16" t="s">
        <v>38</v>
      </c>
      <c r="B48" s="17" t="s">
        <v>49</v>
      </c>
      <c r="C48" s="18" t="str">
        <f>VLOOKUP(B48,degreeShorten,2,FALSE)</f>
        <v>م</v>
      </c>
      <c r="D48" s="19" t="s">
        <v>92</v>
      </c>
      <c r="E48" s="20" t="str">
        <f t="shared" si="1"/>
        <v>م.عبدالرحمن اشرف</v>
      </c>
      <c r="F48" s="20"/>
      <c r="G48" s="20"/>
      <c r="K48" s="5"/>
      <c r="M48" s="28"/>
    </row>
    <row r="49">
      <c r="A49" s="21" t="s">
        <v>38</v>
      </c>
      <c r="B49" s="22" t="s">
        <v>49</v>
      </c>
      <c r="C49" s="23" t="str">
        <f>VLOOKUP(B49,degreeShorten,2,FALSE)</f>
        <v>م</v>
      </c>
      <c r="D49" s="24" t="s">
        <v>93</v>
      </c>
      <c r="E49" s="25" t="str">
        <f t="shared" si="1"/>
        <v>م.محمد ربيع</v>
      </c>
      <c r="F49" s="25"/>
      <c r="G49" s="25"/>
      <c r="K49" s="5"/>
      <c r="M49" s="28"/>
    </row>
    <row r="50">
      <c r="A50" s="16" t="s">
        <v>38</v>
      </c>
      <c r="B50" s="17" t="s">
        <v>49</v>
      </c>
      <c r="C50" s="18" t="str">
        <f>VLOOKUP(B50,degreeShorten,2,FALSE)</f>
        <v>م</v>
      </c>
      <c r="D50" s="19" t="s">
        <v>94</v>
      </c>
      <c r="E50" s="20" t="str">
        <f t="shared" si="1"/>
        <v>م.امنية حسنى</v>
      </c>
      <c r="F50" s="20"/>
      <c r="G50" s="20"/>
      <c r="K50" s="5"/>
      <c r="M50" s="28"/>
    </row>
    <row r="51">
      <c r="A51" s="21" t="s">
        <v>38</v>
      </c>
      <c r="B51" s="22" t="s">
        <v>49</v>
      </c>
      <c r="C51" s="23" t="str">
        <f>VLOOKUP(B51,degreeShorten,2,FALSE)</f>
        <v>م</v>
      </c>
      <c r="D51" s="22" t="s">
        <v>95</v>
      </c>
      <c r="E51" s="25" t="str">
        <f t="shared" si="1"/>
        <v>م.مي شعبان</v>
      </c>
      <c r="F51" s="25"/>
      <c r="G51" s="25"/>
      <c r="K51" s="5"/>
      <c r="M51" s="28"/>
    </row>
    <row r="52">
      <c r="A52" s="16" t="s">
        <v>38</v>
      </c>
      <c r="B52" s="17" t="s">
        <v>49</v>
      </c>
      <c r="C52" s="18" t="str">
        <f>VLOOKUP(B52,degreeShorten,2,FALSE)</f>
        <v>م</v>
      </c>
      <c r="D52" s="17" t="s">
        <v>96</v>
      </c>
      <c r="E52" s="20" t="str">
        <f t="shared" si="1"/>
        <v>م.مصطفى محمد موسى</v>
      </c>
      <c r="F52" s="20"/>
      <c r="G52" s="20"/>
      <c r="K52" s="5"/>
      <c r="M52" s="28"/>
    </row>
    <row r="53">
      <c r="A53" s="21" t="s">
        <v>38</v>
      </c>
      <c r="B53" s="22" t="s">
        <v>49</v>
      </c>
      <c r="C53" s="23" t="str">
        <f>VLOOKUP(B53,degreeShorten,2,FALSE)</f>
        <v>م</v>
      </c>
      <c r="D53" s="22" t="s">
        <v>97</v>
      </c>
      <c r="E53" s="25" t="str">
        <f t="shared" si="1"/>
        <v>م.شوكت محمد</v>
      </c>
      <c r="F53" s="25"/>
      <c r="G53" s="25"/>
      <c r="K53" s="5"/>
      <c r="M53" s="29"/>
    </row>
    <row r="54">
      <c r="A54" s="16" t="s">
        <v>38</v>
      </c>
      <c r="B54" s="17" t="s">
        <v>49</v>
      </c>
      <c r="C54" s="18" t="str">
        <f>VLOOKUP(B54,degreeShorten,2,FALSE)</f>
        <v>م</v>
      </c>
      <c r="D54" s="16" t="s">
        <v>98</v>
      </c>
      <c r="E54" s="20" t="str">
        <f t="shared" si="1"/>
        <v>م.عبدالرحمن نادي طه</v>
      </c>
      <c r="F54" s="20"/>
      <c r="G54" s="20"/>
      <c r="K54" s="5"/>
      <c r="M54" s="28"/>
    </row>
    <row r="55">
      <c r="A55" s="21" t="s">
        <v>38</v>
      </c>
      <c r="B55" s="22" t="s">
        <v>49</v>
      </c>
      <c r="C55" s="23" t="str">
        <f>VLOOKUP(B55,degreeShorten,2,FALSE)</f>
        <v>م</v>
      </c>
      <c r="D55" s="22" t="s">
        <v>99</v>
      </c>
      <c r="E55" s="25" t="str">
        <f t="shared" si="1"/>
        <v>م.دميانة اميل ميخائيل</v>
      </c>
      <c r="F55" s="25"/>
      <c r="G55" s="25"/>
      <c r="K55" s="5"/>
      <c r="M55" s="28"/>
    </row>
    <row r="56">
      <c r="A56" s="16" t="s">
        <v>38</v>
      </c>
      <c r="B56" s="17" t="s">
        <v>49</v>
      </c>
      <c r="C56" s="18" t="str">
        <f>VLOOKUP(B56,degreeShorten,2,FALSE)</f>
        <v>م</v>
      </c>
      <c r="D56" s="17" t="s">
        <v>100</v>
      </c>
      <c r="E56" s="20" t="str">
        <f t="shared" si="1"/>
        <v>م.جهاد عوض على</v>
      </c>
      <c r="F56" s="20"/>
      <c r="G56" s="20"/>
      <c r="K56" s="5"/>
      <c r="M56" s="28"/>
    </row>
    <row r="57">
      <c r="A57" s="21" t="s">
        <v>38</v>
      </c>
      <c r="B57" s="22" t="s">
        <v>49</v>
      </c>
      <c r="C57" s="23" t="str">
        <f>VLOOKUP(B57,degreeShorten,2,FALSE)</f>
        <v>م</v>
      </c>
      <c r="D57" s="22" t="s">
        <v>101</v>
      </c>
      <c r="E57" s="25" t="str">
        <f t="shared" si="1"/>
        <v>م.ياسمين طنطاوي</v>
      </c>
      <c r="F57" s="25"/>
      <c r="G57" s="25"/>
      <c r="K57" s="5"/>
      <c r="M57" s="28"/>
    </row>
    <row r="58">
      <c r="A58" s="16" t="s">
        <v>38</v>
      </c>
      <c r="B58" s="17" t="s">
        <v>49</v>
      </c>
      <c r="C58" s="18" t="str">
        <f>VLOOKUP(B58,degreeShorten,2,FALSE)</f>
        <v>م</v>
      </c>
      <c r="D58" s="19" t="s">
        <v>102</v>
      </c>
      <c r="E58" s="20" t="str">
        <f t="shared" si="1"/>
        <v>م.عماد محمد السيد ياسين</v>
      </c>
      <c r="F58" s="20"/>
      <c r="G58" s="20"/>
      <c r="K58" s="5"/>
      <c r="M58" s="28"/>
    </row>
    <row r="59">
      <c r="A59" s="21" t="s">
        <v>38</v>
      </c>
      <c r="B59" s="22" t="s">
        <v>49</v>
      </c>
      <c r="C59" s="23" t="str">
        <f>VLOOKUP(B59,degreeShorten,2,FALSE)</f>
        <v>م</v>
      </c>
      <c r="D59" s="22" t="s">
        <v>103</v>
      </c>
      <c r="E59" s="25" t="str">
        <f t="shared" si="1"/>
        <v>م.أحمد محمد علي حلمي</v>
      </c>
      <c r="F59" s="25"/>
      <c r="G59" s="25"/>
      <c r="K59" s="5"/>
      <c r="M59" s="28"/>
    </row>
    <row r="60">
      <c r="A60" s="16" t="s">
        <v>38</v>
      </c>
      <c r="B60" s="16" t="s">
        <v>49</v>
      </c>
      <c r="C60" s="18" t="str">
        <f>VLOOKUP(B60,degreeShorten,2,FALSE)</f>
        <v>م</v>
      </c>
      <c r="D60" s="19" t="s">
        <v>104</v>
      </c>
      <c r="E60" s="20" t="str">
        <f t="shared" si="1"/>
        <v>م.امنه مازن علي</v>
      </c>
      <c r="F60" s="20"/>
      <c r="G60" s="20"/>
      <c r="K60" s="5"/>
      <c r="M60" s="28"/>
    </row>
    <row r="61">
      <c r="A61" s="21" t="s">
        <v>38</v>
      </c>
      <c r="B61" s="22" t="s">
        <v>46</v>
      </c>
      <c r="C61" s="23" t="str">
        <f>VLOOKUP(B61,degreeShorten,2,FALSE)</f>
        <v>م</v>
      </c>
      <c r="D61" s="24" t="s">
        <v>105</v>
      </c>
      <c r="E61" s="25" t="str">
        <f t="shared" si="1"/>
        <v>م.مايكل رفعت حبيب</v>
      </c>
      <c r="F61" s="25"/>
      <c r="G61" s="25"/>
      <c r="K61" s="5"/>
      <c r="M61" s="28"/>
    </row>
    <row r="62">
      <c r="A62" s="16" t="s">
        <v>38</v>
      </c>
      <c r="B62" s="17" t="s">
        <v>49</v>
      </c>
      <c r="C62" s="18" t="str">
        <f>VLOOKUP(B62,degreeShorten,2,FALSE)</f>
        <v>م</v>
      </c>
      <c r="D62" s="17" t="s">
        <v>106</v>
      </c>
      <c r="E62" s="20" t="str">
        <f t="shared" si="1"/>
        <v>م.احمد سيد عبدالرازق عبدالقوي</v>
      </c>
      <c r="F62" s="20"/>
      <c r="G62" s="20"/>
      <c r="K62" s="5"/>
      <c r="M62" s="28"/>
    </row>
    <row r="63">
      <c r="A63" s="21" t="s">
        <v>38</v>
      </c>
      <c r="B63" s="22" t="s">
        <v>49</v>
      </c>
      <c r="C63" s="23" t="str">
        <f>VLOOKUP(B63,degreeShorten,2,FALSE)</f>
        <v>م</v>
      </c>
      <c r="D63" s="22" t="s">
        <v>107</v>
      </c>
      <c r="E63" s="25" t="str">
        <f t="shared" si="1"/>
        <v>م.ندى الجمال</v>
      </c>
      <c r="F63" s="25"/>
      <c r="G63" s="25"/>
      <c r="K63" s="5"/>
      <c r="M63" s="28"/>
    </row>
    <row r="64">
      <c r="A64" s="16" t="s">
        <v>38</v>
      </c>
      <c r="B64" s="17" t="s">
        <v>49</v>
      </c>
      <c r="C64" s="18" t="str">
        <f>VLOOKUP(B64,degreeShorten,2,FALSE)</f>
        <v>م</v>
      </c>
      <c r="D64" s="19" t="s">
        <v>108</v>
      </c>
      <c r="E64" s="20" t="str">
        <f t="shared" si="1"/>
        <v>م.عبدالرحمن جمال محمد</v>
      </c>
      <c r="F64" s="20"/>
      <c r="G64" s="20"/>
      <c r="K64" s="5"/>
      <c r="M64" s="28"/>
    </row>
    <row r="65">
      <c r="A65" s="21" t="s">
        <v>38</v>
      </c>
      <c r="B65" s="22" t="s">
        <v>49</v>
      </c>
      <c r="C65" s="23" t="str">
        <f>VLOOKUP(B65,degreeShorten,2,FALSE)</f>
        <v>م</v>
      </c>
      <c r="D65" s="22" t="s">
        <v>109</v>
      </c>
      <c r="E65" s="25" t="str">
        <f t="shared" si="1"/>
        <v>م.مايكل عوض عيسى زكى</v>
      </c>
      <c r="F65" s="25"/>
      <c r="G65" s="25"/>
      <c r="M65" s="33"/>
    </row>
    <row r="66">
      <c r="A66" s="16" t="s">
        <v>38</v>
      </c>
      <c r="B66" s="17" t="s">
        <v>49</v>
      </c>
      <c r="C66" s="18" t="str">
        <f>VLOOKUP(B66,degreeShorten,2,FALSE)</f>
        <v>م</v>
      </c>
      <c r="D66" s="17" t="s">
        <v>110</v>
      </c>
      <c r="E66" s="20" t="str">
        <f t="shared" si="1"/>
        <v>م.عبير مصطفى سيد</v>
      </c>
      <c r="F66" s="20"/>
      <c r="G66" s="20"/>
      <c r="M66" s="34"/>
    </row>
    <row r="67">
      <c r="A67" s="21" t="s">
        <v>38</v>
      </c>
      <c r="B67" s="22" t="s">
        <v>49</v>
      </c>
      <c r="C67" s="23" t="str">
        <f>VLOOKUP(B67,degreeShorten,2,FALSE)</f>
        <v>م</v>
      </c>
      <c r="D67" s="35" t="s">
        <v>111</v>
      </c>
      <c r="E67" s="25" t="str">
        <f t="shared" si="1"/>
        <v>م.عبدالرحمن رجب هاشم</v>
      </c>
      <c r="F67" s="25"/>
      <c r="G67" s="25"/>
      <c r="M67" s="34"/>
    </row>
    <row r="68">
      <c r="A68" s="16" t="s">
        <v>38</v>
      </c>
      <c r="B68" s="36" t="s">
        <v>49</v>
      </c>
      <c r="C68" s="18" t="str">
        <f>VLOOKUP(B68,degreeShorten,2,FALSE)</f>
        <v>م</v>
      </c>
      <c r="D68" s="37" t="s">
        <v>112</v>
      </c>
      <c r="E68" s="20" t="str">
        <f t="shared" si="1"/>
        <v>م.محمد خالد محمد علي</v>
      </c>
      <c r="F68" s="20"/>
      <c r="G68" s="20"/>
    </row>
    <row r="69">
      <c r="A69" s="38" t="s">
        <v>38</v>
      </c>
      <c r="B69" s="38" t="s">
        <v>49</v>
      </c>
      <c r="C69" s="23" t="str">
        <f>VLOOKUP(B69,degreeShorten,2,FALSE)</f>
        <v>م</v>
      </c>
      <c r="D69" s="39" t="s">
        <v>113</v>
      </c>
      <c r="E69" s="25" t="str">
        <f t="shared" si="1"/>
        <v>م.عبدالرحمن حسن</v>
      </c>
      <c r="F69" s="25"/>
      <c r="G69" s="25"/>
    </row>
    <row r="70">
      <c r="A70" s="18"/>
      <c r="B70" s="40" t="s">
        <v>36</v>
      </c>
      <c r="C70" s="18" t="str">
        <f>VLOOKUP(B70,degreeShorten,2,FALSE)</f>
        <v>أ.د</v>
      </c>
      <c r="D70" s="41" t="s">
        <v>114</v>
      </c>
      <c r="E70" s="20" t="str">
        <f t="shared" si="1"/>
        <v>أ.د.مجدي حنا</v>
      </c>
      <c r="F70" s="20"/>
      <c r="G70" s="20"/>
    </row>
    <row r="71">
      <c r="A71" s="23"/>
      <c r="B71" s="38" t="s">
        <v>36</v>
      </c>
      <c r="C71" s="23" t="str">
        <f>VLOOKUP(B71,degreeShorten,2,FALSE)</f>
        <v>أ.د</v>
      </c>
      <c r="D71" s="39" t="s">
        <v>115</v>
      </c>
      <c r="E71" s="25" t="str">
        <f t="shared" si="1"/>
        <v>أ.د.حازم عطية</v>
      </c>
      <c r="F71" s="25"/>
      <c r="G71" s="25"/>
    </row>
    <row r="72">
      <c r="A72" s="18"/>
      <c r="B72" s="40" t="s">
        <v>43</v>
      </c>
      <c r="C72" s="18" t="str">
        <f>VLOOKUP(B72,degreeShorten,2,FALSE)</f>
        <v>د</v>
      </c>
      <c r="D72" s="41" t="s">
        <v>116</v>
      </c>
      <c r="E72" s="20" t="str">
        <f t="shared" si="1"/>
        <v>د.اماني محمد عطيه</v>
      </c>
      <c r="F72" s="20"/>
      <c r="G72" s="20"/>
    </row>
    <row r="73">
      <c r="A73" s="23"/>
      <c r="B73" s="38" t="s">
        <v>43</v>
      </c>
      <c r="C73" s="23" t="str">
        <f>VLOOKUP(B73,degreeShorten,2,FALSE)</f>
        <v>د</v>
      </c>
      <c r="D73" s="39" t="s">
        <v>117</v>
      </c>
      <c r="E73" s="25" t="str">
        <f t="shared" si="1"/>
        <v>د.حمدية منصور</v>
      </c>
      <c r="F73" s="25"/>
      <c r="G73" s="25"/>
    </row>
    <row r="74">
      <c r="A74" s="18"/>
      <c r="B74" s="40" t="s">
        <v>43</v>
      </c>
      <c r="C74" s="18" t="str">
        <f>VLOOKUP(B74,degreeShorten,2,FALSE)</f>
        <v>د</v>
      </c>
      <c r="D74" s="41" t="s">
        <v>118</v>
      </c>
      <c r="E74" s="20" t="str">
        <f t="shared" si="1"/>
        <v>د.محمود ناصف</v>
      </c>
      <c r="F74" s="20"/>
      <c r="G74" s="20"/>
    </row>
    <row r="75">
      <c r="A75" s="23"/>
      <c r="B75" s="38" t="s">
        <v>49</v>
      </c>
      <c r="C75" s="23" t="str">
        <f>VLOOKUP(B75,degreeShorten,2,FALSE)</f>
        <v>م</v>
      </c>
      <c r="D75" s="39" t="s">
        <v>119</v>
      </c>
      <c r="E75" s="25" t="str">
        <f t="shared" si="1"/>
        <v>م.محمد صلاح </v>
      </c>
      <c r="F75" s="25"/>
      <c r="G75" s="25"/>
    </row>
    <row r="76">
      <c r="A76" s="18"/>
      <c r="B76" s="40" t="s">
        <v>49</v>
      </c>
      <c r="C76" s="18" t="str">
        <f>VLOOKUP(B76,degreeShorten,2,FALSE)</f>
        <v>م</v>
      </c>
      <c r="D76" s="41" t="s">
        <v>120</v>
      </c>
      <c r="E76" s="20" t="str">
        <f t="shared" si="1"/>
        <v>م.محمود سيد</v>
      </c>
      <c r="F76" s="20"/>
      <c r="G76" s="20"/>
    </row>
    <row r="77">
      <c r="A77" s="23"/>
      <c r="B77" s="38" t="s">
        <v>49</v>
      </c>
      <c r="C77" s="23" t="str">
        <f>VLOOKUP(B77,degreeShorten,2,FALSE)</f>
        <v>م</v>
      </c>
      <c r="D77" s="39" t="s">
        <v>121</v>
      </c>
      <c r="E77" s="25" t="str">
        <f t="shared" si="1"/>
        <v>م.احمد رجب</v>
      </c>
      <c r="F77" s="25"/>
      <c r="G77" s="25"/>
    </row>
    <row r="78">
      <c r="A78" s="18"/>
      <c r="B78" s="40" t="s">
        <v>49</v>
      </c>
      <c r="C78" s="18" t="str">
        <f>VLOOKUP(B78,degreeShorten,2,FALSE)</f>
        <v>م</v>
      </c>
      <c r="D78" s="41" t="s">
        <v>122</v>
      </c>
      <c r="E78" s="20" t="str">
        <f t="shared" si="1"/>
        <v>م.اندرو امجد</v>
      </c>
      <c r="F78" s="20"/>
      <c r="G78" s="20"/>
    </row>
    <row r="79">
      <c r="A79" s="23"/>
      <c r="B79" s="38" t="s">
        <v>49</v>
      </c>
      <c r="C79" s="23" t="str">
        <f>VLOOKUP(B79,degreeShorten,2,FALSE)</f>
        <v>م</v>
      </c>
      <c r="D79" s="39" t="s">
        <v>123</v>
      </c>
      <c r="E79" s="25" t="str">
        <f t="shared" si="1"/>
        <v>م.سمر احمد</v>
      </c>
      <c r="F79" s="25"/>
      <c r="G79" s="25"/>
    </row>
    <row r="80">
      <c r="A80" s="18"/>
      <c r="B80" s="40" t="s">
        <v>49</v>
      </c>
      <c r="C80" s="18" t="str">
        <f>VLOOKUP(B80,degreeShorten,2,FALSE)</f>
        <v>م</v>
      </c>
      <c r="D80" s="41" t="s">
        <v>124</v>
      </c>
      <c r="E80" s="20" t="str">
        <f t="shared" si="1"/>
        <v>م.محمود عبد الخالق</v>
      </c>
      <c r="F80" s="20"/>
      <c r="G80" s="20"/>
    </row>
    <row r="81">
      <c r="A81" s="23"/>
      <c r="B81" s="38" t="s">
        <v>36</v>
      </c>
      <c r="C81" s="23" t="str">
        <f>VLOOKUP(B81,degreeShorten,2,FALSE)</f>
        <v>أ.د</v>
      </c>
      <c r="D81" s="39" t="s">
        <v>125</v>
      </c>
      <c r="E81" s="25" t="str">
        <f t="shared" si="1"/>
        <v>أ.د.مصطفى رضوان</v>
      </c>
      <c r="F81" s="25"/>
      <c r="G81" s="25"/>
    </row>
    <row r="82">
      <c r="A82" s="5"/>
      <c r="B82" s="8" t="s">
        <v>40</v>
      </c>
      <c r="C82" s="5" t="str">
        <f>VLOOKUP(B82,degreeShorten,2,FALSE)</f>
        <v>أ.م.د</v>
      </c>
      <c r="D82" s="42" t="s">
        <v>126</v>
      </c>
      <c r="E82" s="43" t="str">
        <f t="shared" si="1"/>
        <v>أ.م.د.ماجد كساب</v>
      </c>
      <c r="G82" s="44"/>
    </row>
    <row r="83">
      <c r="A83" s="5"/>
      <c r="B83" s="8" t="s">
        <v>40</v>
      </c>
      <c r="C83" s="5" t="str">
        <f>VLOOKUP(B83,degreeShorten,2,FALSE)</f>
        <v>أ.م.د</v>
      </c>
      <c r="D83" s="42" t="s">
        <v>127</v>
      </c>
      <c r="E83" s="43" t="str">
        <f t="shared" si="1"/>
        <v>أ.م.د.احمد عبداللطيف</v>
      </c>
      <c r="G83" s="44"/>
    </row>
    <row r="84">
      <c r="A84" s="5"/>
      <c r="B84" s="8" t="s">
        <v>43</v>
      </c>
      <c r="C84" s="5" t="str">
        <f>VLOOKUP(B84,degreeShorten,2,FALSE)</f>
        <v>د</v>
      </c>
      <c r="D84" s="42" t="s">
        <v>128</v>
      </c>
      <c r="E84" s="43" t="str">
        <f t="shared" si="1"/>
        <v>د.رمضان حسن</v>
      </c>
      <c r="G84" s="44"/>
    </row>
    <row r="85">
      <c r="A85" s="5"/>
      <c r="B85" s="8" t="s">
        <v>43</v>
      </c>
      <c r="C85" s="5" t="str">
        <f>VLOOKUP(B85,degreeShorten,2,FALSE)</f>
        <v>د</v>
      </c>
      <c r="D85" s="42" t="s">
        <v>129</v>
      </c>
      <c r="E85" s="43" t="str">
        <f t="shared" si="1"/>
        <v>د.عماد عمر</v>
      </c>
      <c r="G85" s="44"/>
    </row>
    <row r="86">
      <c r="A86" s="5"/>
      <c r="B86" s="8" t="s">
        <v>43</v>
      </c>
      <c r="C86" s="5" t="str">
        <f>VLOOKUP(B86,degreeShorten,2,FALSE)</f>
        <v>د</v>
      </c>
      <c r="D86" s="42" t="s">
        <v>130</v>
      </c>
      <c r="E86" s="43" t="str">
        <f t="shared" si="1"/>
        <v>د.منة البراوي</v>
      </c>
      <c r="G86" s="44"/>
    </row>
    <row r="87">
      <c r="A87" s="5"/>
      <c r="B87" s="8" t="s">
        <v>43</v>
      </c>
      <c r="C87" s="5" t="str">
        <f>VLOOKUP(B87,degreeShorten,2,FALSE)</f>
        <v>د</v>
      </c>
      <c r="D87" s="42" t="s">
        <v>131</v>
      </c>
      <c r="E87" s="43" t="str">
        <f t="shared" si="1"/>
        <v>د.عمرو قاعود</v>
      </c>
      <c r="G87" s="44"/>
    </row>
    <row r="88">
      <c r="A88" s="5"/>
      <c r="B88" s="8" t="s">
        <v>43</v>
      </c>
      <c r="C88" s="5" t="str">
        <f>VLOOKUP(B88,degreeShorten,2,FALSE)</f>
        <v>د</v>
      </c>
      <c r="D88" s="42" t="s">
        <v>132</v>
      </c>
      <c r="E88" s="43" t="str">
        <f t="shared" si="1"/>
        <v>د.عمرو مبروك</v>
      </c>
      <c r="G88" s="44"/>
    </row>
    <row r="89">
      <c r="A89" s="5"/>
      <c r="B89" s="8" t="s">
        <v>49</v>
      </c>
      <c r="C89" s="5" t="str">
        <f>VLOOKUP(B89,degreeShorten,2,FALSE)</f>
        <v>م</v>
      </c>
      <c r="D89" s="42" t="s">
        <v>133</v>
      </c>
      <c r="E89" s="43" t="str">
        <f t="shared" si="1"/>
        <v>م.عبدالله سلامة</v>
      </c>
      <c r="G89" s="44"/>
    </row>
    <row r="90">
      <c r="A90" s="5"/>
      <c r="B90" s="8" t="s">
        <v>43</v>
      </c>
      <c r="C90" s="5" t="str">
        <f>VLOOKUP(B90,degreeShorten,2,FALSE)</f>
        <v>د</v>
      </c>
      <c r="D90" s="42" t="s">
        <v>134</v>
      </c>
      <c r="E90" s="43" t="str">
        <f t="shared" si="1"/>
        <v>د.يارا عبدالجواد</v>
      </c>
      <c r="G90" s="44"/>
    </row>
    <row r="91">
      <c r="A91" s="5"/>
      <c r="B91" s="8" t="s">
        <v>49</v>
      </c>
      <c r="C91" s="5" t="str">
        <f>VLOOKUP(B91,degreeShorten,2,FALSE)</f>
        <v>م</v>
      </c>
      <c r="D91" s="42" t="s">
        <v>135</v>
      </c>
      <c r="E91" s="43" t="str">
        <f t="shared" si="1"/>
        <v>م.احمد السيد عبدالكريم</v>
      </c>
      <c r="G91" s="44"/>
    </row>
    <row r="92">
      <c r="A92" s="5"/>
      <c r="B92" s="8" t="s">
        <v>49</v>
      </c>
      <c r="C92" s="5" t="str">
        <f>VLOOKUP(B92,degreeShorten,2,FALSE)</f>
        <v>م</v>
      </c>
      <c r="D92" s="42" t="s">
        <v>136</v>
      </c>
      <c r="E92" s="43" t="str">
        <f t="shared" si="1"/>
        <v>م.اسلام عاطف</v>
      </c>
      <c r="G92" s="44"/>
    </row>
    <row r="93">
      <c r="A93" s="5"/>
      <c r="B93" s="8" t="s">
        <v>49</v>
      </c>
      <c r="C93" s="5" t="str">
        <f>VLOOKUP(B93,degreeShorten,2,FALSE)</f>
        <v>م</v>
      </c>
      <c r="D93" s="45" t="s">
        <v>137</v>
      </c>
      <c r="E93" s="43" t="str">
        <f t="shared" si="1"/>
        <v>م.شعبان جمال</v>
      </c>
      <c r="G93" s="44"/>
    </row>
    <row r="94">
      <c r="A94" s="5"/>
      <c r="B94" s="8" t="s">
        <v>49</v>
      </c>
      <c r="C94" s="5" t="str">
        <f>VLOOKUP(B94,degreeShorten,2,FALSE)</f>
        <v>م</v>
      </c>
      <c r="D94" s="45" t="s">
        <v>138</v>
      </c>
      <c r="E94" s="43" t="str">
        <f t="shared" si="1"/>
        <v>م.محمود بدوي</v>
      </c>
      <c r="G94" s="44"/>
    </row>
    <row r="95">
      <c r="A95" s="5"/>
      <c r="B95" s="8" t="s">
        <v>49</v>
      </c>
      <c r="C95" s="5" t="str">
        <f>VLOOKUP(B95,degreeShorten,2,FALSE)</f>
        <v>م</v>
      </c>
      <c r="D95" s="45" t="s">
        <v>139</v>
      </c>
      <c r="E95" s="43" t="str">
        <f t="shared" si="1"/>
        <v>م.محمد داوود</v>
      </c>
      <c r="G95" s="44"/>
    </row>
    <row r="96">
      <c r="A96" s="5"/>
      <c r="B96" s="8" t="s">
        <v>43</v>
      </c>
      <c r="C96" s="5" t="str">
        <f>VLOOKUP(B96,degreeShorten,2,FALSE)</f>
        <v>د</v>
      </c>
      <c r="D96" s="46" t="s">
        <v>140</v>
      </c>
      <c r="E96" s="43" t="str">
        <f t="shared" si="1"/>
        <v>د.اميرة الدسوقي</v>
      </c>
      <c r="G96" s="44"/>
    </row>
    <row r="97">
      <c r="A97" s="44"/>
      <c r="B97" s="8" t="s">
        <v>49</v>
      </c>
      <c r="C97" s="5" t="str">
        <f>VLOOKUP(B97,degreeShorten,2,FALSE)</f>
        <v>م</v>
      </c>
      <c r="D97" s="45" t="s">
        <v>141</v>
      </c>
      <c r="E97" s="43" t="str">
        <f t="shared" si="1"/>
        <v>م.حنان ربيع</v>
      </c>
      <c r="G97" s="44"/>
    </row>
    <row r="98">
      <c r="A98" s="44"/>
      <c r="B98" s="8" t="s">
        <v>40</v>
      </c>
      <c r="C98" s="5" t="str">
        <f>VLOOKUP(B98,degreeShorten,2,FALSE)</f>
        <v>أ.م.د</v>
      </c>
      <c r="D98" s="45" t="s">
        <v>142</v>
      </c>
      <c r="E98" s="43" t="str">
        <f t="shared" si="1"/>
        <v>أ.م.د.منة الله محمود</v>
      </c>
      <c r="G98" s="44"/>
    </row>
    <row r="99">
      <c r="A99" s="44"/>
      <c r="B99" s="8" t="s">
        <v>43</v>
      </c>
      <c r="C99" s="5" t="str">
        <f>VLOOKUP(B99,degreeShorten,2,FALSE)</f>
        <v>د</v>
      </c>
      <c r="D99" s="45" t="s">
        <v>143</v>
      </c>
      <c r="E99" s="43" t="str">
        <f t="shared" si="1"/>
        <v>د. محمد دلجاوي</v>
      </c>
      <c r="G99" s="44"/>
    </row>
    <row r="100">
      <c r="A100" s="44"/>
      <c r="B100" s="8" t="s">
        <v>43</v>
      </c>
      <c r="C100" s="5" t="str">
        <f>VLOOKUP(B100,degreeShorten,2,FALSE)</f>
        <v>د</v>
      </c>
      <c r="D100" s="45" t="s">
        <v>144</v>
      </c>
      <c r="E100" s="43" t="str">
        <f t="shared" si="1"/>
        <v>د.محمد مجدي عبدالعزيز</v>
      </c>
      <c r="G100" s="44"/>
    </row>
    <row r="101">
      <c r="A101" s="9" t="s">
        <v>38</v>
      </c>
      <c r="B101" s="8" t="s">
        <v>43</v>
      </c>
      <c r="C101" s="5" t="str">
        <f>VLOOKUP(B101,degreeShorten,2,FALSE)</f>
        <v>د</v>
      </c>
      <c r="D101" s="45" t="s">
        <v>145</v>
      </c>
      <c r="E101" s="43" t="str">
        <f t="shared" si="1"/>
        <v>د.مي عزالدين</v>
      </c>
      <c r="G101" s="44"/>
    </row>
    <row r="102">
      <c r="A102" s="9" t="s">
        <v>38</v>
      </c>
      <c r="B102" s="8" t="s">
        <v>49</v>
      </c>
      <c r="C102" s="5" t="str">
        <f>VLOOKUP(B102,degreeShorten,2,FALSE)</f>
        <v>م</v>
      </c>
      <c r="D102" s="45" t="s">
        <v>146</v>
      </c>
      <c r="E102" s="43" t="str">
        <f t="shared" si="1"/>
        <v>م.محمد ناصر</v>
      </c>
      <c r="G102" s="44"/>
    </row>
    <row r="103">
      <c r="A103" s="44"/>
      <c r="B103" s="8" t="s">
        <v>43</v>
      </c>
      <c r="C103" s="5" t="str">
        <f>VLOOKUP(B103,degreeShorten,2,FALSE)</f>
        <v>د</v>
      </c>
      <c r="D103" s="45" t="s">
        <v>147</v>
      </c>
      <c r="E103" s="43" t="str">
        <f t="shared" si="1"/>
        <v>د.محمد إبراهيم</v>
      </c>
      <c r="G103" s="44"/>
    </row>
    <row r="104">
      <c r="A104" s="9" t="s">
        <v>148</v>
      </c>
      <c r="B104" s="8" t="s">
        <v>43</v>
      </c>
      <c r="C104" s="5" t="str">
        <f>VLOOKUP(B104,degreeShorten,2,FALSE)</f>
        <v>د</v>
      </c>
      <c r="D104" s="45" t="s">
        <v>149</v>
      </c>
      <c r="E104" s="43" t="str">
        <f t="shared" si="1"/>
        <v>د.أيمن عنتر</v>
      </c>
      <c r="G104" s="44"/>
    </row>
    <row r="105">
      <c r="A105" s="9" t="s">
        <v>38</v>
      </c>
      <c r="B105" s="8" t="s">
        <v>49</v>
      </c>
      <c r="C105" s="5" t="str">
        <f>VLOOKUP(B105,degreeShorten,2,FALSE)</f>
        <v>م</v>
      </c>
      <c r="D105" s="45" t="s">
        <v>150</v>
      </c>
      <c r="E105" s="43" t="str">
        <f t="shared" si="1"/>
        <v>م.احمد ياسر احمد عبدالفتاح</v>
      </c>
      <c r="G105" s="44"/>
    </row>
    <row r="106">
      <c r="A106" s="9" t="s">
        <v>38</v>
      </c>
      <c r="B106" s="8" t="s">
        <v>49</v>
      </c>
      <c r="C106" s="5" t="str">
        <f>VLOOKUP(B106,degreeShorten,2,FALSE)</f>
        <v>م</v>
      </c>
      <c r="D106" s="45" t="s">
        <v>151</v>
      </c>
      <c r="E106" s="43" t="str">
        <f t="shared" si="1"/>
        <v>م.محمود هاشم</v>
      </c>
      <c r="G106" s="44"/>
    </row>
    <row r="107">
      <c r="A107" s="9" t="s">
        <v>38</v>
      </c>
      <c r="B107" s="8" t="s">
        <v>49</v>
      </c>
      <c r="C107" s="5" t="str">
        <f>VLOOKUP(B107,degreeShorten,2,FALSE)</f>
        <v>م</v>
      </c>
      <c r="D107" s="45" t="s">
        <v>152</v>
      </c>
      <c r="E107" s="43" t="str">
        <f t="shared" si="1"/>
        <v>م.محمد سعد</v>
      </c>
      <c r="G107" s="44"/>
    </row>
    <row r="108">
      <c r="A108" s="9" t="s">
        <v>38</v>
      </c>
      <c r="B108" s="8" t="s">
        <v>49</v>
      </c>
      <c r="C108" s="5" t="str">
        <f>VLOOKUP(B108,degreeShorten,2,FALSE)</f>
        <v>م</v>
      </c>
      <c r="D108" s="45" t="s">
        <v>153</v>
      </c>
      <c r="E108" s="43" t="str">
        <f t="shared" si="1"/>
        <v>م.أحمد محمود</v>
      </c>
      <c r="G108" s="44"/>
    </row>
    <row r="109">
      <c r="A109" s="9" t="s">
        <v>38</v>
      </c>
      <c r="B109" s="8" t="s">
        <v>49</v>
      </c>
      <c r="C109" s="5" t="str">
        <f>VLOOKUP(B109,degreeShorten,2,FALSE)</f>
        <v>م</v>
      </c>
      <c r="D109" s="45" t="s">
        <v>154</v>
      </c>
      <c r="E109" s="43" t="str">
        <f t="shared" si="1"/>
        <v>م.مصطفي نورالدين مصطفي</v>
      </c>
      <c r="G109" s="44"/>
    </row>
    <row r="110">
      <c r="A110" s="9" t="s">
        <v>38</v>
      </c>
      <c r="B110" s="8" t="s">
        <v>49</v>
      </c>
      <c r="C110" s="5" t="str">
        <f>VLOOKUP(B110,degreeShorten,2,FALSE)</f>
        <v>م</v>
      </c>
      <c r="D110" s="45" t="s">
        <v>155</v>
      </c>
      <c r="E110" s="43" t="str">
        <f t="shared" si="1"/>
        <v>م.هادي سامر عبدالحافظ</v>
      </c>
      <c r="G110" s="44"/>
    </row>
    <row r="111">
      <c r="A111" s="9"/>
      <c r="B111" s="8" t="s">
        <v>36</v>
      </c>
      <c r="C111" s="5" t="str">
        <f>VLOOKUP(B111,degreeShorten,2,FALSE)</f>
        <v>أ.د</v>
      </c>
      <c r="D111" s="45" t="s">
        <v>156</v>
      </c>
      <c r="E111" s="43" t="str">
        <f t="shared" si="1"/>
        <v>أ.د. إيهاب محمود بيومي عقبة</v>
      </c>
      <c r="G111" s="44"/>
    </row>
    <row r="112">
      <c r="A112" s="9"/>
      <c r="B112" s="8" t="s">
        <v>36</v>
      </c>
      <c r="C112" s="5" t="str">
        <f>VLOOKUP(B112,degreeShorten,2,FALSE)</f>
        <v>أ.د</v>
      </c>
      <c r="D112" s="45" t="s">
        <v>157</v>
      </c>
      <c r="E112" s="43" t="str">
        <f t="shared" si="1"/>
        <v>أ.د.حجز مكان</v>
      </c>
      <c r="G112" s="44"/>
    </row>
    <row r="113">
      <c r="A113" s="9"/>
      <c r="B113" s="8" t="s">
        <v>49</v>
      </c>
      <c r="C113" s="5" t="str">
        <f>VLOOKUP(B113,degreeShorten,2,FALSE)</f>
        <v>م</v>
      </c>
      <c r="D113" s="45" t="s">
        <v>158</v>
      </c>
      <c r="E113" s="43" t="str">
        <f t="shared" si="1"/>
        <v>م.فاطمة محمد</v>
      </c>
      <c r="G113" s="44"/>
    </row>
    <row r="114">
      <c r="A114" s="9" t="s">
        <v>38</v>
      </c>
      <c r="B114" s="8" t="s">
        <v>43</v>
      </c>
      <c r="C114" s="5" t="str">
        <f>VLOOKUP(B114,degreeShorten,2,FALSE)</f>
        <v>د</v>
      </c>
      <c r="D114" s="45" t="s">
        <v>159</v>
      </c>
      <c r="E114" s="43" t="str">
        <f t="shared" si="1"/>
        <v>د.منال شعبان</v>
      </c>
      <c r="G114" s="44"/>
    </row>
    <row r="115">
      <c r="A115" s="9" t="s">
        <v>38</v>
      </c>
      <c r="B115" s="8" t="s">
        <v>49</v>
      </c>
      <c r="C115" s="5" t="str">
        <f>VLOOKUP(B115,degreeShorten,2,FALSE)</f>
        <v>م</v>
      </c>
      <c r="D115" s="47" t="s">
        <v>160</v>
      </c>
      <c r="E115" s="43" t="str">
        <f t="shared" si="1"/>
        <v>م.هشام ياسر أحمد عبد الفتاح</v>
      </c>
      <c r="G115" s="44"/>
    </row>
    <row r="116">
      <c r="A116" s="9" t="s">
        <v>38</v>
      </c>
      <c r="B116" s="8" t="s">
        <v>49</v>
      </c>
      <c r="C116" s="5" t="str">
        <f>VLOOKUP(B116,degreeShorten,2,FALSE)</f>
        <v>م</v>
      </c>
      <c r="D116" s="45" t="s">
        <v>161</v>
      </c>
      <c r="E116" s="43" t="str">
        <f t="shared" si="1"/>
        <v>م.محمود عادل</v>
      </c>
      <c r="G116" s="44"/>
    </row>
    <row r="117">
      <c r="A117" s="9" t="s">
        <v>38</v>
      </c>
      <c r="B117" s="8" t="s">
        <v>49</v>
      </c>
      <c r="C117" s="5" t="str">
        <f>VLOOKUP(B117,degreeShorten,2,FALSE)</f>
        <v>م</v>
      </c>
      <c r="D117" s="45" t="s">
        <v>162</v>
      </c>
      <c r="E117" s="43" t="str">
        <f t="shared" si="1"/>
        <v>م.اثار شعبان</v>
      </c>
      <c r="G117" s="44"/>
    </row>
    <row r="118">
      <c r="B118" s="8"/>
      <c r="D118" s="48"/>
      <c r="E118" s="48"/>
      <c r="G118" s="44"/>
    </row>
    <row r="119">
      <c r="D119" s="48"/>
      <c r="E119" s="48"/>
      <c r="G119" s="44"/>
    </row>
    <row r="120">
      <c r="D120" s="48"/>
      <c r="E120" s="48"/>
      <c r="G120" s="44"/>
    </row>
    <row r="121">
      <c r="D121" s="48"/>
      <c r="E121" s="48"/>
    </row>
    <row r="122">
      <c r="D122" s="48"/>
      <c r="E122" s="48"/>
    </row>
    <row r="123">
      <c r="D123" s="48"/>
      <c r="E123" s="48"/>
    </row>
    <row r="124">
      <c r="D124" s="48"/>
      <c r="E124" s="48"/>
    </row>
    <row r="125">
      <c r="D125" s="48"/>
      <c r="E125" s="48"/>
    </row>
    <row r="126">
      <c r="D126" s="48"/>
      <c r="E126" s="48"/>
    </row>
    <row r="127">
      <c r="D127" s="48"/>
      <c r="E127" s="48"/>
    </row>
    <row r="128">
      <c r="D128" s="48"/>
      <c r="E128" s="48"/>
    </row>
    <row r="129">
      <c r="D129" s="48"/>
      <c r="E129" s="48"/>
    </row>
    <row r="130">
      <c r="D130" s="48"/>
      <c r="E130" s="48"/>
    </row>
    <row r="131">
      <c r="D131" s="48"/>
      <c r="E131" s="48"/>
    </row>
    <row r="132">
      <c r="D132" s="48"/>
      <c r="E132" s="48"/>
    </row>
    <row r="133">
      <c r="D133" s="48"/>
      <c r="E133" s="48"/>
    </row>
    <row r="134">
      <c r="D134" s="48"/>
      <c r="E134" s="48"/>
    </row>
    <row r="135">
      <c r="D135" s="48"/>
      <c r="E135" s="48"/>
    </row>
    <row r="136">
      <c r="D136" s="48"/>
      <c r="E136" s="48"/>
    </row>
    <row r="137">
      <c r="D137" s="48"/>
      <c r="E137" s="48"/>
    </row>
    <row r="138">
      <c r="D138" s="48"/>
      <c r="E138" s="48"/>
    </row>
    <row r="139">
      <c r="D139" s="48"/>
      <c r="E139" s="48"/>
    </row>
    <row r="140">
      <c r="D140" s="48"/>
      <c r="E140" s="48"/>
    </row>
    <row r="141">
      <c r="D141" s="48"/>
      <c r="E141" s="48"/>
    </row>
    <row r="142">
      <c r="D142" s="48"/>
      <c r="E142" s="48"/>
    </row>
    <row r="143">
      <c r="D143" s="48"/>
      <c r="E143" s="48"/>
    </row>
    <row r="144">
      <c r="D144" s="48"/>
      <c r="E144" s="48"/>
    </row>
    <row r="145">
      <c r="D145" s="48"/>
      <c r="E145" s="48"/>
    </row>
    <row r="146">
      <c r="D146" s="48"/>
      <c r="E146" s="48"/>
    </row>
    <row r="147">
      <c r="D147" s="48"/>
      <c r="E147" s="48"/>
    </row>
    <row r="148">
      <c r="D148" s="48"/>
      <c r="E148" s="48"/>
    </row>
    <row r="149">
      <c r="D149" s="48"/>
      <c r="E149" s="48"/>
    </row>
    <row r="150">
      <c r="D150" s="48"/>
      <c r="E150" s="48"/>
    </row>
    <row r="151">
      <c r="D151" s="48"/>
      <c r="E151" s="48"/>
    </row>
    <row r="152">
      <c r="D152" s="48"/>
      <c r="E152" s="48"/>
    </row>
    <row r="153">
      <c r="D153" s="48"/>
      <c r="E153" s="48"/>
    </row>
    <row r="154">
      <c r="D154" s="48"/>
      <c r="E154" s="48"/>
    </row>
    <row r="155">
      <c r="D155" s="48"/>
      <c r="E155" s="48"/>
    </row>
    <row r="156">
      <c r="D156" s="48"/>
      <c r="E156" s="48"/>
    </row>
    <row r="157">
      <c r="D157" s="48"/>
      <c r="E157" s="48"/>
    </row>
    <row r="158">
      <c r="D158" s="48"/>
      <c r="E158" s="48"/>
    </row>
    <row r="159">
      <c r="D159" s="48"/>
      <c r="E159" s="48"/>
    </row>
    <row r="160">
      <c r="D160" s="48"/>
      <c r="E160" s="48"/>
    </row>
    <row r="161">
      <c r="D161" s="48"/>
      <c r="E161" s="48"/>
    </row>
    <row r="162">
      <c r="D162" s="48"/>
      <c r="E162" s="48"/>
    </row>
    <row r="163">
      <c r="D163" s="48"/>
      <c r="E163" s="48"/>
    </row>
    <row r="164">
      <c r="D164" s="48"/>
      <c r="E164" s="48"/>
    </row>
    <row r="165">
      <c r="D165" s="48"/>
      <c r="E165" s="48"/>
    </row>
    <row r="166">
      <c r="D166" s="48"/>
      <c r="E166" s="48"/>
    </row>
    <row r="167">
      <c r="D167" s="48"/>
      <c r="E167" s="48"/>
    </row>
    <row r="168">
      <c r="D168" s="48"/>
      <c r="E168" s="48"/>
    </row>
    <row r="169">
      <c r="D169" s="48"/>
      <c r="E169" s="48"/>
    </row>
    <row r="170">
      <c r="D170" s="48"/>
      <c r="E170" s="48"/>
    </row>
    <row r="171">
      <c r="D171" s="48"/>
      <c r="E171" s="48"/>
    </row>
    <row r="172">
      <c r="D172" s="48"/>
      <c r="E172" s="48"/>
    </row>
    <row r="173">
      <c r="D173" s="48"/>
      <c r="E173" s="48"/>
    </row>
    <row r="174">
      <c r="D174" s="48"/>
      <c r="E174" s="48"/>
    </row>
    <row r="175">
      <c r="D175" s="48"/>
      <c r="E175" s="48"/>
    </row>
    <row r="176">
      <c r="D176" s="48"/>
      <c r="E176" s="48"/>
    </row>
    <row r="177">
      <c r="D177" s="48"/>
      <c r="E177" s="48"/>
    </row>
    <row r="178">
      <c r="D178" s="48"/>
      <c r="E178" s="48"/>
    </row>
    <row r="179">
      <c r="D179" s="48"/>
      <c r="E179" s="48"/>
    </row>
    <row r="180">
      <c r="D180" s="48"/>
      <c r="E180" s="48"/>
    </row>
    <row r="181">
      <c r="D181" s="48"/>
      <c r="E181" s="48"/>
    </row>
    <row r="182">
      <c r="D182" s="48"/>
      <c r="E182" s="48"/>
    </row>
    <row r="183">
      <c r="D183" s="48"/>
      <c r="E183" s="48"/>
    </row>
    <row r="184">
      <c r="D184" s="48"/>
      <c r="E184" s="48"/>
    </row>
    <row r="185">
      <c r="D185" s="48"/>
      <c r="E185" s="48"/>
    </row>
    <row r="186">
      <c r="D186" s="48"/>
      <c r="E186" s="48"/>
    </row>
    <row r="187">
      <c r="D187" s="48"/>
      <c r="E187" s="48"/>
    </row>
    <row r="188">
      <c r="D188" s="48"/>
      <c r="E188" s="48"/>
    </row>
    <row r="189">
      <c r="D189" s="48"/>
      <c r="E189" s="48"/>
    </row>
    <row r="190">
      <c r="D190" s="48"/>
      <c r="E190" s="48"/>
    </row>
    <row r="191">
      <c r="D191" s="48"/>
      <c r="E191" s="48"/>
    </row>
    <row r="192">
      <c r="D192" s="48"/>
      <c r="E192" s="48"/>
    </row>
    <row r="193">
      <c r="D193" s="48"/>
      <c r="E193" s="48"/>
    </row>
    <row r="194">
      <c r="D194" s="48"/>
      <c r="E194" s="48"/>
    </row>
    <row r="195">
      <c r="D195" s="48"/>
      <c r="E195" s="48"/>
    </row>
    <row r="196">
      <c r="D196" s="48"/>
      <c r="E196" s="48"/>
    </row>
    <row r="197">
      <c r="D197" s="48"/>
      <c r="E197" s="48"/>
    </row>
    <row r="198">
      <c r="D198" s="48"/>
      <c r="E198" s="48"/>
    </row>
    <row r="199">
      <c r="D199" s="48"/>
      <c r="E199" s="48"/>
    </row>
    <row r="200">
      <c r="D200" s="48"/>
      <c r="E200" s="48"/>
    </row>
    <row r="201">
      <c r="D201" s="48"/>
      <c r="E201" s="48"/>
    </row>
    <row r="202">
      <c r="D202" s="48"/>
      <c r="E202" s="48"/>
    </row>
    <row r="203">
      <c r="D203" s="48"/>
      <c r="E203" s="48"/>
    </row>
    <row r="204">
      <c r="D204" s="48"/>
      <c r="E204" s="48"/>
    </row>
    <row r="205">
      <c r="D205" s="48"/>
      <c r="E205" s="48"/>
    </row>
    <row r="206">
      <c r="D206" s="48"/>
      <c r="E206" s="48"/>
    </row>
    <row r="207">
      <c r="D207" s="48"/>
      <c r="E207" s="48"/>
    </row>
    <row r="208">
      <c r="D208" s="48"/>
      <c r="E208" s="48"/>
    </row>
    <row r="209">
      <c r="D209" s="48"/>
      <c r="E209" s="48"/>
    </row>
    <row r="210">
      <c r="D210" s="48"/>
      <c r="E210" s="48"/>
    </row>
    <row r="211">
      <c r="D211" s="48"/>
      <c r="E211" s="48"/>
    </row>
    <row r="212">
      <c r="D212" s="48"/>
      <c r="E212" s="48"/>
    </row>
    <row r="213">
      <c r="D213" s="48"/>
      <c r="E213" s="48"/>
    </row>
    <row r="214">
      <c r="D214" s="48"/>
      <c r="E214" s="48"/>
    </row>
    <row r="215">
      <c r="D215" s="48"/>
      <c r="E215" s="48"/>
    </row>
    <row r="216">
      <c r="D216" s="48"/>
      <c r="E216" s="48"/>
    </row>
    <row r="217">
      <c r="D217" s="48"/>
      <c r="E217" s="48"/>
    </row>
    <row r="218">
      <c r="D218" s="48"/>
      <c r="E218" s="48"/>
    </row>
    <row r="219">
      <c r="D219" s="48"/>
      <c r="E219" s="48"/>
    </row>
    <row r="220">
      <c r="D220" s="48"/>
      <c r="E220" s="48"/>
    </row>
    <row r="221">
      <c r="D221" s="48"/>
      <c r="E221" s="48"/>
    </row>
    <row r="222">
      <c r="D222" s="48"/>
      <c r="E222" s="48"/>
    </row>
    <row r="223">
      <c r="D223" s="48"/>
      <c r="E223" s="48"/>
    </row>
    <row r="224">
      <c r="D224" s="48"/>
      <c r="E224" s="48"/>
    </row>
    <row r="225">
      <c r="D225" s="48"/>
      <c r="E225" s="48"/>
    </row>
    <row r="226">
      <c r="D226" s="48"/>
      <c r="E226" s="48"/>
    </row>
    <row r="227">
      <c r="D227" s="48"/>
      <c r="E227" s="48"/>
    </row>
    <row r="228">
      <c r="D228" s="48"/>
      <c r="E228" s="48"/>
    </row>
    <row r="229">
      <c r="D229" s="48"/>
      <c r="E229" s="48"/>
    </row>
    <row r="230">
      <c r="D230" s="48"/>
      <c r="E230" s="48"/>
    </row>
    <row r="231">
      <c r="D231" s="48"/>
      <c r="E231" s="48"/>
    </row>
    <row r="232">
      <c r="D232" s="48"/>
      <c r="E232" s="48"/>
    </row>
    <row r="233">
      <c r="D233" s="48"/>
      <c r="E233" s="48"/>
    </row>
    <row r="234">
      <c r="D234" s="48"/>
      <c r="E234" s="48"/>
    </row>
    <row r="235">
      <c r="D235" s="48"/>
      <c r="E235" s="48"/>
    </row>
    <row r="236">
      <c r="D236" s="48"/>
      <c r="E236" s="48"/>
    </row>
    <row r="237">
      <c r="D237" s="48"/>
      <c r="E237" s="48"/>
    </row>
    <row r="238">
      <c r="D238" s="48"/>
      <c r="E238" s="48"/>
    </row>
    <row r="239">
      <c r="D239" s="48"/>
      <c r="E239" s="48"/>
    </row>
    <row r="240">
      <c r="D240" s="48"/>
      <c r="E240" s="48"/>
    </row>
    <row r="241">
      <c r="D241" s="48"/>
      <c r="E241" s="48"/>
    </row>
    <row r="242">
      <c r="D242" s="48"/>
      <c r="E242" s="48"/>
    </row>
    <row r="243">
      <c r="D243" s="48"/>
      <c r="E243" s="48"/>
    </row>
    <row r="244">
      <c r="D244" s="48"/>
      <c r="E244" s="48"/>
    </row>
    <row r="245">
      <c r="D245" s="48"/>
      <c r="E245" s="48"/>
    </row>
    <row r="246">
      <c r="D246" s="48"/>
      <c r="E246" s="48"/>
    </row>
    <row r="247">
      <c r="D247" s="48"/>
      <c r="E247" s="48"/>
    </row>
    <row r="248">
      <c r="D248" s="48"/>
      <c r="E248" s="48"/>
    </row>
    <row r="249">
      <c r="D249" s="48"/>
      <c r="E249" s="48"/>
    </row>
    <row r="250">
      <c r="D250" s="48"/>
      <c r="E250" s="48"/>
    </row>
    <row r="251">
      <c r="D251" s="48"/>
      <c r="E251" s="48"/>
    </row>
    <row r="252">
      <c r="D252" s="48"/>
      <c r="E252" s="48"/>
    </row>
    <row r="253">
      <c r="D253" s="48"/>
      <c r="E253" s="48"/>
    </row>
    <row r="254">
      <c r="D254" s="48"/>
      <c r="E254" s="48"/>
    </row>
    <row r="255">
      <c r="D255" s="48"/>
      <c r="E255" s="48"/>
    </row>
    <row r="256">
      <c r="D256" s="48"/>
      <c r="E256" s="48"/>
    </row>
    <row r="257">
      <c r="D257" s="48"/>
      <c r="E257" s="48"/>
    </row>
    <row r="258">
      <c r="D258" s="48"/>
      <c r="E258" s="48"/>
    </row>
    <row r="259">
      <c r="D259" s="48"/>
      <c r="E259" s="48"/>
    </row>
    <row r="260">
      <c r="D260" s="48"/>
      <c r="E260" s="48"/>
    </row>
    <row r="261">
      <c r="D261" s="48"/>
      <c r="E261" s="48"/>
    </row>
    <row r="262">
      <c r="D262" s="48"/>
      <c r="E262" s="48"/>
    </row>
    <row r="263">
      <c r="D263" s="48"/>
      <c r="E263" s="48"/>
    </row>
    <row r="264">
      <c r="D264" s="48"/>
      <c r="E264" s="48"/>
    </row>
    <row r="265">
      <c r="D265" s="48"/>
      <c r="E265" s="48"/>
    </row>
    <row r="266">
      <c r="D266" s="48"/>
      <c r="E266" s="48"/>
    </row>
    <row r="267">
      <c r="D267" s="48"/>
      <c r="E267" s="48"/>
    </row>
    <row r="268">
      <c r="D268" s="48"/>
      <c r="E268" s="48"/>
    </row>
    <row r="269">
      <c r="D269" s="48"/>
      <c r="E269" s="48"/>
    </row>
    <row r="270">
      <c r="D270" s="48"/>
      <c r="E270" s="48"/>
    </row>
    <row r="271">
      <c r="D271" s="48"/>
      <c r="E271" s="48"/>
    </row>
    <row r="272">
      <c r="D272" s="48"/>
      <c r="E272" s="48"/>
    </row>
    <row r="273">
      <c r="D273" s="48"/>
      <c r="E273" s="48"/>
    </row>
    <row r="274">
      <c r="D274" s="48"/>
      <c r="E274" s="48"/>
    </row>
    <row r="275">
      <c r="D275" s="48"/>
      <c r="E275" s="48"/>
    </row>
    <row r="276">
      <c r="D276" s="48"/>
      <c r="E276" s="48"/>
    </row>
    <row r="277">
      <c r="D277" s="48"/>
      <c r="E277" s="48"/>
    </row>
    <row r="278">
      <c r="D278" s="48"/>
      <c r="E278" s="48"/>
    </row>
    <row r="279">
      <c r="D279" s="48"/>
      <c r="E279" s="48"/>
    </row>
    <row r="280">
      <c r="D280" s="48"/>
      <c r="E280" s="48"/>
    </row>
    <row r="281">
      <c r="D281" s="48"/>
      <c r="E281" s="48"/>
    </row>
    <row r="282">
      <c r="D282" s="48"/>
      <c r="E282" s="48"/>
    </row>
    <row r="283">
      <c r="D283" s="48"/>
      <c r="E283" s="48"/>
    </row>
    <row r="284">
      <c r="D284" s="48"/>
      <c r="E284" s="48"/>
    </row>
    <row r="285">
      <c r="D285" s="48"/>
      <c r="E285" s="48"/>
    </row>
    <row r="286">
      <c r="D286" s="48"/>
      <c r="E286" s="48"/>
    </row>
    <row r="287">
      <c r="D287" s="48"/>
      <c r="E287" s="48"/>
    </row>
    <row r="288">
      <c r="D288" s="48"/>
      <c r="E288" s="48"/>
    </row>
    <row r="289">
      <c r="D289" s="48"/>
      <c r="E289" s="48"/>
    </row>
    <row r="290">
      <c r="D290" s="48"/>
      <c r="E290" s="48"/>
    </row>
    <row r="291">
      <c r="D291" s="48"/>
      <c r="E291" s="48"/>
    </row>
    <row r="292">
      <c r="D292" s="48"/>
      <c r="E292" s="48"/>
    </row>
    <row r="293">
      <c r="D293" s="48"/>
      <c r="E293" s="48"/>
    </row>
    <row r="294">
      <c r="D294" s="48"/>
      <c r="E294" s="48"/>
    </row>
    <row r="295">
      <c r="D295" s="48"/>
      <c r="E295" s="48"/>
    </row>
    <row r="296">
      <c r="D296" s="48"/>
      <c r="E296" s="48"/>
    </row>
    <row r="297">
      <c r="D297" s="48"/>
      <c r="E297" s="48"/>
    </row>
    <row r="298">
      <c r="D298" s="48"/>
      <c r="E298" s="48"/>
    </row>
    <row r="299">
      <c r="D299" s="48"/>
      <c r="E299" s="48"/>
    </row>
    <row r="300">
      <c r="D300" s="48"/>
      <c r="E300" s="48"/>
    </row>
    <row r="301">
      <c r="D301" s="48"/>
      <c r="E301" s="48"/>
    </row>
    <row r="302">
      <c r="D302" s="48"/>
      <c r="E302" s="48"/>
    </row>
    <row r="303">
      <c r="D303" s="48"/>
      <c r="E303" s="48"/>
    </row>
    <row r="304">
      <c r="D304" s="48"/>
      <c r="E304" s="48"/>
    </row>
    <row r="305">
      <c r="D305" s="48"/>
      <c r="E305" s="48"/>
    </row>
    <row r="306">
      <c r="D306" s="48"/>
      <c r="E306" s="48"/>
    </row>
    <row r="307">
      <c r="D307" s="48"/>
      <c r="E307" s="48"/>
    </row>
    <row r="308">
      <c r="D308" s="48"/>
      <c r="E308" s="48"/>
    </row>
    <row r="309">
      <c r="D309" s="48"/>
      <c r="E309" s="48"/>
    </row>
    <row r="310">
      <c r="D310" s="48"/>
      <c r="E310" s="48"/>
    </row>
    <row r="311">
      <c r="D311" s="48"/>
      <c r="E311" s="48"/>
    </row>
    <row r="312">
      <c r="D312" s="48"/>
      <c r="E312" s="48"/>
    </row>
    <row r="313">
      <c r="D313" s="48"/>
      <c r="E313" s="48"/>
    </row>
    <row r="314">
      <c r="D314" s="48"/>
      <c r="E314" s="48"/>
    </row>
    <row r="315">
      <c r="D315" s="48"/>
      <c r="E315" s="48"/>
    </row>
    <row r="316">
      <c r="D316" s="48"/>
      <c r="E316" s="48"/>
    </row>
    <row r="317">
      <c r="D317" s="48"/>
      <c r="E317" s="48"/>
    </row>
    <row r="318">
      <c r="D318" s="48"/>
      <c r="E318" s="48"/>
    </row>
    <row r="319">
      <c r="D319" s="48"/>
      <c r="E319" s="48"/>
    </row>
    <row r="320">
      <c r="D320" s="48"/>
      <c r="E320" s="48"/>
    </row>
    <row r="321">
      <c r="D321" s="48"/>
      <c r="E321" s="48"/>
    </row>
    <row r="322">
      <c r="D322" s="48"/>
      <c r="E322" s="48"/>
    </row>
    <row r="323">
      <c r="D323" s="48"/>
      <c r="E323" s="48"/>
    </row>
    <row r="324">
      <c r="D324" s="48"/>
      <c r="E324" s="48"/>
    </row>
    <row r="325">
      <c r="D325" s="48"/>
      <c r="E325" s="48"/>
    </row>
    <row r="326">
      <c r="D326" s="48"/>
      <c r="E326" s="48"/>
    </row>
    <row r="327">
      <c r="D327" s="48"/>
      <c r="E327" s="48"/>
    </row>
    <row r="328">
      <c r="D328" s="48"/>
      <c r="E328" s="48"/>
    </row>
    <row r="329">
      <c r="D329" s="48"/>
      <c r="E329" s="48"/>
    </row>
    <row r="330">
      <c r="D330" s="48"/>
      <c r="E330" s="48"/>
    </row>
    <row r="331">
      <c r="D331" s="48"/>
      <c r="E331" s="48"/>
    </row>
    <row r="332">
      <c r="D332" s="48"/>
      <c r="E332" s="48"/>
    </row>
    <row r="333">
      <c r="D333" s="48"/>
      <c r="E333" s="48"/>
    </row>
    <row r="334">
      <c r="D334" s="48"/>
      <c r="E334" s="48"/>
    </row>
    <row r="335">
      <c r="D335" s="48"/>
      <c r="E335" s="48"/>
    </row>
    <row r="336">
      <c r="D336" s="48"/>
      <c r="E336" s="48"/>
    </row>
    <row r="337">
      <c r="D337" s="48"/>
      <c r="E337" s="48"/>
    </row>
    <row r="338">
      <c r="D338" s="48"/>
      <c r="E338" s="48"/>
    </row>
    <row r="339">
      <c r="D339" s="48"/>
      <c r="E339" s="48"/>
    </row>
    <row r="340">
      <c r="D340" s="48"/>
      <c r="E340" s="48"/>
    </row>
    <row r="341">
      <c r="D341" s="48"/>
      <c r="E341" s="48"/>
    </row>
    <row r="342">
      <c r="D342" s="48"/>
      <c r="E342" s="48"/>
    </row>
    <row r="343">
      <c r="D343" s="48"/>
      <c r="E343" s="48"/>
    </row>
    <row r="344">
      <c r="D344" s="48"/>
      <c r="E344" s="48"/>
    </row>
    <row r="345">
      <c r="D345" s="48"/>
      <c r="E345" s="48"/>
    </row>
    <row r="346">
      <c r="D346" s="48"/>
      <c r="E346" s="48"/>
    </row>
    <row r="347">
      <c r="D347" s="48"/>
      <c r="E347" s="48"/>
    </row>
    <row r="348">
      <c r="D348" s="48"/>
      <c r="E348" s="48"/>
    </row>
    <row r="349">
      <c r="D349" s="48"/>
      <c r="E349" s="48"/>
    </row>
    <row r="350">
      <c r="D350" s="48"/>
      <c r="E350" s="48"/>
    </row>
    <row r="351">
      <c r="D351" s="48"/>
      <c r="E351" s="48"/>
    </row>
    <row r="352">
      <c r="D352" s="48"/>
      <c r="E352" s="48"/>
    </row>
    <row r="353">
      <c r="D353" s="48"/>
      <c r="E353" s="48"/>
    </row>
    <row r="354">
      <c r="D354" s="48"/>
      <c r="E354" s="48"/>
    </row>
    <row r="355">
      <c r="D355" s="48"/>
      <c r="E355" s="48"/>
    </row>
    <row r="356">
      <c r="D356" s="48"/>
      <c r="E356" s="48"/>
    </row>
    <row r="357">
      <c r="D357" s="48"/>
      <c r="E357" s="48"/>
    </row>
    <row r="358">
      <c r="D358" s="48"/>
      <c r="E358" s="48"/>
    </row>
    <row r="359">
      <c r="D359" s="48"/>
      <c r="E359" s="48"/>
    </row>
    <row r="360">
      <c r="D360" s="48"/>
      <c r="E360" s="48"/>
    </row>
    <row r="361">
      <c r="D361" s="48"/>
      <c r="E361" s="48"/>
    </row>
    <row r="362">
      <c r="D362" s="48"/>
      <c r="E362" s="48"/>
    </row>
    <row r="363">
      <c r="D363" s="48"/>
      <c r="E363" s="48"/>
    </row>
    <row r="364">
      <c r="D364" s="48"/>
      <c r="E364" s="48"/>
    </row>
    <row r="365">
      <c r="D365" s="48"/>
      <c r="E365" s="48"/>
    </row>
    <row r="366">
      <c r="D366" s="48"/>
      <c r="E366" s="48"/>
    </row>
    <row r="367">
      <c r="D367" s="48"/>
      <c r="E367" s="48"/>
    </row>
    <row r="368">
      <c r="D368" s="48"/>
      <c r="E368" s="48"/>
    </row>
    <row r="369">
      <c r="D369" s="48"/>
      <c r="E369" s="48"/>
    </row>
    <row r="370">
      <c r="D370" s="48"/>
      <c r="E370" s="48"/>
    </row>
    <row r="371">
      <c r="D371" s="48"/>
      <c r="E371" s="48"/>
    </row>
    <row r="372">
      <c r="D372" s="48"/>
      <c r="E372" s="48"/>
    </row>
    <row r="373">
      <c r="D373" s="48"/>
      <c r="E373" s="48"/>
    </row>
    <row r="374">
      <c r="D374" s="48"/>
      <c r="E374" s="48"/>
    </row>
    <row r="375">
      <c r="D375" s="48"/>
      <c r="E375" s="48"/>
    </row>
    <row r="376">
      <c r="D376" s="48"/>
      <c r="E376" s="48"/>
    </row>
    <row r="377">
      <c r="D377" s="48"/>
      <c r="E377" s="48"/>
    </row>
    <row r="378">
      <c r="D378" s="48"/>
      <c r="E378" s="48"/>
    </row>
    <row r="379">
      <c r="D379" s="48"/>
      <c r="E379" s="48"/>
    </row>
    <row r="380">
      <c r="D380" s="48"/>
      <c r="E380" s="48"/>
    </row>
    <row r="381">
      <c r="D381" s="48"/>
      <c r="E381" s="48"/>
    </row>
    <row r="382">
      <c r="D382" s="48"/>
      <c r="E382" s="48"/>
    </row>
    <row r="383">
      <c r="D383" s="48"/>
      <c r="E383" s="48"/>
    </row>
    <row r="384">
      <c r="D384" s="48"/>
      <c r="E384" s="48"/>
    </row>
    <row r="385">
      <c r="D385" s="48"/>
      <c r="E385" s="48"/>
    </row>
    <row r="386">
      <c r="D386" s="48"/>
      <c r="E386" s="48"/>
    </row>
    <row r="387">
      <c r="D387" s="48"/>
      <c r="E387" s="48"/>
    </row>
    <row r="388">
      <c r="D388" s="48"/>
      <c r="E388" s="48"/>
    </row>
    <row r="389">
      <c r="D389" s="48"/>
      <c r="E389" s="48"/>
    </row>
    <row r="390">
      <c r="D390" s="48"/>
      <c r="E390" s="48"/>
    </row>
    <row r="391">
      <c r="D391" s="48"/>
      <c r="E391" s="48"/>
    </row>
    <row r="392">
      <c r="D392" s="48"/>
      <c r="E392" s="48"/>
    </row>
    <row r="393">
      <c r="D393" s="48"/>
      <c r="E393" s="48"/>
    </row>
    <row r="394">
      <c r="D394" s="48"/>
      <c r="E394" s="48"/>
    </row>
    <row r="395">
      <c r="D395" s="48"/>
      <c r="E395" s="48"/>
    </row>
    <row r="396">
      <c r="D396" s="48"/>
      <c r="E396" s="48"/>
    </row>
    <row r="397">
      <c r="D397" s="48"/>
      <c r="E397" s="48"/>
    </row>
    <row r="398">
      <c r="D398" s="48"/>
      <c r="E398" s="48"/>
    </row>
    <row r="399">
      <c r="D399" s="48"/>
      <c r="E399" s="48"/>
    </row>
    <row r="400">
      <c r="D400" s="48"/>
      <c r="E400" s="48"/>
    </row>
    <row r="401">
      <c r="D401" s="48"/>
      <c r="E401" s="48"/>
    </row>
    <row r="402">
      <c r="D402" s="48"/>
      <c r="E402" s="48"/>
    </row>
    <row r="403">
      <c r="D403" s="48"/>
      <c r="E403" s="48"/>
    </row>
    <row r="404">
      <c r="D404" s="48"/>
      <c r="E404" s="48"/>
    </row>
    <row r="405">
      <c r="D405" s="48"/>
      <c r="E405" s="48"/>
    </row>
    <row r="406">
      <c r="D406" s="48"/>
      <c r="E406" s="48"/>
    </row>
    <row r="407">
      <c r="D407" s="48"/>
      <c r="E407" s="48"/>
    </row>
    <row r="408">
      <c r="D408" s="48"/>
      <c r="E408" s="48"/>
    </row>
    <row r="409">
      <c r="D409" s="48"/>
      <c r="E409" s="48"/>
    </row>
    <row r="410">
      <c r="D410" s="48"/>
      <c r="E410" s="48"/>
    </row>
    <row r="411">
      <c r="D411" s="48"/>
      <c r="E411" s="48"/>
    </row>
    <row r="412">
      <c r="D412" s="48"/>
      <c r="E412" s="48"/>
    </row>
    <row r="413">
      <c r="D413" s="48"/>
      <c r="E413" s="48"/>
    </row>
    <row r="414">
      <c r="D414" s="48"/>
      <c r="E414" s="48"/>
    </row>
    <row r="415">
      <c r="D415" s="48"/>
      <c r="E415" s="48"/>
    </row>
    <row r="416">
      <c r="D416" s="48"/>
      <c r="E416" s="48"/>
    </row>
    <row r="417">
      <c r="D417" s="48"/>
      <c r="E417" s="48"/>
    </row>
    <row r="418">
      <c r="D418" s="48"/>
      <c r="E418" s="48"/>
    </row>
    <row r="419">
      <c r="D419" s="48"/>
      <c r="E419" s="48"/>
    </row>
    <row r="420">
      <c r="D420" s="48"/>
      <c r="E420" s="48"/>
    </row>
    <row r="421">
      <c r="D421" s="48"/>
      <c r="E421" s="48"/>
    </row>
    <row r="422">
      <c r="D422" s="48"/>
      <c r="E422" s="48"/>
    </row>
    <row r="423">
      <c r="D423" s="48"/>
      <c r="E423" s="48"/>
    </row>
    <row r="424">
      <c r="D424" s="48"/>
      <c r="E424" s="48"/>
    </row>
    <row r="425">
      <c r="D425" s="48"/>
      <c r="E425" s="48"/>
    </row>
    <row r="426">
      <c r="D426" s="48"/>
      <c r="E426" s="48"/>
    </row>
    <row r="427">
      <c r="D427" s="48"/>
      <c r="E427" s="48"/>
    </row>
    <row r="428">
      <c r="D428" s="48"/>
      <c r="E428" s="48"/>
    </row>
    <row r="429">
      <c r="D429" s="48"/>
      <c r="E429" s="48"/>
    </row>
    <row r="430">
      <c r="D430" s="48"/>
      <c r="E430" s="48"/>
    </row>
    <row r="431">
      <c r="D431" s="48"/>
      <c r="E431" s="48"/>
    </row>
    <row r="432">
      <c r="D432" s="48"/>
      <c r="E432" s="48"/>
    </row>
    <row r="433">
      <c r="D433" s="48"/>
      <c r="E433" s="48"/>
    </row>
    <row r="434">
      <c r="D434" s="48"/>
      <c r="E434" s="48"/>
    </row>
    <row r="435">
      <c r="D435" s="48"/>
      <c r="E435" s="48"/>
    </row>
    <row r="436">
      <c r="D436" s="48"/>
      <c r="E436" s="48"/>
    </row>
    <row r="437">
      <c r="D437" s="48"/>
      <c r="E437" s="48"/>
    </row>
    <row r="438">
      <c r="D438" s="48"/>
      <c r="E438" s="48"/>
    </row>
    <row r="439">
      <c r="D439" s="48"/>
      <c r="E439" s="48"/>
    </row>
    <row r="440">
      <c r="D440" s="48"/>
      <c r="E440" s="48"/>
    </row>
    <row r="441">
      <c r="D441" s="48"/>
      <c r="E441" s="48"/>
    </row>
    <row r="442">
      <c r="D442" s="48"/>
      <c r="E442" s="48"/>
    </row>
    <row r="443">
      <c r="D443" s="48"/>
      <c r="E443" s="48"/>
    </row>
    <row r="444">
      <c r="D444" s="48"/>
      <c r="E444" s="48"/>
    </row>
    <row r="445">
      <c r="D445" s="48"/>
      <c r="E445" s="48"/>
    </row>
    <row r="446">
      <c r="D446" s="48"/>
      <c r="E446" s="48"/>
    </row>
    <row r="447">
      <c r="D447" s="48"/>
      <c r="E447" s="48"/>
    </row>
    <row r="448">
      <c r="D448" s="48"/>
      <c r="E448" s="48"/>
    </row>
    <row r="449">
      <c r="D449" s="48"/>
      <c r="E449" s="48"/>
    </row>
    <row r="450">
      <c r="D450" s="48"/>
      <c r="E450" s="48"/>
    </row>
    <row r="451">
      <c r="D451" s="48"/>
      <c r="E451" s="48"/>
    </row>
    <row r="452">
      <c r="D452" s="48"/>
      <c r="E452" s="48"/>
    </row>
    <row r="453">
      <c r="D453" s="48"/>
      <c r="E453" s="48"/>
    </row>
    <row r="454">
      <c r="D454" s="48"/>
      <c r="E454" s="48"/>
    </row>
    <row r="455">
      <c r="D455" s="48"/>
      <c r="E455" s="48"/>
    </row>
    <row r="456">
      <c r="D456" s="48"/>
      <c r="E456" s="48"/>
    </row>
    <row r="457">
      <c r="D457" s="48"/>
      <c r="E457" s="48"/>
    </row>
    <row r="458">
      <c r="D458" s="48"/>
      <c r="E458" s="48"/>
    </row>
    <row r="459">
      <c r="D459" s="48"/>
      <c r="E459" s="48"/>
    </row>
    <row r="460">
      <c r="D460" s="48"/>
      <c r="E460" s="48"/>
    </row>
    <row r="461">
      <c r="D461" s="48"/>
      <c r="E461" s="48"/>
    </row>
    <row r="462">
      <c r="D462" s="48"/>
      <c r="E462" s="48"/>
    </row>
    <row r="463">
      <c r="D463" s="48"/>
      <c r="E463" s="48"/>
    </row>
    <row r="464">
      <c r="D464" s="48"/>
      <c r="E464" s="48"/>
    </row>
    <row r="465">
      <c r="D465" s="48"/>
      <c r="E465" s="48"/>
    </row>
    <row r="466">
      <c r="D466" s="48"/>
      <c r="E466" s="48"/>
    </row>
    <row r="467">
      <c r="D467" s="48"/>
      <c r="E467" s="48"/>
    </row>
    <row r="468">
      <c r="D468" s="48"/>
      <c r="E468" s="48"/>
    </row>
    <row r="469">
      <c r="D469" s="48"/>
      <c r="E469" s="48"/>
    </row>
    <row r="470">
      <c r="D470" s="48"/>
      <c r="E470" s="48"/>
    </row>
    <row r="471">
      <c r="D471" s="48"/>
      <c r="E471" s="48"/>
    </row>
    <row r="472">
      <c r="D472" s="48"/>
      <c r="E472" s="48"/>
    </row>
    <row r="473">
      <c r="D473" s="48"/>
      <c r="E473" s="48"/>
    </row>
    <row r="474">
      <c r="D474" s="48"/>
      <c r="E474" s="48"/>
    </row>
    <row r="475">
      <c r="D475" s="48"/>
      <c r="E475" s="48"/>
    </row>
    <row r="476">
      <c r="D476" s="48"/>
      <c r="E476" s="48"/>
    </row>
    <row r="477">
      <c r="D477" s="48"/>
      <c r="E477" s="48"/>
    </row>
    <row r="478">
      <c r="D478" s="48"/>
      <c r="E478" s="48"/>
    </row>
    <row r="479">
      <c r="D479" s="48"/>
      <c r="E479" s="48"/>
    </row>
    <row r="480">
      <c r="D480" s="48"/>
      <c r="E480" s="48"/>
    </row>
    <row r="481">
      <c r="D481" s="48"/>
      <c r="E481" s="48"/>
    </row>
    <row r="482">
      <c r="D482" s="48"/>
      <c r="E482" s="48"/>
    </row>
    <row r="483">
      <c r="D483" s="48"/>
      <c r="E483" s="48"/>
    </row>
    <row r="484">
      <c r="D484" s="48"/>
      <c r="E484" s="48"/>
    </row>
    <row r="485">
      <c r="D485" s="48"/>
      <c r="E485" s="48"/>
    </row>
    <row r="486">
      <c r="D486" s="48"/>
      <c r="E486" s="48"/>
    </row>
    <row r="487">
      <c r="D487" s="48"/>
      <c r="E487" s="48"/>
    </row>
    <row r="488">
      <c r="D488" s="48"/>
      <c r="E488" s="48"/>
    </row>
    <row r="489">
      <c r="D489" s="48"/>
      <c r="E489" s="48"/>
    </row>
    <row r="490">
      <c r="D490" s="48"/>
      <c r="E490" s="48"/>
    </row>
    <row r="491">
      <c r="D491" s="48"/>
      <c r="E491" s="48"/>
    </row>
    <row r="492">
      <c r="D492" s="48"/>
      <c r="E492" s="48"/>
    </row>
    <row r="493">
      <c r="D493" s="48"/>
      <c r="E493" s="48"/>
    </row>
    <row r="494">
      <c r="D494" s="48"/>
      <c r="E494" s="48"/>
    </row>
    <row r="495">
      <c r="D495" s="48"/>
      <c r="E495" s="48"/>
    </row>
    <row r="496">
      <c r="D496" s="48"/>
      <c r="E496" s="48"/>
    </row>
    <row r="497">
      <c r="D497" s="48"/>
      <c r="E497" s="48"/>
    </row>
    <row r="498">
      <c r="D498" s="48"/>
      <c r="E498" s="48"/>
    </row>
    <row r="499">
      <c r="D499" s="48"/>
      <c r="E499" s="48"/>
    </row>
    <row r="500">
      <c r="D500" s="48"/>
      <c r="E500" s="48"/>
    </row>
    <row r="501">
      <c r="D501" s="48"/>
      <c r="E501" s="48"/>
    </row>
    <row r="502">
      <c r="D502" s="48"/>
      <c r="E502" s="48"/>
    </row>
    <row r="503">
      <c r="D503" s="48"/>
      <c r="E503" s="48"/>
    </row>
    <row r="504">
      <c r="D504" s="48"/>
      <c r="E504" s="48"/>
    </row>
    <row r="505">
      <c r="D505" s="48"/>
      <c r="E505" s="48"/>
    </row>
    <row r="506">
      <c r="D506" s="48"/>
      <c r="E506" s="48"/>
    </row>
    <row r="507">
      <c r="D507" s="48"/>
      <c r="E507" s="48"/>
    </row>
    <row r="508">
      <c r="D508" s="48"/>
      <c r="E508" s="48"/>
    </row>
    <row r="509">
      <c r="D509" s="48"/>
      <c r="E509" s="48"/>
    </row>
    <row r="510">
      <c r="D510" s="48"/>
      <c r="E510" s="48"/>
    </row>
    <row r="511">
      <c r="D511" s="48"/>
      <c r="E511" s="48"/>
    </row>
    <row r="512">
      <c r="D512" s="48"/>
      <c r="E512" s="48"/>
    </row>
    <row r="513">
      <c r="D513" s="48"/>
      <c r="E513" s="48"/>
    </row>
    <row r="514">
      <c r="D514" s="48"/>
      <c r="E514" s="48"/>
    </row>
    <row r="515">
      <c r="D515" s="48"/>
      <c r="E515" s="48"/>
    </row>
    <row r="516">
      <c r="D516" s="48"/>
      <c r="E516" s="48"/>
    </row>
    <row r="517">
      <c r="D517" s="48"/>
      <c r="E517" s="48"/>
    </row>
    <row r="518">
      <c r="D518" s="48"/>
      <c r="E518" s="48"/>
    </row>
    <row r="519">
      <c r="D519" s="48"/>
      <c r="E519" s="48"/>
    </row>
    <row r="520">
      <c r="D520" s="48"/>
      <c r="E520" s="48"/>
    </row>
    <row r="521">
      <c r="D521" s="48"/>
      <c r="E521" s="48"/>
    </row>
    <row r="522">
      <c r="D522" s="48"/>
      <c r="E522" s="48"/>
    </row>
    <row r="523">
      <c r="D523" s="48"/>
      <c r="E523" s="48"/>
    </row>
    <row r="524">
      <c r="D524" s="48"/>
      <c r="E524" s="48"/>
    </row>
    <row r="525">
      <c r="D525" s="48"/>
      <c r="E525" s="48"/>
    </row>
    <row r="526">
      <c r="D526" s="48"/>
      <c r="E526" s="48"/>
    </row>
    <row r="527">
      <c r="D527" s="48"/>
      <c r="E527" s="48"/>
    </row>
    <row r="528">
      <c r="D528" s="48"/>
      <c r="E528" s="48"/>
    </row>
    <row r="529">
      <c r="D529" s="48"/>
      <c r="E529" s="48"/>
    </row>
    <row r="530">
      <c r="D530" s="48"/>
      <c r="E530" s="48"/>
    </row>
    <row r="531">
      <c r="D531" s="48"/>
      <c r="E531" s="48"/>
    </row>
    <row r="532">
      <c r="D532" s="48"/>
      <c r="E532" s="48"/>
    </row>
    <row r="533">
      <c r="D533" s="48"/>
      <c r="E533" s="48"/>
    </row>
    <row r="534">
      <c r="D534" s="48"/>
      <c r="E534" s="48"/>
    </row>
    <row r="535">
      <c r="D535" s="48"/>
      <c r="E535" s="48"/>
    </row>
    <row r="536">
      <c r="D536" s="48"/>
      <c r="E536" s="48"/>
    </row>
    <row r="537">
      <c r="D537" s="48"/>
      <c r="E537" s="48"/>
    </row>
    <row r="538">
      <c r="D538" s="48"/>
      <c r="E538" s="48"/>
    </row>
    <row r="539">
      <c r="D539" s="48"/>
      <c r="E539" s="48"/>
    </row>
    <row r="540">
      <c r="D540" s="48"/>
      <c r="E540" s="48"/>
    </row>
    <row r="541">
      <c r="D541" s="48"/>
      <c r="E541" s="48"/>
    </row>
    <row r="542">
      <c r="D542" s="48"/>
      <c r="E542" s="48"/>
    </row>
    <row r="543">
      <c r="D543" s="48"/>
      <c r="E543" s="48"/>
    </row>
    <row r="544">
      <c r="D544" s="48"/>
      <c r="E544" s="48"/>
    </row>
    <row r="545">
      <c r="D545" s="48"/>
      <c r="E545" s="48"/>
    </row>
    <row r="546">
      <c r="D546" s="48"/>
      <c r="E546" s="48"/>
    </row>
    <row r="547">
      <c r="D547" s="48"/>
      <c r="E547" s="48"/>
    </row>
    <row r="548">
      <c r="D548" s="48"/>
      <c r="E548" s="48"/>
    </row>
    <row r="549">
      <c r="D549" s="48"/>
      <c r="E549" s="48"/>
    </row>
    <row r="550">
      <c r="D550" s="48"/>
      <c r="E550" s="48"/>
    </row>
    <row r="551">
      <c r="D551" s="48"/>
      <c r="E551" s="48"/>
    </row>
    <row r="552">
      <c r="D552" s="48"/>
      <c r="E552" s="48"/>
    </row>
    <row r="553">
      <c r="D553" s="48"/>
      <c r="E553" s="48"/>
    </row>
    <row r="554">
      <c r="D554" s="48"/>
      <c r="E554" s="48"/>
    </row>
    <row r="555">
      <c r="D555" s="48"/>
      <c r="E555" s="48"/>
    </row>
    <row r="556">
      <c r="D556" s="48"/>
      <c r="E556" s="48"/>
    </row>
    <row r="557">
      <c r="D557" s="48"/>
      <c r="E557" s="48"/>
    </row>
    <row r="558">
      <c r="D558" s="48"/>
      <c r="E558" s="48"/>
    </row>
    <row r="559">
      <c r="D559" s="48"/>
      <c r="E559" s="48"/>
    </row>
    <row r="560">
      <c r="D560" s="48"/>
      <c r="E560" s="48"/>
    </row>
    <row r="561">
      <c r="D561" s="48"/>
      <c r="E561" s="48"/>
    </row>
    <row r="562">
      <c r="D562" s="48"/>
      <c r="E562" s="48"/>
    </row>
    <row r="563">
      <c r="D563" s="48"/>
      <c r="E563" s="48"/>
    </row>
    <row r="564">
      <c r="D564" s="48"/>
      <c r="E564" s="48"/>
    </row>
    <row r="565">
      <c r="D565" s="48"/>
      <c r="E565" s="48"/>
    </row>
    <row r="566">
      <c r="D566" s="48"/>
      <c r="E566" s="48"/>
    </row>
    <row r="567">
      <c r="D567" s="48"/>
      <c r="E567" s="48"/>
    </row>
    <row r="568">
      <c r="D568" s="48"/>
      <c r="E568" s="48"/>
    </row>
    <row r="569">
      <c r="D569" s="48"/>
      <c r="E569" s="48"/>
    </row>
    <row r="570">
      <c r="D570" s="48"/>
      <c r="E570" s="48"/>
    </row>
    <row r="571">
      <c r="D571" s="48"/>
      <c r="E571" s="48"/>
    </row>
    <row r="572">
      <c r="D572" s="48"/>
      <c r="E572" s="48"/>
    </row>
    <row r="573">
      <c r="D573" s="48"/>
      <c r="E573" s="48"/>
    </row>
    <row r="574">
      <c r="D574" s="48"/>
      <c r="E574" s="48"/>
    </row>
    <row r="575">
      <c r="D575" s="48"/>
      <c r="E575" s="48"/>
    </row>
    <row r="576">
      <c r="D576" s="48"/>
      <c r="E576" s="48"/>
    </row>
    <row r="577">
      <c r="D577" s="48"/>
      <c r="E577" s="48"/>
    </row>
    <row r="578">
      <c r="D578" s="48"/>
      <c r="E578" s="48"/>
    </row>
    <row r="579">
      <c r="D579" s="48"/>
      <c r="E579" s="48"/>
    </row>
    <row r="580">
      <c r="D580" s="48"/>
      <c r="E580" s="48"/>
    </row>
    <row r="581">
      <c r="D581" s="48"/>
      <c r="E581" s="48"/>
    </row>
    <row r="582">
      <c r="D582" s="48"/>
      <c r="E582" s="48"/>
    </row>
    <row r="583">
      <c r="D583" s="48"/>
      <c r="E583" s="48"/>
    </row>
    <row r="584">
      <c r="D584" s="48"/>
      <c r="E584" s="48"/>
    </row>
    <row r="585">
      <c r="D585" s="48"/>
      <c r="E585" s="48"/>
    </row>
    <row r="586">
      <c r="D586" s="48"/>
      <c r="E586" s="48"/>
    </row>
    <row r="587">
      <c r="D587" s="48"/>
      <c r="E587" s="48"/>
    </row>
    <row r="588">
      <c r="D588" s="48"/>
      <c r="E588" s="48"/>
    </row>
    <row r="589">
      <c r="D589" s="48"/>
      <c r="E589" s="48"/>
    </row>
    <row r="590">
      <c r="D590" s="48"/>
      <c r="E590" s="48"/>
    </row>
    <row r="591">
      <c r="D591" s="48"/>
      <c r="E591" s="48"/>
    </row>
    <row r="592">
      <c r="D592" s="48"/>
      <c r="E592" s="48"/>
    </row>
    <row r="593">
      <c r="D593" s="48"/>
      <c r="E593" s="48"/>
    </row>
    <row r="594">
      <c r="D594" s="48"/>
      <c r="E594" s="48"/>
    </row>
    <row r="595">
      <c r="D595" s="48"/>
      <c r="E595" s="48"/>
    </row>
    <row r="596">
      <c r="D596" s="48"/>
      <c r="E596" s="48"/>
    </row>
    <row r="597">
      <c r="D597" s="48"/>
      <c r="E597" s="48"/>
    </row>
    <row r="598">
      <c r="D598" s="48"/>
      <c r="E598" s="48"/>
    </row>
    <row r="599">
      <c r="D599" s="48"/>
      <c r="E599" s="48"/>
    </row>
    <row r="600">
      <c r="D600" s="48"/>
      <c r="E600" s="48"/>
    </row>
    <row r="601">
      <c r="D601" s="48"/>
      <c r="E601" s="48"/>
    </row>
    <row r="602">
      <c r="D602" s="48"/>
      <c r="E602" s="48"/>
    </row>
    <row r="603">
      <c r="D603" s="48"/>
      <c r="E603" s="48"/>
    </row>
    <row r="604">
      <c r="D604" s="48"/>
      <c r="E604" s="48"/>
    </row>
    <row r="605">
      <c r="D605" s="48"/>
      <c r="E605" s="48"/>
    </row>
    <row r="606">
      <c r="D606" s="48"/>
      <c r="E606" s="48"/>
    </row>
    <row r="607">
      <c r="D607" s="48"/>
      <c r="E607" s="48"/>
    </row>
    <row r="608">
      <c r="D608" s="48"/>
      <c r="E608" s="48"/>
    </row>
    <row r="609">
      <c r="D609" s="48"/>
      <c r="E609" s="48"/>
    </row>
    <row r="610">
      <c r="D610" s="48"/>
      <c r="E610" s="48"/>
    </row>
    <row r="611">
      <c r="D611" s="48"/>
      <c r="E611" s="48"/>
    </row>
    <row r="612">
      <c r="D612" s="48"/>
      <c r="E612" s="48"/>
    </row>
    <row r="613">
      <c r="D613" s="48"/>
      <c r="E613" s="48"/>
    </row>
    <row r="614">
      <c r="D614" s="48"/>
      <c r="E614" s="48"/>
    </row>
    <row r="615">
      <c r="D615" s="48"/>
      <c r="E615" s="48"/>
    </row>
    <row r="616">
      <c r="D616" s="48"/>
      <c r="E616" s="48"/>
    </row>
    <row r="617">
      <c r="D617" s="48"/>
      <c r="E617" s="48"/>
    </row>
    <row r="618">
      <c r="D618" s="48"/>
      <c r="E618" s="48"/>
    </row>
    <row r="619">
      <c r="D619" s="48"/>
      <c r="E619" s="48"/>
    </row>
    <row r="620">
      <c r="D620" s="48"/>
      <c r="E620" s="48"/>
    </row>
    <row r="621">
      <c r="D621" s="48"/>
      <c r="E621" s="48"/>
    </row>
    <row r="622">
      <c r="D622" s="48"/>
      <c r="E622" s="48"/>
    </row>
    <row r="623">
      <c r="D623" s="48"/>
      <c r="E623" s="48"/>
    </row>
    <row r="624">
      <c r="D624" s="48"/>
      <c r="E624" s="48"/>
    </row>
    <row r="625">
      <c r="D625" s="48"/>
      <c r="E625" s="48"/>
    </row>
    <row r="626">
      <c r="D626" s="48"/>
      <c r="E626" s="48"/>
    </row>
    <row r="627">
      <c r="D627" s="48"/>
      <c r="E627" s="48"/>
    </row>
    <row r="628">
      <c r="D628" s="48"/>
      <c r="E628" s="48"/>
    </row>
    <row r="629">
      <c r="D629" s="48"/>
      <c r="E629" s="48"/>
    </row>
    <row r="630">
      <c r="D630" s="48"/>
      <c r="E630" s="48"/>
    </row>
    <row r="631">
      <c r="D631" s="48"/>
      <c r="E631" s="48"/>
    </row>
    <row r="632">
      <c r="D632" s="48"/>
      <c r="E632" s="48"/>
    </row>
    <row r="633">
      <c r="D633" s="48"/>
      <c r="E633" s="48"/>
    </row>
    <row r="634">
      <c r="D634" s="48"/>
      <c r="E634" s="48"/>
    </row>
    <row r="635">
      <c r="D635" s="48"/>
      <c r="E635" s="48"/>
    </row>
    <row r="636">
      <c r="D636" s="48"/>
      <c r="E636" s="48"/>
    </row>
    <row r="637">
      <c r="D637" s="48"/>
      <c r="E637" s="48"/>
    </row>
    <row r="638">
      <c r="D638" s="48"/>
      <c r="E638" s="48"/>
    </row>
    <row r="639">
      <c r="D639" s="48"/>
      <c r="E639" s="48"/>
    </row>
    <row r="640">
      <c r="D640" s="48"/>
      <c r="E640" s="48"/>
    </row>
    <row r="641">
      <c r="D641" s="48"/>
      <c r="E641" s="48"/>
    </row>
    <row r="642">
      <c r="D642" s="48"/>
      <c r="E642" s="48"/>
    </row>
    <row r="643">
      <c r="D643" s="48"/>
      <c r="E643" s="48"/>
    </row>
    <row r="644">
      <c r="D644" s="48"/>
      <c r="E644" s="48"/>
    </row>
    <row r="645">
      <c r="D645" s="48"/>
      <c r="E645" s="48"/>
    </row>
    <row r="646">
      <c r="D646" s="48"/>
      <c r="E646" s="48"/>
    </row>
    <row r="647">
      <c r="D647" s="48"/>
      <c r="E647" s="48"/>
    </row>
    <row r="648">
      <c r="D648" s="48"/>
      <c r="E648" s="48"/>
    </row>
    <row r="649">
      <c r="D649" s="48"/>
      <c r="E649" s="48"/>
    </row>
    <row r="650">
      <c r="D650" s="48"/>
      <c r="E650" s="48"/>
    </row>
    <row r="651">
      <c r="D651" s="48"/>
      <c r="E651" s="48"/>
    </row>
    <row r="652">
      <c r="D652" s="48"/>
      <c r="E652" s="48"/>
    </row>
    <row r="653">
      <c r="D653" s="48"/>
      <c r="E653" s="48"/>
    </row>
    <row r="654">
      <c r="D654" s="48"/>
      <c r="E654" s="48"/>
    </row>
    <row r="655">
      <c r="D655" s="48"/>
      <c r="E655" s="48"/>
    </row>
    <row r="656">
      <c r="D656" s="48"/>
      <c r="E656" s="48"/>
    </row>
    <row r="657">
      <c r="D657" s="48"/>
      <c r="E657" s="48"/>
    </row>
    <row r="658">
      <c r="D658" s="48"/>
      <c r="E658" s="48"/>
    </row>
    <row r="659">
      <c r="D659" s="48"/>
      <c r="E659" s="48"/>
    </row>
    <row r="660">
      <c r="D660" s="48"/>
      <c r="E660" s="48"/>
    </row>
    <row r="661">
      <c r="D661" s="48"/>
      <c r="E661" s="48"/>
    </row>
    <row r="662">
      <c r="D662" s="48"/>
      <c r="E662" s="48"/>
    </row>
    <row r="663">
      <c r="D663" s="48"/>
      <c r="E663" s="48"/>
    </row>
    <row r="664">
      <c r="D664" s="48"/>
      <c r="E664" s="48"/>
    </row>
    <row r="665">
      <c r="D665" s="48"/>
      <c r="E665" s="48"/>
    </row>
    <row r="666">
      <c r="D666" s="48"/>
      <c r="E666" s="48"/>
    </row>
    <row r="667">
      <c r="D667" s="48"/>
      <c r="E667" s="48"/>
    </row>
    <row r="668">
      <c r="D668" s="48"/>
      <c r="E668" s="48"/>
    </row>
    <row r="669">
      <c r="D669" s="48"/>
      <c r="E669" s="48"/>
    </row>
    <row r="670">
      <c r="D670" s="48"/>
      <c r="E670" s="48"/>
    </row>
    <row r="671">
      <c r="D671" s="48"/>
      <c r="E671" s="48"/>
    </row>
    <row r="672">
      <c r="D672" s="48"/>
      <c r="E672" s="48"/>
    </row>
    <row r="673">
      <c r="D673" s="48"/>
      <c r="E673" s="48"/>
    </row>
    <row r="674">
      <c r="D674" s="48"/>
      <c r="E674" s="48"/>
    </row>
    <row r="675">
      <c r="D675" s="48"/>
      <c r="E675" s="48"/>
    </row>
    <row r="676">
      <c r="D676" s="48"/>
      <c r="E676" s="48"/>
    </row>
    <row r="677">
      <c r="D677" s="48"/>
      <c r="E677" s="48"/>
    </row>
    <row r="678">
      <c r="D678" s="48"/>
      <c r="E678" s="48"/>
    </row>
    <row r="679">
      <c r="D679" s="48"/>
      <c r="E679" s="48"/>
    </row>
    <row r="680">
      <c r="D680" s="48"/>
      <c r="E680" s="48"/>
    </row>
    <row r="681">
      <c r="D681" s="48"/>
      <c r="E681" s="48"/>
    </row>
    <row r="682">
      <c r="D682" s="48"/>
      <c r="E682" s="48"/>
    </row>
    <row r="683">
      <c r="D683" s="48"/>
      <c r="E683" s="48"/>
    </row>
    <row r="684">
      <c r="D684" s="48"/>
      <c r="E684" s="48"/>
    </row>
    <row r="685">
      <c r="D685" s="48"/>
      <c r="E685" s="48"/>
    </row>
    <row r="686">
      <c r="D686" s="48"/>
      <c r="E686" s="48"/>
    </row>
    <row r="687">
      <c r="D687" s="48"/>
      <c r="E687" s="48"/>
    </row>
    <row r="688">
      <c r="D688" s="48"/>
      <c r="E688" s="48"/>
    </row>
    <row r="689">
      <c r="D689" s="48"/>
      <c r="E689" s="48"/>
    </row>
    <row r="690">
      <c r="D690" s="48"/>
      <c r="E690" s="48"/>
    </row>
    <row r="691">
      <c r="D691" s="48"/>
      <c r="E691" s="48"/>
    </row>
    <row r="692">
      <c r="D692" s="48"/>
      <c r="E692" s="48"/>
    </row>
    <row r="693">
      <c r="D693" s="48"/>
      <c r="E693" s="48"/>
    </row>
    <row r="694">
      <c r="D694" s="48"/>
      <c r="E694" s="48"/>
    </row>
    <row r="695">
      <c r="D695" s="48"/>
      <c r="E695" s="48"/>
    </row>
    <row r="696">
      <c r="D696" s="48"/>
      <c r="E696" s="48"/>
    </row>
    <row r="697">
      <c r="D697" s="48"/>
      <c r="E697" s="48"/>
    </row>
    <row r="698">
      <c r="D698" s="48"/>
      <c r="E698" s="48"/>
    </row>
    <row r="699">
      <c r="D699" s="48"/>
      <c r="E699" s="48"/>
    </row>
    <row r="700">
      <c r="D700" s="48"/>
      <c r="E700" s="48"/>
    </row>
    <row r="701">
      <c r="D701" s="48"/>
      <c r="E701" s="48"/>
    </row>
    <row r="702">
      <c r="D702" s="48"/>
      <c r="E702" s="48"/>
    </row>
    <row r="703">
      <c r="D703" s="48"/>
      <c r="E703" s="48"/>
    </row>
    <row r="704">
      <c r="D704" s="48"/>
      <c r="E704" s="48"/>
    </row>
    <row r="705">
      <c r="D705" s="48"/>
      <c r="E705" s="48"/>
    </row>
    <row r="706">
      <c r="D706" s="48"/>
      <c r="E706" s="48"/>
    </row>
    <row r="707">
      <c r="D707" s="48"/>
      <c r="E707" s="48"/>
    </row>
    <row r="708">
      <c r="D708" s="48"/>
      <c r="E708" s="48"/>
    </row>
    <row r="709">
      <c r="D709" s="48"/>
      <c r="E709" s="48"/>
    </row>
    <row r="710">
      <c r="D710" s="48"/>
      <c r="E710" s="48"/>
    </row>
    <row r="711">
      <c r="D711" s="48"/>
      <c r="E711" s="48"/>
    </row>
    <row r="712">
      <c r="D712" s="48"/>
      <c r="E712" s="48"/>
    </row>
    <row r="713">
      <c r="D713" s="48"/>
      <c r="E713" s="48"/>
    </row>
    <row r="714">
      <c r="D714" s="48"/>
      <c r="E714" s="48"/>
    </row>
    <row r="715">
      <c r="D715" s="48"/>
      <c r="E715" s="48"/>
    </row>
    <row r="716">
      <c r="D716" s="48"/>
      <c r="E716" s="48"/>
    </row>
    <row r="717">
      <c r="D717" s="48"/>
      <c r="E717" s="48"/>
    </row>
    <row r="718">
      <c r="D718" s="48"/>
      <c r="E718" s="48"/>
    </row>
    <row r="719">
      <c r="D719" s="48"/>
      <c r="E719" s="48"/>
    </row>
    <row r="720">
      <c r="D720" s="48"/>
      <c r="E720" s="48"/>
    </row>
    <row r="721">
      <c r="D721" s="48"/>
      <c r="E721" s="48"/>
    </row>
    <row r="722">
      <c r="D722" s="48"/>
      <c r="E722" s="48"/>
    </row>
    <row r="723">
      <c r="D723" s="48"/>
      <c r="E723" s="48"/>
    </row>
    <row r="724">
      <c r="D724" s="48"/>
      <c r="E724" s="48"/>
    </row>
    <row r="725">
      <c r="D725" s="48"/>
      <c r="E725" s="48"/>
    </row>
    <row r="726">
      <c r="D726" s="48"/>
      <c r="E726" s="48"/>
    </row>
    <row r="727">
      <c r="D727" s="48"/>
      <c r="E727" s="48"/>
    </row>
    <row r="728">
      <c r="D728" s="48"/>
      <c r="E728" s="48"/>
    </row>
    <row r="729">
      <c r="D729" s="48"/>
      <c r="E729" s="48"/>
    </row>
    <row r="730">
      <c r="D730" s="48"/>
      <c r="E730" s="48"/>
    </row>
    <row r="731">
      <c r="D731" s="48"/>
      <c r="E731" s="48"/>
    </row>
    <row r="732">
      <c r="D732" s="48"/>
      <c r="E732" s="48"/>
    </row>
    <row r="733">
      <c r="D733" s="48"/>
      <c r="E733" s="48"/>
    </row>
    <row r="734">
      <c r="D734" s="48"/>
      <c r="E734" s="48"/>
    </row>
    <row r="735">
      <c r="D735" s="48"/>
      <c r="E735" s="48"/>
    </row>
    <row r="736">
      <c r="D736" s="48"/>
      <c r="E736" s="48"/>
    </row>
    <row r="737">
      <c r="D737" s="48"/>
      <c r="E737" s="48"/>
    </row>
    <row r="738">
      <c r="D738" s="48"/>
      <c r="E738" s="48"/>
    </row>
    <row r="739">
      <c r="D739" s="48"/>
      <c r="E739" s="48"/>
    </row>
    <row r="740">
      <c r="D740" s="48"/>
      <c r="E740" s="48"/>
    </row>
    <row r="741">
      <c r="D741" s="48"/>
      <c r="E741" s="48"/>
    </row>
    <row r="742">
      <c r="D742" s="48"/>
      <c r="E742" s="48"/>
    </row>
    <row r="743">
      <c r="D743" s="48"/>
      <c r="E743" s="48"/>
    </row>
    <row r="744">
      <c r="D744" s="48"/>
      <c r="E744" s="48"/>
    </row>
    <row r="745">
      <c r="D745" s="48"/>
      <c r="E745" s="48"/>
    </row>
    <row r="746">
      <c r="D746" s="48"/>
      <c r="E746" s="48"/>
    </row>
    <row r="747">
      <c r="D747" s="48"/>
      <c r="E747" s="48"/>
    </row>
    <row r="748">
      <c r="D748" s="48"/>
      <c r="E748" s="48"/>
    </row>
    <row r="749">
      <c r="D749" s="48"/>
      <c r="E749" s="48"/>
    </row>
    <row r="750">
      <c r="D750" s="48"/>
      <c r="E750" s="48"/>
    </row>
    <row r="751">
      <c r="D751" s="48"/>
      <c r="E751" s="48"/>
    </row>
    <row r="752">
      <c r="D752" s="48"/>
      <c r="E752" s="48"/>
    </row>
    <row r="753">
      <c r="D753" s="48"/>
      <c r="E753" s="48"/>
    </row>
    <row r="754">
      <c r="D754" s="48"/>
      <c r="E754" s="48"/>
    </row>
    <row r="755">
      <c r="D755" s="48"/>
      <c r="E755" s="48"/>
    </row>
    <row r="756">
      <c r="D756" s="48"/>
      <c r="E756" s="48"/>
    </row>
    <row r="757">
      <c r="D757" s="48"/>
      <c r="E757" s="48"/>
    </row>
    <row r="758">
      <c r="D758" s="48"/>
      <c r="E758" s="48"/>
    </row>
    <row r="759">
      <c r="D759" s="48"/>
      <c r="E759" s="48"/>
    </row>
    <row r="760">
      <c r="D760" s="48"/>
      <c r="E760" s="48"/>
    </row>
    <row r="761">
      <c r="D761" s="48"/>
      <c r="E761" s="48"/>
    </row>
    <row r="762">
      <c r="D762" s="48"/>
      <c r="E762" s="48"/>
    </row>
    <row r="763">
      <c r="D763" s="48"/>
      <c r="E763" s="48"/>
    </row>
    <row r="764">
      <c r="D764" s="48"/>
      <c r="E764" s="48"/>
    </row>
    <row r="765">
      <c r="D765" s="48"/>
      <c r="E765" s="48"/>
    </row>
    <row r="766">
      <c r="D766" s="48"/>
      <c r="E766" s="48"/>
    </row>
    <row r="767">
      <c r="D767" s="48"/>
      <c r="E767" s="48"/>
    </row>
    <row r="768">
      <c r="D768" s="48"/>
      <c r="E768" s="48"/>
    </row>
    <row r="769">
      <c r="D769" s="48"/>
      <c r="E769" s="48"/>
    </row>
    <row r="770">
      <c r="D770" s="48"/>
      <c r="E770" s="48"/>
    </row>
    <row r="771">
      <c r="D771" s="48"/>
      <c r="E771" s="48"/>
    </row>
    <row r="772">
      <c r="D772" s="48"/>
      <c r="E772" s="48"/>
    </row>
    <row r="773">
      <c r="D773" s="48"/>
      <c r="E773" s="48"/>
    </row>
    <row r="774">
      <c r="D774" s="48"/>
      <c r="E774" s="48"/>
    </row>
    <row r="775">
      <c r="D775" s="48"/>
      <c r="E775" s="48"/>
    </row>
    <row r="776">
      <c r="D776" s="48"/>
      <c r="E776" s="48"/>
    </row>
    <row r="777">
      <c r="D777" s="48"/>
      <c r="E777" s="48"/>
    </row>
    <row r="778">
      <c r="D778" s="48"/>
      <c r="E778" s="48"/>
    </row>
    <row r="779">
      <c r="D779" s="48"/>
      <c r="E779" s="48"/>
    </row>
    <row r="780">
      <c r="D780" s="48"/>
      <c r="E780" s="48"/>
    </row>
    <row r="781">
      <c r="D781" s="48"/>
      <c r="E781" s="48"/>
    </row>
    <row r="782">
      <c r="D782" s="48"/>
      <c r="E782" s="48"/>
    </row>
    <row r="783">
      <c r="D783" s="48"/>
      <c r="E783" s="48"/>
    </row>
    <row r="784">
      <c r="D784" s="48"/>
      <c r="E784" s="48"/>
    </row>
    <row r="785">
      <c r="D785" s="48"/>
      <c r="E785" s="48"/>
    </row>
    <row r="786">
      <c r="D786" s="48"/>
      <c r="E786" s="48"/>
    </row>
    <row r="787">
      <c r="D787" s="48"/>
      <c r="E787" s="48"/>
    </row>
    <row r="788">
      <c r="D788" s="48"/>
      <c r="E788" s="48"/>
    </row>
    <row r="789">
      <c r="D789" s="48"/>
      <c r="E789" s="48"/>
    </row>
    <row r="790">
      <c r="D790" s="48"/>
      <c r="E790" s="48"/>
    </row>
    <row r="791">
      <c r="D791" s="48"/>
      <c r="E791" s="48"/>
    </row>
    <row r="792">
      <c r="D792" s="48"/>
      <c r="E792" s="48"/>
    </row>
    <row r="793">
      <c r="D793" s="48"/>
      <c r="E793" s="48"/>
    </row>
    <row r="794">
      <c r="D794" s="48"/>
      <c r="E794" s="48"/>
    </row>
    <row r="795">
      <c r="D795" s="48"/>
      <c r="E795" s="48"/>
    </row>
    <row r="796">
      <c r="D796" s="48"/>
      <c r="E796" s="48"/>
    </row>
    <row r="797">
      <c r="D797" s="48"/>
      <c r="E797" s="48"/>
    </row>
    <row r="798">
      <c r="D798" s="48"/>
      <c r="E798" s="48"/>
    </row>
    <row r="799">
      <c r="D799" s="48"/>
      <c r="E799" s="48"/>
    </row>
    <row r="800">
      <c r="D800" s="48"/>
      <c r="E800" s="48"/>
    </row>
    <row r="801">
      <c r="D801" s="48"/>
      <c r="E801" s="48"/>
    </row>
    <row r="802">
      <c r="D802" s="48"/>
      <c r="E802" s="48"/>
    </row>
    <row r="803">
      <c r="D803" s="48"/>
      <c r="E803" s="48"/>
    </row>
    <row r="804">
      <c r="D804" s="48"/>
      <c r="E804" s="48"/>
    </row>
    <row r="805">
      <c r="D805" s="48"/>
      <c r="E805" s="48"/>
    </row>
    <row r="806">
      <c r="D806" s="48"/>
      <c r="E806" s="48"/>
    </row>
    <row r="807">
      <c r="D807" s="48"/>
      <c r="E807" s="48"/>
    </row>
    <row r="808">
      <c r="D808" s="48"/>
      <c r="E808" s="48"/>
    </row>
    <row r="809">
      <c r="D809" s="48"/>
      <c r="E809" s="48"/>
    </row>
    <row r="810">
      <c r="D810" s="48"/>
      <c r="E810" s="48"/>
    </row>
    <row r="811">
      <c r="D811" s="48"/>
      <c r="E811" s="48"/>
    </row>
    <row r="812">
      <c r="D812" s="48"/>
      <c r="E812" s="48"/>
    </row>
    <row r="813">
      <c r="D813" s="48"/>
      <c r="E813" s="48"/>
    </row>
    <row r="814">
      <c r="D814" s="48"/>
      <c r="E814" s="48"/>
    </row>
    <row r="815">
      <c r="D815" s="48"/>
      <c r="E815" s="48"/>
    </row>
    <row r="816">
      <c r="D816" s="48"/>
      <c r="E816" s="48"/>
    </row>
    <row r="817">
      <c r="D817" s="48"/>
      <c r="E817" s="48"/>
    </row>
    <row r="818">
      <c r="D818" s="48"/>
      <c r="E818" s="48"/>
    </row>
    <row r="819">
      <c r="D819" s="48"/>
      <c r="E819" s="48"/>
    </row>
    <row r="820">
      <c r="D820" s="48"/>
      <c r="E820" s="48"/>
    </row>
    <row r="821">
      <c r="D821" s="48"/>
      <c r="E821" s="48"/>
    </row>
    <row r="822">
      <c r="D822" s="48"/>
      <c r="E822" s="48"/>
    </row>
    <row r="823">
      <c r="D823" s="48"/>
      <c r="E823" s="48"/>
    </row>
    <row r="824">
      <c r="D824" s="48"/>
      <c r="E824" s="48"/>
    </row>
    <row r="825">
      <c r="D825" s="48"/>
      <c r="E825" s="48"/>
    </row>
    <row r="826">
      <c r="D826" s="48"/>
      <c r="E826" s="48"/>
    </row>
    <row r="827">
      <c r="D827" s="48"/>
      <c r="E827" s="48"/>
    </row>
    <row r="828">
      <c r="D828" s="48"/>
      <c r="E828" s="48"/>
    </row>
    <row r="829">
      <c r="D829" s="48"/>
      <c r="E829" s="48"/>
    </row>
    <row r="830">
      <c r="D830" s="48"/>
      <c r="E830" s="48"/>
    </row>
    <row r="831">
      <c r="D831" s="48"/>
      <c r="E831" s="48"/>
    </row>
    <row r="832">
      <c r="D832" s="48"/>
      <c r="E832" s="48"/>
    </row>
    <row r="833">
      <c r="D833" s="48"/>
      <c r="E833" s="48"/>
    </row>
    <row r="834">
      <c r="D834" s="48"/>
      <c r="E834" s="48"/>
    </row>
    <row r="835">
      <c r="D835" s="48"/>
      <c r="E835" s="48"/>
    </row>
    <row r="836">
      <c r="D836" s="48"/>
      <c r="E836" s="48"/>
    </row>
    <row r="837">
      <c r="D837" s="48"/>
      <c r="E837" s="48"/>
    </row>
    <row r="838">
      <c r="D838" s="48"/>
      <c r="E838" s="48"/>
    </row>
    <row r="839">
      <c r="D839" s="48"/>
      <c r="E839" s="48"/>
    </row>
    <row r="840">
      <c r="D840" s="48"/>
      <c r="E840" s="48"/>
    </row>
    <row r="841">
      <c r="D841" s="48"/>
      <c r="E841" s="48"/>
    </row>
    <row r="842">
      <c r="D842" s="48"/>
      <c r="E842" s="48"/>
    </row>
    <row r="843">
      <c r="D843" s="48"/>
      <c r="E843" s="48"/>
    </row>
    <row r="844">
      <c r="D844" s="48"/>
      <c r="E844" s="48"/>
    </row>
    <row r="845">
      <c r="D845" s="48"/>
      <c r="E845" s="48"/>
    </row>
    <row r="846">
      <c r="D846" s="48"/>
      <c r="E846" s="48"/>
    </row>
    <row r="847">
      <c r="D847" s="48"/>
      <c r="E847" s="48"/>
    </row>
    <row r="848">
      <c r="D848" s="48"/>
      <c r="E848" s="48"/>
    </row>
    <row r="849">
      <c r="D849" s="48"/>
      <c r="E849" s="48"/>
    </row>
    <row r="850">
      <c r="D850" s="48"/>
      <c r="E850" s="48"/>
    </row>
    <row r="851">
      <c r="D851" s="48"/>
      <c r="E851" s="48"/>
    </row>
    <row r="852">
      <c r="D852" s="48"/>
      <c r="E852" s="48"/>
    </row>
    <row r="853">
      <c r="D853" s="48"/>
      <c r="E853" s="48"/>
    </row>
    <row r="854">
      <c r="D854" s="48"/>
      <c r="E854" s="48"/>
    </row>
    <row r="855">
      <c r="D855" s="48"/>
      <c r="E855" s="48"/>
    </row>
    <row r="856">
      <c r="D856" s="48"/>
      <c r="E856" s="48"/>
    </row>
    <row r="857">
      <c r="D857" s="48"/>
      <c r="E857" s="48"/>
    </row>
    <row r="858">
      <c r="D858" s="48"/>
      <c r="E858" s="48"/>
    </row>
    <row r="859">
      <c r="D859" s="48"/>
      <c r="E859" s="48"/>
    </row>
    <row r="860">
      <c r="D860" s="48"/>
      <c r="E860" s="48"/>
    </row>
    <row r="861">
      <c r="D861" s="48"/>
      <c r="E861" s="48"/>
    </row>
    <row r="862">
      <c r="D862" s="48"/>
      <c r="E862" s="48"/>
    </row>
    <row r="863">
      <c r="D863" s="48"/>
      <c r="E863" s="48"/>
    </row>
    <row r="864">
      <c r="D864" s="48"/>
      <c r="E864" s="48"/>
    </row>
    <row r="865">
      <c r="D865" s="48"/>
      <c r="E865" s="48"/>
    </row>
    <row r="866">
      <c r="D866" s="48"/>
      <c r="E866" s="48"/>
    </row>
    <row r="867">
      <c r="D867" s="48"/>
      <c r="E867" s="48"/>
    </row>
    <row r="868">
      <c r="D868" s="48"/>
      <c r="E868" s="48"/>
    </row>
    <row r="869">
      <c r="D869" s="48"/>
      <c r="E869" s="48"/>
    </row>
    <row r="870">
      <c r="D870" s="48"/>
      <c r="E870" s="48"/>
    </row>
    <row r="871">
      <c r="D871" s="48"/>
      <c r="E871" s="48"/>
    </row>
    <row r="872">
      <c r="D872" s="48"/>
      <c r="E872" s="48"/>
    </row>
    <row r="873">
      <c r="D873" s="48"/>
      <c r="E873" s="48"/>
    </row>
    <row r="874">
      <c r="D874" s="48"/>
      <c r="E874" s="48"/>
    </row>
    <row r="875">
      <c r="D875" s="48"/>
      <c r="E875" s="48"/>
    </row>
    <row r="876">
      <c r="D876" s="48"/>
      <c r="E876" s="48"/>
    </row>
    <row r="877">
      <c r="D877" s="48"/>
      <c r="E877" s="48"/>
    </row>
    <row r="878">
      <c r="D878" s="48"/>
      <c r="E878" s="48"/>
    </row>
    <row r="879">
      <c r="D879" s="48"/>
      <c r="E879" s="48"/>
    </row>
    <row r="880">
      <c r="D880" s="48"/>
      <c r="E880" s="48"/>
    </row>
    <row r="881">
      <c r="D881" s="48"/>
      <c r="E881" s="48"/>
    </row>
    <row r="882">
      <c r="D882" s="48"/>
      <c r="E882" s="48"/>
    </row>
    <row r="883">
      <c r="D883" s="48"/>
      <c r="E883" s="48"/>
    </row>
    <row r="884">
      <c r="D884" s="48"/>
      <c r="E884" s="48"/>
    </row>
    <row r="885">
      <c r="D885" s="48"/>
      <c r="E885" s="48"/>
    </row>
    <row r="886">
      <c r="D886" s="48"/>
      <c r="E886" s="48"/>
    </row>
    <row r="887">
      <c r="D887" s="48"/>
      <c r="E887" s="48"/>
    </row>
    <row r="888">
      <c r="D888" s="48"/>
      <c r="E888" s="48"/>
    </row>
    <row r="889">
      <c r="D889" s="48"/>
      <c r="E889" s="48"/>
    </row>
    <row r="890">
      <c r="D890" s="48"/>
      <c r="E890" s="48"/>
    </row>
    <row r="891">
      <c r="D891" s="48"/>
      <c r="E891" s="48"/>
    </row>
    <row r="892">
      <c r="D892" s="48"/>
      <c r="E892" s="48"/>
    </row>
    <row r="893">
      <c r="D893" s="48"/>
      <c r="E893" s="48"/>
    </row>
    <row r="894">
      <c r="D894" s="48"/>
      <c r="E894" s="48"/>
    </row>
    <row r="895">
      <c r="D895" s="48"/>
      <c r="E895" s="48"/>
    </row>
    <row r="896">
      <c r="D896" s="48"/>
      <c r="E896" s="48"/>
    </row>
    <row r="897">
      <c r="D897" s="48"/>
      <c r="E897" s="48"/>
    </row>
    <row r="898">
      <c r="D898" s="48"/>
      <c r="E898" s="48"/>
    </row>
    <row r="899">
      <c r="D899" s="48"/>
      <c r="E899" s="48"/>
    </row>
    <row r="900">
      <c r="D900" s="48"/>
      <c r="E900" s="48"/>
    </row>
    <row r="901">
      <c r="D901" s="48"/>
      <c r="E901" s="48"/>
    </row>
    <row r="902">
      <c r="D902" s="48"/>
      <c r="E902" s="48"/>
    </row>
    <row r="903">
      <c r="D903" s="48"/>
      <c r="E903" s="48"/>
    </row>
    <row r="904">
      <c r="D904" s="48"/>
      <c r="E904" s="48"/>
    </row>
    <row r="905">
      <c r="D905" s="48"/>
      <c r="E905" s="48"/>
    </row>
    <row r="906">
      <c r="D906" s="48"/>
      <c r="E906" s="48"/>
    </row>
    <row r="907">
      <c r="D907" s="48"/>
      <c r="E907" s="48"/>
    </row>
    <row r="908">
      <c r="D908" s="48"/>
      <c r="E908" s="48"/>
    </row>
    <row r="909">
      <c r="D909" s="48"/>
      <c r="E909" s="48"/>
    </row>
    <row r="910">
      <c r="D910" s="48"/>
      <c r="E910" s="48"/>
    </row>
    <row r="911">
      <c r="D911" s="48"/>
      <c r="E911" s="48"/>
    </row>
    <row r="912">
      <c r="D912" s="48"/>
      <c r="E912" s="48"/>
    </row>
    <row r="913">
      <c r="D913" s="48"/>
      <c r="E913" s="48"/>
    </row>
    <row r="914">
      <c r="D914" s="48"/>
      <c r="E914" s="48"/>
    </row>
    <row r="915">
      <c r="D915" s="48"/>
      <c r="E915" s="48"/>
    </row>
    <row r="916">
      <c r="D916" s="48"/>
      <c r="E916" s="48"/>
    </row>
    <row r="917">
      <c r="D917" s="48"/>
      <c r="E917" s="48"/>
    </row>
    <row r="918">
      <c r="D918" s="48"/>
      <c r="E918" s="48"/>
    </row>
    <row r="919">
      <c r="D919" s="48"/>
      <c r="E919" s="48"/>
    </row>
    <row r="920">
      <c r="D920" s="48"/>
      <c r="E920" s="48"/>
    </row>
    <row r="921">
      <c r="D921" s="48"/>
      <c r="E921" s="48"/>
    </row>
    <row r="922">
      <c r="D922" s="48"/>
      <c r="E922" s="48"/>
    </row>
    <row r="923">
      <c r="D923" s="48"/>
      <c r="E923" s="48"/>
    </row>
    <row r="924">
      <c r="D924" s="48"/>
      <c r="E924" s="48"/>
    </row>
    <row r="925">
      <c r="D925" s="48"/>
      <c r="E925" s="48"/>
    </row>
    <row r="926">
      <c r="D926" s="48"/>
      <c r="E926" s="48"/>
    </row>
    <row r="927">
      <c r="D927" s="48"/>
      <c r="E927" s="48"/>
    </row>
    <row r="928">
      <c r="D928" s="48"/>
      <c r="E928" s="48"/>
    </row>
    <row r="929">
      <c r="D929" s="48"/>
      <c r="E929" s="48"/>
    </row>
    <row r="930">
      <c r="D930" s="48"/>
      <c r="E930" s="48"/>
    </row>
    <row r="931">
      <c r="D931" s="48"/>
      <c r="E931" s="48"/>
    </row>
    <row r="932">
      <c r="D932" s="48"/>
      <c r="E932" s="48"/>
    </row>
    <row r="933">
      <c r="D933" s="48"/>
      <c r="E933" s="48"/>
    </row>
    <row r="934">
      <c r="D934" s="48"/>
      <c r="E934" s="48"/>
    </row>
    <row r="935">
      <c r="D935" s="48"/>
      <c r="E935" s="48"/>
    </row>
    <row r="936">
      <c r="D936" s="48"/>
      <c r="E936" s="48"/>
    </row>
    <row r="937">
      <c r="D937" s="48"/>
      <c r="E937" s="48"/>
    </row>
    <row r="938">
      <c r="D938" s="48"/>
      <c r="E938" s="48"/>
    </row>
    <row r="939">
      <c r="D939" s="48"/>
      <c r="E939" s="48"/>
    </row>
    <row r="940">
      <c r="D940" s="48"/>
      <c r="E940" s="48"/>
    </row>
    <row r="941">
      <c r="D941" s="48"/>
      <c r="E941" s="48"/>
    </row>
    <row r="942">
      <c r="D942" s="48"/>
      <c r="E942" s="48"/>
    </row>
    <row r="943">
      <c r="D943" s="48"/>
      <c r="E943" s="48"/>
    </row>
    <row r="944">
      <c r="D944" s="48"/>
      <c r="E944" s="48"/>
    </row>
    <row r="945">
      <c r="D945" s="48"/>
      <c r="E945" s="48"/>
    </row>
    <row r="946">
      <c r="D946" s="48"/>
      <c r="E946" s="48"/>
    </row>
    <row r="947">
      <c r="D947" s="48"/>
      <c r="E947" s="48"/>
    </row>
    <row r="948">
      <c r="D948" s="48"/>
      <c r="E948" s="48"/>
    </row>
    <row r="949">
      <c r="D949" s="48"/>
      <c r="E949" s="48"/>
    </row>
    <row r="950">
      <c r="D950" s="48"/>
      <c r="E950" s="48"/>
    </row>
    <row r="951">
      <c r="D951" s="48"/>
      <c r="E951" s="48"/>
    </row>
    <row r="952">
      <c r="D952" s="48"/>
      <c r="E952" s="48"/>
    </row>
    <row r="953">
      <c r="D953" s="48"/>
      <c r="E953" s="48"/>
    </row>
    <row r="954">
      <c r="D954" s="48"/>
      <c r="E954" s="48"/>
    </row>
    <row r="955">
      <c r="D955" s="48"/>
      <c r="E955" s="48"/>
    </row>
    <row r="956">
      <c r="D956" s="48"/>
      <c r="E956" s="48"/>
    </row>
    <row r="957">
      <c r="D957" s="48"/>
      <c r="E957" s="48"/>
    </row>
    <row r="958">
      <c r="D958" s="48"/>
      <c r="E958" s="48"/>
    </row>
    <row r="959">
      <c r="D959" s="48"/>
      <c r="E959" s="48"/>
    </row>
    <row r="960">
      <c r="D960" s="48"/>
      <c r="E960" s="48"/>
    </row>
    <row r="961">
      <c r="D961" s="48"/>
      <c r="E961" s="48"/>
    </row>
    <row r="962">
      <c r="D962" s="48"/>
      <c r="E962" s="48"/>
    </row>
    <row r="963">
      <c r="D963" s="48"/>
      <c r="E963" s="48"/>
    </row>
    <row r="964">
      <c r="D964" s="48"/>
      <c r="E964" s="48"/>
    </row>
    <row r="965">
      <c r="D965" s="48"/>
      <c r="E965" s="48"/>
    </row>
    <row r="966">
      <c r="D966" s="48"/>
      <c r="E966" s="48"/>
    </row>
    <row r="967">
      <c r="D967" s="48"/>
      <c r="E967" s="48"/>
    </row>
    <row r="968">
      <c r="D968" s="48"/>
      <c r="E968" s="48"/>
    </row>
    <row r="969">
      <c r="D969" s="48"/>
      <c r="E969" s="48"/>
    </row>
    <row r="970">
      <c r="D970" s="48"/>
      <c r="E970" s="48"/>
    </row>
    <row r="971">
      <c r="D971" s="48"/>
      <c r="E971" s="48"/>
    </row>
    <row r="972">
      <c r="D972" s="48"/>
      <c r="E972" s="48"/>
    </row>
    <row r="973">
      <c r="D973" s="48"/>
      <c r="E973" s="48"/>
    </row>
    <row r="974">
      <c r="D974" s="48"/>
      <c r="E974" s="48"/>
    </row>
    <row r="975">
      <c r="D975" s="48"/>
      <c r="E975" s="48"/>
    </row>
    <row r="976">
      <c r="D976" s="48"/>
      <c r="E976" s="48"/>
    </row>
    <row r="977">
      <c r="D977" s="48"/>
      <c r="E977" s="48"/>
    </row>
    <row r="978">
      <c r="D978" s="48"/>
      <c r="E978" s="48"/>
    </row>
    <row r="979">
      <c r="D979" s="48"/>
      <c r="E979" s="48"/>
    </row>
    <row r="980">
      <c r="D980" s="48"/>
      <c r="E980" s="48"/>
    </row>
    <row r="981">
      <c r="D981" s="48"/>
      <c r="E981" s="48"/>
    </row>
    <row r="982">
      <c r="D982" s="48"/>
      <c r="E982" s="48"/>
    </row>
    <row r="983">
      <c r="D983" s="48"/>
      <c r="E983" s="48"/>
    </row>
    <row r="984">
      <c r="D984" s="48"/>
      <c r="E984" s="48"/>
    </row>
    <row r="985">
      <c r="D985" s="48"/>
      <c r="E985" s="48"/>
    </row>
    <row r="986">
      <c r="D986" s="48"/>
      <c r="E986" s="48"/>
    </row>
    <row r="987">
      <c r="D987" s="48"/>
      <c r="E987" s="48"/>
    </row>
    <row r="988">
      <c r="D988" s="48"/>
      <c r="E988" s="48"/>
    </row>
    <row r="989">
      <c r="D989" s="48"/>
      <c r="E989" s="48"/>
    </row>
    <row r="990">
      <c r="D990" s="48"/>
      <c r="E990" s="48"/>
    </row>
    <row r="991">
      <c r="D991" s="48"/>
      <c r="E991" s="48"/>
    </row>
    <row r="992">
      <c r="D992" s="48"/>
      <c r="E992" s="48"/>
    </row>
    <row r="993">
      <c r="D993" s="48"/>
      <c r="E993" s="48"/>
    </row>
    <row r="994">
      <c r="D994" s="48"/>
      <c r="E994" s="48"/>
    </row>
    <row r="995">
      <c r="D995" s="48"/>
      <c r="E995" s="48"/>
    </row>
    <row r="996">
      <c r="D996" s="48"/>
      <c r="E996" s="48"/>
    </row>
    <row r="997">
      <c r="D997" s="48"/>
      <c r="E997" s="48"/>
    </row>
    <row r="998">
      <c r="D998" s="48"/>
      <c r="E998" s="48"/>
    </row>
    <row r="999">
      <c r="D999" s="48"/>
      <c r="E999" s="48"/>
    </row>
    <row r="1000">
      <c r="D1000" s="48"/>
      <c r="E1000" s="48"/>
    </row>
  </sheetData>
  <autoFilter ref="$D$1:$D$1000"/>
  <dataValidations>
    <dataValidation type="list" allowBlank="1" showErrorMessage="1" sqref="G2:G120">
      <formula1>"pow,comm,comp"</formula1>
    </dataValidation>
    <dataValidation type="list" allowBlank="1" showErrorMessage="1" sqref="A2:A117">
      <formula1>"كهرباء,منتدب"</formula1>
    </dataValidation>
    <dataValidation type="list" allowBlank="1" showErrorMessage="1" sqref="B2:B118">
      <formula1>stuff!$J$1:$J$5</formula1>
    </dataValidation>
  </dataValidations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5"/>
    <col customWidth="1" min="2" max="2" width="13.75"/>
    <col customWidth="1" min="4" max="4" width="18.5"/>
    <col customWidth="1" min="5" max="5" width="24.0"/>
    <col customWidth="1" min="6" max="6" width="22.88"/>
    <col customWidth="1" min="7" max="7" width="21.88"/>
    <col customWidth="1" min="9" max="9" width="34.25"/>
  </cols>
  <sheetData>
    <row r="1">
      <c r="A1" s="11" t="s">
        <v>163</v>
      </c>
      <c r="B1" s="49" t="s">
        <v>164</v>
      </c>
      <c r="C1" s="11" t="s">
        <v>165</v>
      </c>
      <c r="D1" s="11" t="s">
        <v>166</v>
      </c>
      <c r="E1" s="11" t="s">
        <v>167</v>
      </c>
      <c r="F1" s="11" t="s">
        <v>168</v>
      </c>
      <c r="G1" s="11" t="s">
        <v>169</v>
      </c>
      <c r="I1" s="11" t="s">
        <v>170</v>
      </c>
      <c r="J1" s="11" t="s">
        <v>171</v>
      </c>
    </row>
    <row r="2">
      <c r="A2" s="9" t="str">
        <f t="shared" ref="A2:A73" si="1">CONCATENATE(C2,B2)</f>
        <v>commCCE-111</v>
      </c>
      <c r="B2" s="49" t="s">
        <v>172</v>
      </c>
      <c r="C2" s="11" t="s">
        <v>173</v>
      </c>
      <c r="D2" s="9" t="s">
        <v>174</v>
      </c>
      <c r="E2" s="44"/>
      <c r="F2" s="9" t="s">
        <v>175</v>
      </c>
      <c r="G2" s="9"/>
      <c r="I2" s="44" t="str">
        <f>IFNA(VLOOKUP(B2,course_info!$A$1:$I$199,4,false),"")</f>
        <v>Logic Design</v>
      </c>
      <c r="J2" s="11" t="s">
        <v>176</v>
      </c>
    </row>
    <row r="3">
      <c r="A3" s="9" t="str">
        <f t="shared" si="1"/>
        <v>commCCE-112</v>
      </c>
      <c r="B3" s="49" t="s">
        <v>177</v>
      </c>
      <c r="C3" s="11" t="s">
        <v>173</v>
      </c>
      <c r="D3" s="9" t="s">
        <v>178</v>
      </c>
      <c r="E3" s="44"/>
      <c r="F3" s="9" t="s">
        <v>179</v>
      </c>
      <c r="G3" s="9"/>
      <c r="I3" s="44" t="str">
        <f>IFNA(VLOOKUP(B3,course_info!$A$1:$I$199,4,false),"")</f>
        <v>Programming Techniques</v>
      </c>
      <c r="J3" s="11" t="s">
        <v>176</v>
      </c>
    </row>
    <row r="4">
      <c r="A4" s="9" t="str">
        <f t="shared" si="1"/>
        <v>commCCE-211</v>
      </c>
      <c r="B4" s="49" t="s">
        <v>180</v>
      </c>
      <c r="C4" s="11" t="s">
        <v>173</v>
      </c>
      <c r="D4" s="9" t="s">
        <v>181</v>
      </c>
      <c r="E4" s="44"/>
      <c r="F4" s="9" t="s">
        <v>182</v>
      </c>
      <c r="G4" s="44"/>
      <c r="I4" s="44" t="str">
        <f>IFNA(VLOOKUP(B4,course_info!$A$1:$I$199,4,false),"")</f>
        <v>Electronics</v>
      </c>
      <c r="J4" s="11" t="s">
        <v>173</v>
      </c>
    </row>
    <row r="5">
      <c r="A5" s="9" t="str">
        <f t="shared" si="1"/>
        <v>commCCE-212</v>
      </c>
      <c r="B5" s="49" t="s">
        <v>183</v>
      </c>
      <c r="C5" s="11" t="s">
        <v>173</v>
      </c>
      <c r="D5" s="9" t="s">
        <v>184</v>
      </c>
      <c r="E5" s="44"/>
      <c r="F5" s="9" t="s">
        <v>185</v>
      </c>
      <c r="G5" s="44"/>
      <c r="I5" s="44" t="str">
        <f>IFNA(VLOOKUP(B5,course_info!$A$1:$I$199,4,false),"")</f>
        <v>Signals and System Fundamentals</v>
      </c>
      <c r="J5" s="11" t="s">
        <v>173</v>
      </c>
    </row>
    <row r="6">
      <c r="A6" s="9" t="str">
        <f t="shared" si="1"/>
        <v>commCCE-213</v>
      </c>
      <c r="B6" s="49" t="s">
        <v>186</v>
      </c>
      <c r="C6" s="11" t="s">
        <v>173</v>
      </c>
      <c r="D6" s="9" t="s">
        <v>184</v>
      </c>
      <c r="E6" s="44"/>
      <c r="F6" s="9" t="s">
        <v>187</v>
      </c>
      <c r="G6" s="44"/>
      <c r="I6" s="44" t="str">
        <f>IFNA(VLOOKUP(B6,course_info!$A$1:$I$199,4,false),"")</f>
        <v>Control Systems</v>
      </c>
      <c r="J6" s="11" t="s">
        <v>173</v>
      </c>
      <c r="L6" s="11" t="s">
        <v>188</v>
      </c>
      <c r="M6" s="11" t="s">
        <v>189</v>
      </c>
      <c r="N6" s="11" t="s">
        <v>190</v>
      </c>
      <c r="O6" s="11" t="s">
        <v>191</v>
      </c>
    </row>
    <row r="7">
      <c r="A7" s="9" t="str">
        <f t="shared" si="1"/>
        <v>commEMP-101</v>
      </c>
      <c r="B7" s="49" t="s">
        <v>192</v>
      </c>
      <c r="C7" s="11" t="s">
        <v>173</v>
      </c>
      <c r="D7" s="9" t="s">
        <v>193</v>
      </c>
      <c r="E7" s="9" t="s">
        <v>194</v>
      </c>
      <c r="F7" s="9" t="s">
        <v>195</v>
      </c>
      <c r="G7" s="9"/>
      <c r="I7" s="44" t="str">
        <f>IFNA(VLOOKUP(B7,course_info!$A$1:$I$199,4,false),"")</f>
        <v>Physics III</v>
      </c>
      <c r="J7" s="11" t="s">
        <v>196</v>
      </c>
      <c r="L7" s="11" t="s">
        <v>173</v>
      </c>
      <c r="M7" s="44">
        <f>COUNTIF(J1:J1001,"=comm")</f>
        <v>16</v>
      </c>
      <c r="N7" s="11">
        <v>7.0</v>
      </c>
      <c r="O7" s="44">
        <f t="shared" ref="O7:O9" si="2">CEILING(M7/N7,1)</f>
        <v>3</v>
      </c>
    </row>
    <row r="8">
      <c r="A8" s="9" t="str">
        <f t="shared" si="1"/>
        <v>commEMP-104</v>
      </c>
      <c r="B8" s="49" t="s">
        <v>197</v>
      </c>
      <c r="C8" s="11" t="s">
        <v>173</v>
      </c>
      <c r="D8" s="9" t="s">
        <v>198</v>
      </c>
      <c r="E8" s="9" t="s">
        <v>199</v>
      </c>
      <c r="F8" s="9" t="s">
        <v>200</v>
      </c>
      <c r="G8" s="44"/>
      <c r="I8" s="44" t="str">
        <f>IFNA(VLOOKUP(B8,course_info!$A$1:$I$199,4,false),"")</f>
        <v>Differential Equation and Numerical Analysis</v>
      </c>
      <c r="J8" s="11" t="s">
        <v>196</v>
      </c>
      <c r="L8" s="11" t="s">
        <v>201</v>
      </c>
      <c r="M8" s="44">
        <f>COUNTIF(J1:J1002,"=pow")</f>
        <v>27</v>
      </c>
      <c r="N8" s="11">
        <v>12.0</v>
      </c>
      <c r="O8" s="44">
        <f t="shared" si="2"/>
        <v>3</v>
      </c>
    </row>
    <row r="9">
      <c r="A9" s="9" t="str">
        <f t="shared" si="1"/>
        <v>commEMP-106</v>
      </c>
      <c r="B9" s="49" t="s">
        <v>202</v>
      </c>
      <c r="C9" s="11" t="s">
        <v>173</v>
      </c>
      <c r="D9" s="9" t="s">
        <v>203</v>
      </c>
      <c r="E9" s="9" t="s">
        <v>199</v>
      </c>
      <c r="F9" s="9"/>
      <c r="G9" s="44"/>
      <c r="I9" s="44" t="str">
        <f>IFNA(VLOOKUP(B9,course_info!$A$1:$I$199,4,false),"")</f>
        <v>Complex Analysis and Partial differential equation</v>
      </c>
      <c r="J9" s="11" t="s">
        <v>196</v>
      </c>
      <c r="L9" s="11" t="s">
        <v>176</v>
      </c>
      <c r="M9" s="44">
        <f>COUNTIF(J1:J1003,"=comp")</f>
        <v>20</v>
      </c>
      <c r="N9" s="11">
        <v>8.0</v>
      </c>
      <c r="O9" s="44">
        <f t="shared" si="2"/>
        <v>3</v>
      </c>
    </row>
    <row r="10">
      <c r="A10" s="9" t="str">
        <f t="shared" si="1"/>
        <v>powEMP-106</v>
      </c>
      <c r="B10" s="49" t="s">
        <v>202</v>
      </c>
      <c r="C10" s="11" t="s">
        <v>201</v>
      </c>
      <c r="D10" s="9" t="s">
        <v>203</v>
      </c>
      <c r="E10" s="9" t="s">
        <v>199</v>
      </c>
      <c r="F10" s="9"/>
      <c r="G10" s="44"/>
      <c r="I10" s="44" t="str">
        <f>IFNA(VLOOKUP(B10,course_info!$A$1:$I$199,4,false),"")</f>
        <v>Complex Analysis and Partial differential equation</v>
      </c>
      <c r="J10" s="11" t="s">
        <v>196</v>
      </c>
    </row>
    <row r="11">
      <c r="A11" s="9" t="str">
        <f t="shared" si="1"/>
        <v>commEPE-111</v>
      </c>
      <c r="B11" s="49" t="s">
        <v>204</v>
      </c>
      <c r="C11" s="11" t="s">
        <v>173</v>
      </c>
      <c r="D11" s="9" t="s">
        <v>205</v>
      </c>
      <c r="E11" s="44"/>
      <c r="F11" s="9" t="s">
        <v>206</v>
      </c>
      <c r="G11" s="44"/>
      <c r="I11" s="44" t="str">
        <f>IFNA(VLOOKUP(B11,course_info!$A$1:$I$199,4,false),"")</f>
        <v>Electrical Circuits I</v>
      </c>
      <c r="J11" s="11" t="s">
        <v>173</v>
      </c>
    </row>
    <row r="12">
      <c r="A12" s="9" t="str">
        <f t="shared" si="1"/>
        <v>commEPE-211</v>
      </c>
      <c r="B12" s="49" t="s">
        <v>207</v>
      </c>
      <c r="C12" s="11" t="s">
        <v>173</v>
      </c>
      <c r="D12" s="9" t="s">
        <v>208</v>
      </c>
      <c r="E12" s="44"/>
      <c r="F12" s="9" t="s">
        <v>209</v>
      </c>
      <c r="G12" s="44"/>
      <c r="I12" s="44" t="str">
        <f>IFNA(VLOOKUP(B12,course_info!$A$1:$I$199,4,false),"")</f>
        <v>Properties of Electrical Materials</v>
      </c>
      <c r="J12" s="11" t="s">
        <v>201</v>
      </c>
    </row>
    <row r="13">
      <c r="A13" s="9" t="str">
        <f t="shared" si="1"/>
        <v>commEPE-212</v>
      </c>
      <c r="B13" s="49" t="s">
        <v>210</v>
      </c>
      <c r="C13" s="11" t="s">
        <v>173</v>
      </c>
      <c r="D13" s="9" t="s">
        <v>211</v>
      </c>
      <c r="E13" s="44"/>
      <c r="F13" s="9" t="s">
        <v>175</v>
      </c>
      <c r="G13" s="44"/>
      <c r="I13" s="44" t="str">
        <f>IFNA(VLOOKUP(B13,course_info!$A$1:$I$199,4,false),"")</f>
        <v>Electrical Circuits II</v>
      </c>
      <c r="J13" s="11" t="s">
        <v>201</v>
      </c>
    </row>
    <row r="14">
      <c r="A14" s="9" t="str">
        <f t="shared" si="1"/>
        <v>commUNI-013E</v>
      </c>
      <c r="B14" s="49" t="s">
        <v>212</v>
      </c>
      <c r="C14" s="11" t="s">
        <v>173</v>
      </c>
      <c r="D14" s="9" t="s">
        <v>213</v>
      </c>
      <c r="E14" s="44"/>
      <c r="F14" s="9" t="s">
        <v>214</v>
      </c>
      <c r="G14" s="9"/>
      <c r="I14" s="44" t="str">
        <f>IFNA(VLOOKUP(B14,course_info!$A$1:$I$199,4,false),"")</f>
        <v>Entrepreneurship ريادة الاعمال</v>
      </c>
      <c r="J14" s="11" t="s">
        <v>196</v>
      </c>
    </row>
    <row r="15">
      <c r="A15" s="9" t="str">
        <f t="shared" si="1"/>
        <v>commUNI-2</v>
      </c>
      <c r="B15" s="49" t="s">
        <v>215</v>
      </c>
      <c r="C15" s="11" t="s">
        <v>173</v>
      </c>
      <c r="D15" s="9" t="s">
        <v>216</v>
      </c>
      <c r="E15" s="44"/>
      <c r="F15" s="9" t="s">
        <v>217</v>
      </c>
      <c r="G15" s="9"/>
      <c r="I15" s="44" t="str">
        <f>IFNA(VLOOKUP(B15,course_info!$A$1:$I$199,4,false),"")</f>
        <v>Professional Ethics اخلاقيات المهنه</v>
      </c>
      <c r="J15" s="11" t="s">
        <v>196</v>
      </c>
    </row>
    <row r="16">
      <c r="A16" s="9" t="str">
        <f t="shared" si="1"/>
        <v>commكهت-301</v>
      </c>
      <c r="B16" s="50" t="s">
        <v>218</v>
      </c>
      <c r="C16" s="11" t="s">
        <v>173</v>
      </c>
      <c r="D16" s="9" t="s">
        <v>219</v>
      </c>
      <c r="E16" s="44"/>
      <c r="F16" s="9" t="s">
        <v>220</v>
      </c>
      <c r="G16" s="44"/>
      <c r="I16" s="44" t="str">
        <f>IFNA(VLOOKUP(B16,course_info!$A$1:$I$199,4,false),"")</f>
        <v>الكترونيات 4</v>
      </c>
      <c r="J16" s="11" t="s">
        <v>173</v>
      </c>
    </row>
    <row r="17">
      <c r="A17" s="9" t="str">
        <f t="shared" si="1"/>
        <v>commكهت-302</v>
      </c>
      <c r="B17" s="50" t="s">
        <v>221</v>
      </c>
      <c r="C17" s="11" t="s">
        <v>173</v>
      </c>
      <c r="D17" s="9" t="s">
        <v>222</v>
      </c>
      <c r="E17" s="44"/>
      <c r="F17" s="9" t="s">
        <v>223</v>
      </c>
      <c r="G17" s="44"/>
      <c r="I17" s="44" t="str">
        <f>IFNA(VLOOKUP(B17,course_info!$A$1:$I$199,4,false),"")</f>
        <v>موجات كهرومغناطيسية</v>
      </c>
      <c r="J17" s="11" t="s">
        <v>173</v>
      </c>
    </row>
    <row r="18">
      <c r="A18" s="9" t="str">
        <f t="shared" si="1"/>
        <v>commكهت-303</v>
      </c>
      <c r="B18" s="50" t="s">
        <v>224</v>
      </c>
      <c r="C18" s="11" t="s">
        <v>173</v>
      </c>
      <c r="D18" s="9" t="s">
        <v>225</v>
      </c>
      <c r="E18" s="44"/>
      <c r="F18" s="9" t="s">
        <v>226</v>
      </c>
      <c r="G18" s="44"/>
      <c r="I18" s="44" t="str">
        <f>IFNA(VLOOKUP(B18,course_info!$A$1:$I$199,4,false),"")</f>
        <v>الاتصالات التناظرية</v>
      </c>
      <c r="J18" s="11" t="s">
        <v>173</v>
      </c>
    </row>
    <row r="19">
      <c r="A19" s="9" t="str">
        <f t="shared" si="1"/>
        <v>commكهت-304</v>
      </c>
      <c r="B19" s="50" t="s">
        <v>227</v>
      </c>
      <c r="C19" s="11" t="s">
        <v>173</v>
      </c>
      <c r="D19" s="9" t="s">
        <v>174</v>
      </c>
      <c r="E19" s="44"/>
      <c r="F19" s="9" t="s">
        <v>228</v>
      </c>
      <c r="G19" s="9"/>
      <c r="I19" s="44" t="str">
        <f>IFNA(VLOOKUP(B19,course_info!$A$1:$I$199,4,false),"")</f>
        <v>المعالجات</v>
      </c>
      <c r="J19" s="11" t="s">
        <v>176</v>
      </c>
    </row>
    <row r="20">
      <c r="A20" s="9" t="str">
        <f t="shared" si="1"/>
        <v>commكهت-305</v>
      </c>
      <c r="B20" s="50" t="s">
        <v>229</v>
      </c>
      <c r="C20" s="11" t="s">
        <v>173</v>
      </c>
      <c r="D20" s="9" t="s">
        <v>230</v>
      </c>
      <c r="E20" s="44"/>
      <c r="F20" s="9" t="s">
        <v>231</v>
      </c>
      <c r="G20" s="44"/>
      <c r="I20" s="44" t="str">
        <f>IFNA(VLOOKUP(B20,course_info!$A$1:$I$199,4,false),"")</f>
        <v>هندسة التحكم</v>
      </c>
      <c r="J20" s="11" t="s">
        <v>173</v>
      </c>
    </row>
    <row r="21">
      <c r="A21" s="9" t="str">
        <f t="shared" si="1"/>
        <v>commكهت-322</v>
      </c>
      <c r="B21" s="50" t="s">
        <v>232</v>
      </c>
      <c r="C21" s="11" t="s">
        <v>173</v>
      </c>
      <c r="D21" s="9" t="s">
        <v>233</v>
      </c>
      <c r="E21" s="44"/>
      <c r="F21" s="9" t="s">
        <v>209</v>
      </c>
      <c r="G21" s="44"/>
      <c r="I21" s="44" t="str">
        <f>IFNA(VLOOKUP(B21,course_info!$A$1:$I$199,4,false),"")</f>
        <v>مقرر اختياري 1 - إلكترونيات القوى</v>
      </c>
      <c r="J21" s="11" t="s">
        <v>173</v>
      </c>
    </row>
    <row r="22">
      <c r="A22" s="9" t="str">
        <f t="shared" si="1"/>
        <v>commكهت-401</v>
      </c>
      <c r="B22" s="50" t="s">
        <v>234</v>
      </c>
      <c r="C22" s="11" t="s">
        <v>173</v>
      </c>
      <c r="D22" s="9" t="s">
        <v>181</v>
      </c>
      <c r="E22" s="44"/>
      <c r="F22" s="9" t="s">
        <v>235</v>
      </c>
      <c r="G22" s="44"/>
      <c r="I22" s="44" t="str">
        <f>IFNA(VLOOKUP(B22,course_info!$A$1:$I$199,4,false),"")</f>
        <v>الكترونيات 6</v>
      </c>
      <c r="J22" s="11" t="s">
        <v>173</v>
      </c>
    </row>
    <row r="23">
      <c r="A23" s="9" t="str">
        <f t="shared" si="1"/>
        <v>commكهت-402</v>
      </c>
      <c r="B23" s="50" t="s">
        <v>236</v>
      </c>
      <c r="C23" s="11" t="s">
        <v>173</v>
      </c>
      <c r="D23" s="9" t="s">
        <v>237</v>
      </c>
      <c r="E23" s="44"/>
      <c r="F23" s="9" t="s">
        <v>220</v>
      </c>
      <c r="G23" s="44"/>
      <c r="I23" s="44" t="str">
        <f>IFNA(VLOOKUP(B23,course_info!$A$1:$I$199,4,false),"")</f>
        <v>نظم الاتصالات</v>
      </c>
      <c r="J23" s="11" t="s">
        <v>173</v>
      </c>
    </row>
    <row r="24">
      <c r="A24" s="9" t="str">
        <f t="shared" si="1"/>
        <v>commكهت-403</v>
      </c>
      <c r="B24" s="50" t="s">
        <v>238</v>
      </c>
      <c r="C24" s="11" t="s">
        <v>173</v>
      </c>
      <c r="D24" s="9" t="s">
        <v>237</v>
      </c>
      <c r="E24" s="44"/>
      <c r="F24" s="9" t="s">
        <v>235</v>
      </c>
      <c r="G24" s="44"/>
      <c r="I24" s="44" t="str">
        <f>IFNA(VLOOKUP(B24,course_info!$A$1:$I$199,4,false),"")</f>
        <v>هندسة الموجات الميكرونية</v>
      </c>
      <c r="J24" s="11" t="s">
        <v>173</v>
      </c>
    </row>
    <row r="25">
      <c r="A25" s="9" t="str">
        <f t="shared" si="1"/>
        <v>commكهت-404</v>
      </c>
      <c r="B25" s="50" t="s">
        <v>239</v>
      </c>
      <c r="C25" s="11" t="s">
        <v>173</v>
      </c>
      <c r="D25" s="9" t="s">
        <v>240</v>
      </c>
      <c r="E25" s="44"/>
      <c r="F25" s="9" t="s">
        <v>241</v>
      </c>
      <c r="G25" s="44"/>
      <c r="I25" s="44" t="str">
        <f>IFNA(VLOOKUP(B25,course_info!$A$1:$I$199,4,false),"")</f>
        <v>تحكم آلي ونظم</v>
      </c>
      <c r="J25" s="11" t="s">
        <v>173</v>
      </c>
    </row>
    <row r="26">
      <c r="A26" s="9" t="str">
        <f t="shared" si="1"/>
        <v>commكهت-421</v>
      </c>
      <c r="B26" s="50" t="s">
        <v>242</v>
      </c>
      <c r="C26" s="11" t="s">
        <v>173</v>
      </c>
      <c r="D26" s="9" t="s">
        <v>243</v>
      </c>
      <c r="E26" s="44"/>
      <c r="F26" s="51" t="s">
        <v>244</v>
      </c>
      <c r="G26" s="9"/>
      <c r="I26" s="44" t="str">
        <f>IFNA(VLOOKUP(B26,course_info!$A$1:$I$199,4,false),"")</f>
        <v>مقرر اختياري 3 - شبكات الحاسب</v>
      </c>
      <c r="J26" s="11" t="s">
        <v>176</v>
      </c>
    </row>
    <row r="27">
      <c r="A27" s="9" t="str">
        <f t="shared" si="1"/>
        <v>commكهت-428</v>
      </c>
      <c r="B27" s="50" t="s">
        <v>245</v>
      </c>
      <c r="C27" s="11" t="s">
        <v>173</v>
      </c>
      <c r="D27" s="9" t="s">
        <v>246</v>
      </c>
      <c r="E27" s="44"/>
      <c r="F27" s="9" t="s">
        <v>223</v>
      </c>
      <c r="G27" s="44"/>
      <c r="I27" s="44" t="str">
        <f>IFNA(VLOOKUP(B27,course_info!$A$1:$I$199,4,false),"")</f>
        <v>مقرر اختياري 4 : معالجة الصور الرقمية</v>
      </c>
      <c r="J27" s="11" t="s">
        <v>173</v>
      </c>
    </row>
    <row r="28">
      <c r="A28" s="9" t="str">
        <f t="shared" si="1"/>
        <v>commكهت-498</v>
      </c>
      <c r="B28" s="50" t="s">
        <v>247</v>
      </c>
      <c r="C28" s="11" t="s">
        <v>173</v>
      </c>
      <c r="D28" s="9" t="s">
        <v>181</v>
      </c>
      <c r="E28" s="44"/>
      <c r="F28" s="9" t="s">
        <v>223</v>
      </c>
      <c r="G28" s="44"/>
      <c r="I28" s="44" t="str">
        <f>IFNA(VLOOKUP(B28,course_info!$A$1:$I$199,4,false),"")</f>
        <v>التدريب الميداني</v>
      </c>
      <c r="J28" s="11" t="s">
        <v>173</v>
      </c>
    </row>
    <row r="29">
      <c r="A29" s="9" t="str">
        <f t="shared" si="1"/>
        <v>commكهت-499</v>
      </c>
      <c r="B29" s="50" t="s">
        <v>248</v>
      </c>
      <c r="C29" s="11" t="s">
        <v>173</v>
      </c>
      <c r="D29" s="9"/>
      <c r="E29" s="44"/>
      <c r="F29" s="44"/>
      <c r="G29" s="44"/>
      <c r="I29" s="44" t="str">
        <f>IFNA(VLOOKUP(B29,course_info!$A$1:$I$199,4,false),"")</f>
        <v>مشروع التخرج 1</v>
      </c>
      <c r="J29" s="44"/>
    </row>
    <row r="30">
      <c r="A30" s="9" t="str">
        <f t="shared" si="1"/>
        <v>compUNI-2</v>
      </c>
      <c r="B30" s="49" t="s">
        <v>215</v>
      </c>
      <c r="C30" s="11" t="s">
        <v>176</v>
      </c>
      <c r="D30" s="9" t="s">
        <v>216</v>
      </c>
      <c r="E30" s="44"/>
      <c r="F30" s="9" t="s">
        <v>217</v>
      </c>
      <c r="G30" s="9"/>
      <c r="I30" s="44" t="str">
        <f>IFNA(VLOOKUP(B30,course_info!$A$1:$I$199,4,false),"")</f>
        <v>Professional Ethics اخلاقيات المهنه</v>
      </c>
      <c r="J30" s="11" t="s">
        <v>196</v>
      </c>
    </row>
    <row r="31">
      <c r="A31" s="9" t="str">
        <f t="shared" si="1"/>
        <v>compكهت-305</v>
      </c>
      <c r="B31" s="50" t="s">
        <v>229</v>
      </c>
      <c r="C31" s="11" t="s">
        <v>176</v>
      </c>
      <c r="D31" s="9" t="s">
        <v>230</v>
      </c>
      <c r="E31" s="44"/>
      <c r="F31" s="9" t="s">
        <v>231</v>
      </c>
      <c r="G31" s="44"/>
      <c r="I31" s="44" t="str">
        <f>IFNA(VLOOKUP(B31,course_info!$A$1:$I$199,4,false),"")</f>
        <v>هندسة التحكم</v>
      </c>
      <c r="J31" s="11" t="s">
        <v>201</v>
      </c>
    </row>
    <row r="32">
      <c r="A32" s="9" t="str">
        <f t="shared" si="1"/>
        <v>compكهت-404</v>
      </c>
      <c r="B32" s="50" t="s">
        <v>239</v>
      </c>
      <c r="C32" s="11" t="s">
        <v>176</v>
      </c>
      <c r="D32" s="9" t="s">
        <v>240</v>
      </c>
      <c r="E32" s="44"/>
      <c r="F32" s="9" t="s">
        <v>241</v>
      </c>
      <c r="G32" s="44"/>
      <c r="I32" s="44" t="str">
        <f>IFNA(VLOOKUP(B32,course_info!$A$1:$I$199,4,false),"")</f>
        <v>تحكم آلي ونظم</v>
      </c>
      <c r="J32" s="11" t="s">
        <v>176</v>
      </c>
    </row>
    <row r="33">
      <c r="A33" s="9" t="str">
        <f t="shared" si="1"/>
        <v>compكهح-301</v>
      </c>
      <c r="B33" s="50" t="s">
        <v>249</v>
      </c>
      <c r="C33" s="11" t="s">
        <v>176</v>
      </c>
      <c r="D33" s="9" t="s">
        <v>174</v>
      </c>
      <c r="E33" s="44"/>
      <c r="F33" s="9" t="s">
        <v>228</v>
      </c>
      <c r="G33" s="9"/>
      <c r="I33" s="44" t="str">
        <f>IFNA(VLOOKUP(B33,course_info!$A$1:$I$199,4,false),"")</f>
        <v>المعالجات الدقيقة وتطبيقاتها</v>
      </c>
      <c r="J33" s="11" t="s">
        <v>176</v>
      </c>
    </row>
    <row r="34">
      <c r="A34" s="9" t="str">
        <f t="shared" si="1"/>
        <v>compكهح-302</v>
      </c>
      <c r="B34" s="50" t="s">
        <v>250</v>
      </c>
      <c r="C34" s="11" t="s">
        <v>176</v>
      </c>
      <c r="D34" s="9" t="s">
        <v>251</v>
      </c>
      <c r="E34" s="44"/>
      <c r="F34" s="9" t="s">
        <v>252</v>
      </c>
      <c r="G34" s="9"/>
      <c r="I34" s="44" t="str">
        <f>IFNA(VLOOKUP(B34,course_info!$A$1:$I$199,4,false),"")</f>
        <v>الرسم بالحاسب</v>
      </c>
      <c r="J34" s="11" t="s">
        <v>176</v>
      </c>
    </row>
    <row r="35">
      <c r="A35" s="9" t="str">
        <f t="shared" si="1"/>
        <v>compكهح-303</v>
      </c>
      <c r="B35" s="50" t="s">
        <v>253</v>
      </c>
      <c r="C35" s="11" t="s">
        <v>176</v>
      </c>
      <c r="D35" s="9" t="s">
        <v>254</v>
      </c>
      <c r="E35" s="44"/>
      <c r="F35" s="9" t="s">
        <v>252</v>
      </c>
      <c r="G35" s="44"/>
      <c r="I35" s="44" t="str">
        <f>IFNA(VLOOKUP(B35,course_info!$A$1:$I$199,4,false),"")</f>
        <v>أساسيات شبكات الحاسب</v>
      </c>
      <c r="J35" s="11" t="s">
        <v>176</v>
      </c>
    </row>
    <row r="36">
      <c r="A36" s="9" t="str">
        <f t="shared" si="1"/>
        <v>compكهح-314</v>
      </c>
      <c r="B36" s="50" t="s">
        <v>255</v>
      </c>
      <c r="C36" s="11" t="s">
        <v>176</v>
      </c>
      <c r="D36" s="9" t="s">
        <v>225</v>
      </c>
      <c r="E36" s="44"/>
      <c r="F36" s="9" t="s">
        <v>226</v>
      </c>
      <c r="G36" s="44"/>
      <c r="I36" s="44" t="str">
        <f>IFNA(VLOOKUP(B36,course_info!$A$1:$I$199,4,false),"")</f>
        <v>نظرية الاتصالات</v>
      </c>
      <c r="J36" s="11" t="s">
        <v>173</v>
      </c>
    </row>
    <row r="37">
      <c r="A37" s="9" t="str">
        <f t="shared" si="1"/>
        <v>compكهح-321</v>
      </c>
      <c r="B37" s="50" t="s">
        <v>256</v>
      </c>
      <c r="C37" s="11" t="s">
        <v>176</v>
      </c>
      <c r="D37" s="9" t="s">
        <v>178</v>
      </c>
      <c r="E37" s="44"/>
      <c r="F37" s="9" t="s">
        <v>257</v>
      </c>
      <c r="G37" s="9"/>
      <c r="I37" s="44" t="str">
        <f>IFNA(VLOOKUP(B37,course_info!$A$1:$I$199,4,false),"")</f>
        <v>مقرر اختياري (1) تعلم الالة</v>
      </c>
      <c r="J37" s="11" t="s">
        <v>176</v>
      </c>
    </row>
    <row r="38">
      <c r="A38" s="9" t="str">
        <f t="shared" si="1"/>
        <v>compكهح-401</v>
      </c>
      <c r="B38" s="50" t="s">
        <v>258</v>
      </c>
      <c r="C38" s="11" t="s">
        <v>176</v>
      </c>
      <c r="D38" s="9" t="s">
        <v>259</v>
      </c>
      <c r="E38" s="44"/>
      <c r="F38" s="9" t="s">
        <v>228</v>
      </c>
      <c r="G38" s="9" t="s">
        <v>260</v>
      </c>
      <c r="I38" s="44" t="str">
        <f>IFNA(VLOOKUP(B38,course_info!$A$1:$I$199,4,false),"")</f>
        <v>تصميم تطبيقات الويب</v>
      </c>
      <c r="J38" s="11" t="s">
        <v>176</v>
      </c>
    </row>
    <row r="39">
      <c r="A39" s="9" t="str">
        <f t="shared" si="1"/>
        <v>compكهح-402</v>
      </c>
      <c r="B39" s="50" t="s">
        <v>261</v>
      </c>
      <c r="C39" s="11" t="s">
        <v>176</v>
      </c>
      <c r="D39" s="9" t="s">
        <v>219</v>
      </c>
      <c r="E39" s="44"/>
      <c r="F39" s="9" t="s">
        <v>262</v>
      </c>
      <c r="G39" s="44"/>
      <c r="I39" s="44" t="str">
        <f>IFNA(VLOOKUP(B39,course_info!$A$1:$I$199,4,false),"")</f>
        <v>المعالجات المتوازية</v>
      </c>
      <c r="J39" s="11" t="s">
        <v>176</v>
      </c>
    </row>
    <row r="40">
      <c r="A40" s="9" t="str">
        <f t="shared" si="1"/>
        <v>compكهح-422</v>
      </c>
      <c r="B40" s="50" t="s">
        <v>263</v>
      </c>
      <c r="C40" s="11" t="s">
        <v>176</v>
      </c>
      <c r="D40" s="9" t="s">
        <v>259</v>
      </c>
      <c r="E40" s="44"/>
      <c r="F40" s="9" t="s">
        <v>260</v>
      </c>
      <c r="G40" s="44"/>
      <c r="I40" s="44" t="str">
        <f>IFNA(VLOOKUP(B40,course_info!$A$1:$I$199,4,false),"")</f>
        <v>مقرر إختياري 3 تصميم نظم قواعد البيانات</v>
      </c>
      <c r="J40" s="11" t="s">
        <v>176</v>
      </c>
    </row>
    <row r="41">
      <c r="A41" s="9" t="str">
        <f t="shared" si="1"/>
        <v>compكهح-425</v>
      </c>
      <c r="B41" s="50" t="s">
        <v>264</v>
      </c>
      <c r="C41" s="11" t="s">
        <v>176</v>
      </c>
      <c r="D41" s="9" t="s">
        <v>184</v>
      </c>
      <c r="E41" s="44"/>
      <c r="F41" s="9" t="s">
        <v>244</v>
      </c>
      <c r="G41" s="44"/>
      <c r="I41" s="44" t="str">
        <f>IFNA(VLOOKUP(B41,course_info!$A$1:$I$199,4,false),"")</f>
        <v>مقرر إختياري 4 شبكات الحاسب المتطورة </v>
      </c>
      <c r="J41" s="11" t="s">
        <v>176</v>
      </c>
    </row>
    <row r="42">
      <c r="A42" s="9" t="str">
        <f t="shared" si="1"/>
        <v>compكهح-428</v>
      </c>
      <c r="B42" s="50" t="s">
        <v>265</v>
      </c>
      <c r="C42" s="11" t="s">
        <v>176</v>
      </c>
      <c r="D42" s="9" t="s">
        <v>246</v>
      </c>
      <c r="E42" s="44"/>
      <c r="F42" s="9" t="s">
        <v>257</v>
      </c>
      <c r="G42" s="9"/>
      <c r="I42" s="44" t="str">
        <f>IFNA(VLOOKUP(B42,course_info!$A$1:$I$199,4,false),"")</f>
        <v>مقرر إختياري 5 تطبيقات و تقنيات الذكاء الاصطناعى</v>
      </c>
      <c r="J42" s="11" t="s">
        <v>176</v>
      </c>
    </row>
    <row r="43">
      <c r="A43" s="9" t="str">
        <f t="shared" si="1"/>
        <v>compكهح-498</v>
      </c>
      <c r="B43" s="50" t="s">
        <v>266</v>
      </c>
      <c r="C43" s="11" t="s">
        <v>176</v>
      </c>
      <c r="D43" s="9" t="s">
        <v>267</v>
      </c>
      <c r="E43" s="44"/>
      <c r="F43" s="9" t="s">
        <v>257</v>
      </c>
      <c r="G43" s="44"/>
      <c r="I43" s="44" t="str">
        <f>IFNA(VLOOKUP(B43,course_info!$A$1:$I$199,4,false),"")</f>
        <v>التدريب الميداني</v>
      </c>
      <c r="J43" s="11" t="s">
        <v>176</v>
      </c>
    </row>
    <row r="44">
      <c r="A44" s="9" t="str">
        <f t="shared" si="1"/>
        <v>compكهح-499</v>
      </c>
      <c r="B44" s="50" t="s">
        <v>268</v>
      </c>
      <c r="C44" s="11" t="s">
        <v>176</v>
      </c>
      <c r="D44" s="9"/>
      <c r="E44" s="44"/>
      <c r="F44" s="44"/>
      <c r="G44" s="44"/>
      <c r="I44" s="44" t="str">
        <f>IFNA(VLOOKUP(B44,course_info!$A$1:$I$199,4,false),"")</f>
        <v>المشروع 1</v>
      </c>
      <c r="J44" s="11" t="s">
        <v>176</v>
      </c>
    </row>
    <row r="45">
      <c r="A45" s="9" t="str">
        <f t="shared" si="1"/>
        <v>powCCE-111</v>
      </c>
      <c r="B45" s="49" t="s">
        <v>172</v>
      </c>
      <c r="C45" s="11" t="s">
        <v>201</v>
      </c>
      <c r="D45" s="9" t="s">
        <v>174</v>
      </c>
      <c r="E45" s="44"/>
      <c r="F45" s="9" t="s">
        <v>262</v>
      </c>
      <c r="G45" s="9"/>
      <c r="I45" s="44" t="str">
        <f>IFNA(VLOOKUP(B45,course_info!$A$1:$I$199,4,false),"")</f>
        <v>Logic Design</v>
      </c>
      <c r="J45" s="11" t="s">
        <v>176</v>
      </c>
    </row>
    <row r="46">
      <c r="A46" s="9" t="str">
        <f t="shared" si="1"/>
        <v>powCCE-112</v>
      </c>
      <c r="B46" s="49" t="s">
        <v>177</v>
      </c>
      <c r="C46" s="11" t="s">
        <v>201</v>
      </c>
      <c r="D46" s="9" t="s">
        <v>178</v>
      </c>
      <c r="E46" s="44"/>
      <c r="F46" s="9" t="s">
        <v>179</v>
      </c>
      <c r="G46" s="9"/>
      <c r="I46" s="44" t="str">
        <f>IFNA(VLOOKUP(B46,course_info!$A$1:$I$199,4,false),"")</f>
        <v>Programming Techniques</v>
      </c>
      <c r="J46" s="11" t="s">
        <v>176</v>
      </c>
    </row>
    <row r="47">
      <c r="A47" s="9" t="str">
        <f t="shared" si="1"/>
        <v>powCCE-211</v>
      </c>
      <c r="B47" s="49" t="s">
        <v>180</v>
      </c>
      <c r="C47" s="11" t="s">
        <v>201</v>
      </c>
      <c r="D47" s="9" t="s">
        <v>181</v>
      </c>
      <c r="E47" s="9"/>
      <c r="F47" s="9" t="s">
        <v>182</v>
      </c>
      <c r="G47" s="44"/>
      <c r="I47" s="44" t="str">
        <f>IFNA(VLOOKUP(B47,course_info!$A$1:$I$199,4,false),"")</f>
        <v>Electronics</v>
      </c>
      <c r="J47" s="11" t="s">
        <v>201</v>
      </c>
    </row>
    <row r="48">
      <c r="A48" s="9" t="str">
        <f t="shared" si="1"/>
        <v>powCCE-212</v>
      </c>
      <c r="B48" s="49" t="s">
        <v>183</v>
      </c>
      <c r="C48" s="11" t="s">
        <v>201</v>
      </c>
      <c r="D48" s="9" t="s">
        <v>184</v>
      </c>
      <c r="E48" s="9"/>
      <c r="F48" s="9" t="s">
        <v>185</v>
      </c>
      <c r="G48" s="44"/>
      <c r="I48" s="44" t="str">
        <f>IFNA(VLOOKUP(B48,course_info!$A$1:$I$199,4,false),"")</f>
        <v>Signals and System Fundamentals</v>
      </c>
      <c r="J48" s="11" t="s">
        <v>201</v>
      </c>
    </row>
    <row r="49">
      <c r="A49" s="9" t="str">
        <f t="shared" si="1"/>
        <v>powCCE-213</v>
      </c>
      <c r="B49" s="49" t="s">
        <v>186</v>
      </c>
      <c r="C49" s="11" t="s">
        <v>201</v>
      </c>
      <c r="D49" s="9" t="s">
        <v>184</v>
      </c>
      <c r="E49" s="9"/>
      <c r="F49" s="9" t="s">
        <v>187</v>
      </c>
      <c r="G49" s="44"/>
      <c r="I49" s="44" t="str">
        <f>IFNA(VLOOKUP(B49,course_info!$A$1:$I$199,4,false),"")</f>
        <v>Control Systems</v>
      </c>
      <c r="J49" s="11" t="s">
        <v>201</v>
      </c>
    </row>
    <row r="50">
      <c r="A50" s="9" t="str">
        <f t="shared" si="1"/>
        <v>powEMP-101</v>
      </c>
      <c r="B50" s="49" t="s">
        <v>192</v>
      </c>
      <c r="C50" s="11" t="s">
        <v>201</v>
      </c>
      <c r="D50" s="9" t="s">
        <v>193</v>
      </c>
      <c r="E50" s="9" t="s">
        <v>194</v>
      </c>
      <c r="F50" s="9" t="s">
        <v>269</v>
      </c>
      <c r="G50" s="9"/>
      <c r="I50" s="44" t="str">
        <f>IFNA(VLOOKUP(B50,course_info!$A$1:$I$199,4,false),"")</f>
        <v>Physics III</v>
      </c>
      <c r="J50" s="11" t="s">
        <v>201</v>
      </c>
    </row>
    <row r="51">
      <c r="A51" s="9" t="str">
        <f t="shared" si="1"/>
        <v>powEMP-104</v>
      </c>
      <c r="B51" s="49" t="s">
        <v>197</v>
      </c>
      <c r="C51" s="11" t="s">
        <v>201</v>
      </c>
      <c r="D51" s="9" t="s">
        <v>198</v>
      </c>
      <c r="E51" s="9" t="s">
        <v>199</v>
      </c>
      <c r="F51" s="9" t="s">
        <v>200</v>
      </c>
      <c r="G51" s="44"/>
      <c r="I51" s="44" t="str">
        <f>IFNA(VLOOKUP(B51,course_info!$A$1:$I$199,4,false),"")</f>
        <v>Differential Equation and Numerical Analysis</v>
      </c>
      <c r="J51" s="11" t="s">
        <v>201</v>
      </c>
    </row>
    <row r="52">
      <c r="A52" s="9" t="str">
        <f t="shared" si="1"/>
        <v>powEPE-111</v>
      </c>
      <c r="B52" s="49" t="s">
        <v>204</v>
      </c>
      <c r="C52" s="11" t="s">
        <v>201</v>
      </c>
      <c r="D52" s="9" t="s">
        <v>205</v>
      </c>
      <c r="E52" s="44"/>
      <c r="F52" s="9" t="s">
        <v>206</v>
      </c>
      <c r="G52" s="44"/>
      <c r="I52" s="44" t="str">
        <f>IFNA(VLOOKUP(B52,course_info!$A$1:$I$199,4,false),"")</f>
        <v>Electrical Circuits I</v>
      </c>
      <c r="J52" s="11" t="s">
        <v>201</v>
      </c>
    </row>
    <row r="53">
      <c r="A53" s="9" t="str">
        <f t="shared" si="1"/>
        <v>powEPE-211</v>
      </c>
      <c r="B53" s="49" t="s">
        <v>207</v>
      </c>
      <c r="C53" s="11" t="s">
        <v>201</v>
      </c>
      <c r="D53" s="9" t="s">
        <v>208</v>
      </c>
      <c r="E53" s="44"/>
      <c r="F53" s="9" t="s">
        <v>209</v>
      </c>
      <c r="G53" s="44"/>
      <c r="I53" s="44" t="str">
        <f>IFNA(VLOOKUP(B53,course_info!$A$1:$I$199,4,false),"")</f>
        <v>Properties of Electrical Materials</v>
      </c>
      <c r="J53" s="11" t="s">
        <v>201</v>
      </c>
    </row>
    <row r="54">
      <c r="A54" s="9" t="str">
        <f t="shared" si="1"/>
        <v>powEPE-212</v>
      </c>
      <c r="B54" s="49" t="s">
        <v>210</v>
      </c>
      <c r="C54" s="11" t="s">
        <v>201</v>
      </c>
      <c r="D54" s="9" t="s">
        <v>211</v>
      </c>
      <c r="E54" s="44"/>
      <c r="F54" s="9" t="s">
        <v>270</v>
      </c>
      <c r="G54" s="44"/>
      <c r="I54" s="44" t="str">
        <f>IFNA(VLOOKUP(B54,course_info!$A$1:$I$199,4,false),"")</f>
        <v>Electrical Circuits II</v>
      </c>
      <c r="J54" s="11" t="s">
        <v>201</v>
      </c>
    </row>
    <row r="55">
      <c r="A55" s="9" t="str">
        <f t="shared" si="1"/>
        <v>powUNI-013E</v>
      </c>
      <c r="B55" s="49" t="s">
        <v>212</v>
      </c>
      <c r="C55" s="11" t="s">
        <v>201</v>
      </c>
      <c r="D55" s="9" t="s">
        <v>213</v>
      </c>
      <c r="E55" s="44"/>
      <c r="F55" s="9" t="s">
        <v>214</v>
      </c>
      <c r="G55" s="9"/>
      <c r="I55" s="44" t="str">
        <f>IFNA(VLOOKUP(B55,course_info!$A$1:$I$199,4,false),"")</f>
        <v>Entrepreneurship ريادة الاعمال</v>
      </c>
      <c r="J55" s="11" t="s">
        <v>201</v>
      </c>
    </row>
    <row r="56">
      <c r="A56" s="9" t="str">
        <f t="shared" si="1"/>
        <v>powUNI-2</v>
      </c>
      <c r="B56" s="49" t="s">
        <v>215</v>
      </c>
      <c r="C56" s="11" t="s">
        <v>201</v>
      </c>
      <c r="D56" s="9" t="s">
        <v>216</v>
      </c>
      <c r="E56" s="44"/>
      <c r="F56" s="9" t="s">
        <v>217</v>
      </c>
      <c r="G56" s="9"/>
      <c r="I56" s="44" t="str">
        <f>IFNA(VLOOKUP(B56,course_info!$A$1:$I$199,4,false),"")</f>
        <v>Professional Ethics اخلاقيات المهنه</v>
      </c>
      <c r="J56" s="11" t="s">
        <v>201</v>
      </c>
    </row>
    <row r="57">
      <c r="A57" s="9" t="str">
        <f t="shared" si="1"/>
        <v>powكهق-301</v>
      </c>
      <c r="B57" s="50" t="s">
        <v>271</v>
      </c>
      <c r="C57" s="11" t="s">
        <v>201</v>
      </c>
      <c r="D57" s="9" t="s">
        <v>272</v>
      </c>
      <c r="E57" s="44"/>
      <c r="F57" s="9" t="s">
        <v>273</v>
      </c>
      <c r="G57" s="44"/>
      <c r="I57" s="44" t="str">
        <f>IFNA(VLOOKUP(B57,course_info!$A$1:$I$199,4,false),"")</f>
        <v>آلات التيار المتردد</v>
      </c>
      <c r="J57" s="11" t="s">
        <v>201</v>
      </c>
    </row>
    <row r="58">
      <c r="A58" s="9" t="str">
        <f t="shared" si="1"/>
        <v>powكهق-302</v>
      </c>
      <c r="B58" s="50" t="s">
        <v>274</v>
      </c>
      <c r="C58" s="11" t="s">
        <v>201</v>
      </c>
      <c r="D58" s="9" t="s">
        <v>230</v>
      </c>
      <c r="E58" s="44"/>
      <c r="F58" s="9" t="s">
        <v>275</v>
      </c>
      <c r="G58" s="44"/>
      <c r="I58" s="44" t="str">
        <f>IFNA(VLOOKUP(B58,course_info!$A$1:$I$199,4,false),"")</f>
        <v>تطبيقات الحاسب الآلى فى الهندسة الكهربية</v>
      </c>
      <c r="J58" s="11" t="s">
        <v>201</v>
      </c>
    </row>
    <row r="59">
      <c r="A59" s="9" t="str">
        <f t="shared" si="1"/>
        <v>powكهق-303</v>
      </c>
      <c r="B59" s="50" t="s">
        <v>276</v>
      </c>
      <c r="C59" s="11" t="s">
        <v>201</v>
      </c>
      <c r="D59" s="9" t="s">
        <v>277</v>
      </c>
      <c r="E59" s="44"/>
      <c r="F59" s="9" t="s">
        <v>278</v>
      </c>
      <c r="G59" s="44"/>
      <c r="I59" s="44" t="str">
        <f>IFNA(VLOOKUP(B59,course_info!$A$1:$I$199,4,false),"")</f>
        <v>هندسة الجهد العالى</v>
      </c>
      <c r="J59" s="11" t="s">
        <v>201</v>
      </c>
    </row>
    <row r="60">
      <c r="A60" s="9" t="str">
        <f t="shared" si="1"/>
        <v>powكهق-304</v>
      </c>
      <c r="B60" s="50" t="s">
        <v>279</v>
      </c>
      <c r="C60" s="11" t="s">
        <v>201</v>
      </c>
      <c r="D60" s="9" t="s">
        <v>280</v>
      </c>
      <c r="E60" s="44"/>
      <c r="F60" s="9" t="s">
        <v>270</v>
      </c>
      <c r="G60" s="44"/>
      <c r="I60" s="44" t="str">
        <f>IFNA(VLOOKUP(B60,course_info!$A$1:$I$199,4,false),"")</f>
        <v>الكترونيات القوى</v>
      </c>
      <c r="J60" s="11" t="s">
        <v>201</v>
      </c>
    </row>
    <row r="61">
      <c r="A61" s="9" t="str">
        <f t="shared" si="1"/>
        <v>powكهق-305</v>
      </c>
      <c r="B61" s="50" t="s">
        <v>281</v>
      </c>
      <c r="C61" s="11" t="s">
        <v>201</v>
      </c>
      <c r="D61" s="9" t="s">
        <v>282</v>
      </c>
      <c r="E61" s="44"/>
      <c r="F61" s="9" t="s">
        <v>283</v>
      </c>
      <c r="G61" s="44"/>
      <c r="I61" s="44" t="str">
        <f>IFNA(VLOOKUP(B61,course_info!$A$1:$I$199,4,false),"")</f>
        <v>اختبارات كهربية</v>
      </c>
      <c r="J61" s="11" t="s">
        <v>201</v>
      </c>
    </row>
    <row r="62">
      <c r="A62" s="9" t="str">
        <f t="shared" si="1"/>
        <v>powكهق-321</v>
      </c>
      <c r="B62" s="50" t="s">
        <v>284</v>
      </c>
      <c r="C62" s="11" t="s">
        <v>201</v>
      </c>
      <c r="D62" s="9" t="s">
        <v>285</v>
      </c>
      <c r="E62" s="44"/>
      <c r="F62" s="9" t="s">
        <v>283</v>
      </c>
      <c r="G62" s="44"/>
      <c r="I62" s="44" t="str">
        <f>IFNA(VLOOKUP(B62,course_info!$A$1:$I$199,4,false),"")</f>
        <v>مقرر اختيارى 1 التركيبات الكهربية</v>
      </c>
      <c r="J62" s="11" t="s">
        <v>201</v>
      </c>
    </row>
    <row r="63">
      <c r="A63" s="9" t="str">
        <f t="shared" si="1"/>
        <v>powكهق-401</v>
      </c>
      <c r="B63" s="50" t="s">
        <v>286</v>
      </c>
      <c r="C63" s="11" t="s">
        <v>201</v>
      </c>
      <c r="D63" s="9" t="s">
        <v>287</v>
      </c>
      <c r="E63" s="44"/>
      <c r="F63" s="9" t="s">
        <v>206</v>
      </c>
      <c r="G63" s="9"/>
      <c r="I63" s="44" t="str">
        <f>IFNA(VLOOKUP(B63,course_info!$A$1:$I$199,4,false),"")</f>
        <v>التشغيل الأمثل ودراسة الاتزان والاعتمادية لنظم القوى الكهربية</v>
      </c>
      <c r="J63" s="11" t="s">
        <v>201</v>
      </c>
    </row>
    <row r="64">
      <c r="A64" s="9" t="str">
        <f t="shared" si="1"/>
        <v>powكهق-402</v>
      </c>
      <c r="B64" s="50" t="s">
        <v>288</v>
      </c>
      <c r="C64" s="11" t="s">
        <v>201</v>
      </c>
      <c r="D64" s="9" t="s">
        <v>289</v>
      </c>
      <c r="E64" s="44"/>
      <c r="F64" s="9" t="s">
        <v>290</v>
      </c>
      <c r="G64" s="44"/>
      <c r="I64" s="44" t="str">
        <f>IFNA(VLOOKUP(B64,course_info!$A$1:$I$199,4,false),"")</f>
        <v>النظرية الموحدة للآلات الكهربية</v>
      </c>
      <c r="J64" s="11" t="s">
        <v>201</v>
      </c>
    </row>
    <row r="65">
      <c r="A65" s="9" t="str">
        <f t="shared" si="1"/>
        <v>powكهق-403</v>
      </c>
      <c r="B65" s="50" t="s">
        <v>291</v>
      </c>
      <c r="C65" s="11" t="s">
        <v>201</v>
      </c>
      <c r="D65" s="9" t="s">
        <v>240</v>
      </c>
      <c r="E65" s="44"/>
      <c r="F65" s="9" t="s">
        <v>241</v>
      </c>
      <c r="G65" s="9"/>
      <c r="I65" s="44" t="str">
        <f>IFNA(VLOOKUP(B65,course_info!$A$1:$I$199,4,false),"")</f>
        <v>التحكم الالي الرقمى</v>
      </c>
      <c r="J65" s="11" t="s">
        <v>201</v>
      </c>
    </row>
    <row r="66">
      <c r="A66" s="9" t="str">
        <f t="shared" si="1"/>
        <v>powكهق-404</v>
      </c>
      <c r="B66" s="50" t="s">
        <v>292</v>
      </c>
      <c r="C66" s="11" t="s">
        <v>201</v>
      </c>
      <c r="D66" s="9" t="s">
        <v>289</v>
      </c>
      <c r="E66" s="44"/>
      <c r="F66" s="9" t="s">
        <v>273</v>
      </c>
      <c r="G66" s="44"/>
      <c r="I66" s="44" t="str">
        <f>IFNA(VLOOKUP(B66,course_info!$A$1:$I$199,4,false),"")</f>
        <v>الكترونيات صناعية</v>
      </c>
      <c r="J66" s="11" t="s">
        <v>201</v>
      </c>
    </row>
    <row r="67">
      <c r="A67" s="9" t="str">
        <f t="shared" si="1"/>
        <v>powكهق-421</v>
      </c>
      <c r="B67" s="50" t="s">
        <v>293</v>
      </c>
      <c r="C67" s="11" t="s">
        <v>201</v>
      </c>
      <c r="D67" s="9" t="s">
        <v>233</v>
      </c>
      <c r="E67" s="44"/>
      <c r="F67" s="9" t="s">
        <v>231</v>
      </c>
      <c r="G67" s="44"/>
      <c r="I67" s="44" t="str">
        <f>IFNA(VLOOKUP(B67,course_info!$A$1:$I$199,4,false),"")</f>
        <v>مقرر اختياري 3 أنظمة توزيع القوى</v>
      </c>
      <c r="J67" s="11" t="s">
        <v>201</v>
      </c>
    </row>
    <row r="68">
      <c r="A68" s="9" t="str">
        <f t="shared" si="1"/>
        <v>powكهق-426</v>
      </c>
      <c r="B68" s="50" t="s">
        <v>294</v>
      </c>
      <c r="C68" s="11" t="s">
        <v>201</v>
      </c>
      <c r="D68" s="9" t="s">
        <v>282</v>
      </c>
      <c r="E68" s="44"/>
      <c r="F68" s="9" t="s">
        <v>290</v>
      </c>
      <c r="G68" s="44"/>
      <c r="I68" s="44" t="str">
        <f>IFNA(VLOOKUP(B68,course_info!$A$1:$I$199,4,false),"")</f>
        <v>مقرر اختياري 4 تصميم انظمة الطاقة الضوئية والتطبيقات </v>
      </c>
      <c r="J68" s="11" t="s">
        <v>201</v>
      </c>
    </row>
    <row r="69">
      <c r="A69" s="9" t="str">
        <f t="shared" si="1"/>
        <v>powكهق-498</v>
      </c>
      <c r="B69" s="50" t="s">
        <v>295</v>
      </c>
      <c r="C69" s="11" t="s">
        <v>201</v>
      </c>
      <c r="D69" s="9" t="s">
        <v>208</v>
      </c>
      <c r="E69" s="9"/>
      <c r="F69" s="9" t="s">
        <v>275</v>
      </c>
      <c r="G69" s="9"/>
      <c r="I69" s="44" t="str">
        <f>IFNA(VLOOKUP(B69,course_info!$A$1:$I$199,4,false),"")</f>
        <v>التدريب الميداني</v>
      </c>
      <c r="J69" s="11" t="s">
        <v>201</v>
      </c>
    </row>
    <row r="70">
      <c r="A70" s="9" t="str">
        <f t="shared" si="1"/>
        <v>powكهق-499</v>
      </c>
      <c r="B70" s="50" t="s">
        <v>296</v>
      </c>
      <c r="C70" s="11" t="s">
        <v>201</v>
      </c>
      <c r="D70" s="9"/>
      <c r="E70" s="9"/>
      <c r="F70" s="9"/>
      <c r="G70" s="9"/>
      <c r="I70" s="44" t="str">
        <f>IFNA(VLOOKUP(B70,course_info!$A$1:$I$199,4,false),"")</f>
        <v>مشروع التخرج 1</v>
      </c>
      <c r="J70" s="11" t="s">
        <v>201</v>
      </c>
    </row>
    <row r="71">
      <c r="A71" s="9" t="str">
        <f t="shared" si="1"/>
        <v>compكهت-5xx</v>
      </c>
      <c r="B71" s="50" t="s">
        <v>297</v>
      </c>
      <c r="C71" s="11" t="s">
        <v>176</v>
      </c>
      <c r="D71" s="9"/>
      <c r="E71" s="44"/>
      <c r="F71" s="9" t="s">
        <v>262</v>
      </c>
      <c r="G71" s="9" t="s">
        <v>175</v>
      </c>
      <c r="I71" s="44" t="str">
        <f>IFNA(VLOOKUP(B71,course_info!$A$1:$I$199,4,false),"")</f>
        <v>حفظ مكان معمل حاسب</v>
      </c>
      <c r="J71" s="11" t="s">
        <v>176</v>
      </c>
    </row>
    <row r="72">
      <c r="A72" s="9" t="str">
        <f t="shared" si="1"/>
        <v>powكهت-5xx</v>
      </c>
      <c r="B72" s="50" t="s">
        <v>297</v>
      </c>
      <c r="C72" s="11" t="s">
        <v>201</v>
      </c>
      <c r="D72" s="44"/>
      <c r="E72" s="44"/>
      <c r="F72" s="9" t="s">
        <v>278</v>
      </c>
      <c r="G72" s="44"/>
      <c r="I72" s="44" t="str">
        <f>IFNA(VLOOKUP(B72,course_info!$A$1:$I$199,4,false),"")</f>
        <v>حفظ مكان معمل حاسب</v>
      </c>
      <c r="J72" s="11" t="s">
        <v>176</v>
      </c>
    </row>
    <row r="73">
      <c r="A73" s="9" t="str">
        <f t="shared" si="1"/>
        <v/>
      </c>
      <c r="B73" s="52"/>
      <c r="C73" s="44"/>
      <c r="D73" s="44"/>
      <c r="E73" s="44"/>
      <c r="F73" s="44"/>
      <c r="G73" s="44"/>
    </row>
    <row r="74">
      <c r="B74" s="52"/>
      <c r="C74" s="44"/>
      <c r="D74" s="44"/>
      <c r="E74" s="44"/>
      <c r="F74" s="44"/>
      <c r="G74" s="44"/>
    </row>
    <row r="75">
      <c r="B75" s="52"/>
      <c r="C75" s="44"/>
      <c r="D75" s="44"/>
      <c r="E75" s="44"/>
      <c r="F75" s="44"/>
      <c r="G75" s="44"/>
    </row>
    <row r="76">
      <c r="B76" s="52"/>
      <c r="C76" s="44"/>
      <c r="D76" s="44"/>
      <c r="E76" s="44"/>
      <c r="F76" s="44"/>
      <c r="G76" s="44"/>
    </row>
    <row r="77">
      <c r="B77" s="52"/>
      <c r="C77" s="44"/>
      <c r="D77" s="44"/>
      <c r="E77" s="44"/>
      <c r="F77" s="44"/>
      <c r="G77" s="44"/>
    </row>
    <row r="78">
      <c r="B78" s="52"/>
      <c r="C78" s="44"/>
      <c r="D78" s="44"/>
      <c r="E78" s="44"/>
      <c r="F78" s="44"/>
      <c r="G78" s="44"/>
    </row>
    <row r="79">
      <c r="B79" s="52"/>
      <c r="C79" s="44"/>
      <c r="D79" s="44"/>
      <c r="E79" s="44"/>
      <c r="F79" s="44"/>
      <c r="G79" s="44"/>
    </row>
    <row r="80">
      <c r="B80" s="52"/>
      <c r="C80" s="44"/>
      <c r="D80" s="44"/>
      <c r="E80" s="44"/>
      <c r="F80" s="44"/>
      <c r="G80" s="44"/>
    </row>
    <row r="81">
      <c r="B81" s="52"/>
      <c r="C81" s="44"/>
      <c r="D81" s="44"/>
      <c r="E81" s="44"/>
      <c r="F81" s="44"/>
      <c r="G81" s="44"/>
    </row>
    <row r="82">
      <c r="B82" s="52"/>
      <c r="C82" s="44"/>
      <c r="D82" s="44"/>
      <c r="E82" s="44"/>
      <c r="F82" s="44"/>
      <c r="G82" s="44"/>
    </row>
    <row r="83">
      <c r="B83" s="52"/>
      <c r="C83" s="44"/>
      <c r="D83" s="44"/>
      <c r="E83" s="44"/>
      <c r="F83" s="44"/>
      <c r="G83" s="44"/>
    </row>
    <row r="84">
      <c r="B84" s="52"/>
      <c r="C84" s="44"/>
      <c r="D84" s="44"/>
      <c r="E84" s="44"/>
      <c r="F84" s="44"/>
      <c r="G84" s="44"/>
    </row>
    <row r="85">
      <c r="B85" s="52"/>
      <c r="C85" s="44"/>
      <c r="D85" s="44"/>
      <c r="E85" s="44"/>
      <c r="F85" s="44"/>
      <c r="G85" s="44"/>
    </row>
    <row r="86">
      <c r="B86" s="52"/>
      <c r="C86" s="44"/>
      <c r="D86" s="44"/>
      <c r="E86" s="44"/>
      <c r="F86" s="44"/>
      <c r="G86" s="44"/>
    </row>
    <row r="87">
      <c r="B87" s="52"/>
      <c r="C87" s="44"/>
      <c r="D87" s="44"/>
      <c r="E87" s="44"/>
      <c r="F87" s="44"/>
      <c r="G87" s="44"/>
    </row>
    <row r="88">
      <c r="B88" s="52"/>
      <c r="C88" s="44"/>
      <c r="D88" s="44"/>
      <c r="E88" s="44"/>
      <c r="F88" s="44"/>
      <c r="G88" s="44"/>
    </row>
    <row r="89">
      <c r="B89" s="52"/>
      <c r="C89" s="44"/>
      <c r="D89" s="44"/>
      <c r="E89" s="44"/>
      <c r="F89" s="44"/>
      <c r="G89" s="44"/>
    </row>
    <row r="90">
      <c r="B90" s="52"/>
      <c r="C90" s="44"/>
      <c r="D90" s="44"/>
      <c r="E90" s="44"/>
      <c r="F90" s="44"/>
      <c r="G90" s="44"/>
    </row>
    <row r="91">
      <c r="B91" s="52"/>
      <c r="C91" s="44"/>
      <c r="D91" s="44"/>
      <c r="E91" s="44"/>
      <c r="F91" s="44"/>
      <c r="G91" s="44"/>
    </row>
    <row r="92">
      <c r="B92" s="52"/>
      <c r="C92" s="44"/>
      <c r="D92" s="44"/>
      <c r="E92" s="44"/>
      <c r="F92" s="44"/>
      <c r="G92" s="44"/>
    </row>
    <row r="93">
      <c r="B93" s="52"/>
      <c r="C93" s="44"/>
      <c r="D93" s="44"/>
      <c r="E93" s="44"/>
      <c r="F93" s="44"/>
      <c r="G93" s="44"/>
    </row>
    <row r="94">
      <c r="B94" s="52"/>
      <c r="C94" s="44"/>
      <c r="D94" s="44"/>
      <c r="E94" s="44"/>
      <c r="F94" s="44"/>
      <c r="G94" s="44"/>
    </row>
    <row r="95">
      <c r="B95" s="52"/>
      <c r="C95" s="44"/>
      <c r="D95" s="44"/>
      <c r="E95" s="44"/>
      <c r="F95" s="44"/>
      <c r="G95" s="44"/>
    </row>
    <row r="96">
      <c r="B96" s="52"/>
      <c r="C96" s="44"/>
      <c r="D96" s="44"/>
      <c r="E96" s="44"/>
      <c r="F96" s="44"/>
      <c r="G96" s="44"/>
    </row>
    <row r="97">
      <c r="B97" s="52"/>
      <c r="C97" s="44"/>
      <c r="D97" s="44"/>
      <c r="E97" s="44"/>
      <c r="F97" s="44"/>
      <c r="G97" s="44"/>
    </row>
    <row r="98">
      <c r="B98" s="52"/>
      <c r="C98" s="44"/>
      <c r="D98" s="44"/>
      <c r="E98" s="44"/>
      <c r="F98" s="44"/>
      <c r="G98" s="44"/>
    </row>
    <row r="99">
      <c r="B99" s="52"/>
      <c r="C99" s="44"/>
      <c r="D99" s="44"/>
      <c r="E99" s="44"/>
      <c r="F99" s="44"/>
      <c r="G99" s="44"/>
    </row>
    <row r="100">
      <c r="B100" s="52"/>
      <c r="C100" s="44"/>
      <c r="D100" s="44"/>
      <c r="E100" s="44"/>
      <c r="F100" s="44"/>
      <c r="G100" s="44"/>
    </row>
    <row r="101">
      <c r="B101" s="52"/>
      <c r="C101" s="44"/>
      <c r="D101" s="44"/>
      <c r="E101" s="44"/>
      <c r="F101" s="44"/>
      <c r="G101" s="44"/>
    </row>
    <row r="102">
      <c r="B102" s="52"/>
      <c r="C102" s="44"/>
      <c r="D102" s="44"/>
      <c r="E102" s="44"/>
      <c r="F102" s="44"/>
      <c r="G102" s="44"/>
    </row>
    <row r="103">
      <c r="B103" s="52"/>
      <c r="C103" s="44"/>
      <c r="D103" s="44"/>
      <c r="E103" s="44"/>
      <c r="F103" s="44"/>
      <c r="G103" s="44"/>
    </row>
    <row r="104">
      <c r="B104" s="52"/>
      <c r="C104" s="44"/>
      <c r="D104" s="44"/>
      <c r="E104" s="44"/>
      <c r="F104" s="44"/>
      <c r="G104" s="44"/>
    </row>
    <row r="105">
      <c r="B105" s="52"/>
      <c r="C105" s="44"/>
      <c r="D105" s="44"/>
      <c r="E105" s="44"/>
      <c r="F105" s="44"/>
      <c r="G105" s="44"/>
    </row>
    <row r="106">
      <c r="B106" s="52"/>
      <c r="C106" s="44"/>
      <c r="D106" s="44"/>
      <c r="E106" s="44"/>
      <c r="F106" s="44"/>
      <c r="G106" s="44"/>
    </row>
    <row r="107">
      <c r="B107" s="52"/>
      <c r="C107" s="44"/>
      <c r="D107" s="44"/>
      <c r="E107" s="44"/>
      <c r="F107" s="44"/>
      <c r="G107" s="44"/>
    </row>
    <row r="108">
      <c r="B108" s="52"/>
      <c r="C108" s="44"/>
      <c r="D108" s="44"/>
      <c r="E108" s="44"/>
      <c r="F108" s="44"/>
      <c r="G108" s="44"/>
    </row>
    <row r="109">
      <c r="B109" s="52"/>
      <c r="C109" s="44"/>
      <c r="D109" s="44"/>
      <c r="E109" s="44"/>
      <c r="F109" s="44"/>
      <c r="G109" s="44"/>
    </row>
    <row r="110">
      <c r="B110" s="52"/>
      <c r="C110" s="44"/>
      <c r="D110" s="44"/>
      <c r="E110" s="44"/>
      <c r="F110" s="44"/>
      <c r="G110" s="44"/>
    </row>
    <row r="111">
      <c r="B111" s="52"/>
      <c r="C111" s="44"/>
      <c r="D111" s="44"/>
      <c r="E111" s="44"/>
      <c r="F111" s="44"/>
      <c r="G111" s="44"/>
    </row>
    <row r="112">
      <c r="B112" s="52"/>
      <c r="C112" s="44"/>
      <c r="D112" s="44"/>
      <c r="E112" s="44"/>
      <c r="F112" s="44"/>
      <c r="G112" s="44"/>
    </row>
    <row r="113">
      <c r="B113" s="52"/>
      <c r="C113" s="44"/>
      <c r="D113" s="44"/>
      <c r="E113" s="44"/>
      <c r="F113" s="44"/>
      <c r="G113" s="44"/>
    </row>
    <row r="114">
      <c r="B114" s="52"/>
      <c r="C114" s="44"/>
      <c r="D114" s="44"/>
      <c r="E114" s="44"/>
      <c r="F114" s="44"/>
      <c r="G114" s="44"/>
    </row>
    <row r="115">
      <c r="B115" s="52"/>
      <c r="C115" s="44"/>
      <c r="D115" s="44"/>
      <c r="E115" s="44"/>
      <c r="F115" s="44"/>
      <c r="G115" s="44"/>
    </row>
    <row r="116">
      <c r="B116" s="52"/>
      <c r="C116" s="44"/>
      <c r="D116" s="44"/>
      <c r="E116" s="44"/>
      <c r="F116" s="44"/>
      <c r="G116" s="44"/>
    </row>
    <row r="117">
      <c r="B117" s="52"/>
      <c r="C117" s="44"/>
      <c r="D117" s="44"/>
      <c r="E117" s="44"/>
      <c r="F117" s="44"/>
      <c r="G117" s="44"/>
    </row>
    <row r="118">
      <c r="B118" s="52"/>
      <c r="C118" s="44"/>
      <c r="D118" s="44"/>
      <c r="E118" s="44"/>
      <c r="F118" s="44"/>
      <c r="G118" s="44"/>
    </row>
    <row r="119">
      <c r="B119" s="52"/>
      <c r="C119" s="44"/>
      <c r="D119" s="44"/>
      <c r="E119" s="44"/>
      <c r="F119" s="44"/>
      <c r="G119" s="44"/>
    </row>
    <row r="120">
      <c r="B120" s="52"/>
      <c r="C120" s="44"/>
      <c r="D120" s="44"/>
      <c r="E120" s="44"/>
      <c r="F120" s="44"/>
      <c r="G120" s="44"/>
    </row>
    <row r="121">
      <c r="B121" s="52"/>
      <c r="C121" s="44"/>
      <c r="D121" s="44"/>
      <c r="E121" s="44"/>
      <c r="F121" s="44"/>
      <c r="G121" s="44"/>
    </row>
    <row r="122">
      <c r="B122" s="52"/>
      <c r="C122" s="44"/>
      <c r="D122" s="44"/>
      <c r="E122" s="44"/>
      <c r="F122" s="44"/>
      <c r="G122" s="44"/>
    </row>
    <row r="123">
      <c r="B123" s="52"/>
      <c r="C123" s="44"/>
      <c r="D123" s="44"/>
      <c r="E123" s="44"/>
      <c r="F123" s="44"/>
      <c r="G123" s="44"/>
    </row>
    <row r="124">
      <c r="B124" s="52"/>
      <c r="C124" s="44"/>
      <c r="D124" s="44"/>
      <c r="E124" s="44"/>
      <c r="F124" s="44"/>
      <c r="G124" s="44"/>
    </row>
    <row r="125">
      <c r="B125" s="52"/>
      <c r="C125" s="44"/>
      <c r="D125" s="44"/>
      <c r="E125" s="44"/>
      <c r="F125" s="44"/>
      <c r="G125" s="44"/>
    </row>
    <row r="126">
      <c r="B126" s="52"/>
      <c r="C126" s="44"/>
      <c r="D126" s="44"/>
      <c r="E126" s="44"/>
      <c r="F126" s="44"/>
      <c r="G126" s="44"/>
    </row>
    <row r="127">
      <c r="B127" s="52"/>
      <c r="C127" s="44"/>
      <c r="D127" s="44"/>
      <c r="E127" s="44"/>
      <c r="F127" s="44"/>
      <c r="G127" s="44"/>
    </row>
    <row r="128">
      <c r="B128" s="52"/>
      <c r="C128" s="44"/>
      <c r="D128" s="44"/>
      <c r="E128" s="44"/>
      <c r="F128" s="44"/>
      <c r="G128" s="44"/>
    </row>
    <row r="129">
      <c r="B129" s="52"/>
      <c r="C129" s="44"/>
      <c r="D129" s="44"/>
      <c r="E129" s="44"/>
      <c r="F129" s="44"/>
      <c r="G129" s="44"/>
    </row>
    <row r="130">
      <c r="B130" s="52"/>
      <c r="C130" s="44"/>
      <c r="D130" s="44"/>
      <c r="E130" s="44"/>
      <c r="F130" s="44"/>
      <c r="G130" s="44"/>
    </row>
    <row r="131">
      <c r="B131" s="52"/>
      <c r="C131" s="44"/>
      <c r="D131" s="44"/>
      <c r="E131" s="44"/>
      <c r="F131" s="44"/>
      <c r="G131" s="44"/>
    </row>
    <row r="132">
      <c r="B132" s="52"/>
      <c r="C132" s="44"/>
      <c r="D132" s="44"/>
      <c r="E132" s="44"/>
      <c r="F132" s="44"/>
      <c r="G132" s="44"/>
    </row>
    <row r="133">
      <c r="B133" s="52"/>
      <c r="C133" s="44"/>
      <c r="D133" s="44"/>
      <c r="E133" s="44"/>
      <c r="F133" s="44"/>
      <c r="G133" s="44"/>
    </row>
    <row r="134">
      <c r="B134" s="52"/>
      <c r="C134" s="44"/>
      <c r="D134" s="44"/>
      <c r="E134" s="44"/>
      <c r="F134" s="44"/>
      <c r="G134" s="44"/>
    </row>
    <row r="135">
      <c r="B135" s="52"/>
      <c r="C135" s="44"/>
      <c r="D135" s="44"/>
      <c r="E135" s="44"/>
      <c r="F135" s="44"/>
      <c r="G135" s="44"/>
    </row>
    <row r="136">
      <c r="B136" s="52"/>
      <c r="C136" s="44"/>
      <c r="D136" s="44"/>
      <c r="E136" s="44"/>
      <c r="F136" s="44"/>
      <c r="G136" s="44"/>
    </row>
    <row r="137">
      <c r="B137" s="52"/>
      <c r="C137" s="44"/>
      <c r="D137" s="44"/>
      <c r="E137" s="44"/>
      <c r="F137" s="44"/>
      <c r="G137" s="44"/>
    </row>
    <row r="138">
      <c r="B138" s="52"/>
      <c r="C138" s="44"/>
      <c r="D138" s="44"/>
      <c r="E138" s="44"/>
      <c r="F138" s="44"/>
      <c r="G138" s="44"/>
    </row>
    <row r="139">
      <c r="B139" s="52"/>
      <c r="C139" s="44"/>
      <c r="D139" s="44"/>
      <c r="E139" s="44"/>
      <c r="F139" s="44"/>
      <c r="G139" s="44"/>
    </row>
    <row r="140">
      <c r="B140" s="52"/>
      <c r="C140" s="44"/>
      <c r="D140" s="44"/>
      <c r="E140" s="44"/>
      <c r="F140" s="44"/>
      <c r="G140" s="44"/>
    </row>
    <row r="141">
      <c r="B141" s="52"/>
      <c r="C141" s="44"/>
      <c r="D141" s="44"/>
      <c r="E141" s="44"/>
      <c r="F141" s="44"/>
      <c r="G141" s="44"/>
    </row>
    <row r="142">
      <c r="B142" s="52"/>
      <c r="C142" s="44"/>
      <c r="D142" s="44"/>
      <c r="E142" s="44"/>
      <c r="F142" s="44"/>
      <c r="G142" s="44"/>
    </row>
    <row r="143">
      <c r="B143" s="52"/>
      <c r="C143" s="44"/>
      <c r="D143" s="44"/>
      <c r="E143" s="44"/>
      <c r="F143" s="44"/>
      <c r="G143" s="44"/>
    </row>
    <row r="144">
      <c r="B144" s="52"/>
      <c r="C144" s="44"/>
      <c r="D144" s="44"/>
      <c r="E144" s="44"/>
      <c r="F144" s="44"/>
      <c r="G144" s="44"/>
    </row>
    <row r="145">
      <c r="B145" s="52"/>
      <c r="C145" s="44"/>
      <c r="D145" s="44"/>
      <c r="E145" s="44"/>
      <c r="F145" s="44"/>
      <c r="G145" s="44"/>
    </row>
    <row r="146">
      <c r="B146" s="52"/>
      <c r="C146" s="44"/>
      <c r="D146" s="44"/>
      <c r="E146" s="44"/>
      <c r="F146" s="44"/>
      <c r="G146" s="44"/>
    </row>
    <row r="147">
      <c r="B147" s="52"/>
      <c r="C147" s="44"/>
      <c r="D147" s="44"/>
      <c r="E147" s="44"/>
      <c r="F147" s="44"/>
      <c r="G147" s="44"/>
    </row>
    <row r="148">
      <c r="B148" s="52"/>
      <c r="C148" s="44"/>
      <c r="D148" s="44"/>
      <c r="E148" s="44"/>
      <c r="F148" s="44"/>
      <c r="G148" s="44"/>
    </row>
    <row r="149">
      <c r="B149" s="52"/>
      <c r="C149" s="44"/>
      <c r="D149" s="44"/>
      <c r="E149" s="44"/>
      <c r="F149" s="44"/>
      <c r="G149" s="44"/>
    </row>
    <row r="150">
      <c r="B150" s="52"/>
      <c r="C150" s="44"/>
      <c r="D150" s="44"/>
      <c r="E150" s="44"/>
      <c r="F150" s="44"/>
      <c r="G150" s="44"/>
    </row>
    <row r="151">
      <c r="B151" s="52"/>
      <c r="C151" s="44"/>
      <c r="D151" s="44"/>
      <c r="E151" s="44"/>
      <c r="F151" s="44"/>
      <c r="G151" s="44"/>
    </row>
    <row r="152">
      <c r="B152" s="52"/>
      <c r="C152" s="44"/>
      <c r="D152" s="44"/>
      <c r="E152" s="44"/>
      <c r="F152" s="44"/>
      <c r="G152" s="44"/>
    </row>
    <row r="153">
      <c r="B153" s="52"/>
      <c r="C153" s="44"/>
      <c r="D153" s="44"/>
      <c r="E153" s="44"/>
      <c r="F153" s="44"/>
      <c r="G153" s="44"/>
    </row>
    <row r="154">
      <c r="B154" s="52"/>
      <c r="C154" s="44"/>
      <c r="D154" s="44"/>
      <c r="E154" s="44"/>
      <c r="F154" s="44"/>
      <c r="G154" s="44"/>
    </row>
    <row r="155">
      <c r="B155" s="52"/>
      <c r="C155" s="44"/>
      <c r="D155" s="44"/>
      <c r="E155" s="44"/>
      <c r="F155" s="44"/>
      <c r="G155" s="44"/>
    </row>
    <row r="156">
      <c r="B156" s="52"/>
      <c r="C156" s="44"/>
      <c r="D156" s="44"/>
      <c r="E156" s="44"/>
      <c r="F156" s="44"/>
      <c r="G156" s="44"/>
    </row>
    <row r="157">
      <c r="B157" s="52"/>
      <c r="C157" s="44"/>
      <c r="D157" s="44"/>
      <c r="E157" s="44"/>
      <c r="F157" s="44"/>
      <c r="G157" s="44"/>
    </row>
    <row r="158">
      <c r="B158" s="52"/>
      <c r="C158" s="44"/>
      <c r="D158" s="44"/>
      <c r="E158" s="44"/>
      <c r="F158" s="44"/>
      <c r="G158" s="44"/>
    </row>
    <row r="159">
      <c r="B159" s="52"/>
      <c r="C159" s="44"/>
      <c r="D159" s="44"/>
      <c r="E159" s="44"/>
      <c r="F159" s="44"/>
      <c r="G159" s="44"/>
    </row>
    <row r="160">
      <c r="B160" s="52"/>
      <c r="C160" s="44"/>
      <c r="D160" s="44"/>
      <c r="E160" s="44"/>
      <c r="F160" s="44"/>
      <c r="G160" s="44"/>
    </row>
    <row r="161">
      <c r="B161" s="52"/>
      <c r="C161" s="44"/>
      <c r="D161" s="44"/>
      <c r="E161" s="44"/>
      <c r="F161" s="44"/>
      <c r="G161" s="44"/>
    </row>
    <row r="162">
      <c r="B162" s="52"/>
      <c r="C162" s="44"/>
      <c r="D162" s="44"/>
      <c r="E162" s="44"/>
      <c r="F162" s="44"/>
      <c r="G162" s="44"/>
    </row>
    <row r="163">
      <c r="B163" s="52"/>
      <c r="C163" s="44"/>
      <c r="D163" s="44"/>
      <c r="E163" s="44"/>
      <c r="F163" s="44"/>
      <c r="G163" s="44"/>
    </row>
    <row r="164">
      <c r="B164" s="52"/>
      <c r="C164" s="44"/>
      <c r="D164" s="44"/>
      <c r="E164" s="44"/>
      <c r="F164" s="44"/>
      <c r="G164" s="44"/>
    </row>
    <row r="165">
      <c r="B165" s="52"/>
      <c r="C165" s="44"/>
      <c r="D165" s="44"/>
      <c r="E165" s="44"/>
      <c r="F165" s="44"/>
      <c r="G165" s="44"/>
    </row>
    <row r="166">
      <c r="B166" s="52"/>
      <c r="C166" s="44"/>
      <c r="D166" s="44"/>
      <c r="E166" s="44"/>
      <c r="F166" s="44"/>
      <c r="G166" s="44"/>
    </row>
    <row r="167">
      <c r="B167" s="52"/>
      <c r="C167" s="44"/>
      <c r="D167" s="44"/>
      <c r="E167" s="44"/>
      <c r="F167" s="44"/>
      <c r="G167" s="44"/>
    </row>
    <row r="168">
      <c r="B168" s="52"/>
      <c r="C168" s="44"/>
      <c r="D168" s="44"/>
      <c r="E168" s="44"/>
      <c r="F168" s="44"/>
      <c r="G168" s="44"/>
    </row>
    <row r="169">
      <c r="B169" s="52"/>
      <c r="C169" s="44"/>
      <c r="D169" s="44"/>
      <c r="E169" s="44"/>
      <c r="F169" s="44"/>
      <c r="G169" s="44"/>
    </row>
    <row r="170">
      <c r="B170" s="52"/>
      <c r="C170" s="44"/>
      <c r="D170" s="44"/>
      <c r="E170" s="44"/>
      <c r="F170" s="44"/>
      <c r="G170" s="44"/>
    </row>
    <row r="171">
      <c r="B171" s="52"/>
      <c r="C171" s="44"/>
      <c r="D171" s="44"/>
      <c r="E171" s="44"/>
      <c r="F171" s="44"/>
      <c r="G171" s="44"/>
    </row>
    <row r="172">
      <c r="B172" s="52"/>
      <c r="C172" s="44"/>
      <c r="D172" s="44"/>
      <c r="E172" s="44"/>
      <c r="F172" s="44"/>
      <c r="G172" s="44"/>
    </row>
    <row r="173">
      <c r="B173" s="52"/>
      <c r="C173" s="44"/>
      <c r="D173" s="44"/>
      <c r="E173" s="44"/>
      <c r="F173" s="44"/>
      <c r="G173" s="44"/>
    </row>
    <row r="174">
      <c r="B174" s="52"/>
      <c r="C174" s="44"/>
      <c r="D174" s="44"/>
      <c r="E174" s="44"/>
      <c r="F174" s="44"/>
      <c r="G174" s="44"/>
    </row>
    <row r="175">
      <c r="B175" s="52"/>
      <c r="C175" s="44"/>
      <c r="D175" s="44"/>
      <c r="E175" s="44"/>
      <c r="F175" s="44"/>
      <c r="G175" s="44"/>
    </row>
    <row r="176">
      <c r="B176" s="52"/>
      <c r="C176" s="44"/>
      <c r="D176" s="44"/>
      <c r="E176" s="44"/>
      <c r="F176" s="44"/>
      <c r="G176" s="44"/>
    </row>
    <row r="177">
      <c r="B177" s="52"/>
      <c r="C177" s="44"/>
      <c r="D177" s="44"/>
      <c r="E177" s="44"/>
      <c r="F177" s="44"/>
      <c r="G177" s="44"/>
    </row>
    <row r="178">
      <c r="B178" s="52"/>
      <c r="C178" s="44"/>
      <c r="D178" s="44"/>
      <c r="E178" s="44"/>
      <c r="F178" s="44"/>
      <c r="G178" s="44"/>
    </row>
    <row r="179">
      <c r="B179" s="52"/>
      <c r="C179" s="44"/>
      <c r="D179" s="44"/>
      <c r="E179" s="44"/>
      <c r="F179" s="44"/>
      <c r="G179" s="44"/>
    </row>
    <row r="180">
      <c r="B180" s="52"/>
      <c r="C180" s="44"/>
      <c r="D180" s="44"/>
      <c r="E180" s="44"/>
      <c r="F180" s="44"/>
      <c r="G180" s="44"/>
    </row>
    <row r="181">
      <c r="B181" s="52"/>
      <c r="C181" s="44"/>
      <c r="D181" s="44"/>
      <c r="E181" s="44"/>
      <c r="F181" s="44"/>
      <c r="G181" s="44"/>
    </row>
    <row r="182">
      <c r="B182" s="52"/>
      <c r="C182" s="44"/>
      <c r="D182" s="44"/>
      <c r="E182" s="44"/>
      <c r="F182" s="44"/>
      <c r="G182" s="44"/>
    </row>
    <row r="183">
      <c r="B183" s="52"/>
      <c r="C183" s="44"/>
      <c r="D183" s="44"/>
      <c r="E183" s="44"/>
      <c r="F183" s="44"/>
      <c r="G183" s="44"/>
    </row>
    <row r="184">
      <c r="B184" s="52"/>
      <c r="C184" s="44"/>
      <c r="D184" s="44"/>
      <c r="E184" s="44"/>
      <c r="F184" s="44"/>
      <c r="G184" s="44"/>
    </row>
    <row r="185">
      <c r="B185" s="52"/>
      <c r="C185" s="44"/>
      <c r="D185" s="44"/>
      <c r="E185" s="44"/>
      <c r="F185" s="44"/>
      <c r="G185" s="44"/>
    </row>
    <row r="186">
      <c r="B186" s="52"/>
      <c r="C186" s="44"/>
      <c r="D186" s="44"/>
      <c r="E186" s="44"/>
      <c r="F186" s="44"/>
      <c r="G186" s="44"/>
    </row>
    <row r="187">
      <c r="B187" s="52"/>
      <c r="C187" s="44"/>
      <c r="D187" s="44"/>
      <c r="E187" s="44"/>
      <c r="F187" s="44"/>
      <c r="G187" s="44"/>
    </row>
    <row r="188">
      <c r="B188" s="52"/>
      <c r="C188" s="44"/>
      <c r="D188" s="44"/>
      <c r="E188" s="44"/>
      <c r="F188" s="44"/>
      <c r="G188" s="44"/>
    </row>
    <row r="189">
      <c r="B189" s="52"/>
      <c r="C189" s="44"/>
      <c r="D189" s="44"/>
      <c r="E189" s="44"/>
      <c r="F189" s="44"/>
      <c r="G189" s="44"/>
    </row>
    <row r="190">
      <c r="B190" s="52"/>
      <c r="C190" s="44"/>
      <c r="D190" s="44"/>
      <c r="E190" s="44"/>
      <c r="F190" s="44"/>
      <c r="G190" s="44"/>
    </row>
    <row r="191">
      <c r="B191" s="52"/>
      <c r="C191" s="44"/>
      <c r="D191" s="44"/>
      <c r="E191" s="44"/>
      <c r="F191" s="44"/>
      <c r="G191" s="44"/>
    </row>
    <row r="192">
      <c r="B192" s="52"/>
      <c r="C192" s="44"/>
      <c r="D192" s="44"/>
      <c r="E192" s="44"/>
      <c r="F192" s="44"/>
      <c r="G192" s="44"/>
    </row>
    <row r="193">
      <c r="B193" s="52"/>
      <c r="C193" s="44"/>
      <c r="D193" s="44"/>
      <c r="E193" s="44"/>
      <c r="F193" s="44"/>
      <c r="G193" s="44"/>
    </row>
    <row r="194">
      <c r="B194" s="52"/>
      <c r="C194" s="44"/>
      <c r="D194" s="44"/>
      <c r="E194" s="44"/>
      <c r="F194" s="44"/>
      <c r="G194" s="44"/>
    </row>
    <row r="195">
      <c r="B195" s="52"/>
      <c r="C195" s="44"/>
      <c r="D195" s="44"/>
      <c r="E195" s="44"/>
      <c r="F195" s="44"/>
      <c r="G195" s="44"/>
    </row>
    <row r="196">
      <c r="B196" s="52"/>
      <c r="C196" s="44"/>
      <c r="D196" s="44"/>
      <c r="E196" s="44"/>
      <c r="F196" s="44"/>
      <c r="G196" s="44"/>
    </row>
    <row r="197">
      <c r="B197" s="52"/>
      <c r="C197" s="44"/>
      <c r="D197" s="44"/>
      <c r="E197" s="44"/>
      <c r="F197" s="44"/>
      <c r="G197" s="44"/>
    </row>
    <row r="198">
      <c r="B198" s="52"/>
      <c r="C198" s="44"/>
      <c r="D198" s="44"/>
      <c r="E198" s="44"/>
      <c r="F198" s="44"/>
      <c r="G198" s="44"/>
    </row>
    <row r="199">
      <c r="B199" s="52"/>
      <c r="C199" s="44"/>
      <c r="D199" s="44"/>
      <c r="E199" s="44"/>
      <c r="F199" s="44"/>
      <c r="G199" s="44"/>
    </row>
    <row r="200">
      <c r="B200" s="52"/>
      <c r="C200" s="44"/>
      <c r="D200" s="44"/>
      <c r="E200" s="44"/>
      <c r="F200" s="44"/>
      <c r="G200" s="44"/>
    </row>
    <row r="201">
      <c r="B201" s="52"/>
      <c r="C201" s="44"/>
      <c r="D201" s="44"/>
      <c r="E201" s="44"/>
      <c r="F201" s="44"/>
      <c r="G201" s="44"/>
    </row>
    <row r="202">
      <c r="B202" s="52"/>
      <c r="C202" s="44"/>
      <c r="D202" s="44"/>
      <c r="E202" s="44"/>
      <c r="F202" s="44"/>
      <c r="G202" s="44"/>
    </row>
    <row r="203">
      <c r="B203" s="52"/>
      <c r="C203" s="44"/>
      <c r="D203" s="44"/>
      <c r="E203" s="44"/>
      <c r="F203" s="44"/>
      <c r="G203" s="44"/>
    </row>
    <row r="204">
      <c r="B204" s="52"/>
      <c r="C204" s="44"/>
      <c r="D204" s="44"/>
      <c r="E204" s="44"/>
      <c r="F204" s="44"/>
      <c r="G204" s="44"/>
    </row>
    <row r="205">
      <c r="B205" s="52"/>
      <c r="C205" s="44"/>
      <c r="D205" s="44"/>
      <c r="E205" s="44"/>
      <c r="F205" s="44"/>
      <c r="G205" s="44"/>
    </row>
    <row r="206">
      <c r="B206" s="52"/>
      <c r="C206" s="44"/>
      <c r="D206" s="44"/>
      <c r="E206" s="44"/>
      <c r="F206" s="44"/>
      <c r="G206" s="44"/>
    </row>
    <row r="207">
      <c r="B207" s="52"/>
      <c r="C207" s="44"/>
      <c r="D207" s="44"/>
      <c r="E207" s="44"/>
      <c r="F207" s="44"/>
      <c r="G207" s="44"/>
    </row>
    <row r="208">
      <c r="B208" s="52"/>
      <c r="C208" s="44"/>
      <c r="D208" s="44"/>
      <c r="E208" s="44"/>
      <c r="F208" s="44"/>
      <c r="G208" s="44"/>
    </row>
    <row r="209">
      <c r="B209" s="52"/>
      <c r="C209" s="44"/>
      <c r="D209" s="44"/>
      <c r="E209" s="44"/>
      <c r="F209" s="44"/>
      <c r="G209" s="44"/>
    </row>
    <row r="210">
      <c r="B210" s="52"/>
      <c r="C210" s="44"/>
      <c r="D210" s="44"/>
      <c r="E210" s="44"/>
      <c r="F210" s="44"/>
      <c r="G210" s="44"/>
    </row>
    <row r="211">
      <c r="B211" s="52"/>
      <c r="C211" s="44"/>
      <c r="D211" s="44"/>
      <c r="E211" s="44"/>
      <c r="F211" s="44"/>
      <c r="G211" s="44"/>
    </row>
    <row r="212">
      <c r="B212" s="52"/>
      <c r="C212" s="44"/>
      <c r="D212" s="44"/>
      <c r="E212" s="44"/>
      <c r="F212" s="44"/>
      <c r="G212" s="44"/>
    </row>
    <row r="213">
      <c r="B213" s="52"/>
      <c r="C213" s="44"/>
      <c r="D213" s="44"/>
      <c r="E213" s="44"/>
      <c r="F213" s="44"/>
      <c r="G213" s="44"/>
    </row>
    <row r="214">
      <c r="B214" s="52"/>
      <c r="C214" s="44"/>
      <c r="D214" s="44"/>
      <c r="E214" s="44"/>
      <c r="F214" s="44"/>
      <c r="G214" s="44"/>
    </row>
    <row r="215">
      <c r="B215" s="52"/>
      <c r="C215" s="44"/>
      <c r="D215" s="44"/>
      <c r="E215" s="44"/>
      <c r="F215" s="44"/>
      <c r="G215" s="44"/>
    </row>
    <row r="216">
      <c r="B216" s="52"/>
      <c r="C216" s="44"/>
      <c r="D216" s="44"/>
      <c r="E216" s="44"/>
      <c r="F216" s="44"/>
      <c r="G216" s="44"/>
    </row>
    <row r="217">
      <c r="B217" s="52"/>
      <c r="C217" s="44"/>
      <c r="D217" s="44"/>
      <c r="E217" s="44"/>
      <c r="F217" s="44"/>
      <c r="G217" s="44"/>
    </row>
    <row r="218">
      <c r="B218" s="52"/>
      <c r="C218" s="44"/>
      <c r="D218" s="44"/>
      <c r="E218" s="44"/>
      <c r="F218" s="44"/>
      <c r="G218" s="44"/>
    </row>
    <row r="219">
      <c r="B219" s="52"/>
      <c r="C219" s="44"/>
      <c r="D219" s="44"/>
      <c r="E219" s="44"/>
      <c r="F219" s="44"/>
      <c r="G219" s="44"/>
    </row>
    <row r="220">
      <c r="B220" s="52"/>
      <c r="C220" s="44"/>
      <c r="D220" s="44"/>
      <c r="E220" s="44"/>
      <c r="F220" s="44"/>
      <c r="G220" s="44"/>
    </row>
    <row r="221">
      <c r="B221" s="52"/>
      <c r="C221" s="44"/>
      <c r="D221" s="44"/>
      <c r="E221" s="44"/>
      <c r="F221" s="44"/>
      <c r="G221" s="44"/>
    </row>
    <row r="222">
      <c r="B222" s="52"/>
      <c r="C222" s="44"/>
      <c r="D222" s="44"/>
      <c r="E222" s="44"/>
      <c r="F222" s="44"/>
      <c r="G222" s="44"/>
    </row>
    <row r="223">
      <c r="B223" s="52"/>
      <c r="C223" s="44"/>
      <c r="D223" s="44"/>
      <c r="E223" s="44"/>
      <c r="F223" s="44"/>
      <c r="G223" s="44"/>
    </row>
    <row r="224">
      <c r="B224" s="52"/>
      <c r="C224" s="44"/>
      <c r="D224" s="44"/>
      <c r="E224" s="44"/>
      <c r="F224" s="44"/>
      <c r="G224" s="44"/>
    </row>
    <row r="225">
      <c r="B225" s="52"/>
      <c r="C225" s="44"/>
      <c r="D225" s="44"/>
      <c r="E225" s="44"/>
      <c r="F225" s="44"/>
      <c r="G225" s="44"/>
    </row>
    <row r="226">
      <c r="B226" s="52"/>
      <c r="C226" s="44"/>
      <c r="D226" s="44"/>
      <c r="E226" s="44"/>
      <c r="F226" s="44"/>
      <c r="G226" s="44"/>
    </row>
    <row r="227">
      <c r="B227" s="52"/>
      <c r="C227" s="44"/>
      <c r="D227" s="44"/>
      <c r="E227" s="44"/>
      <c r="F227" s="44"/>
      <c r="G227" s="44"/>
    </row>
    <row r="228">
      <c r="B228" s="52"/>
      <c r="C228" s="44"/>
      <c r="D228" s="44"/>
      <c r="E228" s="44"/>
      <c r="F228" s="44"/>
      <c r="G228" s="44"/>
    </row>
    <row r="229">
      <c r="B229" s="52"/>
      <c r="C229" s="44"/>
      <c r="D229" s="44"/>
      <c r="E229" s="44"/>
      <c r="F229" s="44"/>
      <c r="G229" s="44"/>
    </row>
    <row r="230">
      <c r="B230" s="52"/>
      <c r="C230" s="44"/>
      <c r="D230" s="44"/>
      <c r="E230" s="44"/>
      <c r="F230" s="44"/>
      <c r="G230" s="44"/>
    </row>
    <row r="231">
      <c r="B231" s="52"/>
      <c r="C231" s="44"/>
      <c r="D231" s="44"/>
      <c r="E231" s="44"/>
      <c r="F231" s="44"/>
      <c r="G231" s="44"/>
    </row>
    <row r="232">
      <c r="B232" s="52"/>
      <c r="C232" s="44"/>
      <c r="D232" s="44"/>
      <c r="E232" s="44"/>
      <c r="F232" s="44"/>
      <c r="G232" s="44"/>
    </row>
    <row r="233">
      <c r="B233" s="52"/>
      <c r="C233" s="44"/>
      <c r="D233" s="44"/>
      <c r="E233" s="44"/>
      <c r="F233" s="44"/>
      <c r="G233" s="44"/>
    </row>
    <row r="234">
      <c r="B234" s="52"/>
      <c r="C234" s="44"/>
      <c r="D234" s="44"/>
      <c r="E234" s="44"/>
      <c r="F234" s="44"/>
      <c r="G234" s="44"/>
    </row>
    <row r="235">
      <c r="B235" s="52"/>
      <c r="C235" s="44"/>
      <c r="D235" s="44"/>
      <c r="E235" s="44"/>
      <c r="F235" s="44"/>
      <c r="G235" s="44"/>
    </row>
    <row r="236">
      <c r="B236" s="52"/>
      <c r="C236" s="44"/>
      <c r="D236" s="44"/>
      <c r="E236" s="44"/>
      <c r="F236" s="44"/>
      <c r="G236" s="44"/>
    </row>
    <row r="237">
      <c r="B237" s="52"/>
      <c r="C237" s="44"/>
      <c r="D237" s="44"/>
      <c r="E237" s="44"/>
      <c r="F237" s="44"/>
      <c r="G237" s="44"/>
    </row>
    <row r="238">
      <c r="B238" s="52"/>
      <c r="C238" s="44"/>
      <c r="D238" s="44"/>
      <c r="E238" s="44"/>
      <c r="F238" s="44"/>
      <c r="G238" s="44"/>
    </row>
    <row r="239">
      <c r="B239" s="52"/>
      <c r="C239" s="44"/>
      <c r="D239" s="44"/>
      <c r="E239" s="44"/>
      <c r="F239" s="44"/>
      <c r="G239" s="44"/>
    </row>
    <row r="240">
      <c r="B240" s="52"/>
      <c r="C240" s="44"/>
      <c r="D240" s="44"/>
      <c r="E240" s="44"/>
      <c r="F240" s="44"/>
      <c r="G240" s="44"/>
    </row>
    <row r="241">
      <c r="B241" s="52"/>
      <c r="C241" s="44"/>
      <c r="D241" s="44"/>
      <c r="E241" s="44"/>
      <c r="F241" s="44"/>
      <c r="G241" s="44"/>
    </row>
    <row r="242">
      <c r="B242" s="52"/>
      <c r="C242" s="44"/>
      <c r="D242" s="44"/>
      <c r="E242" s="44"/>
      <c r="F242" s="44"/>
      <c r="G242" s="44"/>
    </row>
    <row r="243">
      <c r="B243" s="52"/>
      <c r="C243" s="44"/>
      <c r="D243" s="44"/>
      <c r="E243" s="44"/>
      <c r="F243" s="44"/>
      <c r="G243" s="44"/>
    </row>
    <row r="244">
      <c r="B244" s="52"/>
      <c r="C244" s="44"/>
      <c r="D244" s="44"/>
      <c r="E244" s="44"/>
      <c r="F244" s="44"/>
      <c r="G244" s="44"/>
    </row>
    <row r="245">
      <c r="B245" s="52"/>
      <c r="C245" s="44"/>
      <c r="D245" s="44"/>
      <c r="E245" s="44"/>
      <c r="F245" s="44"/>
      <c r="G245" s="44"/>
    </row>
    <row r="246">
      <c r="B246" s="52"/>
      <c r="C246" s="44"/>
      <c r="D246" s="44"/>
      <c r="E246" s="44"/>
      <c r="F246" s="44"/>
      <c r="G246" s="44"/>
    </row>
    <row r="247">
      <c r="B247" s="52"/>
      <c r="C247" s="44"/>
      <c r="D247" s="44"/>
      <c r="E247" s="44"/>
      <c r="F247" s="44"/>
      <c r="G247" s="44"/>
    </row>
    <row r="248">
      <c r="B248" s="52"/>
      <c r="C248" s="44"/>
      <c r="D248" s="44"/>
      <c r="E248" s="44"/>
      <c r="F248" s="44"/>
      <c r="G248" s="44"/>
    </row>
    <row r="249">
      <c r="B249" s="52"/>
      <c r="C249" s="44"/>
      <c r="D249" s="44"/>
      <c r="E249" s="44"/>
      <c r="F249" s="44"/>
      <c r="G249" s="44"/>
    </row>
    <row r="250">
      <c r="B250" s="52"/>
      <c r="C250" s="44"/>
      <c r="D250" s="44"/>
      <c r="E250" s="44"/>
      <c r="F250" s="44"/>
      <c r="G250" s="44"/>
    </row>
    <row r="251">
      <c r="B251" s="52"/>
      <c r="C251" s="44"/>
      <c r="D251" s="44"/>
      <c r="E251" s="44"/>
      <c r="F251" s="44"/>
      <c r="G251" s="44"/>
    </row>
    <row r="252">
      <c r="B252" s="52"/>
      <c r="C252" s="44"/>
      <c r="D252" s="44"/>
      <c r="E252" s="44"/>
      <c r="F252" s="44"/>
      <c r="G252" s="44"/>
    </row>
    <row r="253">
      <c r="B253" s="52"/>
      <c r="C253" s="44"/>
      <c r="D253" s="44"/>
      <c r="E253" s="44"/>
      <c r="F253" s="44"/>
      <c r="G253" s="44"/>
    </row>
    <row r="254">
      <c r="B254" s="52"/>
      <c r="C254" s="44"/>
      <c r="D254" s="44"/>
      <c r="E254" s="44"/>
      <c r="F254" s="44"/>
      <c r="G254" s="44"/>
    </row>
    <row r="255">
      <c r="B255" s="52"/>
      <c r="C255" s="44"/>
      <c r="D255" s="44"/>
      <c r="E255" s="44"/>
      <c r="F255" s="44"/>
      <c r="G255" s="44"/>
    </row>
    <row r="256">
      <c r="B256" s="52"/>
      <c r="C256" s="44"/>
      <c r="D256" s="44"/>
      <c r="E256" s="44"/>
      <c r="F256" s="44"/>
      <c r="G256" s="44"/>
    </row>
    <row r="257">
      <c r="B257" s="52"/>
      <c r="C257" s="44"/>
      <c r="D257" s="44"/>
      <c r="E257" s="44"/>
      <c r="F257" s="44"/>
      <c r="G257" s="44"/>
    </row>
    <row r="258">
      <c r="B258" s="52"/>
      <c r="C258" s="44"/>
      <c r="D258" s="44"/>
      <c r="E258" s="44"/>
      <c r="F258" s="44"/>
      <c r="G258" s="44"/>
    </row>
    <row r="259">
      <c r="B259" s="52"/>
      <c r="C259" s="44"/>
      <c r="D259" s="44"/>
      <c r="E259" s="44"/>
      <c r="F259" s="44"/>
      <c r="G259" s="44"/>
    </row>
    <row r="260">
      <c r="B260" s="52"/>
      <c r="C260" s="44"/>
      <c r="D260" s="44"/>
      <c r="E260" s="44"/>
      <c r="F260" s="44"/>
      <c r="G260" s="44"/>
    </row>
    <row r="261">
      <c r="B261" s="52"/>
      <c r="C261" s="44"/>
      <c r="D261" s="44"/>
      <c r="E261" s="44"/>
      <c r="F261" s="44"/>
      <c r="G261" s="44"/>
    </row>
    <row r="262">
      <c r="B262" s="52"/>
      <c r="C262" s="44"/>
      <c r="D262" s="44"/>
      <c r="E262" s="44"/>
      <c r="F262" s="44"/>
      <c r="G262" s="44"/>
    </row>
    <row r="263">
      <c r="B263" s="52"/>
      <c r="C263" s="44"/>
      <c r="D263" s="44"/>
      <c r="E263" s="44"/>
      <c r="F263" s="44"/>
      <c r="G263" s="44"/>
    </row>
    <row r="264">
      <c r="B264" s="52"/>
      <c r="C264" s="44"/>
      <c r="D264" s="44"/>
      <c r="E264" s="44"/>
      <c r="F264" s="44"/>
      <c r="G264" s="44"/>
    </row>
    <row r="265">
      <c r="B265" s="52"/>
      <c r="C265" s="44"/>
      <c r="D265" s="44"/>
      <c r="E265" s="44"/>
      <c r="F265" s="44"/>
      <c r="G265" s="44"/>
    </row>
    <row r="266">
      <c r="B266" s="52"/>
      <c r="C266" s="44"/>
      <c r="D266" s="44"/>
      <c r="E266" s="44"/>
      <c r="F266" s="44"/>
      <c r="G266" s="44"/>
    </row>
    <row r="267">
      <c r="B267" s="52"/>
      <c r="C267" s="44"/>
      <c r="D267" s="44"/>
      <c r="E267" s="44"/>
      <c r="F267" s="44"/>
      <c r="G267" s="44"/>
    </row>
    <row r="268">
      <c r="B268" s="52"/>
      <c r="C268" s="44"/>
      <c r="D268" s="44"/>
      <c r="E268" s="44"/>
      <c r="F268" s="44"/>
      <c r="G268" s="44"/>
    </row>
    <row r="269">
      <c r="B269" s="52"/>
      <c r="C269" s="44"/>
      <c r="D269" s="44"/>
      <c r="E269" s="44"/>
      <c r="F269" s="44"/>
      <c r="G269" s="44"/>
    </row>
    <row r="270">
      <c r="B270" s="52"/>
      <c r="C270" s="44"/>
      <c r="D270" s="44"/>
      <c r="E270" s="44"/>
      <c r="F270" s="44"/>
      <c r="G270" s="44"/>
    </row>
    <row r="271">
      <c r="B271" s="52"/>
      <c r="C271" s="44"/>
      <c r="D271" s="44"/>
      <c r="E271" s="44"/>
      <c r="F271" s="44"/>
      <c r="G271" s="44"/>
    </row>
    <row r="272">
      <c r="B272" s="52"/>
      <c r="C272" s="44"/>
      <c r="D272" s="44"/>
      <c r="E272" s="44"/>
      <c r="F272" s="44"/>
      <c r="G272" s="44"/>
    </row>
    <row r="273">
      <c r="B273" s="52"/>
      <c r="C273" s="44"/>
      <c r="D273" s="44"/>
      <c r="E273" s="44"/>
      <c r="F273" s="44"/>
      <c r="G273" s="44"/>
    </row>
    <row r="274">
      <c r="B274" s="52"/>
      <c r="C274" s="44"/>
      <c r="D274" s="44"/>
      <c r="E274" s="44"/>
      <c r="F274" s="44"/>
      <c r="G274" s="44"/>
    </row>
    <row r="275">
      <c r="B275" s="52"/>
      <c r="C275" s="44"/>
      <c r="D275" s="44"/>
      <c r="E275" s="44"/>
      <c r="F275" s="44"/>
      <c r="G275" s="44"/>
    </row>
    <row r="276">
      <c r="B276" s="52"/>
      <c r="C276" s="44"/>
      <c r="D276" s="44"/>
      <c r="E276" s="44"/>
      <c r="F276" s="44"/>
      <c r="G276" s="44"/>
    </row>
    <row r="277">
      <c r="B277" s="52"/>
      <c r="C277" s="44"/>
      <c r="D277" s="44"/>
      <c r="E277" s="44"/>
      <c r="F277" s="44"/>
      <c r="G277" s="44"/>
    </row>
    <row r="278">
      <c r="B278" s="52"/>
      <c r="C278" s="44"/>
      <c r="D278" s="44"/>
      <c r="E278" s="44"/>
      <c r="F278" s="44"/>
      <c r="G278" s="44"/>
    </row>
    <row r="279">
      <c r="B279" s="52"/>
      <c r="C279" s="44"/>
      <c r="D279" s="44"/>
      <c r="E279" s="44"/>
      <c r="F279" s="44"/>
      <c r="G279" s="44"/>
    </row>
    <row r="280">
      <c r="B280" s="52"/>
      <c r="C280" s="44"/>
      <c r="D280" s="44"/>
      <c r="E280" s="44"/>
      <c r="F280" s="44"/>
      <c r="G280" s="44"/>
    </row>
    <row r="281">
      <c r="B281" s="52"/>
      <c r="C281" s="44"/>
      <c r="D281" s="44"/>
      <c r="E281" s="44"/>
      <c r="F281" s="44"/>
      <c r="G281" s="44"/>
    </row>
    <row r="282">
      <c r="B282" s="52"/>
      <c r="C282" s="44"/>
      <c r="D282" s="44"/>
      <c r="E282" s="44"/>
      <c r="F282" s="44"/>
      <c r="G282" s="44"/>
    </row>
    <row r="283">
      <c r="B283" s="52"/>
      <c r="C283" s="44"/>
      <c r="D283" s="44"/>
      <c r="E283" s="44"/>
      <c r="F283" s="44"/>
      <c r="G283" s="44"/>
    </row>
    <row r="284">
      <c r="B284" s="52"/>
      <c r="C284" s="44"/>
      <c r="D284" s="44"/>
      <c r="E284" s="44"/>
      <c r="F284" s="44"/>
      <c r="G284" s="44"/>
    </row>
    <row r="285">
      <c r="B285" s="52"/>
      <c r="C285" s="44"/>
      <c r="D285" s="44"/>
      <c r="E285" s="44"/>
      <c r="F285" s="44"/>
      <c r="G285" s="44"/>
    </row>
    <row r="286">
      <c r="B286" s="52"/>
      <c r="C286" s="44"/>
      <c r="D286" s="44"/>
      <c r="E286" s="44"/>
      <c r="F286" s="44"/>
      <c r="G286" s="44"/>
    </row>
    <row r="287">
      <c r="B287" s="52"/>
      <c r="C287" s="44"/>
      <c r="D287" s="44"/>
      <c r="E287" s="44"/>
      <c r="F287" s="44"/>
      <c r="G287" s="44"/>
    </row>
    <row r="288">
      <c r="B288" s="52"/>
      <c r="C288" s="44"/>
      <c r="D288" s="44"/>
      <c r="E288" s="44"/>
      <c r="F288" s="44"/>
      <c r="G288" s="44"/>
    </row>
    <row r="289">
      <c r="B289" s="52"/>
      <c r="C289" s="44"/>
      <c r="D289" s="44"/>
      <c r="E289" s="44"/>
      <c r="F289" s="44"/>
      <c r="G289" s="44"/>
    </row>
    <row r="290">
      <c r="B290" s="52"/>
      <c r="C290" s="44"/>
      <c r="D290" s="44"/>
      <c r="E290" s="44"/>
      <c r="F290" s="44"/>
      <c r="G290" s="44"/>
    </row>
    <row r="291">
      <c r="B291" s="52"/>
      <c r="C291" s="44"/>
      <c r="D291" s="44"/>
      <c r="E291" s="44"/>
      <c r="F291" s="44"/>
      <c r="G291" s="44"/>
    </row>
    <row r="292">
      <c r="B292" s="52"/>
      <c r="C292" s="44"/>
      <c r="D292" s="44"/>
      <c r="E292" s="44"/>
      <c r="F292" s="44"/>
      <c r="G292" s="44"/>
    </row>
    <row r="293">
      <c r="B293" s="52"/>
      <c r="C293" s="44"/>
      <c r="D293" s="44"/>
      <c r="E293" s="44"/>
      <c r="F293" s="44"/>
      <c r="G293" s="44"/>
    </row>
    <row r="294">
      <c r="B294" s="52"/>
      <c r="C294" s="44"/>
      <c r="D294" s="44"/>
      <c r="E294" s="44"/>
      <c r="F294" s="44"/>
      <c r="G294" s="44"/>
    </row>
    <row r="295">
      <c r="B295" s="52"/>
      <c r="C295" s="44"/>
      <c r="D295" s="44"/>
      <c r="E295" s="44"/>
      <c r="F295" s="44"/>
      <c r="G295" s="44"/>
    </row>
    <row r="296">
      <c r="B296" s="52"/>
      <c r="C296" s="44"/>
      <c r="D296" s="44"/>
      <c r="E296" s="44"/>
      <c r="F296" s="44"/>
      <c r="G296" s="44"/>
    </row>
    <row r="297">
      <c r="B297" s="52"/>
      <c r="C297" s="44"/>
      <c r="D297" s="44"/>
      <c r="E297" s="44"/>
      <c r="F297" s="44"/>
      <c r="G297" s="44"/>
    </row>
    <row r="298">
      <c r="B298" s="52"/>
      <c r="C298" s="44"/>
      <c r="D298" s="44"/>
      <c r="E298" s="44"/>
      <c r="F298" s="44"/>
      <c r="G298" s="44"/>
    </row>
    <row r="299">
      <c r="B299" s="52"/>
      <c r="C299" s="44"/>
      <c r="D299" s="44"/>
      <c r="E299" s="44"/>
      <c r="F299" s="44"/>
      <c r="G299" s="44"/>
    </row>
    <row r="300">
      <c r="B300" s="52"/>
      <c r="C300" s="44"/>
      <c r="D300" s="44"/>
      <c r="E300" s="44"/>
      <c r="F300" s="44"/>
      <c r="G300" s="44"/>
    </row>
    <row r="301">
      <c r="B301" s="52"/>
      <c r="C301" s="44"/>
      <c r="D301" s="44"/>
      <c r="E301" s="44"/>
      <c r="F301" s="44"/>
      <c r="G301" s="44"/>
    </row>
    <row r="302">
      <c r="B302" s="52"/>
      <c r="C302" s="44"/>
      <c r="D302" s="44"/>
      <c r="E302" s="44"/>
      <c r="F302" s="44"/>
      <c r="G302" s="44"/>
    </row>
    <row r="303">
      <c r="B303" s="52"/>
      <c r="C303" s="44"/>
      <c r="D303" s="44"/>
      <c r="E303" s="44"/>
      <c r="F303" s="44"/>
      <c r="G303" s="44"/>
    </row>
    <row r="304">
      <c r="B304" s="52"/>
      <c r="C304" s="44"/>
      <c r="D304" s="44"/>
      <c r="E304" s="44"/>
      <c r="F304" s="44"/>
      <c r="G304" s="44"/>
    </row>
    <row r="305">
      <c r="B305" s="52"/>
      <c r="C305" s="44"/>
      <c r="D305" s="44"/>
      <c r="E305" s="44"/>
      <c r="F305" s="44"/>
      <c r="G305" s="44"/>
    </row>
    <row r="306">
      <c r="B306" s="52"/>
      <c r="C306" s="44"/>
      <c r="D306" s="44"/>
      <c r="E306" s="44"/>
      <c r="F306" s="44"/>
      <c r="G306" s="44"/>
    </row>
    <row r="307">
      <c r="B307" s="52"/>
      <c r="C307" s="44"/>
      <c r="D307" s="44"/>
      <c r="E307" s="44"/>
      <c r="F307" s="44"/>
      <c r="G307" s="44"/>
    </row>
    <row r="308">
      <c r="B308" s="52"/>
      <c r="C308" s="44"/>
      <c r="D308" s="44"/>
      <c r="E308" s="44"/>
      <c r="F308" s="44"/>
      <c r="G308" s="44"/>
    </row>
    <row r="309">
      <c r="B309" s="52"/>
      <c r="C309" s="44"/>
      <c r="D309" s="44"/>
      <c r="E309" s="44"/>
      <c r="F309" s="44"/>
      <c r="G309" s="44"/>
    </row>
    <row r="310">
      <c r="B310" s="52"/>
      <c r="C310" s="44"/>
      <c r="D310" s="44"/>
      <c r="E310" s="44"/>
      <c r="F310" s="44"/>
      <c r="G310" s="44"/>
    </row>
    <row r="311">
      <c r="B311" s="52"/>
      <c r="C311" s="44"/>
      <c r="D311" s="44"/>
      <c r="E311" s="44"/>
      <c r="F311" s="44"/>
      <c r="G311" s="44"/>
    </row>
    <row r="312">
      <c r="B312" s="52"/>
      <c r="C312" s="44"/>
      <c r="D312" s="44"/>
      <c r="E312" s="44"/>
      <c r="F312" s="44"/>
      <c r="G312" s="44"/>
    </row>
    <row r="313">
      <c r="B313" s="52"/>
      <c r="C313" s="44"/>
      <c r="D313" s="44"/>
      <c r="E313" s="44"/>
      <c r="F313" s="44"/>
      <c r="G313" s="44"/>
    </row>
    <row r="314">
      <c r="B314" s="52"/>
      <c r="C314" s="44"/>
      <c r="D314" s="44"/>
      <c r="E314" s="44"/>
      <c r="F314" s="44"/>
      <c r="G314" s="44"/>
    </row>
    <row r="315">
      <c r="B315" s="52"/>
      <c r="C315" s="44"/>
      <c r="D315" s="44"/>
      <c r="E315" s="44"/>
      <c r="F315" s="44"/>
      <c r="G315" s="44"/>
    </row>
    <row r="316">
      <c r="B316" s="52"/>
      <c r="C316" s="44"/>
      <c r="D316" s="44"/>
      <c r="E316" s="44"/>
      <c r="F316" s="44"/>
      <c r="G316" s="44"/>
    </row>
    <row r="317">
      <c r="B317" s="52"/>
      <c r="C317" s="44"/>
      <c r="D317" s="44"/>
      <c r="E317" s="44"/>
      <c r="F317" s="44"/>
      <c r="G317" s="44"/>
    </row>
    <row r="318">
      <c r="B318" s="52"/>
      <c r="C318" s="44"/>
      <c r="D318" s="44"/>
      <c r="E318" s="44"/>
      <c r="F318" s="44"/>
      <c r="G318" s="44"/>
    </row>
    <row r="319">
      <c r="B319" s="52"/>
      <c r="C319" s="44"/>
      <c r="D319" s="44"/>
      <c r="E319" s="44"/>
      <c r="F319" s="44"/>
      <c r="G319" s="44"/>
    </row>
    <row r="320">
      <c r="B320" s="52"/>
      <c r="C320" s="44"/>
      <c r="D320" s="44"/>
      <c r="E320" s="44"/>
      <c r="F320" s="44"/>
      <c r="G320" s="44"/>
    </row>
    <row r="321">
      <c r="B321" s="52"/>
      <c r="C321" s="44"/>
      <c r="D321" s="44"/>
      <c r="E321" s="44"/>
      <c r="F321" s="44"/>
      <c r="G321" s="44"/>
    </row>
    <row r="322">
      <c r="B322" s="52"/>
      <c r="C322" s="44"/>
      <c r="D322" s="44"/>
      <c r="E322" s="44"/>
      <c r="F322" s="44"/>
      <c r="G322" s="44"/>
    </row>
    <row r="323">
      <c r="B323" s="52"/>
      <c r="C323" s="44"/>
      <c r="D323" s="44"/>
      <c r="E323" s="44"/>
      <c r="F323" s="44"/>
      <c r="G323" s="44"/>
    </row>
    <row r="324">
      <c r="B324" s="52"/>
      <c r="C324" s="44"/>
      <c r="D324" s="44"/>
      <c r="E324" s="44"/>
      <c r="F324" s="44"/>
      <c r="G324" s="44"/>
    </row>
    <row r="325">
      <c r="B325" s="52"/>
      <c r="C325" s="44"/>
      <c r="D325" s="44"/>
      <c r="E325" s="44"/>
      <c r="F325" s="44"/>
      <c r="G325" s="44"/>
    </row>
    <row r="326">
      <c r="B326" s="52"/>
      <c r="C326" s="44"/>
      <c r="D326" s="44"/>
      <c r="E326" s="44"/>
      <c r="F326" s="44"/>
      <c r="G326" s="44"/>
    </row>
    <row r="327">
      <c r="B327" s="52"/>
      <c r="C327" s="44"/>
      <c r="D327" s="44"/>
      <c r="E327" s="44"/>
      <c r="F327" s="44"/>
      <c r="G327" s="44"/>
    </row>
    <row r="328">
      <c r="B328" s="52"/>
      <c r="C328" s="44"/>
      <c r="D328" s="44"/>
      <c r="E328" s="44"/>
      <c r="F328" s="44"/>
      <c r="G328" s="44"/>
    </row>
    <row r="329">
      <c r="B329" s="52"/>
      <c r="C329" s="44"/>
      <c r="D329" s="44"/>
      <c r="E329" s="44"/>
      <c r="F329" s="44"/>
      <c r="G329" s="44"/>
    </row>
    <row r="330">
      <c r="B330" s="52"/>
      <c r="C330" s="44"/>
      <c r="D330" s="44"/>
      <c r="E330" s="44"/>
      <c r="F330" s="44"/>
      <c r="G330" s="44"/>
    </row>
    <row r="331">
      <c r="B331" s="52"/>
      <c r="C331" s="44"/>
      <c r="D331" s="44"/>
      <c r="E331" s="44"/>
      <c r="F331" s="44"/>
      <c r="G331" s="44"/>
    </row>
    <row r="332">
      <c r="B332" s="52"/>
      <c r="C332" s="44"/>
      <c r="D332" s="44"/>
      <c r="E332" s="44"/>
      <c r="F332" s="44"/>
      <c r="G332" s="44"/>
    </row>
    <row r="333">
      <c r="B333" s="52"/>
      <c r="C333" s="44"/>
      <c r="D333" s="44"/>
      <c r="E333" s="44"/>
      <c r="F333" s="44"/>
      <c r="G333" s="44"/>
    </row>
    <row r="334">
      <c r="B334" s="52"/>
      <c r="C334" s="44"/>
      <c r="D334" s="44"/>
      <c r="E334" s="44"/>
      <c r="F334" s="44"/>
      <c r="G334" s="44"/>
    </row>
    <row r="335">
      <c r="B335" s="52"/>
      <c r="C335" s="44"/>
      <c r="D335" s="44"/>
      <c r="E335" s="44"/>
      <c r="F335" s="44"/>
      <c r="G335" s="44"/>
    </row>
    <row r="336">
      <c r="B336" s="52"/>
      <c r="C336" s="44"/>
      <c r="D336" s="44"/>
      <c r="E336" s="44"/>
      <c r="F336" s="44"/>
      <c r="G336" s="44"/>
    </row>
    <row r="337">
      <c r="B337" s="52"/>
      <c r="C337" s="44"/>
      <c r="D337" s="44"/>
      <c r="E337" s="44"/>
      <c r="F337" s="44"/>
      <c r="G337" s="44"/>
    </row>
    <row r="338">
      <c r="B338" s="52"/>
      <c r="C338" s="44"/>
      <c r="D338" s="44"/>
      <c r="E338" s="44"/>
      <c r="F338" s="44"/>
      <c r="G338" s="44"/>
    </row>
    <row r="339">
      <c r="B339" s="52"/>
      <c r="C339" s="44"/>
      <c r="D339" s="44"/>
      <c r="E339" s="44"/>
      <c r="F339" s="44"/>
      <c r="G339" s="44"/>
    </row>
    <row r="340">
      <c r="B340" s="52"/>
      <c r="C340" s="44"/>
      <c r="D340" s="44"/>
      <c r="E340" s="44"/>
      <c r="F340" s="44"/>
      <c r="G340" s="44"/>
    </row>
    <row r="341">
      <c r="B341" s="52"/>
      <c r="C341" s="44"/>
      <c r="D341" s="44"/>
      <c r="E341" s="44"/>
      <c r="F341" s="44"/>
      <c r="G341" s="44"/>
    </row>
    <row r="342">
      <c r="B342" s="52"/>
      <c r="C342" s="44"/>
      <c r="D342" s="44"/>
      <c r="E342" s="44"/>
      <c r="F342" s="44"/>
      <c r="G342" s="44"/>
    </row>
    <row r="343">
      <c r="B343" s="52"/>
      <c r="C343" s="44"/>
      <c r="D343" s="44"/>
      <c r="E343" s="44"/>
      <c r="F343" s="44"/>
      <c r="G343" s="44"/>
    </row>
    <row r="344">
      <c r="B344" s="52"/>
      <c r="C344" s="44"/>
      <c r="D344" s="44"/>
      <c r="E344" s="44"/>
      <c r="F344" s="44"/>
      <c r="G344" s="44"/>
    </row>
    <row r="345">
      <c r="B345" s="52"/>
      <c r="C345" s="44"/>
      <c r="D345" s="44"/>
      <c r="E345" s="44"/>
      <c r="F345" s="44"/>
      <c r="G345" s="44"/>
    </row>
    <row r="346">
      <c r="B346" s="52"/>
      <c r="C346" s="44"/>
      <c r="D346" s="44"/>
      <c r="E346" s="44"/>
      <c r="F346" s="44"/>
      <c r="G346" s="44"/>
    </row>
    <row r="347">
      <c r="B347" s="52"/>
      <c r="C347" s="44"/>
      <c r="D347" s="44"/>
      <c r="E347" s="44"/>
      <c r="F347" s="44"/>
      <c r="G347" s="44"/>
    </row>
    <row r="348">
      <c r="B348" s="52"/>
      <c r="C348" s="44"/>
      <c r="D348" s="44"/>
      <c r="E348" s="44"/>
      <c r="F348" s="44"/>
      <c r="G348" s="44"/>
    </row>
    <row r="349">
      <c r="B349" s="52"/>
      <c r="C349" s="44"/>
      <c r="D349" s="44"/>
      <c r="E349" s="44"/>
      <c r="F349" s="44"/>
      <c r="G349" s="44"/>
    </row>
    <row r="350">
      <c r="B350" s="52"/>
      <c r="C350" s="44"/>
      <c r="D350" s="44"/>
      <c r="E350" s="44"/>
      <c r="F350" s="44"/>
      <c r="G350" s="44"/>
    </row>
    <row r="351">
      <c r="B351" s="52"/>
      <c r="C351" s="44"/>
      <c r="D351" s="44"/>
      <c r="E351" s="44"/>
      <c r="F351" s="44"/>
      <c r="G351" s="44"/>
    </row>
    <row r="352">
      <c r="B352" s="52"/>
      <c r="C352" s="44"/>
      <c r="D352" s="44"/>
      <c r="E352" s="44"/>
      <c r="F352" s="44"/>
      <c r="G352" s="44"/>
    </row>
    <row r="353">
      <c r="B353" s="52"/>
      <c r="C353" s="44"/>
      <c r="D353" s="44"/>
      <c r="E353" s="44"/>
      <c r="F353" s="44"/>
      <c r="G353" s="44"/>
    </row>
    <row r="354">
      <c r="B354" s="52"/>
      <c r="C354" s="44"/>
      <c r="D354" s="44"/>
      <c r="E354" s="44"/>
      <c r="F354" s="44"/>
      <c r="G354" s="44"/>
    </row>
    <row r="355">
      <c r="B355" s="52"/>
      <c r="C355" s="44"/>
      <c r="D355" s="44"/>
      <c r="E355" s="44"/>
      <c r="F355" s="44"/>
      <c r="G355" s="44"/>
    </row>
    <row r="356">
      <c r="B356" s="52"/>
      <c r="C356" s="44"/>
      <c r="D356" s="44"/>
      <c r="E356" s="44"/>
      <c r="F356" s="44"/>
      <c r="G356" s="44"/>
    </row>
    <row r="357">
      <c r="B357" s="52"/>
      <c r="C357" s="44"/>
      <c r="D357" s="44"/>
      <c r="E357" s="44"/>
      <c r="F357" s="44"/>
      <c r="G357" s="44"/>
    </row>
    <row r="358">
      <c r="B358" s="52"/>
      <c r="C358" s="44"/>
      <c r="D358" s="44"/>
      <c r="E358" s="44"/>
      <c r="F358" s="44"/>
      <c r="G358" s="44"/>
    </row>
    <row r="359">
      <c r="B359" s="52"/>
      <c r="C359" s="44"/>
      <c r="D359" s="44"/>
      <c r="E359" s="44"/>
      <c r="F359" s="44"/>
      <c r="G359" s="44"/>
    </row>
    <row r="360">
      <c r="B360" s="52"/>
      <c r="C360" s="44"/>
      <c r="D360" s="44"/>
      <c r="E360" s="44"/>
      <c r="F360" s="44"/>
      <c r="G360" s="44"/>
    </row>
    <row r="361">
      <c r="B361" s="52"/>
      <c r="C361" s="44"/>
      <c r="D361" s="44"/>
      <c r="E361" s="44"/>
      <c r="F361" s="44"/>
      <c r="G361" s="44"/>
    </row>
    <row r="362">
      <c r="B362" s="52"/>
      <c r="C362" s="44"/>
      <c r="D362" s="44"/>
      <c r="E362" s="44"/>
      <c r="F362" s="44"/>
      <c r="G362" s="44"/>
    </row>
    <row r="363">
      <c r="B363" s="52"/>
      <c r="C363" s="44"/>
      <c r="D363" s="44"/>
      <c r="E363" s="44"/>
      <c r="F363" s="44"/>
      <c r="G363" s="44"/>
    </row>
    <row r="364">
      <c r="B364" s="52"/>
      <c r="C364" s="44"/>
      <c r="D364" s="44"/>
      <c r="E364" s="44"/>
      <c r="F364" s="44"/>
      <c r="G364" s="44"/>
    </row>
    <row r="365">
      <c r="B365" s="52"/>
      <c r="C365" s="44"/>
      <c r="D365" s="44"/>
      <c r="E365" s="44"/>
      <c r="F365" s="44"/>
      <c r="G365" s="44"/>
    </row>
    <row r="366">
      <c r="B366" s="52"/>
      <c r="C366" s="44"/>
      <c r="D366" s="44"/>
      <c r="E366" s="44"/>
      <c r="F366" s="44"/>
      <c r="G366" s="44"/>
    </row>
    <row r="367">
      <c r="B367" s="52"/>
      <c r="C367" s="44"/>
      <c r="D367" s="44"/>
      <c r="E367" s="44"/>
      <c r="F367" s="44"/>
      <c r="G367" s="44"/>
    </row>
    <row r="368">
      <c r="B368" s="52"/>
      <c r="C368" s="44"/>
      <c r="D368" s="44"/>
      <c r="E368" s="44"/>
      <c r="F368" s="44"/>
      <c r="G368" s="44"/>
    </row>
    <row r="369">
      <c r="B369" s="52"/>
      <c r="C369" s="44"/>
      <c r="D369" s="44"/>
      <c r="E369" s="44"/>
      <c r="F369" s="44"/>
      <c r="G369" s="44"/>
    </row>
    <row r="370">
      <c r="B370" s="52"/>
      <c r="C370" s="44"/>
      <c r="D370" s="44"/>
      <c r="E370" s="44"/>
      <c r="F370" s="44"/>
      <c r="G370" s="44"/>
    </row>
    <row r="371">
      <c r="B371" s="52"/>
      <c r="C371" s="44"/>
      <c r="D371" s="44"/>
      <c r="E371" s="44"/>
      <c r="F371" s="44"/>
      <c r="G371" s="44"/>
    </row>
    <row r="372">
      <c r="B372" s="52"/>
      <c r="C372" s="44"/>
      <c r="D372" s="44"/>
      <c r="E372" s="44"/>
      <c r="F372" s="44"/>
      <c r="G372" s="44"/>
    </row>
    <row r="373">
      <c r="B373" s="52"/>
      <c r="C373" s="44"/>
      <c r="D373" s="44"/>
      <c r="E373" s="44"/>
      <c r="F373" s="44"/>
      <c r="G373" s="44"/>
    </row>
    <row r="374">
      <c r="B374" s="52"/>
      <c r="C374" s="44"/>
      <c r="D374" s="44"/>
      <c r="E374" s="44"/>
      <c r="F374" s="44"/>
      <c r="G374" s="44"/>
    </row>
    <row r="375">
      <c r="B375" s="52"/>
      <c r="C375" s="44"/>
      <c r="D375" s="44"/>
      <c r="E375" s="44"/>
      <c r="F375" s="44"/>
      <c r="G375" s="44"/>
    </row>
    <row r="376">
      <c r="B376" s="52"/>
      <c r="C376" s="44"/>
      <c r="D376" s="44"/>
      <c r="E376" s="44"/>
      <c r="F376" s="44"/>
      <c r="G376" s="44"/>
    </row>
    <row r="377">
      <c r="B377" s="52"/>
      <c r="C377" s="44"/>
      <c r="D377" s="44"/>
      <c r="E377" s="44"/>
      <c r="F377" s="44"/>
      <c r="G377" s="44"/>
    </row>
    <row r="378">
      <c r="B378" s="52"/>
      <c r="C378" s="44"/>
      <c r="D378" s="44"/>
      <c r="E378" s="44"/>
      <c r="F378" s="44"/>
      <c r="G378" s="44"/>
    </row>
    <row r="379">
      <c r="B379" s="52"/>
      <c r="C379" s="44"/>
      <c r="D379" s="44"/>
      <c r="E379" s="44"/>
      <c r="F379" s="44"/>
      <c r="G379" s="44"/>
    </row>
    <row r="380">
      <c r="B380" s="52"/>
      <c r="C380" s="44"/>
      <c r="D380" s="44"/>
      <c r="E380" s="44"/>
      <c r="F380" s="44"/>
      <c r="G380" s="44"/>
    </row>
    <row r="381">
      <c r="B381" s="52"/>
      <c r="C381" s="44"/>
      <c r="D381" s="44"/>
      <c r="E381" s="44"/>
      <c r="F381" s="44"/>
      <c r="G381" s="44"/>
    </row>
    <row r="382">
      <c r="B382" s="52"/>
      <c r="C382" s="44"/>
      <c r="D382" s="44"/>
      <c r="E382" s="44"/>
      <c r="F382" s="44"/>
      <c r="G382" s="44"/>
    </row>
    <row r="383">
      <c r="B383" s="52"/>
      <c r="C383" s="44"/>
      <c r="D383" s="44"/>
      <c r="E383" s="44"/>
      <c r="F383" s="44"/>
      <c r="G383" s="44"/>
    </row>
    <row r="384">
      <c r="B384" s="52"/>
      <c r="C384" s="44"/>
      <c r="D384" s="44"/>
      <c r="E384" s="44"/>
      <c r="F384" s="44"/>
      <c r="G384" s="44"/>
    </row>
    <row r="385">
      <c r="B385" s="52"/>
      <c r="C385" s="44"/>
      <c r="D385" s="44"/>
      <c r="E385" s="44"/>
      <c r="F385" s="44"/>
      <c r="G385" s="44"/>
    </row>
    <row r="386">
      <c r="B386" s="52"/>
      <c r="C386" s="44"/>
      <c r="D386" s="44"/>
      <c r="E386" s="44"/>
      <c r="F386" s="44"/>
      <c r="G386" s="44"/>
    </row>
    <row r="387">
      <c r="B387" s="52"/>
      <c r="C387" s="44"/>
      <c r="D387" s="44"/>
      <c r="E387" s="44"/>
      <c r="F387" s="44"/>
      <c r="G387" s="44"/>
    </row>
    <row r="388">
      <c r="B388" s="52"/>
      <c r="C388" s="44"/>
      <c r="D388" s="44"/>
      <c r="E388" s="44"/>
      <c r="F388" s="44"/>
      <c r="G388" s="44"/>
    </row>
    <row r="389">
      <c r="B389" s="52"/>
      <c r="C389" s="44"/>
      <c r="D389" s="44"/>
      <c r="E389" s="44"/>
      <c r="F389" s="44"/>
      <c r="G389" s="44"/>
    </row>
    <row r="390">
      <c r="B390" s="52"/>
      <c r="C390" s="44"/>
      <c r="D390" s="44"/>
      <c r="E390" s="44"/>
      <c r="F390" s="44"/>
      <c r="G390" s="44"/>
    </row>
    <row r="391">
      <c r="B391" s="52"/>
      <c r="C391" s="44"/>
      <c r="D391" s="44"/>
      <c r="E391" s="44"/>
      <c r="F391" s="44"/>
      <c r="G391" s="44"/>
    </row>
    <row r="392">
      <c r="B392" s="52"/>
      <c r="C392" s="44"/>
      <c r="D392" s="44"/>
      <c r="E392" s="44"/>
      <c r="F392" s="44"/>
      <c r="G392" s="44"/>
    </row>
    <row r="393">
      <c r="B393" s="52"/>
      <c r="C393" s="44"/>
      <c r="D393" s="44"/>
      <c r="E393" s="44"/>
      <c r="F393" s="44"/>
      <c r="G393" s="44"/>
    </row>
    <row r="394">
      <c r="B394" s="52"/>
      <c r="C394" s="44"/>
      <c r="D394" s="44"/>
      <c r="E394" s="44"/>
      <c r="F394" s="44"/>
      <c r="G394" s="44"/>
    </row>
    <row r="395">
      <c r="B395" s="52"/>
      <c r="C395" s="44"/>
      <c r="D395" s="44"/>
      <c r="E395" s="44"/>
      <c r="F395" s="44"/>
      <c r="G395" s="44"/>
    </row>
    <row r="396">
      <c r="B396" s="52"/>
      <c r="C396" s="44"/>
      <c r="D396" s="44"/>
      <c r="E396" s="44"/>
      <c r="F396" s="44"/>
      <c r="G396" s="44"/>
    </row>
    <row r="397">
      <c r="B397" s="52"/>
      <c r="C397" s="44"/>
      <c r="D397" s="44"/>
      <c r="E397" s="44"/>
      <c r="F397" s="44"/>
      <c r="G397" s="44"/>
    </row>
    <row r="398">
      <c r="B398" s="52"/>
      <c r="C398" s="44"/>
      <c r="D398" s="44"/>
      <c r="E398" s="44"/>
      <c r="F398" s="44"/>
      <c r="G398" s="44"/>
    </row>
    <row r="399">
      <c r="B399" s="52"/>
      <c r="C399" s="44"/>
      <c r="D399" s="44"/>
      <c r="E399" s="44"/>
      <c r="F399" s="44"/>
      <c r="G399" s="44"/>
    </row>
    <row r="400">
      <c r="B400" s="52"/>
      <c r="C400" s="44"/>
      <c r="D400" s="44"/>
      <c r="E400" s="44"/>
      <c r="F400" s="44"/>
      <c r="G400" s="44"/>
    </row>
    <row r="401">
      <c r="B401" s="52"/>
      <c r="C401" s="44"/>
      <c r="D401" s="44"/>
      <c r="E401" s="44"/>
      <c r="F401" s="44"/>
      <c r="G401" s="44"/>
    </row>
    <row r="402">
      <c r="B402" s="52"/>
      <c r="C402" s="44"/>
      <c r="D402" s="44"/>
      <c r="E402" s="44"/>
      <c r="F402" s="44"/>
      <c r="G402" s="44"/>
    </row>
    <row r="403">
      <c r="B403" s="52"/>
      <c r="C403" s="44"/>
      <c r="D403" s="44"/>
      <c r="E403" s="44"/>
      <c r="F403" s="44"/>
      <c r="G403" s="44"/>
    </row>
    <row r="404">
      <c r="B404" s="52"/>
      <c r="C404" s="44"/>
      <c r="D404" s="44"/>
      <c r="E404" s="44"/>
      <c r="F404" s="44"/>
      <c r="G404" s="44"/>
    </row>
    <row r="405">
      <c r="B405" s="52"/>
      <c r="C405" s="44"/>
      <c r="D405" s="44"/>
      <c r="E405" s="44"/>
      <c r="F405" s="44"/>
      <c r="G405" s="44"/>
    </row>
    <row r="406">
      <c r="B406" s="52"/>
      <c r="C406" s="44"/>
      <c r="D406" s="44"/>
      <c r="E406" s="44"/>
      <c r="F406" s="44"/>
      <c r="G406" s="44"/>
    </row>
    <row r="407">
      <c r="B407" s="52"/>
      <c r="C407" s="44"/>
      <c r="D407" s="44"/>
      <c r="E407" s="44"/>
      <c r="F407" s="44"/>
      <c r="G407" s="44"/>
    </row>
    <row r="408">
      <c r="B408" s="52"/>
      <c r="C408" s="44"/>
      <c r="D408" s="44"/>
      <c r="E408" s="44"/>
      <c r="F408" s="44"/>
      <c r="G408" s="44"/>
    </row>
    <row r="409">
      <c r="B409" s="52"/>
      <c r="C409" s="44"/>
      <c r="D409" s="44"/>
      <c r="E409" s="44"/>
      <c r="F409" s="44"/>
      <c r="G409" s="44"/>
    </row>
    <row r="410">
      <c r="B410" s="52"/>
      <c r="C410" s="44"/>
      <c r="D410" s="44"/>
      <c r="E410" s="44"/>
      <c r="F410" s="44"/>
      <c r="G410" s="44"/>
    </row>
    <row r="411">
      <c r="B411" s="52"/>
      <c r="C411" s="44"/>
      <c r="D411" s="44"/>
      <c r="E411" s="44"/>
      <c r="F411" s="44"/>
      <c r="G411" s="44"/>
    </row>
    <row r="412">
      <c r="B412" s="52"/>
      <c r="C412" s="44"/>
      <c r="D412" s="44"/>
      <c r="E412" s="44"/>
      <c r="F412" s="44"/>
      <c r="G412" s="44"/>
    </row>
    <row r="413">
      <c r="B413" s="52"/>
      <c r="C413" s="44"/>
      <c r="D413" s="44"/>
      <c r="E413" s="44"/>
      <c r="F413" s="44"/>
      <c r="G413" s="44"/>
    </row>
    <row r="414">
      <c r="B414" s="52"/>
      <c r="C414" s="44"/>
      <c r="D414" s="44"/>
      <c r="E414" s="44"/>
      <c r="F414" s="44"/>
      <c r="G414" s="44"/>
    </row>
    <row r="415">
      <c r="B415" s="52"/>
      <c r="C415" s="44"/>
      <c r="D415" s="44"/>
      <c r="E415" s="44"/>
      <c r="F415" s="44"/>
      <c r="G415" s="44"/>
    </row>
    <row r="416">
      <c r="B416" s="52"/>
      <c r="C416" s="44"/>
      <c r="D416" s="44"/>
      <c r="E416" s="44"/>
      <c r="F416" s="44"/>
      <c r="G416" s="44"/>
    </row>
    <row r="417">
      <c r="B417" s="52"/>
      <c r="C417" s="44"/>
      <c r="D417" s="44"/>
      <c r="E417" s="44"/>
      <c r="F417" s="44"/>
      <c r="G417" s="44"/>
    </row>
    <row r="418">
      <c r="B418" s="52"/>
      <c r="C418" s="44"/>
      <c r="D418" s="44"/>
      <c r="E418" s="44"/>
      <c r="F418" s="44"/>
      <c r="G418" s="44"/>
    </row>
    <row r="419">
      <c r="B419" s="52"/>
      <c r="C419" s="44"/>
      <c r="D419" s="44"/>
      <c r="E419" s="44"/>
      <c r="F419" s="44"/>
      <c r="G419" s="44"/>
    </row>
    <row r="420">
      <c r="B420" s="52"/>
      <c r="C420" s="44"/>
      <c r="D420" s="44"/>
      <c r="E420" s="44"/>
      <c r="F420" s="44"/>
      <c r="G420" s="44"/>
    </row>
    <row r="421">
      <c r="B421" s="52"/>
      <c r="C421" s="44"/>
      <c r="D421" s="44"/>
      <c r="E421" s="44"/>
      <c r="F421" s="44"/>
      <c r="G421" s="44"/>
    </row>
    <row r="422">
      <c r="B422" s="52"/>
      <c r="C422" s="44"/>
      <c r="D422" s="44"/>
      <c r="E422" s="44"/>
      <c r="F422" s="44"/>
      <c r="G422" s="44"/>
    </row>
    <row r="423">
      <c r="B423" s="52"/>
      <c r="C423" s="44"/>
      <c r="D423" s="44"/>
      <c r="E423" s="44"/>
      <c r="F423" s="44"/>
      <c r="G423" s="44"/>
    </row>
    <row r="424">
      <c r="B424" s="52"/>
      <c r="C424" s="44"/>
      <c r="D424" s="44"/>
      <c r="E424" s="44"/>
      <c r="F424" s="44"/>
      <c r="G424" s="44"/>
    </row>
    <row r="425">
      <c r="B425" s="52"/>
      <c r="C425" s="44"/>
      <c r="D425" s="44"/>
      <c r="E425" s="44"/>
      <c r="F425" s="44"/>
      <c r="G425" s="44"/>
    </row>
    <row r="426">
      <c r="B426" s="52"/>
      <c r="C426" s="44"/>
      <c r="D426" s="44"/>
      <c r="E426" s="44"/>
      <c r="F426" s="44"/>
      <c r="G426" s="44"/>
    </row>
    <row r="427">
      <c r="B427" s="52"/>
      <c r="C427" s="44"/>
      <c r="D427" s="44"/>
      <c r="E427" s="44"/>
      <c r="F427" s="44"/>
      <c r="G427" s="44"/>
    </row>
    <row r="428">
      <c r="B428" s="52"/>
      <c r="C428" s="44"/>
      <c r="D428" s="44"/>
      <c r="E428" s="44"/>
      <c r="F428" s="44"/>
      <c r="G428" s="44"/>
    </row>
    <row r="429">
      <c r="B429" s="52"/>
      <c r="C429" s="44"/>
      <c r="D429" s="44"/>
      <c r="E429" s="44"/>
      <c r="F429" s="44"/>
      <c r="G429" s="44"/>
    </row>
    <row r="430">
      <c r="B430" s="52"/>
      <c r="C430" s="44"/>
      <c r="D430" s="44"/>
      <c r="E430" s="44"/>
      <c r="F430" s="44"/>
      <c r="G430" s="44"/>
    </row>
    <row r="431">
      <c r="B431" s="52"/>
      <c r="C431" s="44"/>
      <c r="D431" s="44"/>
      <c r="E431" s="44"/>
      <c r="F431" s="44"/>
      <c r="G431" s="44"/>
    </row>
    <row r="432">
      <c r="B432" s="52"/>
      <c r="C432" s="44"/>
      <c r="D432" s="44"/>
      <c r="E432" s="44"/>
      <c r="F432" s="44"/>
      <c r="G432" s="44"/>
    </row>
    <row r="433">
      <c r="B433" s="52"/>
      <c r="C433" s="44"/>
      <c r="D433" s="44"/>
      <c r="E433" s="44"/>
      <c r="F433" s="44"/>
      <c r="G433" s="44"/>
    </row>
    <row r="434">
      <c r="B434" s="52"/>
      <c r="C434" s="44"/>
      <c r="D434" s="44"/>
      <c r="E434" s="44"/>
      <c r="F434" s="44"/>
      <c r="G434" s="44"/>
    </row>
    <row r="435">
      <c r="B435" s="52"/>
      <c r="C435" s="44"/>
      <c r="D435" s="44"/>
      <c r="E435" s="44"/>
      <c r="F435" s="44"/>
      <c r="G435" s="44"/>
    </row>
    <row r="436">
      <c r="B436" s="52"/>
      <c r="C436" s="44"/>
      <c r="D436" s="44"/>
      <c r="E436" s="44"/>
      <c r="F436" s="44"/>
      <c r="G436" s="44"/>
    </row>
    <row r="437">
      <c r="B437" s="52"/>
      <c r="C437" s="44"/>
      <c r="D437" s="44"/>
      <c r="E437" s="44"/>
      <c r="F437" s="44"/>
      <c r="G437" s="44"/>
    </row>
    <row r="438">
      <c r="B438" s="52"/>
      <c r="C438" s="44"/>
      <c r="D438" s="44"/>
      <c r="E438" s="44"/>
      <c r="F438" s="44"/>
      <c r="G438" s="44"/>
    </row>
    <row r="439">
      <c r="B439" s="52"/>
      <c r="C439" s="44"/>
      <c r="D439" s="44"/>
      <c r="E439" s="44"/>
      <c r="F439" s="44"/>
      <c r="G439" s="44"/>
    </row>
    <row r="440">
      <c r="B440" s="52"/>
      <c r="C440" s="44"/>
      <c r="D440" s="44"/>
      <c r="E440" s="44"/>
      <c r="F440" s="44"/>
      <c r="G440" s="44"/>
    </row>
    <row r="441">
      <c r="B441" s="52"/>
      <c r="C441" s="44"/>
      <c r="D441" s="44"/>
      <c r="E441" s="44"/>
      <c r="F441" s="44"/>
      <c r="G441" s="44"/>
    </row>
    <row r="442">
      <c r="B442" s="52"/>
      <c r="C442" s="44"/>
      <c r="D442" s="44"/>
      <c r="E442" s="44"/>
      <c r="F442" s="44"/>
      <c r="G442" s="44"/>
    </row>
    <row r="443">
      <c r="B443" s="52"/>
      <c r="C443" s="44"/>
      <c r="D443" s="44"/>
      <c r="E443" s="44"/>
      <c r="F443" s="44"/>
      <c r="G443" s="44"/>
    </row>
    <row r="444">
      <c r="B444" s="52"/>
      <c r="C444" s="44"/>
      <c r="D444" s="44"/>
      <c r="E444" s="44"/>
      <c r="F444" s="44"/>
      <c r="G444" s="44"/>
    </row>
    <row r="445">
      <c r="B445" s="52"/>
      <c r="C445" s="44"/>
      <c r="D445" s="44"/>
      <c r="E445" s="44"/>
      <c r="F445" s="44"/>
      <c r="G445" s="44"/>
    </row>
    <row r="446">
      <c r="B446" s="52"/>
      <c r="C446" s="44"/>
      <c r="D446" s="44"/>
      <c r="E446" s="44"/>
      <c r="F446" s="44"/>
      <c r="G446" s="44"/>
    </row>
    <row r="447">
      <c r="B447" s="52"/>
      <c r="C447" s="44"/>
      <c r="D447" s="44"/>
      <c r="E447" s="44"/>
      <c r="F447" s="44"/>
      <c r="G447" s="44"/>
    </row>
    <row r="448">
      <c r="B448" s="52"/>
      <c r="C448" s="44"/>
      <c r="D448" s="44"/>
      <c r="E448" s="44"/>
      <c r="F448" s="44"/>
      <c r="G448" s="44"/>
    </row>
    <row r="449">
      <c r="B449" s="52"/>
      <c r="C449" s="44"/>
      <c r="D449" s="44"/>
      <c r="E449" s="44"/>
      <c r="F449" s="44"/>
      <c r="G449" s="44"/>
    </row>
    <row r="450">
      <c r="B450" s="52"/>
      <c r="C450" s="44"/>
      <c r="D450" s="44"/>
      <c r="E450" s="44"/>
      <c r="F450" s="44"/>
      <c r="G450" s="44"/>
    </row>
    <row r="451">
      <c r="B451" s="52"/>
      <c r="C451" s="44"/>
      <c r="D451" s="44"/>
      <c r="E451" s="44"/>
      <c r="F451" s="44"/>
      <c r="G451" s="44"/>
    </row>
    <row r="452">
      <c r="B452" s="52"/>
      <c r="C452" s="44"/>
      <c r="D452" s="44"/>
      <c r="E452" s="44"/>
      <c r="F452" s="44"/>
      <c r="G452" s="44"/>
    </row>
    <row r="453">
      <c r="B453" s="52"/>
      <c r="C453" s="44"/>
      <c r="D453" s="44"/>
      <c r="E453" s="44"/>
      <c r="F453" s="44"/>
      <c r="G453" s="44"/>
    </row>
    <row r="454">
      <c r="B454" s="52"/>
      <c r="C454" s="44"/>
      <c r="D454" s="44"/>
      <c r="E454" s="44"/>
      <c r="F454" s="44"/>
      <c r="G454" s="44"/>
    </row>
    <row r="455">
      <c r="B455" s="52"/>
      <c r="C455" s="44"/>
      <c r="D455" s="44"/>
      <c r="E455" s="44"/>
      <c r="F455" s="44"/>
      <c r="G455" s="44"/>
    </row>
    <row r="456">
      <c r="B456" s="52"/>
      <c r="C456" s="44"/>
      <c r="D456" s="44"/>
      <c r="E456" s="44"/>
      <c r="F456" s="44"/>
      <c r="G456" s="44"/>
    </row>
    <row r="457">
      <c r="B457" s="52"/>
      <c r="C457" s="44"/>
      <c r="D457" s="44"/>
      <c r="E457" s="44"/>
      <c r="F457" s="44"/>
      <c r="G457" s="44"/>
    </row>
    <row r="458">
      <c r="B458" s="52"/>
      <c r="C458" s="44"/>
      <c r="D458" s="44"/>
      <c r="E458" s="44"/>
      <c r="F458" s="44"/>
      <c r="G458" s="44"/>
    </row>
    <row r="459">
      <c r="B459" s="52"/>
      <c r="C459" s="44"/>
      <c r="D459" s="44"/>
      <c r="E459" s="44"/>
      <c r="F459" s="44"/>
      <c r="G459" s="44"/>
    </row>
    <row r="460">
      <c r="B460" s="52"/>
      <c r="C460" s="44"/>
      <c r="D460" s="44"/>
      <c r="E460" s="44"/>
      <c r="F460" s="44"/>
      <c r="G460" s="44"/>
    </row>
    <row r="461">
      <c r="B461" s="52"/>
      <c r="C461" s="44"/>
      <c r="D461" s="44"/>
      <c r="E461" s="44"/>
      <c r="F461" s="44"/>
      <c r="G461" s="44"/>
    </row>
    <row r="462">
      <c r="B462" s="52"/>
      <c r="C462" s="44"/>
      <c r="D462" s="44"/>
      <c r="E462" s="44"/>
      <c r="F462" s="44"/>
      <c r="G462" s="44"/>
    </row>
    <row r="463">
      <c r="B463" s="52"/>
      <c r="C463" s="44"/>
      <c r="D463" s="44"/>
      <c r="E463" s="44"/>
      <c r="F463" s="44"/>
      <c r="G463" s="44"/>
    </row>
    <row r="464">
      <c r="B464" s="52"/>
      <c r="C464" s="44"/>
      <c r="D464" s="44"/>
      <c r="E464" s="44"/>
      <c r="F464" s="44"/>
      <c r="G464" s="44"/>
    </row>
    <row r="465">
      <c r="B465" s="52"/>
      <c r="C465" s="44"/>
      <c r="D465" s="44"/>
      <c r="E465" s="44"/>
      <c r="F465" s="44"/>
      <c r="G465" s="44"/>
    </row>
    <row r="466">
      <c r="B466" s="52"/>
      <c r="C466" s="44"/>
      <c r="D466" s="44"/>
      <c r="E466" s="44"/>
      <c r="F466" s="44"/>
      <c r="G466" s="44"/>
    </row>
    <row r="467">
      <c r="B467" s="52"/>
      <c r="C467" s="44"/>
      <c r="D467" s="44"/>
      <c r="E467" s="44"/>
      <c r="F467" s="44"/>
      <c r="G467" s="44"/>
    </row>
    <row r="468">
      <c r="B468" s="52"/>
      <c r="C468" s="44"/>
      <c r="D468" s="44"/>
      <c r="E468" s="44"/>
      <c r="F468" s="44"/>
      <c r="G468" s="44"/>
    </row>
    <row r="469">
      <c r="B469" s="52"/>
      <c r="C469" s="44"/>
      <c r="D469" s="44"/>
      <c r="E469" s="44"/>
      <c r="F469" s="44"/>
      <c r="G469" s="44"/>
    </row>
    <row r="470">
      <c r="B470" s="52"/>
      <c r="C470" s="44"/>
      <c r="D470" s="44"/>
      <c r="E470" s="44"/>
      <c r="F470" s="44"/>
      <c r="G470" s="44"/>
    </row>
    <row r="471">
      <c r="B471" s="52"/>
      <c r="C471" s="44"/>
      <c r="D471" s="44"/>
      <c r="E471" s="44"/>
      <c r="F471" s="44"/>
      <c r="G471" s="44"/>
    </row>
    <row r="472">
      <c r="B472" s="52"/>
      <c r="C472" s="44"/>
      <c r="D472" s="44"/>
      <c r="E472" s="44"/>
      <c r="F472" s="44"/>
      <c r="G472" s="44"/>
    </row>
    <row r="473">
      <c r="B473" s="52"/>
      <c r="C473" s="44"/>
      <c r="D473" s="44"/>
      <c r="E473" s="44"/>
      <c r="F473" s="44"/>
      <c r="G473" s="44"/>
    </row>
    <row r="474">
      <c r="B474" s="52"/>
      <c r="C474" s="44"/>
      <c r="D474" s="44"/>
      <c r="E474" s="44"/>
      <c r="F474" s="44"/>
      <c r="G474" s="44"/>
    </row>
    <row r="475">
      <c r="B475" s="52"/>
      <c r="C475" s="44"/>
      <c r="D475" s="44"/>
      <c r="E475" s="44"/>
      <c r="F475" s="44"/>
      <c r="G475" s="44"/>
    </row>
    <row r="476">
      <c r="B476" s="52"/>
      <c r="C476" s="44"/>
      <c r="D476" s="44"/>
      <c r="E476" s="44"/>
      <c r="F476" s="44"/>
      <c r="G476" s="44"/>
    </row>
    <row r="477">
      <c r="B477" s="52"/>
      <c r="C477" s="44"/>
      <c r="D477" s="44"/>
      <c r="E477" s="44"/>
      <c r="F477" s="44"/>
      <c r="G477" s="44"/>
    </row>
    <row r="478">
      <c r="B478" s="52"/>
      <c r="C478" s="44"/>
      <c r="D478" s="44"/>
      <c r="E478" s="44"/>
      <c r="F478" s="44"/>
      <c r="G478" s="44"/>
    </row>
    <row r="479">
      <c r="B479" s="52"/>
      <c r="C479" s="44"/>
      <c r="D479" s="44"/>
      <c r="E479" s="44"/>
      <c r="F479" s="44"/>
      <c r="G479" s="44"/>
    </row>
    <row r="480">
      <c r="B480" s="52"/>
      <c r="C480" s="44"/>
      <c r="D480" s="44"/>
      <c r="E480" s="44"/>
      <c r="F480" s="44"/>
      <c r="G480" s="44"/>
    </row>
    <row r="481">
      <c r="B481" s="52"/>
      <c r="C481" s="44"/>
      <c r="D481" s="44"/>
      <c r="E481" s="44"/>
      <c r="F481" s="44"/>
      <c r="G481" s="44"/>
    </row>
    <row r="482">
      <c r="B482" s="52"/>
      <c r="C482" s="44"/>
      <c r="D482" s="44"/>
      <c r="E482" s="44"/>
      <c r="F482" s="44"/>
      <c r="G482" s="44"/>
    </row>
    <row r="483">
      <c r="B483" s="52"/>
      <c r="C483" s="44"/>
      <c r="D483" s="44"/>
      <c r="E483" s="44"/>
      <c r="F483" s="44"/>
      <c r="G483" s="44"/>
    </row>
    <row r="484">
      <c r="B484" s="52"/>
      <c r="C484" s="44"/>
      <c r="D484" s="44"/>
      <c r="E484" s="44"/>
      <c r="F484" s="44"/>
      <c r="G484" s="44"/>
    </row>
    <row r="485">
      <c r="B485" s="52"/>
      <c r="C485" s="44"/>
      <c r="D485" s="44"/>
      <c r="E485" s="44"/>
      <c r="F485" s="44"/>
      <c r="G485" s="44"/>
    </row>
    <row r="486">
      <c r="B486" s="52"/>
      <c r="C486" s="44"/>
      <c r="D486" s="44"/>
      <c r="E486" s="44"/>
      <c r="F486" s="44"/>
      <c r="G486" s="44"/>
    </row>
    <row r="487">
      <c r="B487" s="52"/>
      <c r="C487" s="44"/>
      <c r="D487" s="44"/>
      <c r="E487" s="44"/>
      <c r="F487" s="44"/>
      <c r="G487" s="44"/>
    </row>
    <row r="488">
      <c r="B488" s="52"/>
      <c r="C488" s="44"/>
      <c r="D488" s="44"/>
      <c r="E488" s="44"/>
      <c r="F488" s="44"/>
      <c r="G488" s="44"/>
    </row>
    <row r="489">
      <c r="B489" s="52"/>
      <c r="C489" s="44"/>
      <c r="D489" s="44"/>
      <c r="E489" s="44"/>
      <c r="F489" s="44"/>
      <c r="G489" s="44"/>
    </row>
    <row r="490">
      <c r="B490" s="52"/>
      <c r="C490" s="44"/>
      <c r="D490" s="44"/>
      <c r="E490" s="44"/>
      <c r="F490" s="44"/>
      <c r="G490" s="44"/>
    </row>
    <row r="491">
      <c r="B491" s="52"/>
      <c r="C491" s="44"/>
      <c r="D491" s="44"/>
      <c r="E491" s="44"/>
      <c r="F491" s="44"/>
      <c r="G491" s="44"/>
    </row>
    <row r="492">
      <c r="B492" s="52"/>
      <c r="C492" s="44"/>
      <c r="D492" s="44"/>
      <c r="E492" s="44"/>
      <c r="F492" s="44"/>
      <c r="G492" s="44"/>
    </row>
    <row r="493">
      <c r="B493" s="52"/>
      <c r="C493" s="44"/>
      <c r="D493" s="44"/>
      <c r="E493" s="44"/>
      <c r="F493" s="44"/>
      <c r="G493" s="44"/>
    </row>
    <row r="494">
      <c r="B494" s="52"/>
      <c r="C494" s="44"/>
      <c r="D494" s="44"/>
      <c r="E494" s="44"/>
      <c r="F494" s="44"/>
      <c r="G494" s="44"/>
    </row>
    <row r="495">
      <c r="B495" s="52"/>
      <c r="C495" s="44"/>
      <c r="D495" s="44"/>
      <c r="E495" s="44"/>
      <c r="F495" s="44"/>
      <c r="G495" s="44"/>
    </row>
    <row r="496">
      <c r="B496" s="52"/>
      <c r="C496" s="44"/>
      <c r="D496" s="44"/>
      <c r="E496" s="44"/>
      <c r="F496" s="44"/>
      <c r="G496" s="44"/>
    </row>
    <row r="497">
      <c r="B497" s="52"/>
      <c r="C497" s="44"/>
      <c r="D497" s="44"/>
      <c r="E497" s="44"/>
      <c r="F497" s="44"/>
      <c r="G497" s="44"/>
    </row>
    <row r="498">
      <c r="B498" s="52"/>
      <c r="C498" s="44"/>
      <c r="D498" s="44"/>
      <c r="E498" s="44"/>
      <c r="F498" s="44"/>
      <c r="G498" s="44"/>
    </row>
    <row r="499">
      <c r="B499" s="52"/>
      <c r="C499" s="44"/>
      <c r="D499" s="44"/>
      <c r="E499" s="44"/>
      <c r="F499" s="44"/>
      <c r="G499" s="44"/>
    </row>
    <row r="500">
      <c r="B500" s="52"/>
      <c r="C500" s="44"/>
      <c r="D500" s="44"/>
      <c r="E500" s="44"/>
      <c r="F500" s="44"/>
      <c r="G500" s="44"/>
    </row>
    <row r="501">
      <c r="B501" s="52"/>
      <c r="C501" s="44"/>
      <c r="D501" s="44"/>
      <c r="E501" s="44"/>
      <c r="F501" s="44"/>
      <c r="G501" s="44"/>
    </row>
    <row r="502">
      <c r="B502" s="52"/>
      <c r="C502" s="44"/>
      <c r="D502" s="44"/>
      <c r="E502" s="44"/>
      <c r="F502" s="44"/>
      <c r="G502" s="44"/>
    </row>
    <row r="503">
      <c r="B503" s="52"/>
      <c r="C503" s="44"/>
      <c r="D503" s="44"/>
      <c r="E503" s="44"/>
      <c r="F503" s="44"/>
      <c r="G503" s="44"/>
    </row>
    <row r="504">
      <c r="B504" s="52"/>
      <c r="C504" s="44"/>
      <c r="D504" s="44"/>
      <c r="E504" s="44"/>
      <c r="F504" s="44"/>
      <c r="G504" s="44"/>
    </row>
    <row r="505">
      <c r="B505" s="52"/>
      <c r="C505" s="44"/>
      <c r="D505" s="44"/>
      <c r="E505" s="44"/>
      <c r="F505" s="44"/>
      <c r="G505" s="44"/>
    </row>
    <row r="506">
      <c r="B506" s="52"/>
      <c r="C506" s="44"/>
      <c r="D506" s="44"/>
      <c r="E506" s="44"/>
      <c r="F506" s="44"/>
      <c r="G506" s="44"/>
    </row>
    <row r="507">
      <c r="B507" s="52"/>
      <c r="C507" s="44"/>
      <c r="D507" s="44"/>
      <c r="E507" s="44"/>
      <c r="F507" s="44"/>
      <c r="G507" s="44"/>
    </row>
    <row r="508">
      <c r="B508" s="52"/>
      <c r="C508" s="44"/>
      <c r="D508" s="44"/>
      <c r="E508" s="44"/>
      <c r="F508" s="44"/>
      <c r="G508" s="44"/>
    </row>
    <row r="509">
      <c r="B509" s="52"/>
      <c r="C509" s="44"/>
      <c r="D509" s="44"/>
      <c r="E509" s="44"/>
      <c r="F509" s="44"/>
      <c r="G509" s="44"/>
    </row>
    <row r="510">
      <c r="B510" s="52"/>
      <c r="C510" s="44"/>
      <c r="D510" s="44"/>
      <c r="E510" s="44"/>
      <c r="F510" s="44"/>
      <c r="G510" s="44"/>
    </row>
    <row r="511">
      <c r="B511" s="52"/>
      <c r="C511" s="44"/>
      <c r="D511" s="44"/>
      <c r="E511" s="44"/>
      <c r="F511" s="44"/>
      <c r="G511" s="44"/>
    </row>
    <row r="512">
      <c r="B512" s="52"/>
      <c r="C512" s="44"/>
      <c r="D512" s="44"/>
      <c r="E512" s="44"/>
      <c r="F512" s="44"/>
      <c r="G512" s="44"/>
    </row>
    <row r="513">
      <c r="B513" s="52"/>
      <c r="C513" s="44"/>
      <c r="D513" s="44"/>
      <c r="E513" s="44"/>
      <c r="F513" s="44"/>
      <c r="G513" s="44"/>
    </row>
    <row r="514">
      <c r="B514" s="52"/>
      <c r="C514" s="44"/>
      <c r="D514" s="44"/>
      <c r="E514" s="44"/>
      <c r="F514" s="44"/>
      <c r="G514" s="44"/>
    </row>
    <row r="515">
      <c r="B515" s="52"/>
      <c r="C515" s="44"/>
      <c r="D515" s="44"/>
      <c r="E515" s="44"/>
      <c r="F515" s="44"/>
      <c r="G515" s="44"/>
    </row>
    <row r="516">
      <c r="B516" s="52"/>
      <c r="C516" s="44"/>
      <c r="D516" s="44"/>
      <c r="E516" s="44"/>
      <c r="F516" s="44"/>
      <c r="G516" s="44"/>
    </row>
    <row r="517">
      <c r="B517" s="52"/>
      <c r="C517" s="44"/>
      <c r="D517" s="44"/>
      <c r="E517" s="44"/>
      <c r="F517" s="44"/>
      <c r="G517" s="44"/>
    </row>
    <row r="518">
      <c r="B518" s="52"/>
      <c r="C518" s="44"/>
      <c r="D518" s="44"/>
      <c r="E518" s="44"/>
      <c r="F518" s="44"/>
      <c r="G518" s="44"/>
    </row>
    <row r="519">
      <c r="B519" s="52"/>
      <c r="C519" s="44"/>
      <c r="D519" s="44"/>
      <c r="E519" s="44"/>
      <c r="F519" s="44"/>
      <c r="G519" s="44"/>
    </row>
    <row r="520">
      <c r="B520" s="52"/>
      <c r="C520" s="44"/>
      <c r="D520" s="44"/>
      <c r="E520" s="44"/>
      <c r="F520" s="44"/>
      <c r="G520" s="44"/>
    </row>
    <row r="521">
      <c r="B521" s="52"/>
      <c r="C521" s="44"/>
      <c r="D521" s="44"/>
      <c r="E521" s="44"/>
      <c r="F521" s="44"/>
      <c r="G521" s="44"/>
    </row>
    <row r="522">
      <c r="B522" s="52"/>
      <c r="C522" s="44"/>
      <c r="D522" s="44"/>
      <c r="E522" s="44"/>
      <c r="F522" s="44"/>
      <c r="G522" s="44"/>
    </row>
    <row r="523">
      <c r="B523" s="52"/>
      <c r="C523" s="44"/>
      <c r="D523" s="44"/>
      <c r="E523" s="44"/>
      <c r="F523" s="44"/>
      <c r="G523" s="44"/>
    </row>
    <row r="524">
      <c r="B524" s="52"/>
      <c r="C524" s="44"/>
      <c r="D524" s="44"/>
      <c r="E524" s="44"/>
      <c r="F524" s="44"/>
      <c r="G524" s="44"/>
    </row>
    <row r="525">
      <c r="B525" s="52"/>
      <c r="C525" s="44"/>
      <c r="D525" s="44"/>
      <c r="E525" s="44"/>
      <c r="F525" s="44"/>
      <c r="G525" s="44"/>
    </row>
    <row r="526">
      <c r="B526" s="52"/>
      <c r="C526" s="44"/>
      <c r="D526" s="44"/>
      <c r="E526" s="44"/>
      <c r="F526" s="44"/>
      <c r="G526" s="44"/>
    </row>
    <row r="527">
      <c r="B527" s="52"/>
      <c r="C527" s="44"/>
      <c r="D527" s="44"/>
      <c r="E527" s="44"/>
      <c r="F527" s="44"/>
      <c r="G527" s="44"/>
    </row>
    <row r="528">
      <c r="B528" s="52"/>
      <c r="C528" s="44"/>
      <c r="D528" s="44"/>
      <c r="E528" s="44"/>
      <c r="F528" s="44"/>
      <c r="G528" s="44"/>
    </row>
    <row r="529">
      <c r="B529" s="52"/>
      <c r="C529" s="44"/>
      <c r="D529" s="44"/>
      <c r="E529" s="44"/>
      <c r="F529" s="44"/>
      <c r="G529" s="44"/>
    </row>
    <row r="530">
      <c r="B530" s="52"/>
      <c r="C530" s="44"/>
      <c r="D530" s="44"/>
      <c r="E530" s="44"/>
      <c r="F530" s="44"/>
      <c r="G530" s="44"/>
    </row>
    <row r="531">
      <c r="B531" s="52"/>
      <c r="C531" s="44"/>
      <c r="D531" s="44"/>
      <c r="E531" s="44"/>
      <c r="F531" s="44"/>
      <c r="G531" s="44"/>
    </row>
    <row r="532">
      <c r="B532" s="52"/>
      <c r="C532" s="44"/>
      <c r="D532" s="44"/>
      <c r="E532" s="44"/>
      <c r="F532" s="44"/>
      <c r="G532" s="44"/>
    </row>
    <row r="533">
      <c r="B533" s="52"/>
      <c r="C533" s="44"/>
      <c r="D533" s="44"/>
      <c r="E533" s="44"/>
      <c r="F533" s="44"/>
      <c r="G533" s="44"/>
    </row>
    <row r="534">
      <c r="B534" s="52"/>
      <c r="C534" s="44"/>
      <c r="D534" s="44"/>
      <c r="E534" s="44"/>
      <c r="F534" s="44"/>
      <c r="G534" s="44"/>
    </row>
    <row r="535">
      <c r="B535" s="52"/>
      <c r="C535" s="44"/>
      <c r="D535" s="44"/>
      <c r="E535" s="44"/>
      <c r="F535" s="44"/>
      <c r="G535" s="44"/>
    </row>
    <row r="536">
      <c r="B536" s="52"/>
      <c r="C536" s="44"/>
      <c r="D536" s="44"/>
      <c r="E536" s="44"/>
      <c r="F536" s="44"/>
      <c r="G536" s="44"/>
    </row>
    <row r="537">
      <c r="B537" s="52"/>
      <c r="C537" s="44"/>
      <c r="D537" s="44"/>
      <c r="E537" s="44"/>
      <c r="F537" s="44"/>
      <c r="G537" s="44"/>
    </row>
    <row r="538">
      <c r="B538" s="52"/>
      <c r="C538" s="44"/>
      <c r="D538" s="44"/>
      <c r="E538" s="44"/>
      <c r="F538" s="44"/>
      <c r="G538" s="44"/>
    </row>
    <row r="539">
      <c r="B539" s="52"/>
      <c r="C539" s="44"/>
      <c r="D539" s="44"/>
      <c r="E539" s="44"/>
      <c r="F539" s="44"/>
      <c r="G539" s="44"/>
    </row>
    <row r="540">
      <c r="B540" s="52"/>
      <c r="C540" s="44"/>
      <c r="D540" s="44"/>
      <c r="E540" s="44"/>
      <c r="F540" s="44"/>
      <c r="G540" s="44"/>
    </row>
    <row r="541">
      <c r="B541" s="52"/>
      <c r="C541" s="44"/>
      <c r="D541" s="44"/>
      <c r="E541" s="44"/>
      <c r="F541" s="44"/>
      <c r="G541" s="44"/>
    </row>
    <row r="542">
      <c r="B542" s="52"/>
      <c r="C542" s="44"/>
      <c r="D542" s="44"/>
      <c r="E542" s="44"/>
      <c r="F542" s="44"/>
      <c r="G542" s="44"/>
    </row>
    <row r="543">
      <c r="B543" s="52"/>
      <c r="C543" s="44"/>
      <c r="D543" s="44"/>
      <c r="E543" s="44"/>
      <c r="F543" s="44"/>
      <c r="G543" s="44"/>
    </row>
    <row r="544">
      <c r="B544" s="52"/>
      <c r="C544" s="44"/>
      <c r="D544" s="44"/>
      <c r="E544" s="44"/>
      <c r="F544" s="44"/>
      <c r="G544" s="44"/>
    </row>
    <row r="545">
      <c r="B545" s="52"/>
      <c r="C545" s="44"/>
      <c r="D545" s="44"/>
      <c r="E545" s="44"/>
      <c r="F545" s="44"/>
      <c r="G545" s="44"/>
    </row>
    <row r="546">
      <c r="B546" s="52"/>
      <c r="C546" s="44"/>
      <c r="D546" s="44"/>
      <c r="E546" s="44"/>
      <c r="F546" s="44"/>
      <c r="G546" s="44"/>
    </row>
    <row r="547">
      <c r="B547" s="52"/>
      <c r="C547" s="44"/>
      <c r="D547" s="44"/>
      <c r="E547" s="44"/>
      <c r="F547" s="44"/>
      <c r="G547" s="44"/>
    </row>
    <row r="548">
      <c r="B548" s="52"/>
      <c r="C548" s="44"/>
      <c r="D548" s="44"/>
      <c r="E548" s="44"/>
      <c r="F548" s="44"/>
      <c r="G548" s="44"/>
    </row>
    <row r="549">
      <c r="B549" s="52"/>
      <c r="C549" s="44"/>
      <c r="D549" s="44"/>
      <c r="E549" s="44"/>
      <c r="F549" s="44"/>
      <c r="G549" s="44"/>
    </row>
    <row r="550">
      <c r="B550" s="52"/>
      <c r="C550" s="44"/>
      <c r="D550" s="44"/>
      <c r="E550" s="44"/>
      <c r="F550" s="44"/>
      <c r="G550" s="44"/>
    </row>
    <row r="551">
      <c r="B551" s="52"/>
      <c r="C551" s="44"/>
      <c r="D551" s="44"/>
      <c r="E551" s="44"/>
      <c r="F551" s="44"/>
      <c r="G551" s="44"/>
    </row>
    <row r="552">
      <c r="B552" s="52"/>
      <c r="C552" s="44"/>
      <c r="D552" s="44"/>
      <c r="E552" s="44"/>
      <c r="F552" s="44"/>
      <c r="G552" s="44"/>
    </row>
    <row r="553">
      <c r="B553" s="52"/>
      <c r="C553" s="44"/>
      <c r="D553" s="44"/>
      <c r="E553" s="44"/>
      <c r="F553" s="44"/>
      <c r="G553" s="44"/>
    </row>
    <row r="554">
      <c r="B554" s="52"/>
      <c r="C554" s="44"/>
      <c r="D554" s="44"/>
      <c r="E554" s="44"/>
      <c r="F554" s="44"/>
      <c r="G554" s="44"/>
    </row>
    <row r="555">
      <c r="B555" s="52"/>
      <c r="C555" s="44"/>
      <c r="D555" s="44"/>
      <c r="E555" s="44"/>
      <c r="F555" s="44"/>
      <c r="G555" s="44"/>
    </row>
    <row r="556">
      <c r="B556" s="52"/>
      <c r="C556" s="44"/>
      <c r="D556" s="44"/>
      <c r="E556" s="44"/>
      <c r="F556" s="44"/>
      <c r="G556" s="44"/>
    </row>
    <row r="557">
      <c r="B557" s="52"/>
      <c r="C557" s="44"/>
      <c r="D557" s="44"/>
      <c r="E557" s="44"/>
      <c r="F557" s="44"/>
      <c r="G557" s="44"/>
    </row>
    <row r="558">
      <c r="B558" s="52"/>
      <c r="C558" s="44"/>
      <c r="D558" s="44"/>
      <c r="E558" s="44"/>
      <c r="F558" s="44"/>
      <c r="G558" s="44"/>
    </row>
    <row r="559">
      <c r="B559" s="52"/>
      <c r="C559" s="44"/>
      <c r="D559" s="44"/>
      <c r="E559" s="44"/>
      <c r="F559" s="44"/>
      <c r="G559" s="44"/>
    </row>
    <row r="560">
      <c r="B560" s="52"/>
      <c r="C560" s="44"/>
      <c r="D560" s="44"/>
      <c r="E560" s="44"/>
      <c r="F560" s="44"/>
      <c r="G560" s="44"/>
    </row>
    <row r="561">
      <c r="B561" s="52"/>
      <c r="C561" s="44"/>
      <c r="D561" s="44"/>
      <c r="E561" s="44"/>
      <c r="F561" s="44"/>
      <c r="G561" s="44"/>
    </row>
    <row r="562">
      <c r="B562" s="52"/>
      <c r="C562" s="44"/>
      <c r="D562" s="44"/>
      <c r="E562" s="44"/>
      <c r="F562" s="44"/>
      <c r="G562" s="44"/>
    </row>
    <row r="563">
      <c r="B563" s="52"/>
      <c r="C563" s="44"/>
      <c r="D563" s="44"/>
      <c r="E563" s="44"/>
      <c r="F563" s="44"/>
      <c r="G563" s="44"/>
    </row>
    <row r="564">
      <c r="B564" s="52"/>
      <c r="C564" s="44"/>
      <c r="D564" s="44"/>
      <c r="E564" s="44"/>
      <c r="F564" s="44"/>
      <c r="G564" s="44"/>
    </row>
    <row r="565">
      <c r="B565" s="52"/>
      <c r="C565" s="44"/>
      <c r="D565" s="44"/>
      <c r="E565" s="44"/>
      <c r="F565" s="44"/>
      <c r="G565" s="44"/>
    </row>
    <row r="566">
      <c r="B566" s="52"/>
      <c r="C566" s="44"/>
      <c r="D566" s="44"/>
      <c r="E566" s="44"/>
      <c r="F566" s="44"/>
      <c r="G566" s="44"/>
    </row>
    <row r="567">
      <c r="B567" s="52"/>
      <c r="C567" s="44"/>
      <c r="D567" s="44"/>
      <c r="E567" s="44"/>
      <c r="F567" s="44"/>
      <c r="G567" s="44"/>
    </row>
    <row r="568">
      <c r="B568" s="52"/>
      <c r="C568" s="44"/>
      <c r="D568" s="44"/>
      <c r="E568" s="44"/>
      <c r="F568" s="44"/>
      <c r="G568" s="44"/>
    </row>
    <row r="569">
      <c r="B569" s="52"/>
      <c r="C569" s="44"/>
      <c r="D569" s="44"/>
      <c r="E569" s="44"/>
      <c r="F569" s="44"/>
      <c r="G569" s="44"/>
    </row>
    <row r="570">
      <c r="B570" s="52"/>
      <c r="C570" s="44"/>
      <c r="D570" s="44"/>
      <c r="E570" s="44"/>
      <c r="F570" s="44"/>
      <c r="G570" s="44"/>
    </row>
    <row r="571">
      <c r="B571" s="52"/>
      <c r="C571" s="44"/>
      <c r="D571" s="44"/>
      <c r="E571" s="44"/>
      <c r="F571" s="44"/>
      <c r="G571" s="44"/>
    </row>
    <row r="572">
      <c r="B572" s="52"/>
      <c r="C572" s="44"/>
      <c r="D572" s="44"/>
      <c r="E572" s="44"/>
      <c r="F572" s="44"/>
      <c r="G572" s="44"/>
    </row>
    <row r="573">
      <c r="B573" s="52"/>
      <c r="C573" s="44"/>
      <c r="D573" s="44"/>
      <c r="E573" s="44"/>
      <c r="F573" s="44"/>
      <c r="G573" s="44"/>
    </row>
    <row r="574">
      <c r="B574" s="52"/>
      <c r="C574" s="44"/>
      <c r="D574" s="44"/>
      <c r="E574" s="44"/>
      <c r="F574" s="44"/>
      <c r="G574" s="44"/>
    </row>
    <row r="575">
      <c r="B575" s="52"/>
      <c r="C575" s="44"/>
      <c r="D575" s="44"/>
      <c r="E575" s="44"/>
      <c r="F575" s="44"/>
      <c r="G575" s="44"/>
    </row>
    <row r="576">
      <c r="B576" s="52"/>
      <c r="C576" s="44"/>
      <c r="D576" s="44"/>
      <c r="E576" s="44"/>
      <c r="F576" s="44"/>
      <c r="G576" s="44"/>
    </row>
    <row r="577">
      <c r="B577" s="52"/>
      <c r="C577" s="44"/>
      <c r="D577" s="44"/>
      <c r="E577" s="44"/>
      <c r="F577" s="44"/>
      <c r="G577" s="44"/>
    </row>
    <row r="578">
      <c r="B578" s="52"/>
      <c r="C578" s="44"/>
      <c r="D578" s="44"/>
      <c r="E578" s="44"/>
      <c r="F578" s="44"/>
      <c r="G578" s="44"/>
    </row>
    <row r="579">
      <c r="B579" s="52"/>
      <c r="C579" s="44"/>
      <c r="D579" s="44"/>
      <c r="E579" s="44"/>
      <c r="F579" s="44"/>
      <c r="G579" s="44"/>
    </row>
    <row r="580">
      <c r="B580" s="52"/>
      <c r="C580" s="44"/>
      <c r="D580" s="44"/>
      <c r="E580" s="44"/>
      <c r="F580" s="44"/>
      <c r="G580" s="44"/>
    </row>
    <row r="581">
      <c r="B581" s="52"/>
      <c r="C581" s="44"/>
      <c r="D581" s="44"/>
      <c r="E581" s="44"/>
      <c r="F581" s="44"/>
      <c r="G581" s="44"/>
    </row>
    <row r="582">
      <c r="B582" s="52"/>
      <c r="C582" s="44"/>
      <c r="D582" s="44"/>
      <c r="E582" s="44"/>
      <c r="F582" s="44"/>
      <c r="G582" s="44"/>
    </row>
    <row r="583">
      <c r="B583" s="52"/>
      <c r="C583" s="44"/>
      <c r="D583" s="44"/>
      <c r="E583" s="44"/>
      <c r="F583" s="44"/>
      <c r="G583" s="44"/>
    </row>
    <row r="584">
      <c r="B584" s="52"/>
      <c r="C584" s="44"/>
      <c r="D584" s="44"/>
      <c r="E584" s="44"/>
      <c r="F584" s="44"/>
      <c r="G584" s="44"/>
    </row>
    <row r="585">
      <c r="B585" s="52"/>
      <c r="C585" s="44"/>
      <c r="D585" s="44"/>
      <c r="E585" s="44"/>
      <c r="F585" s="44"/>
      <c r="G585" s="44"/>
    </row>
    <row r="586">
      <c r="B586" s="52"/>
      <c r="C586" s="44"/>
      <c r="D586" s="44"/>
      <c r="E586" s="44"/>
      <c r="F586" s="44"/>
      <c r="G586" s="44"/>
    </row>
    <row r="587">
      <c r="B587" s="52"/>
      <c r="C587" s="44"/>
      <c r="D587" s="44"/>
      <c r="E587" s="44"/>
      <c r="F587" s="44"/>
      <c r="G587" s="44"/>
    </row>
    <row r="588">
      <c r="B588" s="52"/>
      <c r="C588" s="44"/>
      <c r="D588" s="44"/>
      <c r="E588" s="44"/>
      <c r="F588" s="44"/>
      <c r="G588" s="44"/>
    </row>
    <row r="589">
      <c r="B589" s="52"/>
      <c r="C589" s="44"/>
      <c r="D589" s="44"/>
      <c r="E589" s="44"/>
      <c r="F589" s="44"/>
      <c r="G589" s="44"/>
    </row>
    <row r="590">
      <c r="B590" s="52"/>
      <c r="C590" s="44"/>
      <c r="D590" s="44"/>
      <c r="E590" s="44"/>
      <c r="F590" s="44"/>
      <c r="G590" s="44"/>
    </row>
    <row r="591">
      <c r="B591" s="52"/>
      <c r="C591" s="44"/>
      <c r="D591" s="44"/>
      <c r="E591" s="44"/>
      <c r="F591" s="44"/>
      <c r="G591" s="44"/>
    </row>
    <row r="592">
      <c r="B592" s="52"/>
      <c r="C592" s="44"/>
      <c r="D592" s="44"/>
      <c r="E592" s="44"/>
      <c r="F592" s="44"/>
      <c r="G592" s="44"/>
    </row>
    <row r="593">
      <c r="B593" s="52"/>
      <c r="C593" s="44"/>
      <c r="D593" s="44"/>
      <c r="E593" s="44"/>
      <c r="F593" s="44"/>
      <c r="G593" s="44"/>
    </row>
    <row r="594">
      <c r="B594" s="52"/>
      <c r="C594" s="44"/>
      <c r="D594" s="44"/>
      <c r="E594" s="44"/>
      <c r="F594" s="44"/>
      <c r="G594" s="44"/>
    </row>
    <row r="595">
      <c r="B595" s="52"/>
      <c r="C595" s="44"/>
      <c r="D595" s="44"/>
      <c r="E595" s="44"/>
      <c r="F595" s="44"/>
      <c r="G595" s="44"/>
    </row>
    <row r="596">
      <c r="B596" s="52"/>
      <c r="C596" s="44"/>
      <c r="D596" s="44"/>
      <c r="E596" s="44"/>
      <c r="F596" s="44"/>
      <c r="G596" s="44"/>
    </row>
    <row r="597">
      <c r="B597" s="52"/>
      <c r="C597" s="44"/>
      <c r="D597" s="44"/>
      <c r="E597" s="44"/>
      <c r="F597" s="44"/>
      <c r="G597" s="44"/>
    </row>
    <row r="598">
      <c r="B598" s="52"/>
      <c r="C598" s="44"/>
      <c r="D598" s="44"/>
      <c r="E598" s="44"/>
      <c r="F598" s="44"/>
      <c r="G598" s="44"/>
    </row>
    <row r="599">
      <c r="B599" s="52"/>
      <c r="C599" s="44"/>
      <c r="D599" s="44"/>
      <c r="E599" s="44"/>
      <c r="F599" s="44"/>
      <c r="G599" s="44"/>
    </row>
    <row r="600">
      <c r="B600" s="52"/>
      <c r="C600" s="44"/>
      <c r="D600" s="44"/>
      <c r="E600" s="44"/>
      <c r="F600" s="44"/>
      <c r="G600" s="44"/>
    </row>
    <row r="601">
      <c r="B601" s="52"/>
      <c r="C601" s="44"/>
      <c r="D601" s="44"/>
      <c r="E601" s="44"/>
      <c r="F601" s="44"/>
      <c r="G601" s="44"/>
    </row>
    <row r="602">
      <c r="B602" s="52"/>
      <c r="C602" s="44"/>
      <c r="D602" s="44"/>
      <c r="E602" s="44"/>
      <c r="F602" s="44"/>
      <c r="G602" s="44"/>
    </row>
    <row r="603">
      <c r="B603" s="52"/>
      <c r="C603" s="44"/>
      <c r="D603" s="44"/>
      <c r="E603" s="44"/>
      <c r="F603" s="44"/>
      <c r="G603" s="44"/>
    </row>
    <row r="604">
      <c r="B604" s="52"/>
      <c r="C604" s="44"/>
      <c r="D604" s="44"/>
      <c r="E604" s="44"/>
      <c r="F604" s="44"/>
      <c r="G604" s="44"/>
    </row>
    <row r="605">
      <c r="B605" s="52"/>
      <c r="C605" s="44"/>
      <c r="D605" s="44"/>
      <c r="E605" s="44"/>
      <c r="F605" s="44"/>
      <c r="G605" s="44"/>
    </row>
    <row r="606">
      <c r="B606" s="52"/>
      <c r="C606" s="44"/>
      <c r="D606" s="44"/>
      <c r="E606" s="44"/>
      <c r="F606" s="44"/>
      <c r="G606" s="44"/>
    </row>
    <row r="607">
      <c r="B607" s="52"/>
      <c r="C607" s="44"/>
      <c r="D607" s="44"/>
      <c r="E607" s="44"/>
      <c r="F607" s="44"/>
      <c r="G607" s="44"/>
    </row>
    <row r="608">
      <c r="B608" s="52"/>
      <c r="C608" s="44"/>
      <c r="D608" s="44"/>
      <c r="E608" s="44"/>
      <c r="F608" s="44"/>
      <c r="G608" s="44"/>
    </row>
    <row r="609">
      <c r="B609" s="52"/>
      <c r="C609" s="44"/>
      <c r="D609" s="44"/>
      <c r="E609" s="44"/>
      <c r="F609" s="44"/>
      <c r="G609" s="44"/>
    </row>
    <row r="610">
      <c r="B610" s="52"/>
      <c r="C610" s="44"/>
      <c r="D610" s="44"/>
      <c r="E610" s="44"/>
      <c r="F610" s="44"/>
      <c r="G610" s="44"/>
    </row>
    <row r="611">
      <c r="B611" s="52"/>
      <c r="C611" s="44"/>
      <c r="D611" s="44"/>
      <c r="E611" s="44"/>
      <c r="F611" s="44"/>
      <c r="G611" s="44"/>
    </row>
    <row r="612">
      <c r="B612" s="52"/>
      <c r="C612" s="44"/>
      <c r="D612" s="44"/>
      <c r="E612" s="44"/>
      <c r="F612" s="44"/>
      <c r="G612" s="44"/>
    </row>
    <row r="613">
      <c r="B613" s="52"/>
      <c r="C613" s="44"/>
      <c r="D613" s="44"/>
      <c r="E613" s="44"/>
      <c r="F613" s="44"/>
      <c r="G613" s="44"/>
    </row>
    <row r="614">
      <c r="B614" s="52"/>
      <c r="C614" s="44"/>
      <c r="D614" s="44"/>
      <c r="E614" s="44"/>
      <c r="F614" s="44"/>
      <c r="G614" s="44"/>
    </row>
    <row r="615">
      <c r="B615" s="52"/>
      <c r="C615" s="44"/>
      <c r="D615" s="44"/>
      <c r="E615" s="44"/>
      <c r="F615" s="44"/>
      <c r="G615" s="44"/>
    </row>
    <row r="616">
      <c r="B616" s="52"/>
      <c r="C616" s="44"/>
      <c r="D616" s="44"/>
      <c r="E616" s="44"/>
      <c r="F616" s="44"/>
      <c r="G616" s="44"/>
    </row>
    <row r="617">
      <c r="B617" s="52"/>
      <c r="C617" s="44"/>
      <c r="D617" s="44"/>
      <c r="E617" s="44"/>
      <c r="F617" s="44"/>
      <c r="G617" s="44"/>
    </row>
    <row r="618">
      <c r="B618" s="52"/>
      <c r="C618" s="44"/>
      <c r="D618" s="44"/>
      <c r="E618" s="44"/>
      <c r="F618" s="44"/>
      <c r="G618" s="44"/>
    </row>
    <row r="619">
      <c r="B619" s="52"/>
      <c r="C619" s="44"/>
      <c r="D619" s="44"/>
      <c r="E619" s="44"/>
      <c r="F619" s="44"/>
      <c r="G619" s="44"/>
    </row>
    <row r="620">
      <c r="B620" s="52"/>
      <c r="C620" s="44"/>
      <c r="D620" s="44"/>
      <c r="E620" s="44"/>
      <c r="F620" s="44"/>
      <c r="G620" s="44"/>
    </row>
    <row r="621">
      <c r="B621" s="52"/>
      <c r="C621" s="44"/>
      <c r="D621" s="44"/>
      <c r="E621" s="44"/>
      <c r="F621" s="44"/>
      <c r="G621" s="44"/>
    </row>
    <row r="622">
      <c r="B622" s="52"/>
      <c r="C622" s="44"/>
      <c r="D622" s="44"/>
      <c r="E622" s="44"/>
      <c r="F622" s="44"/>
      <c r="G622" s="44"/>
    </row>
    <row r="623">
      <c r="B623" s="52"/>
      <c r="C623" s="44"/>
      <c r="D623" s="44"/>
      <c r="E623" s="44"/>
      <c r="F623" s="44"/>
      <c r="G623" s="44"/>
    </row>
    <row r="624">
      <c r="B624" s="52"/>
      <c r="C624" s="44"/>
      <c r="D624" s="44"/>
      <c r="E624" s="44"/>
      <c r="F624" s="44"/>
      <c r="G624" s="44"/>
    </row>
    <row r="625">
      <c r="B625" s="52"/>
      <c r="C625" s="44"/>
      <c r="D625" s="44"/>
      <c r="E625" s="44"/>
      <c r="F625" s="44"/>
      <c r="G625" s="44"/>
    </row>
    <row r="626">
      <c r="B626" s="52"/>
      <c r="C626" s="44"/>
      <c r="D626" s="44"/>
      <c r="E626" s="44"/>
      <c r="F626" s="44"/>
      <c r="G626" s="44"/>
    </row>
    <row r="627">
      <c r="B627" s="52"/>
      <c r="C627" s="44"/>
      <c r="D627" s="44"/>
      <c r="E627" s="44"/>
      <c r="F627" s="44"/>
      <c r="G627" s="44"/>
    </row>
    <row r="628">
      <c r="B628" s="52"/>
      <c r="C628" s="44"/>
      <c r="D628" s="44"/>
      <c r="E628" s="44"/>
      <c r="F628" s="44"/>
      <c r="G628" s="44"/>
    </row>
    <row r="629">
      <c r="B629" s="52"/>
      <c r="C629" s="44"/>
      <c r="D629" s="44"/>
      <c r="E629" s="44"/>
      <c r="F629" s="44"/>
      <c r="G629" s="44"/>
    </row>
    <row r="630">
      <c r="B630" s="52"/>
      <c r="C630" s="44"/>
      <c r="D630" s="44"/>
      <c r="E630" s="44"/>
      <c r="F630" s="44"/>
      <c r="G630" s="44"/>
    </row>
    <row r="631">
      <c r="B631" s="52"/>
      <c r="C631" s="44"/>
      <c r="D631" s="44"/>
      <c r="E631" s="44"/>
      <c r="F631" s="44"/>
      <c r="G631" s="44"/>
    </row>
    <row r="632">
      <c r="B632" s="52"/>
      <c r="C632" s="44"/>
      <c r="D632" s="44"/>
      <c r="E632" s="44"/>
      <c r="F632" s="44"/>
      <c r="G632" s="44"/>
    </row>
    <row r="633">
      <c r="B633" s="52"/>
      <c r="C633" s="44"/>
      <c r="D633" s="44"/>
      <c r="E633" s="44"/>
      <c r="F633" s="44"/>
      <c r="G633" s="44"/>
    </row>
    <row r="634">
      <c r="B634" s="52"/>
      <c r="C634" s="44"/>
      <c r="D634" s="44"/>
      <c r="E634" s="44"/>
      <c r="F634" s="44"/>
      <c r="G634" s="44"/>
    </row>
    <row r="635">
      <c r="B635" s="52"/>
      <c r="C635" s="44"/>
      <c r="D635" s="44"/>
      <c r="E635" s="44"/>
      <c r="F635" s="44"/>
      <c r="G635" s="44"/>
    </row>
    <row r="636">
      <c r="B636" s="52"/>
      <c r="C636" s="44"/>
      <c r="D636" s="44"/>
      <c r="E636" s="44"/>
      <c r="F636" s="44"/>
      <c r="G636" s="44"/>
    </row>
    <row r="637">
      <c r="B637" s="52"/>
      <c r="C637" s="44"/>
      <c r="D637" s="44"/>
      <c r="E637" s="44"/>
      <c r="F637" s="44"/>
      <c r="G637" s="44"/>
    </row>
    <row r="638">
      <c r="B638" s="52"/>
      <c r="C638" s="44"/>
      <c r="D638" s="44"/>
      <c r="E638" s="44"/>
      <c r="F638" s="44"/>
      <c r="G638" s="44"/>
    </row>
    <row r="639">
      <c r="B639" s="52"/>
      <c r="C639" s="44"/>
      <c r="D639" s="44"/>
      <c r="E639" s="44"/>
      <c r="F639" s="44"/>
      <c r="G639" s="44"/>
    </row>
    <row r="640">
      <c r="B640" s="52"/>
      <c r="C640" s="44"/>
      <c r="D640" s="44"/>
      <c r="E640" s="44"/>
      <c r="F640" s="44"/>
      <c r="G640" s="44"/>
    </row>
    <row r="641">
      <c r="B641" s="52"/>
      <c r="C641" s="44"/>
      <c r="D641" s="44"/>
      <c r="E641" s="44"/>
      <c r="F641" s="44"/>
      <c r="G641" s="44"/>
    </row>
    <row r="642">
      <c r="B642" s="52"/>
      <c r="C642" s="44"/>
      <c r="D642" s="44"/>
      <c r="E642" s="44"/>
      <c r="F642" s="44"/>
      <c r="G642" s="44"/>
    </row>
    <row r="643">
      <c r="B643" s="52"/>
      <c r="C643" s="44"/>
      <c r="D643" s="44"/>
      <c r="E643" s="44"/>
      <c r="F643" s="44"/>
      <c r="G643" s="44"/>
    </row>
    <row r="644">
      <c r="B644" s="52"/>
      <c r="C644" s="44"/>
      <c r="D644" s="44"/>
      <c r="E644" s="44"/>
      <c r="F644" s="44"/>
      <c r="G644" s="44"/>
    </row>
    <row r="645">
      <c r="B645" s="52"/>
      <c r="C645" s="44"/>
      <c r="D645" s="44"/>
      <c r="E645" s="44"/>
      <c r="F645" s="44"/>
      <c r="G645" s="44"/>
    </row>
    <row r="646">
      <c r="B646" s="52"/>
      <c r="C646" s="44"/>
      <c r="D646" s="44"/>
      <c r="E646" s="44"/>
      <c r="F646" s="44"/>
      <c r="G646" s="44"/>
    </row>
    <row r="647">
      <c r="B647" s="52"/>
      <c r="C647" s="44"/>
      <c r="D647" s="44"/>
      <c r="E647" s="44"/>
      <c r="F647" s="44"/>
      <c r="G647" s="44"/>
    </row>
    <row r="648">
      <c r="B648" s="52"/>
      <c r="C648" s="44"/>
      <c r="D648" s="44"/>
      <c r="E648" s="44"/>
      <c r="F648" s="44"/>
      <c r="G648" s="44"/>
    </row>
    <row r="649">
      <c r="B649" s="52"/>
      <c r="C649" s="44"/>
      <c r="D649" s="44"/>
      <c r="E649" s="44"/>
      <c r="F649" s="44"/>
      <c r="G649" s="44"/>
    </row>
    <row r="650">
      <c r="B650" s="52"/>
      <c r="C650" s="44"/>
      <c r="D650" s="44"/>
      <c r="E650" s="44"/>
      <c r="F650" s="44"/>
      <c r="G650" s="44"/>
    </row>
    <row r="651">
      <c r="B651" s="52"/>
      <c r="C651" s="44"/>
      <c r="D651" s="44"/>
      <c r="E651" s="44"/>
      <c r="F651" s="44"/>
      <c r="G651" s="44"/>
    </row>
    <row r="652">
      <c r="B652" s="52"/>
      <c r="C652" s="44"/>
      <c r="D652" s="44"/>
      <c r="E652" s="44"/>
      <c r="F652" s="44"/>
      <c r="G652" s="44"/>
    </row>
    <row r="653">
      <c r="B653" s="52"/>
      <c r="C653" s="44"/>
      <c r="D653" s="44"/>
      <c r="E653" s="44"/>
      <c r="F653" s="44"/>
      <c r="G653" s="44"/>
    </row>
    <row r="654">
      <c r="B654" s="52"/>
      <c r="C654" s="44"/>
      <c r="D654" s="44"/>
      <c r="E654" s="44"/>
      <c r="F654" s="44"/>
      <c r="G654" s="44"/>
    </row>
    <row r="655">
      <c r="B655" s="52"/>
      <c r="C655" s="44"/>
      <c r="D655" s="44"/>
      <c r="E655" s="44"/>
      <c r="F655" s="44"/>
      <c r="G655" s="44"/>
    </row>
    <row r="656">
      <c r="B656" s="52"/>
      <c r="C656" s="44"/>
      <c r="D656" s="44"/>
      <c r="E656" s="44"/>
      <c r="F656" s="44"/>
      <c r="G656" s="44"/>
    </row>
    <row r="657">
      <c r="B657" s="52"/>
      <c r="C657" s="44"/>
      <c r="D657" s="44"/>
      <c r="E657" s="44"/>
      <c r="F657" s="44"/>
      <c r="G657" s="44"/>
    </row>
    <row r="658">
      <c r="B658" s="52"/>
      <c r="C658" s="44"/>
      <c r="D658" s="44"/>
      <c r="E658" s="44"/>
      <c r="F658" s="44"/>
      <c r="G658" s="44"/>
    </row>
    <row r="659">
      <c r="B659" s="52"/>
      <c r="C659" s="44"/>
      <c r="D659" s="44"/>
      <c r="E659" s="44"/>
      <c r="F659" s="44"/>
      <c r="G659" s="44"/>
    </row>
    <row r="660">
      <c r="B660" s="52"/>
      <c r="C660" s="44"/>
      <c r="D660" s="44"/>
      <c r="E660" s="44"/>
      <c r="F660" s="44"/>
      <c r="G660" s="44"/>
    </row>
    <row r="661">
      <c r="B661" s="52"/>
      <c r="C661" s="44"/>
      <c r="D661" s="44"/>
      <c r="E661" s="44"/>
      <c r="F661" s="44"/>
      <c r="G661" s="44"/>
    </row>
    <row r="662">
      <c r="B662" s="52"/>
      <c r="C662" s="44"/>
      <c r="D662" s="44"/>
      <c r="E662" s="44"/>
      <c r="F662" s="44"/>
      <c r="G662" s="44"/>
    </row>
    <row r="663">
      <c r="B663" s="52"/>
      <c r="C663" s="44"/>
      <c r="D663" s="44"/>
      <c r="E663" s="44"/>
      <c r="F663" s="44"/>
      <c r="G663" s="44"/>
    </row>
    <row r="664">
      <c r="B664" s="52"/>
      <c r="C664" s="44"/>
      <c r="D664" s="44"/>
      <c r="E664" s="44"/>
      <c r="F664" s="44"/>
      <c r="G664" s="44"/>
    </row>
    <row r="665">
      <c r="B665" s="52"/>
      <c r="C665" s="44"/>
      <c r="D665" s="44"/>
      <c r="E665" s="44"/>
      <c r="F665" s="44"/>
      <c r="G665" s="44"/>
    </row>
    <row r="666">
      <c r="B666" s="52"/>
      <c r="C666" s="44"/>
      <c r="D666" s="44"/>
      <c r="E666" s="44"/>
      <c r="F666" s="44"/>
      <c r="G666" s="44"/>
    </row>
    <row r="667">
      <c r="B667" s="52"/>
      <c r="C667" s="44"/>
      <c r="D667" s="44"/>
      <c r="E667" s="44"/>
      <c r="F667" s="44"/>
      <c r="G667" s="44"/>
    </row>
    <row r="668">
      <c r="B668" s="52"/>
      <c r="C668" s="44"/>
      <c r="D668" s="44"/>
      <c r="E668" s="44"/>
      <c r="F668" s="44"/>
      <c r="G668" s="44"/>
    </row>
    <row r="669">
      <c r="B669" s="52"/>
      <c r="C669" s="44"/>
      <c r="D669" s="44"/>
      <c r="E669" s="44"/>
      <c r="F669" s="44"/>
      <c r="G669" s="44"/>
    </row>
    <row r="670">
      <c r="B670" s="52"/>
      <c r="C670" s="44"/>
      <c r="D670" s="44"/>
      <c r="E670" s="44"/>
      <c r="F670" s="44"/>
      <c r="G670" s="44"/>
    </row>
    <row r="671">
      <c r="B671" s="52"/>
      <c r="C671" s="44"/>
      <c r="D671" s="44"/>
      <c r="E671" s="44"/>
      <c r="F671" s="44"/>
      <c r="G671" s="44"/>
    </row>
    <row r="672">
      <c r="B672" s="52"/>
      <c r="C672" s="44"/>
      <c r="D672" s="44"/>
      <c r="E672" s="44"/>
      <c r="F672" s="44"/>
      <c r="G672" s="44"/>
    </row>
    <row r="673">
      <c r="B673" s="52"/>
      <c r="C673" s="44"/>
      <c r="D673" s="44"/>
      <c r="E673" s="44"/>
      <c r="F673" s="44"/>
      <c r="G673" s="44"/>
    </row>
    <row r="674">
      <c r="B674" s="52"/>
      <c r="C674" s="44"/>
      <c r="D674" s="44"/>
      <c r="E674" s="44"/>
      <c r="F674" s="44"/>
      <c r="G674" s="44"/>
    </row>
    <row r="675">
      <c r="B675" s="52"/>
      <c r="C675" s="44"/>
      <c r="D675" s="44"/>
      <c r="E675" s="44"/>
      <c r="F675" s="44"/>
      <c r="G675" s="44"/>
    </row>
    <row r="676">
      <c r="B676" s="52"/>
      <c r="C676" s="44"/>
      <c r="D676" s="44"/>
      <c r="E676" s="44"/>
      <c r="F676" s="44"/>
      <c r="G676" s="44"/>
    </row>
    <row r="677">
      <c r="B677" s="52"/>
      <c r="C677" s="44"/>
      <c r="D677" s="44"/>
      <c r="E677" s="44"/>
      <c r="F677" s="44"/>
      <c r="G677" s="44"/>
    </row>
    <row r="678">
      <c r="B678" s="52"/>
      <c r="C678" s="44"/>
      <c r="D678" s="44"/>
      <c r="E678" s="44"/>
      <c r="F678" s="44"/>
      <c r="G678" s="44"/>
    </row>
    <row r="679">
      <c r="B679" s="52"/>
      <c r="C679" s="44"/>
      <c r="D679" s="44"/>
      <c r="E679" s="44"/>
      <c r="F679" s="44"/>
      <c r="G679" s="44"/>
    </row>
    <row r="680">
      <c r="B680" s="52"/>
      <c r="C680" s="44"/>
      <c r="D680" s="44"/>
      <c r="E680" s="44"/>
      <c r="F680" s="44"/>
      <c r="G680" s="44"/>
    </row>
    <row r="681">
      <c r="B681" s="52"/>
      <c r="C681" s="44"/>
      <c r="D681" s="44"/>
      <c r="E681" s="44"/>
      <c r="F681" s="44"/>
      <c r="G681" s="44"/>
    </row>
    <row r="682">
      <c r="B682" s="52"/>
      <c r="C682" s="44"/>
      <c r="D682" s="44"/>
      <c r="E682" s="44"/>
      <c r="F682" s="44"/>
      <c r="G682" s="44"/>
    </row>
    <row r="683">
      <c r="B683" s="52"/>
      <c r="C683" s="44"/>
      <c r="D683" s="44"/>
      <c r="E683" s="44"/>
      <c r="F683" s="44"/>
      <c r="G683" s="44"/>
    </row>
    <row r="684">
      <c r="B684" s="52"/>
      <c r="C684" s="44"/>
      <c r="D684" s="44"/>
      <c r="E684" s="44"/>
      <c r="F684" s="44"/>
      <c r="G684" s="44"/>
    </row>
    <row r="685">
      <c r="B685" s="52"/>
      <c r="C685" s="44"/>
      <c r="D685" s="44"/>
      <c r="E685" s="44"/>
      <c r="F685" s="44"/>
      <c r="G685" s="44"/>
    </row>
    <row r="686">
      <c r="B686" s="52"/>
      <c r="C686" s="44"/>
      <c r="D686" s="44"/>
      <c r="E686" s="44"/>
      <c r="F686" s="44"/>
      <c r="G686" s="44"/>
    </row>
    <row r="687">
      <c r="B687" s="52"/>
      <c r="C687" s="44"/>
      <c r="D687" s="44"/>
      <c r="E687" s="44"/>
      <c r="F687" s="44"/>
      <c r="G687" s="44"/>
    </row>
    <row r="688">
      <c r="B688" s="52"/>
      <c r="C688" s="44"/>
      <c r="D688" s="44"/>
      <c r="E688" s="44"/>
      <c r="F688" s="44"/>
      <c r="G688" s="44"/>
    </row>
    <row r="689">
      <c r="B689" s="52"/>
      <c r="C689" s="44"/>
      <c r="D689" s="44"/>
      <c r="E689" s="44"/>
      <c r="F689" s="44"/>
      <c r="G689" s="44"/>
    </row>
    <row r="690">
      <c r="B690" s="52"/>
      <c r="C690" s="44"/>
      <c r="D690" s="44"/>
      <c r="E690" s="44"/>
      <c r="F690" s="44"/>
      <c r="G690" s="44"/>
    </row>
    <row r="691">
      <c r="B691" s="52"/>
      <c r="C691" s="44"/>
      <c r="D691" s="44"/>
      <c r="E691" s="44"/>
      <c r="F691" s="44"/>
      <c r="G691" s="44"/>
    </row>
    <row r="692">
      <c r="B692" s="52"/>
      <c r="C692" s="44"/>
      <c r="D692" s="44"/>
      <c r="E692" s="44"/>
      <c r="F692" s="44"/>
      <c r="G692" s="44"/>
    </row>
    <row r="693">
      <c r="B693" s="52"/>
      <c r="C693" s="44"/>
      <c r="D693" s="44"/>
      <c r="E693" s="44"/>
      <c r="F693" s="44"/>
      <c r="G693" s="44"/>
    </row>
    <row r="694">
      <c r="B694" s="52"/>
      <c r="C694" s="44"/>
      <c r="D694" s="44"/>
      <c r="E694" s="44"/>
      <c r="F694" s="44"/>
      <c r="G694" s="44"/>
    </row>
    <row r="695">
      <c r="B695" s="52"/>
      <c r="C695" s="44"/>
      <c r="D695" s="44"/>
      <c r="E695" s="44"/>
      <c r="F695" s="44"/>
      <c r="G695" s="44"/>
    </row>
    <row r="696">
      <c r="B696" s="52"/>
      <c r="C696" s="44"/>
      <c r="D696" s="44"/>
      <c r="E696" s="44"/>
      <c r="F696" s="44"/>
      <c r="G696" s="44"/>
    </row>
    <row r="697">
      <c r="B697" s="52"/>
      <c r="C697" s="44"/>
      <c r="D697" s="44"/>
      <c r="E697" s="44"/>
      <c r="F697" s="44"/>
      <c r="G697" s="44"/>
    </row>
    <row r="698">
      <c r="B698" s="52"/>
      <c r="C698" s="44"/>
      <c r="D698" s="44"/>
      <c r="E698" s="44"/>
      <c r="F698" s="44"/>
      <c r="G698" s="44"/>
    </row>
    <row r="699">
      <c r="B699" s="52"/>
      <c r="C699" s="44"/>
      <c r="D699" s="44"/>
      <c r="E699" s="44"/>
      <c r="F699" s="44"/>
      <c r="G699" s="44"/>
    </row>
    <row r="700">
      <c r="B700" s="52"/>
      <c r="C700" s="44"/>
      <c r="D700" s="44"/>
      <c r="E700" s="44"/>
      <c r="F700" s="44"/>
      <c r="G700" s="44"/>
    </row>
    <row r="701">
      <c r="B701" s="52"/>
      <c r="C701" s="44"/>
      <c r="D701" s="44"/>
      <c r="E701" s="44"/>
      <c r="F701" s="44"/>
      <c r="G701" s="44"/>
    </row>
    <row r="702">
      <c r="B702" s="52"/>
      <c r="C702" s="44"/>
      <c r="D702" s="44"/>
      <c r="E702" s="44"/>
      <c r="F702" s="44"/>
      <c r="G702" s="44"/>
    </row>
    <row r="703">
      <c r="B703" s="52"/>
      <c r="C703" s="44"/>
      <c r="D703" s="44"/>
      <c r="E703" s="44"/>
      <c r="F703" s="44"/>
      <c r="G703" s="44"/>
    </row>
    <row r="704">
      <c r="B704" s="52"/>
      <c r="C704" s="44"/>
      <c r="D704" s="44"/>
      <c r="E704" s="44"/>
      <c r="F704" s="44"/>
      <c r="G704" s="44"/>
    </row>
    <row r="705">
      <c r="B705" s="52"/>
      <c r="C705" s="44"/>
      <c r="D705" s="44"/>
      <c r="E705" s="44"/>
      <c r="F705" s="44"/>
      <c r="G705" s="44"/>
    </row>
    <row r="706">
      <c r="B706" s="52"/>
      <c r="C706" s="44"/>
      <c r="D706" s="44"/>
      <c r="E706" s="44"/>
      <c r="F706" s="44"/>
      <c r="G706" s="44"/>
    </row>
    <row r="707">
      <c r="B707" s="52"/>
      <c r="C707" s="44"/>
      <c r="D707" s="44"/>
      <c r="E707" s="44"/>
      <c r="F707" s="44"/>
      <c r="G707" s="44"/>
    </row>
    <row r="708">
      <c r="B708" s="52"/>
      <c r="C708" s="44"/>
      <c r="D708" s="44"/>
      <c r="E708" s="44"/>
      <c r="F708" s="44"/>
      <c r="G708" s="44"/>
    </row>
    <row r="709">
      <c r="B709" s="52"/>
      <c r="C709" s="44"/>
      <c r="D709" s="44"/>
      <c r="E709" s="44"/>
      <c r="F709" s="44"/>
      <c r="G709" s="44"/>
    </row>
    <row r="710">
      <c r="B710" s="52"/>
      <c r="C710" s="44"/>
      <c r="D710" s="44"/>
      <c r="E710" s="44"/>
      <c r="F710" s="44"/>
      <c r="G710" s="44"/>
    </row>
    <row r="711">
      <c r="B711" s="52"/>
      <c r="C711" s="44"/>
      <c r="D711" s="44"/>
      <c r="E711" s="44"/>
      <c r="F711" s="44"/>
      <c r="G711" s="44"/>
    </row>
    <row r="712">
      <c r="B712" s="52"/>
      <c r="C712" s="44"/>
      <c r="D712" s="44"/>
      <c r="E712" s="44"/>
      <c r="F712" s="44"/>
      <c r="G712" s="44"/>
    </row>
    <row r="713">
      <c r="B713" s="52"/>
      <c r="C713" s="44"/>
      <c r="D713" s="44"/>
      <c r="E713" s="44"/>
      <c r="F713" s="44"/>
      <c r="G713" s="44"/>
    </row>
    <row r="714">
      <c r="B714" s="52"/>
      <c r="C714" s="44"/>
      <c r="D714" s="44"/>
      <c r="E714" s="44"/>
      <c r="F714" s="44"/>
      <c r="G714" s="44"/>
    </row>
    <row r="715">
      <c r="B715" s="52"/>
      <c r="C715" s="44"/>
      <c r="D715" s="44"/>
      <c r="E715" s="44"/>
      <c r="F715" s="44"/>
      <c r="G715" s="44"/>
    </row>
    <row r="716">
      <c r="B716" s="52"/>
      <c r="C716" s="44"/>
      <c r="D716" s="44"/>
      <c r="E716" s="44"/>
      <c r="F716" s="44"/>
      <c r="G716" s="44"/>
    </row>
    <row r="717">
      <c r="B717" s="52"/>
      <c r="C717" s="44"/>
      <c r="D717" s="44"/>
      <c r="E717" s="44"/>
      <c r="F717" s="44"/>
      <c r="G717" s="44"/>
    </row>
    <row r="718">
      <c r="B718" s="52"/>
      <c r="C718" s="44"/>
      <c r="D718" s="44"/>
      <c r="E718" s="44"/>
      <c r="F718" s="44"/>
      <c r="G718" s="44"/>
    </row>
    <row r="719">
      <c r="B719" s="52"/>
      <c r="C719" s="44"/>
      <c r="D719" s="44"/>
      <c r="E719" s="44"/>
      <c r="F719" s="44"/>
      <c r="G719" s="44"/>
    </row>
    <row r="720">
      <c r="B720" s="52"/>
      <c r="C720" s="44"/>
      <c r="D720" s="44"/>
      <c r="E720" s="44"/>
      <c r="F720" s="44"/>
      <c r="G720" s="44"/>
    </row>
    <row r="721">
      <c r="B721" s="52"/>
      <c r="C721" s="44"/>
      <c r="D721" s="44"/>
      <c r="E721" s="44"/>
      <c r="F721" s="44"/>
      <c r="G721" s="44"/>
    </row>
    <row r="722">
      <c r="B722" s="52"/>
      <c r="C722" s="44"/>
      <c r="D722" s="44"/>
      <c r="E722" s="44"/>
      <c r="F722" s="44"/>
      <c r="G722" s="44"/>
    </row>
    <row r="723">
      <c r="B723" s="52"/>
      <c r="C723" s="44"/>
      <c r="D723" s="44"/>
      <c r="E723" s="44"/>
      <c r="F723" s="44"/>
      <c r="G723" s="44"/>
    </row>
    <row r="724">
      <c r="B724" s="52"/>
      <c r="C724" s="44"/>
      <c r="D724" s="44"/>
      <c r="E724" s="44"/>
      <c r="F724" s="44"/>
      <c r="G724" s="44"/>
    </row>
    <row r="725">
      <c r="B725" s="52"/>
      <c r="C725" s="44"/>
      <c r="D725" s="44"/>
      <c r="E725" s="44"/>
      <c r="F725" s="44"/>
      <c r="G725" s="44"/>
    </row>
    <row r="726">
      <c r="B726" s="52"/>
      <c r="C726" s="44"/>
      <c r="D726" s="44"/>
      <c r="E726" s="44"/>
      <c r="F726" s="44"/>
      <c r="G726" s="44"/>
    </row>
    <row r="727">
      <c r="B727" s="52"/>
      <c r="C727" s="44"/>
      <c r="D727" s="44"/>
      <c r="E727" s="44"/>
      <c r="F727" s="44"/>
      <c r="G727" s="44"/>
    </row>
    <row r="728">
      <c r="B728" s="52"/>
      <c r="C728" s="44"/>
      <c r="D728" s="44"/>
      <c r="E728" s="44"/>
      <c r="F728" s="44"/>
      <c r="G728" s="44"/>
    </row>
    <row r="729">
      <c r="B729" s="52"/>
      <c r="C729" s="44"/>
      <c r="D729" s="44"/>
      <c r="E729" s="44"/>
      <c r="F729" s="44"/>
      <c r="G729" s="44"/>
    </row>
    <row r="730">
      <c r="B730" s="52"/>
      <c r="C730" s="44"/>
      <c r="D730" s="44"/>
      <c r="E730" s="44"/>
      <c r="F730" s="44"/>
      <c r="G730" s="44"/>
    </row>
    <row r="731">
      <c r="B731" s="52"/>
      <c r="C731" s="44"/>
      <c r="D731" s="44"/>
      <c r="E731" s="44"/>
      <c r="F731" s="44"/>
      <c r="G731" s="44"/>
    </row>
    <row r="732">
      <c r="B732" s="52"/>
      <c r="C732" s="44"/>
      <c r="D732" s="44"/>
      <c r="E732" s="44"/>
      <c r="F732" s="44"/>
      <c r="G732" s="44"/>
    </row>
    <row r="733">
      <c r="B733" s="52"/>
      <c r="C733" s="44"/>
      <c r="D733" s="44"/>
      <c r="E733" s="44"/>
      <c r="F733" s="44"/>
      <c r="G733" s="44"/>
    </row>
    <row r="734">
      <c r="B734" s="52"/>
      <c r="C734" s="44"/>
      <c r="D734" s="44"/>
      <c r="E734" s="44"/>
      <c r="F734" s="44"/>
      <c r="G734" s="44"/>
    </row>
    <row r="735">
      <c r="B735" s="52"/>
      <c r="C735" s="44"/>
      <c r="D735" s="44"/>
      <c r="E735" s="44"/>
      <c r="F735" s="44"/>
      <c r="G735" s="44"/>
    </row>
    <row r="736">
      <c r="B736" s="52"/>
      <c r="C736" s="44"/>
      <c r="D736" s="44"/>
      <c r="E736" s="44"/>
      <c r="F736" s="44"/>
      <c r="G736" s="44"/>
    </row>
    <row r="737">
      <c r="B737" s="52"/>
      <c r="C737" s="44"/>
      <c r="D737" s="44"/>
      <c r="E737" s="44"/>
      <c r="F737" s="44"/>
      <c r="G737" s="44"/>
    </row>
    <row r="738">
      <c r="B738" s="52"/>
      <c r="C738" s="44"/>
      <c r="D738" s="44"/>
      <c r="E738" s="44"/>
      <c r="F738" s="44"/>
      <c r="G738" s="44"/>
    </row>
    <row r="739">
      <c r="B739" s="52"/>
      <c r="C739" s="44"/>
      <c r="D739" s="44"/>
      <c r="E739" s="44"/>
      <c r="F739" s="44"/>
      <c r="G739" s="44"/>
    </row>
    <row r="740">
      <c r="B740" s="52"/>
      <c r="C740" s="44"/>
      <c r="D740" s="44"/>
      <c r="E740" s="44"/>
      <c r="F740" s="44"/>
      <c r="G740" s="44"/>
    </row>
    <row r="741">
      <c r="B741" s="52"/>
      <c r="C741" s="44"/>
      <c r="D741" s="44"/>
      <c r="E741" s="44"/>
      <c r="F741" s="44"/>
      <c r="G741" s="44"/>
    </row>
    <row r="742">
      <c r="B742" s="52"/>
      <c r="C742" s="44"/>
      <c r="D742" s="44"/>
      <c r="E742" s="44"/>
      <c r="F742" s="44"/>
      <c r="G742" s="44"/>
    </row>
    <row r="743">
      <c r="B743" s="52"/>
      <c r="C743" s="44"/>
      <c r="D743" s="44"/>
      <c r="E743" s="44"/>
      <c r="F743" s="44"/>
      <c r="G743" s="44"/>
    </row>
    <row r="744">
      <c r="B744" s="52"/>
      <c r="C744" s="44"/>
      <c r="D744" s="44"/>
      <c r="E744" s="44"/>
      <c r="F744" s="44"/>
      <c r="G744" s="44"/>
    </row>
    <row r="745">
      <c r="B745" s="52"/>
      <c r="C745" s="44"/>
      <c r="D745" s="44"/>
      <c r="E745" s="44"/>
      <c r="F745" s="44"/>
      <c r="G745" s="44"/>
    </row>
    <row r="746">
      <c r="B746" s="52"/>
      <c r="C746" s="44"/>
      <c r="D746" s="44"/>
      <c r="E746" s="44"/>
      <c r="F746" s="44"/>
      <c r="G746" s="44"/>
    </row>
    <row r="747">
      <c r="B747" s="52"/>
      <c r="C747" s="44"/>
      <c r="D747" s="44"/>
      <c r="E747" s="44"/>
      <c r="F747" s="44"/>
      <c r="G747" s="44"/>
    </row>
    <row r="748">
      <c r="B748" s="52"/>
      <c r="C748" s="44"/>
      <c r="D748" s="44"/>
      <c r="E748" s="44"/>
      <c r="F748" s="44"/>
      <c r="G748" s="44"/>
    </row>
    <row r="749">
      <c r="B749" s="52"/>
      <c r="C749" s="44"/>
      <c r="D749" s="44"/>
      <c r="E749" s="44"/>
      <c r="F749" s="44"/>
      <c r="G749" s="44"/>
    </row>
    <row r="750">
      <c r="B750" s="52"/>
      <c r="C750" s="44"/>
      <c r="D750" s="44"/>
      <c r="E750" s="44"/>
      <c r="F750" s="44"/>
      <c r="G750" s="44"/>
    </row>
    <row r="751">
      <c r="B751" s="52"/>
      <c r="C751" s="44"/>
      <c r="D751" s="44"/>
      <c r="E751" s="44"/>
      <c r="F751" s="44"/>
      <c r="G751" s="44"/>
    </row>
    <row r="752">
      <c r="B752" s="52"/>
      <c r="C752" s="44"/>
      <c r="D752" s="44"/>
      <c r="E752" s="44"/>
      <c r="F752" s="44"/>
      <c r="G752" s="44"/>
    </row>
    <row r="753">
      <c r="B753" s="52"/>
      <c r="C753" s="44"/>
      <c r="D753" s="44"/>
      <c r="E753" s="44"/>
      <c r="F753" s="44"/>
      <c r="G753" s="44"/>
    </row>
    <row r="754">
      <c r="B754" s="52"/>
      <c r="C754" s="44"/>
      <c r="D754" s="44"/>
      <c r="E754" s="44"/>
      <c r="F754" s="44"/>
      <c r="G754" s="44"/>
    </row>
    <row r="755">
      <c r="B755" s="52"/>
      <c r="C755" s="44"/>
      <c r="D755" s="44"/>
      <c r="E755" s="44"/>
      <c r="F755" s="44"/>
      <c r="G755" s="44"/>
    </row>
    <row r="756">
      <c r="B756" s="52"/>
      <c r="C756" s="44"/>
      <c r="D756" s="44"/>
      <c r="E756" s="44"/>
      <c r="F756" s="44"/>
      <c r="G756" s="44"/>
    </row>
    <row r="757">
      <c r="B757" s="52"/>
      <c r="C757" s="44"/>
      <c r="D757" s="44"/>
      <c r="E757" s="44"/>
      <c r="F757" s="44"/>
      <c r="G757" s="44"/>
    </row>
    <row r="758">
      <c r="B758" s="52"/>
      <c r="C758" s="44"/>
      <c r="D758" s="44"/>
      <c r="E758" s="44"/>
      <c r="F758" s="44"/>
      <c r="G758" s="44"/>
    </row>
    <row r="759">
      <c r="B759" s="52"/>
      <c r="C759" s="44"/>
      <c r="D759" s="44"/>
      <c r="E759" s="44"/>
      <c r="F759" s="44"/>
      <c r="G759" s="44"/>
    </row>
    <row r="760">
      <c r="B760" s="52"/>
      <c r="C760" s="44"/>
      <c r="D760" s="44"/>
      <c r="E760" s="44"/>
      <c r="F760" s="44"/>
      <c r="G760" s="44"/>
    </row>
    <row r="761">
      <c r="B761" s="52"/>
      <c r="C761" s="44"/>
      <c r="D761" s="44"/>
      <c r="E761" s="44"/>
      <c r="F761" s="44"/>
      <c r="G761" s="44"/>
    </row>
    <row r="762">
      <c r="B762" s="52"/>
      <c r="C762" s="44"/>
      <c r="D762" s="44"/>
      <c r="E762" s="44"/>
      <c r="F762" s="44"/>
      <c r="G762" s="44"/>
    </row>
    <row r="763">
      <c r="B763" s="52"/>
      <c r="C763" s="44"/>
      <c r="D763" s="44"/>
      <c r="E763" s="44"/>
      <c r="F763" s="44"/>
      <c r="G763" s="44"/>
    </row>
    <row r="764">
      <c r="B764" s="52"/>
      <c r="C764" s="44"/>
      <c r="D764" s="44"/>
      <c r="E764" s="44"/>
      <c r="F764" s="44"/>
      <c r="G764" s="44"/>
    </row>
    <row r="765">
      <c r="B765" s="52"/>
      <c r="C765" s="44"/>
      <c r="D765" s="44"/>
      <c r="E765" s="44"/>
      <c r="F765" s="44"/>
      <c r="G765" s="44"/>
    </row>
    <row r="766">
      <c r="B766" s="52"/>
      <c r="C766" s="44"/>
      <c r="D766" s="44"/>
      <c r="E766" s="44"/>
      <c r="F766" s="44"/>
      <c r="G766" s="44"/>
    </row>
    <row r="767">
      <c r="B767" s="52"/>
      <c r="C767" s="44"/>
      <c r="D767" s="44"/>
      <c r="E767" s="44"/>
      <c r="F767" s="44"/>
      <c r="G767" s="44"/>
    </row>
    <row r="768">
      <c r="B768" s="52"/>
      <c r="C768" s="44"/>
      <c r="D768" s="44"/>
      <c r="E768" s="44"/>
      <c r="F768" s="44"/>
      <c r="G768" s="44"/>
    </row>
    <row r="769">
      <c r="B769" s="52"/>
      <c r="C769" s="44"/>
      <c r="D769" s="44"/>
      <c r="E769" s="44"/>
      <c r="F769" s="44"/>
      <c r="G769" s="44"/>
    </row>
    <row r="770">
      <c r="B770" s="52"/>
      <c r="C770" s="44"/>
      <c r="D770" s="44"/>
      <c r="E770" s="44"/>
      <c r="F770" s="44"/>
      <c r="G770" s="44"/>
    </row>
    <row r="771">
      <c r="B771" s="52"/>
      <c r="C771" s="44"/>
      <c r="D771" s="44"/>
      <c r="E771" s="44"/>
      <c r="F771" s="44"/>
      <c r="G771" s="44"/>
    </row>
    <row r="772">
      <c r="B772" s="52"/>
      <c r="C772" s="44"/>
      <c r="D772" s="44"/>
      <c r="E772" s="44"/>
      <c r="F772" s="44"/>
      <c r="G772" s="44"/>
    </row>
    <row r="773">
      <c r="B773" s="52"/>
      <c r="C773" s="44"/>
      <c r="D773" s="44"/>
      <c r="E773" s="44"/>
      <c r="F773" s="44"/>
      <c r="G773" s="44"/>
    </row>
    <row r="774">
      <c r="B774" s="52"/>
      <c r="C774" s="44"/>
      <c r="D774" s="44"/>
      <c r="E774" s="44"/>
      <c r="F774" s="44"/>
      <c r="G774" s="44"/>
    </row>
    <row r="775">
      <c r="B775" s="52"/>
      <c r="C775" s="44"/>
      <c r="D775" s="44"/>
      <c r="E775" s="44"/>
      <c r="F775" s="44"/>
      <c r="G775" s="44"/>
    </row>
    <row r="776">
      <c r="B776" s="52"/>
      <c r="C776" s="44"/>
      <c r="D776" s="44"/>
      <c r="E776" s="44"/>
      <c r="F776" s="44"/>
      <c r="G776" s="44"/>
    </row>
    <row r="777">
      <c r="B777" s="52"/>
      <c r="C777" s="44"/>
      <c r="D777" s="44"/>
      <c r="E777" s="44"/>
      <c r="F777" s="44"/>
      <c r="G777" s="44"/>
    </row>
    <row r="778">
      <c r="B778" s="52"/>
      <c r="C778" s="44"/>
      <c r="D778" s="44"/>
      <c r="E778" s="44"/>
      <c r="F778" s="44"/>
      <c r="G778" s="44"/>
    </row>
    <row r="779">
      <c r="B779" s="52"/>
      <c r="C779" s="44"/>
      <c r="D779" s="44"/>
      <c r="E779" s="44"/>
      <c r="F779" s="44"/>
      <c r="G779" s="44"/>
    </row>
    <row r="780">
      <c r="B780" s="52"/>
      <c r="C780" s="44"/>
      <c r="D780" s="44"/>
      <c r="E780" s="44"/>
      <c r="F780" s="44"/>
      <c r="G780" s="44"/>
    </row>
    <row r="781">
      <c r="B781" s="52"/>
      <c r="C781" s="44"/>
      <c r="D781" s="44"/>
      <c r="E781" s="44"/>
      <c r="F781" s="44"/>
      <c r="G781" s="44"/>
    </row>
    <row r="782">
      <c r="B782" s="52"/>
      <c r="C782" s="44"/>
      <c r="D782" s="44"/>
      <c r="E782" s="44"/>
      <c r="F782" s="44"/>
      <c r="G782" s="44"/>
    </row>
    <row r="783">
      <c r="B783" s="52"/>
      <c r="C783" s="44"/>
      <c r="D783" s="44"/>
      <c r="E783" s="44"/>
      <c r="F783" s="44"/>
      <c r="G783" s="44"/>
    </row>
    <row r="784">
      <c r="B784" s="52"/>
      <c r="C784" s="44"/>
      <c r="D784" s="44"/>
      <c r="E784" s="44"/>
      <c r="F784" s="44"/>
      <c r="G784" s="44"/>
    </row>
    <row r="785">
      <c r="B785" s="52"/>
      <c r="C785" s="44"/>
      <c r="D785" s="44"/>
      <c r="E785" s="44"/>
      <c r="F785" s="44"/>
      <c r="G785" s="44"/>
    </row>
    <row r="786">
      <c r="B786" s="52"/>
      <c r="C786" s="44"/>
      <c r="D786" s="44"/>
      <c r="E786" s="44"/>
      <c r="F786" s="44"/>
      <c r="G786" s="44"/>
    </row>
    <row r="787">
      <c r="B787" s="52"/>
      <c r="C787" s="44"/>
      <c r="D787" s="44"/>
      <c r="E787" s="44"/>
      <c r="F787" s="44"/>
      <c r="G787" s="44"/>
    </row>
    <row r="788">
      <c r="B788" s="52"/>
      <c r="C788" s="44"/>
      <c r="D788" s="44"/>
      <c r="E788" s="44"/>
      <c r="F788" s="44"/>
      <c r="G788" s="44"/>
    </row>
    <row r="789">
      <c r="B789" s="52"/>
      <c r="C789" s="44"/>
      <c r="D789" s="44"/>
      <c r="E789" s="44"/>
      <c r="F789" s="44"/>
      <c r="G789" s="44"/>
    </row>
    <row r="790">
      <c r="B790" s="52"/>
      <c r="C790" s="44"/>
      <c r="D790" s="44"/>
      <c r="E790" s="44"/>
      <c r="F790" s="44"/>
      <c r="G790" s="44"/>
    </row>
    <row r="791">
      <c r="B791" s="52"/>
      <c r="C791" s="44"/>
      <c r="D791" s="44"/>
      <c r="E791" s="44"/>
      <c r="F791" s="44"/>
      <c r="G791" s="44"/>
    </row>
    <row r="792">
      <c r="B792" s="52"/>
      <c r="C792" s="44"/>
      <c r="D792" s="44"/>
      <c r="E792" s="44"/>
      <c r="F792" s="44"/>
      <c r="G792" s="44"/>
    </row>
    <row r="793">
      <c r="B793" s="52"/>
      <c r="C793" s="44"/>
      <c r="D793" s="44"/>
      <c r="E793" s="44"/>
      <c r="F793" s="44"/>
      <c r="G793" s="44"/>
    </row>
    <row r="794">
      <c r="B794" s="52"/>
      <c r="C794" s="44"/>
      <c r="D794" s="44"/>
      <c r="E794" s="44"/>
      <c r="F794" s="44"/>
      <c r="G794" s="44"/>
    </row>
    <row r="795">
      <c r="B795" s="52"/>
      <c r="C795" s="44"/>
      <c r="D795" s="44"/>
      <c r="E795" s="44"/>
      <c r="F795" s="44"/>
      <c r="G795" s="44"/>
    </row>
    <row r="796">
      <c r="B796" s="52"/>
      <c r="C796" s="44"/>
      <c r="D796" s="44"/>
      <c r="E796" s="44"/>
      <c r="F796" s="44"/>
      <c r="G796" s="44"/>
    </row>
    <row r="797">
      <c r="B797" s="52"/>
      <c r="C797" s="44"/>
      <c r="D797" s="44"/>
      <c r="E797" s="44"/>
      <c r="F797" s="44"/>
      <c r="G797" s="44"/>
    </row>
    <row r="798">
      <c r="B798" s="52"/>
      <c r="C798" s="44"/>
      <c r="D798" s="44"/>
      <c r="E798" s="44"/>
      <c r="F798" s="44"/>
      <c r="G798" s="44"/>
    </row>
    <row r="799">
      <c r="B799" s="52"/>
      <c r="C799" s="44"/>
      <c r="D799" s="44"/>
      <c r="E799" s="44"/>
      <c r="F799" s="44"/>
      <c r="G799" s="44"/>
    </row>
    <row r="800">
      <c r="B800" s="52"/>
      <c r="C800" s="44"/>
      <c r="D800" s="44"/>
      <c r="E800" s="44"/>
      <c r="F800" s="44"/>
      <c r="G800" s="44"/>
    </row>
    <row r="801">
      <c r="B801" s="52"/>
      <c r="C801" s="44"/>
      <c r="D801" s="44"/>
      <c r="E801" s="44"/>
      <c r="F801" s="44"/>
      <c r="G801" s="44"/>
    </row>
    <row r="802">
      <c r="B802" s="52"/>
      <c r="C802" s="44"/>
      <c r="D802" s="44"/>
      <c r="E802" s="44"/>
      <c r="F802" s="44"/>
      <c r="G802" s="44"/>
    </row>
    <row r="803">
      <c r="B803" s="52"/>
      <c r="C803" s="44"/>
      <c r="D803" s="44"/>
      <c r="E803" s="44"/>
      <c r="F803" s="44"/>
      <c r="G803" s="44"/>
    </row>
    <row r="804">
      <c r="B804" s="52"/>
      <c r="C804" s="44"/>
      <c r="D804" s="44"/>
      <c r="E804" s="44"/>
      <c r="F804" s="44"/>
      <c r="G804" s="44"/>
    </row>
    <row r="805">
      <c r="B805" s="52"/>
      <c r="C805" s="44"/>
      <c r="D805" s="44"/>
      <c r="E805" s="44"/>
      <c r="F805" s="44"/>
      <c r="G805" s="44"/>
    </row>
    <row r="806">
      <c r="B806" s="52"/>
      <c r="C806" s="44"/>
      <c r="D806" s="44"/>
      <c r="E806" s="44"/>
      <c r="F806" s="44"/>
      <c r="G806" s="44"/>
    </row>
    <row r="807">
      <c r="B807" s="52"/>
      <c r="C807" s="44"/>
      <c r="D807" s="44"/>
      <c r="E807" s="44"/>
      <c r="F807" s="44"/>
      <c r="G807" s="44"/>
    </row>
    <row r="808">
      <c r="B808" s="52"/>
      <c r="C808" s="44"/>
      <c r="D808" s="44"/>
      <c r="E808" s="44"/>
      <c r="F808" s="44"/>
      <c r="G808" s="44"/>
    </row>
    <row r="809">
      <c r="B809" s="52"/>
      <c r="C809" s="44"/>
      <c r="D809" s="44"/>
      <c r="E809" s="44"/>
      <c r="F809" s="44"/>
      <c r="G809" s="44"/>
    </row>
    <row r="810">
      <c r="B810" s="52"/>
      <c r="C810" s="44"/>
      <c r="D810" s="44"/>
      <c r="E810" s="44"/>
      <c r="F810" s="44"/>
      <c r="G810" s="44"/>
    </row>
    <row r="811">
      <c r="B811" s="52"/>
      <c r="C811" s="44"/>
      <c r="D811" s="44"/>
      <c r="E811" s="44"/>
      <c r="F811" s="44"/>
      <c r="G811" s="44"/>
    </row>
    <row r="812">
      <c r="B812" s="52"/>
      <c r="C812" s="44"/>
      <c r="D812" s="44"/>
      <c r="E812" s="44"/>
      <c r="F812" s="44"/>
      <c r="G812" s="44"/>
    </row>
    <row r="813">
      <c r="B813" s="52"/>
      <c r="C813" s="44"/>
      <c r="D813" s="44"/>
      <c r="E813" s="44"/>
      <c r="F813" s="44"/>
      <c r="G813" s="44"/>
    </row>
    <row r="814">
      <c r="B814" s="52"/>
      <c r="C814" s="44"/>
      <c r="D814" s="44"/>
      <c r="E814" s="44"/>
      <c r="F814" s="44"/>
      <c r="G814" s="44"/>
    </row>
    <row r="815">
      <c r="B815" s="52"/>
      <c r="C815" s="44"/>
      <c r="D815" s="44"/>
      <c r="E815" s="44"/>
      <c r="F815" s="44"/>
      <c r="G815" s="44"/>
    </row>
    <row r="816">
      <c r="B816" s="52"/>
      <c r="C816" s="44"/>
      <c r="D816" s="44"/>
      <c r="E816" s="44"/>
      <c r="F816" s="44"/>
      <c r="G816" s="44"/>
    </row>
    <row r="817">
      <c r="B817" s="52"/>
      <c r="C817" s="44"/>
      <c r="D817" s="44"/>
      <c r="E817" s="44"/>
      <c r="F817" s="44"/>
      <c r="G817" s="44"/>
    </row>
    <row r="818">
      <c r="B818" s="52"/>
      <c r="C818" s="44"/>
      <c r="D818" s="44"/>
      <c r="E818" s="44"/>
      <c r="F818" s="44"/>
      <c r="G818" s="44"/>
    </row>
    <row r="819">
      <c r="B819" s="52"/>
      <c r="C819" s="44"/>
      <c r="D819" s="44"/>
      <c r="E819" s="44"/>
      <c r="F819" s="44"/>
      <c r="G819" s="44"/>
    </row>
    <row r="820">
      <c r="B820" s="52"/>
      <c r="C820" s="44"/>
      <c r="D820" s="44"/>
      <c r="E820" s="44"/>
      <c r="F820" s="44"/>
      <c r="G820" s="44"/>
    </row>
    <row r="821">
      <c r="B821" s="52"/>
      <c r="C821" s="44"/>
      <c r="D821" s="44"/>
      <c r="E821" s="44"/>
      <c r="F821" s="44"/>
      <c r="G821" s="44"/>
    </row>
    <row r="822">
      <c r="B822" s="52"/>
      <c r="C822" s="44"/>
      <c r="D822" s="44"/>
      <c r="E822" s="44"/>
      <c r="F822" s="44"/>
      <c r="G822" s="44"/>
    </row>
    <row r="823">
      <c r="B823" s="52"/>
      <c r="C823" s="44"/>
      <c r="D823" s="44"/>
      <c r="E823" s="44"/>
      <c r="F823" s="44"/>
      <c r="G823" s="44"/>
    </row>
    <row r="824">
      <c r="B824" s="52"/>
      <c r="C824" s="44"/>
      <c r="D824" s="44"/>
      <c r="E824" s="44"/>
      <c r="F824" s="44"/>
      <c r="G824" s="44"/>
    </row>
    <row r="825">
      <c r="B825" s="52"/>
      <c r="C825" s="44"/>
      <c r="D825" s="44"/>
      <c r="E825" s="44"/>
      <c r="F825" s="44"/>
      <c r="G825" s="44"/>
    </row>
    <row r="826">
      <c r="B826" s="52"/>
      <c r="C826" s="44"/>
      <c r="D826" s="44"/>
      <c r="E826" s="44"/>
      <c r="F826" s="44"/>
      <c r="G826" s="44"/>
    </row>
    <row r="827">
      <c r="B827" s="52"/>
      <c r="C827" s="44"/>
      <c r="D827" s="44"/>
      <c r="E827" s="44"/>
      <c r="F827" s="44"/>
      <c r="G827" s="44"/>
    </row>
    <row r="828">
      <c r="B828" s="52"/>
      <c r="C828" s="44"/>
      <c r="D828" s="44"/>
      <c r="E828" s="44"/>
      <c r="F828" s="44"/>
      <c r="G828" s="44"/>
    </row>
    <row r="829">
      <c r="B829" s="52"/>
      <c r="C829" s="44"/>
      <c r="D829" s="44"/>
      <c r="E829" s="44"/>
      <c r="F829" s="44"/>
      <c r="G829" s="44"/>
    </row>
    <row r="830">
      <c r="B830" s="52"/>
      <c r="C830" s="44"/>
      <c r="D830" s="44"/>
      <c r="E830" s="44"/>
      <c r="F830" s="44"/>
      <c r="G830" s="44"/>
    </row>
    <row r="831">
      <c r="B831" s="52"/>
      <c r="C831" s="44"/>
      <c r="D831" s="44"/>
      <c r="E831" s="44"/>
      <c r="F831" s="44"/>
      <c r="G831" s="44"/>
    </row>
    <row r="832">
      <c r="B832" s="52"/>
      <c r="C832" s="44"/>
      <c r="D832" s="44"/>
      <c r="E832" s="44"/>
      <c r="F832" s="44"/>
      <c r="G832" s="44"/>
    </row>
    <row r="833">
      <c r="B833" s="52"/>
      <c r="C833" s="44"/>
      <c r="D833" s="44"/>
      <c r="E833" s="44"/>
      <c r="F833" s="44"/>
      <c r="G833" s="44"/>
    </row>
    <row r="834">
      <c r="B834" s="52"/>
      <c r="C834" s="44"/>
      <c r="D834" s="44"/>
      <c r="E834" s="44"/>
      <c r="F834" s="44"/>
      <c r="G834" s="44"/>
    </row>
    <row r="835">
      <c r="B835" s="52"/>
      <c r="C835" s="44"/>
      <c r="D835" s="44"/>
      <c r="E835" s="44"/>
      <c r="F835" s="44"/>
      <c r="G835" s="44"/>
    </row>
    <row r="836">
      <c r="B836" s="52"/>
      <c r="C836" s="44"/>
      <c r="D836" s="44"/>
      <c r="E836" s="44"/>
      <c r="F836" s="44"/>
      <c r="G836" s="44"/>
    </row>
    <row r="837">
      <c r="B837" s="52"/>
      <c r="C837" s="44"/>
      <c r="D837" s="44"/>
      <c r="E837" s="44"/>
      <c r="F837" s="44"/>
      <c r="G837" s="44"/>
    </row>
    <row r="838">
      <c r="B838" s="52"/>
      <c r="C838" s="44"/>
      <c r="D838" s="44"/>
      <c r="E838" s="44"/>
      <c r="F838" s="44"/>
      <c r="G838" s="44"/>
    </row>
    <row r="839">
      <c r="B839" s="52"/>
      <c r="C839" s="44"/>
      <c r="D839" s="44"/>
      <c r="E839" s="44"/>
      <c r="F839" s="44"/>
      <c r="G839" s="44"/>
    </row>
    <row r="840">
      <c r="B840" s="52"/>
      <c r="C840" s="44"/>
      <c r="D840" s="44"/>
      <c r="E840" s="44"/>
      <c r="F840" s="44"/>
      <c r="G840" s="44"/>
    </row>
    <row r="841">
      <c r="B841" s="52"/>
      <c r="C841" s="44"/>
      <c r="D841" s="44"/>
      <c r="E841" s="44"/>
      <c r="F841" s="44"/>
      <c r="G841" s="44"/>
    </row>
    <row r="842">
      <c r="B842" s="52"/>
      <c r="C842" s="44"/>
      <c r="D842" s="44"/>
      <c r="E842" s="44"/>
      <c r="F842" s="44"/>
      <c r="G842" s="44"/>
    </row>
    <row r="843">
      <c r="B843" s="52"/>
      <c r="C843" s="44"/>
      <c r="D843" s="44"/>
      <c r="E843" s="44"/>
      <c r="F843" s="44"/>
      <c r="G843" s="44"/>
    </row>
    <row r="844">
      <c r="B844" s="52"/>
      <c r="C844" s="44"/>
      <c r="D844" s="44"/>
      <c r="E844" s="44"/>
      <c r="F844" s="44"/>
      <c r="G844" s="44"/>
    </row>
    <row r="845">
      <c r="B845" s="52"/>
      <c r="C845" s="44"/>
      <c r="D845" s="44"/>
      <c r="E845" s="44"/>
      <c r="F845" s="44"/>
      <c r="G845" s="44"/>
    </row>
    <row r="846">
      <c r="B846" s="52"/>
      <c r="C846" s="44"/>
      <c r="D846" s="44"/>
      <c r="E846" s="44"/>
      <c r="F846" s="44"/>
      <c r="G846" s="44"/>
    </row>
    <row r="847">
      <c r="B847" s="52"/>
      <c r="C847" s="44"/>
      <c r="D847" s="44"/>
      <c r="E847" s="44"/>
      <c r="F847" s="44"/>
      <c r="G847" s="44"/>
    </row>
    <row r="848">
      <c r="B848" s="52"/>
      <c r="C848" s="44"/>
      <c r="D848" s="44"/>
      <c r="E848" s="44"/>
      <c r="F848" s="44"/>
      <c r="G848" s="44"/>
    </row>
    <row r="849">
      <c r="B849" s="52"/>
      <c r="C849" s="44"/>
      <c r="D849" s="44"/>
      <c r="E849" s="44"/>
      <c r="F849" s="44"/>
      <c r="G849" s="44"/>
    </row>
    <row r="850">
      <c r="B850" s="52"/>
      <c r="C850" s="44"/>
      <c r="D850" s="44"/>
      <c r="E850" s="44"/>
      <c r="F850" s="44"/>
      <c r="G850" s="44"/>
    </row>
    <row r="851">
      <c r="B851" s="52"/>
      <c r="C851" s="44"/>
      <c r="D851" s="44"/>
      <c r="E851" s="44"/>
      <c r="F851" s="44"/>
      <c r="G851" s="44"/>
    </row>
    <row r="852">
      <c r="B852" s="52"/>
      <c r="C852" s="44"/>
      <c r="D852" s="44"/>
      <c r="E852" s="44"/>
      <c r="F852" s="44"/>
      <c r="G852" s="44"/>
    </row>
    <row r="853">
      <c r="B853" s="52"/>
      <c r="C853" s="44"/>
      <c r="D853" s="44"/>
      <c r="E853" s="44"/>
      <c r="F853" s="44"/>
      <c r="G853" s="44"/>
    </row>
    <row r="854">
      <c r="B854" s="52"/>
      <c r="C854" s="44"/>
      <c r="D854" s="44"/>
      <c r="E854" s="44"/>
      <c r="F854" s="44"/>
      <c r="G854" s="44"/>
    </row>
    <row r="855">
      <c r="B855" s="52"/>
      <c r="C855" s="44"/>
      <c r="D855" s="44"/>
      <c r="E855" s="44"/>
      <c r="F855" s="44"/>
      <c r="G855" s="44"/>
    </row>
    <row r="856">
      <c r="B856" s="52"/>
      <c r="C856" s="44"/>
      <c r="D856" s="44"/>
      <c r="E856" s="44"/>
      <c r="F856" s="44"/>
      <c r="G856" s="44"/>
    </row>
    <row r="857">
      <c r="B857" s="52"/>
      <c r="C857" s="44"/>
      <c r="D857" s="44"/>
      <c r="E857" s="44"/>
      <c r="F857" s="44"/>
      <c r="G857" s="44"/>
    </row>
    <row r="858">
      <c r="B858" s="52"/>
      <c r="C858" s="44"/>
      <c r="D858" s="44"/>
      <c r="E858" s="44"/>
      <c r="F858" s="44"/>
      <c r="G858" s="44"/>
    </row>
    <row r="859">
      <c r="B859" s="52"/>
      <c r="C859" s="44"/>
      <c r="D859" s="44"/>
      <c r="E859" s="44"/>
      <c r="F859" s="44"/>
      <c r="G859" s="44"/>
    </row>
    <row r="860">
      <c r="B860" s="52"/>
      <c r="C860" s="44"/>
      <c r="D860" s="44"/>
      <c r="E860" s="44"/>
      <c r="F860" s="44"/>
      <c r="G860" s="44"/>
    </row>
    <row r="861">
      <c r="B861" s="52"/>
      <c r="C861" s="44"/>
      <c r="D861" s="44"/>
      <c r="E861" s="44"/>
      <c r="F861" s="44"/>
      <c r="G861" s="44"/>
    </row>
    <row r="862">
      <c r="B862" s="52"/>
      <c r="C862" s="44"/>
      <c r="D862" s="44"/>
      <c r="E862" s="44"/>
      <c r="F862" s="44"/>
      <c r="G862" s="44"/>
    </row>
    <row r="863">
      <c r="B863" s="52"/>
      <c r="C863" s="44"/>
      <c r="D863" s="44"/>
      <c r="E863" s="44"/>
      <c r="F863" s="44"/>
      <c r="G863" s="44"/>
    </row>
    <row r="864">
      <c r="B864" s="52"/>
      <c r="C864" s="44"/>
      <c r="D864" s="44"/>
      <c r="E864" s="44"/>
      <c r="F864" s="44"/>
      <c r="G864" s="44"/>
    </row>
    <row r="865">
      <c r="B865" s="52"/>
      <c r="C865" s="44"/>
      <c r="D865" s="44"/>
      <c r="E865" s="44"/>
      <c r="F865" s="44"/>
      <c r="G865" s="44"/>
    </row>
    <row r="866">
      <c r="B866" s="52"/>
      <c r="C866" s="44"/>
      <c r="D866" s="44"/>
      <c r="E866" s="44"/>
      <c r="F866" s="44"/>
      <c r="G866" s="44"/>
    </row>
    <row r="867">
      <c r="B867" s="52"/>
      <c r="C867" s="44"/>
      <c r="D867" s="44"/>
      <c r="E867" s="44"/>
      <c r="F867" s="44"/>
      <c r="G867" s="44"/>
    </row>
    <row r="868">
      <c r="B868" s="52"/>
      <c r="C868" s="44"/>
      <c r="D868" s="44"/>
      <c r="E868" s="44"/>
      <c r="F868" s="44"/>
      <c r="G868" s="44"/>
    </row>
    <row r="869">
      <c r="B869" s="52"/>
      <c r="C869" s="44"/>
      <c r="D869" s="44"/>
      <c r="E869" s="44"/>
      <c r="F869" s="44"/>
      <c r="G869" s="44"/>
    </row>
    <row r="870">
      <c r="B870" s="52"/>
      <c r="C870" s="44"/>
      <c r="D870" s="44"/>
      <c r="E870" s="44"/>
      <c r="F870" s="44"/>
      <c r="G870" s="44"/>
    </row>
    <row r="871">
      <c r="B871" s="52"/>
      <c r="C871" s="44"/>
      <c r="D871" s="44"/>
      <c r="E871" s="44"/>
      <c r="F871" s="44"/>
      <c r="G871" s="44"/>
    </row>
    <row r="872">
      <c r="B872" s="52"/>
      <c r="C872" s="44"/>
      <c r="D872" s="44"/>
      <c r="E872" s="44"/>
      <c r="F872" s="44"/>
      <c r="G872" s="44"/>
    </row>
    <row r="873">
      <c r="B873" s="52"/>
      <c r="C873" s="44"/>
      <c r="D873" s="44"/>
      <c r="E873" s="44"/>
      <c r="F873" s="44"/>
      <c r="G873" s="44"/>
    </row>
    <row r="874">
      <c r="B874" s="52"/>
      <c r="C874" s="44"/>
      <c r="D874" s="44"/>
      <c r="E874" s="44"/>
      <c r="F874" s="44"/>
      <c r="G874" s="44"/>
    </row>
    <row r="875">
      <c r="B875" s="52"/>
      <c r="C875" s="44"/>
      <c r="D875" s="44"/>
      <c r="E875" s="44"/>
      <c r="F875" s="44"/>
      <c r="G875" s="44"/>
    </row>
    <row r="876">
      <c r="B876" s="52"/>
      <c r="C876" s="44"/>
      <c r="D876" s="44"/>
      <c r="E876" s="44"/>
      <c r="F876" s="44"/>
      <c r="G876" s="44"/>
    </row>
    <row r="877">
      <c r="B877" s="52"/>
      <c r="C877" s="44"/>
      <c r="D877" s="44"/>
      <c r="E877" s="44"/>
      <c r="F877" s="44"/>
      <c r="G877" s="44"/>
    </row>
    <row r="878">
      <c r="B878" s="52"/>
      <c r="C878" s="44"/>
      <c r="D878" s="44"/>
      <c r="E878" s="44"/>
      <c r="F878" s="44"/>
      <c r="G878" s="44"/>
    </row>
    <row r="879">
      <c r="B879" s="52"/>
      <c r="C879" s="44"/>
      <c r="D879" s="44"/>
      <c r="E879" s="44"/>
      <c r="F879" s="44"/>
      <c r="G879" s="44"/>
    </row>
    <row r="880">
      <c r="B880" s="52"/>
      <c r="C880" s="44"/>
      <c r="D880" s="44"/>
      <c r="E880" s="44"/>
      <c r="F880" s="44"/>
      <c r="G880" s="44"/>
    </row>
    <row r="881">
      <c r="B881" s="52"/>
      <c r="C881" s="44"/>
      <c r="D881" s="44"/>
      <c r="E881" s="44"/>
      <c r="F881" s="44"/>
      <c r="G881" s="44"/>
    </row>
    <row r="882">
      <c r="B882" s="52"/>
      <c r="C882" s="44"/>
      <c r="D882" s="44"/>
      <c r="E882" s="44"/>
      <c r="F882" s="44"/>
      <c r="G882" s="44"/>
    </row>
    <row r="883">
      <c r="B883" s="52"/>
      <c r="C883" s="44"/>
      <c r="D883" s="44"/>
      <c r="E883" s="44"/>
      <c r="F883" s="44"/>
      <c r="G883" s="44"/>
    </row>
    <row r="884">
      <c r="B884" s="52"/>
      <c r="C884" s="44"/>
      <c r="D884" s="44"/>
      <c r="E884" s="44"/>
      <c r="F884" s="44"/>
      <c r="G884" s="44"/>
    </row>
    <row r="885">
      <c r="B885" s="52"/>
      <c r="C885" s="44"/>
      <c r="D885" s="44"/>
      <c r="E885" s="44"/>
      <c r="F885" s="44"/>
      <c r="G885" s="44"/>
    </row>
    <row r="886">
      <c r="B886" s="52"/>
      <c r="C886" s="44"/>
      <c r="D886" s="44"/>
      <c r="E886" s="44"/>
      <c r="F886" s="44"/>
      <c r="G886" s="44"/>
    </row>
    <row r="887">
      <c r="B887" s="52"/>
      <c r="C887" s="44"/>
      <c r="D887" s="44"/>
      <c r="E887" s="44"/>
      <c r="F887" s="44"/>
      <c r="G887" s="44"/>
    </row>
    <row r="888">
      <c r="B888" s="52"/>
      <c r="C888" s="44"/>
      <c r="D888" s="44"/>
      <c r="E888" s="44"/>
      <c r="F888" s="44"/>
      <c r="G888" s="44"/>
    </row>
    <row r="889">
      <c r="B889" s="52"/>
      <c r="C889" s="44"/>
      <c r="D889" s="44"/>
      <c r="E889" s="44"/>
      <c r="F889" s="44"/>
      <c r="G889" s="44"/>
    </row>
    <row r="890">
      <c r="B890" s="52"/>
      <c r="C890" s="44"/>
      <c r="D890" s="44"/>
      <c r="E890" s="44"/>
      <c r="F890" s="44"/>
      <c r="G890" s="44"/>
    </row>
    <row r="891">
      <c r="B891" s="52"/>
      <c r="C891" s="44"/>
      <c r="D891" s="44"/>
      <c r="E891" s="44"/>
      <c r="F891" s="44"/>
      <c r="G891" s="44"/>
    </row>
    <row r="892">
      <c r="B892" s="52"/>
      <c r="C892" s="44"/>
      <c r="D892" s="44"/>
      <c r="E892" s="44"/>
      <c r="F892" s="44"/>
      <c r="G892" s="44"/>
    </row>
    <row r="893">
      <c r="B893" s="52"/>
      <c r="C893" s="44"/>
      <c r="D893" s="44"/>
      <c r="E893" s="44"/>
      <c r="F893" s="44"/>
      <c r="G893" s="44"/>
    </row>
    <row r="894">
      <c r="B894" s="52"/>
      <c r="C894" s="44"/>
      <c r="D894" s="44"/>
      <c r="E894" s="44"/>
      <c r="F894" s="44"/>
      <c r="G894" s="44"/>
    </row>
    <row r="895">
      <c r="B895" s="52"/>
      <c r="C895" s="44"/>
      <c r="D895" s="44"/>
      <c r="E895" s="44"/>
      <c r="F895" s="44"/>
      <c r="G895" s="44"/>
    </row>
    <row r="896">
      <c r="B896" s="52"/>
      <c r="C896" s="44"/>
      <c r="D896" s="44"/>
      <c r="E896" s="44"/>
      <c r="F896" s="44"/>
      <c r="G896" s="44"/>
    </row>
    <row r="897">
      <c r="B897" s="52"/>
      <c r="C897" s="44"/>
      <c r="D897" s="44"/>
      <c r="E897" s="44"/>
      <c r="F897" s="44"/>
      <c r="G897" s="44"/>
    </row>
    <row r="898">
      <c r="B898" s="52"/>
      <c r="C898" s="44"/>
      <c r="D898" s="44"/>
      <c r="E898" s="44"/>
      <c r="F898" s="44"/>
      <c r="G898" s="44"/>
    </row>
    <row r="899">
      <c r="B899" s="52"/>
      <c r="C899" s="44"/>
      <c r="D899" s="44"/>
      <c r="E899" s="44"/>
      <c r="F899" s="44"/>
      <c r="G899" s="44"/>
    </row>
    <row r="900">
      <c r="B900" s="52"/>
      <c r="C900" s="44"/>
      <c r="D900" s="44"/>
      <c r="E900" s="44"/>
      <c r="F900" s="44"/>
      <c r="G900" s="44"/>
    </row>
    <row r="901">
      <c r="B901" s="52"/>
      <c r="C901" s="44"/>
      <c r="D901" s="44"/>
      <c r="E901" s="44"/>
      <c r="F901" s="44"/>
      <c r="G901" s="44"/>
    </row>
    <row r="902">
      <c r="B902" s="52"/>
      <c r="C902" s="44"/>
      <c r="D902" s="44"/>
      <c r="E902" s="44"/>
      <c r="F902" s="44"/>
      <c r="G902" s="44"/>
    </row>
    <row r="903">
      <c r="B903" s="52"/>
      <c r="C903" s="44"/>
      <c r="D903" s="44"/>
      <c r="E903" s="44"/>
      <c r="F903" s="44"/>
      <c r="G903" s="44"/>
    </row>
    <row r="904">
      <c r="B904" s="52"/>
      <c r="C904" s="44"/>
      <c r="D904" s="44"/>
      <c r="E904" s="44"/>
      <c r="F904" s="44"/>
      <c r="G904" s="44"/>
    </row>
    <row r="905">
      <c r="B905" s="52"/>
      <c r="C905" s="44"/>
      <c r="D905" s="44"/>
      <c r="E905" s="44"/>
      <c r="F905" s="44"/>
      <c r="G905" s="44"/>
    </row>
    <row r="906">
      <c r="B906" s="52"/>
      <c r="C906" s="44"/>
      <c r="D906" s="44"/>
      <c r="E906" s="44"/>
      <c r="F906" s="44"/>
      <c r="G906" s="44"/>
    </row>
    <row r="907">
      <c r="B907" s="52"/>
      <c r="C907" s="44"/>
      <c r="D907" s="44"/>
      <c r="E907" s="44"/>
      <c r="F907" s="44"/>
      <c r="G907" s="44"/>
    </row>
    <row r="908">
      <c r="B908" s="52"/>
      <c r="C908" s="44"/>
      <c r="D908" s="44"/>
      <c r="E908" s="44"/>
      <c r="F908" s="44"/>
      <c r="G908" s="44"/>
    </row>
    <row r="909">
      <c r="B909" s="52"/>
      <c r="C909" s="44"/>
      <c r="D909" s="44"/>
      <c r="E909" s="44"/>
      <c r="F909" s="44"/>
      <c r="G909" s="44"/>
    </row>
    <row r="910">
      <c r="B910" s="52"/>
      <c r="C910" s="44"/>
      <c r="D910" s="44"/>
      <c r="E910" s="44"/>
      <c r="F910" s="44"/>
      <c r="G910" s="44"/>
    </row>
    <row r="911">
      <c r="B911" s="52"/>
      <c r="C911" s="44"/>
      <c r="D911" s="44"/>
      <c r="E911" s="44"/>
      <c r="F911" s="44"/>
      <c r="G911" s="44"/>
    </row>
    <row r="912">
      <c r="B912" s="52"/>
      <c r="C912" s="44"/>
      <c r="D912" s="44"/>
      <c r="E912" s="44"/>
      <c r="F912" s="44"/>
      <c r="G912" s="44"/>
    </row>
    <row r="913">
      <c r="B913" s="52"/>
      <c r="C913" s="44"/>
      <c r="D913" s="44"/>
      <c r="E913" s="44"/>
      <c r="F913" s="44"/>
      <c r="G913" s="44"/>
    </row>
    <row r="914">
      <c r="B914" s="52"/>
      <c r="C914" s="44"/>
      <c r="D914" s="44"/>
      <c r="E914" s="44"/>
      <c r="F914" s="44"/>
      <c r="G914" s="44"/>
    </row>
    <row r="915">
      <c r="B915" s="52"/>
      <c r="C915" s="44"/>
      <c r="D915" s="44"/>
      <c r="E915" s="44"/>
      <c r="F915" s="44"/>
      <c r="G915" s="44"/>
    </row>
    <row r="916">
      <c r="B916" s="52"/>
      <c r="C916" s="44"/>
      <c r="D916" s="44"/>
      <c r="E916" s="44"/>
      <c r="F916" s="44"/>
      <c r="G916" s="44"/>
    </row>
    <row r="917">
      <c r="B917" s="52"/>
      <c r="C917" s="44"/>
      <c r="D917" s="44"/>
      <c r="E917" s="44"/>
      <c r="F917" s="44"/>
      <c r="G917" s="44"/>
    </row>
    <row r="918">
      <c r="B918" s="52"/>
      <c r="C918" s="44"/>
      <c r="D918" s="44"/>
      <c r="E918" s="44"/>
      <c r="F918" s="44"/>
      <c r="G918" s="44"/>
    </row>
    <row r="919">
      <c r="B919" s="52"/>
      <c r="C919" s="44"/>
      <c r="D919" s="44"/>
      <c r="E919" s="44"/>
      <c r="F919" s="44"/>
      <c r="G919" s="44"/>
    </row>
    <row r="920">
      <c r="B920" s="52"/>
      <c r="C920" s="44"/>
      <c r="D920" s="44"/>
      <c r="E920" s="44"/>
      <c r="F920" s="44"/>
      <c r="G920" s="44"/>
    </row>
    <row r="921">
      <c r="B921" s="52"/>
      <c r="C921" s="44"/>
      <c r="D921" s="44"/>
      <c r="E921" s="44"/>
      <c r="F921" s="44"/>
      <c r="G921" s="44"/>
    </row>
    <row r="922">
      <c r="B922" s="52"/>
      <c r="C922" s="44"/>
      <c r="D922" s="44"/>
      <c r="E922" s="44"/>
      <c r="F922" s="44"/>
      <c r="G922" s="44"/>
    </row>
    <row r="923">
      <c r="B923" s="52"/>
      <c r="C923" s="44"/>
      <c r="D923" s="44"/>
      <c r="E923" s="44"/>
      <c r="F923" s="44"/>
      <c r="G923" s="44"/>
    </row>
    <row r="924">
      <c r="B924" s="52"/>
      <c r="C924" s="44"/>
      <c r="D924" s="44"/>
      <c r="E924" s="44"/>
      <c r="F924" s="44"/>
      <c r="G924" s="44"/>
    </row>
    <row r="925">
      <c r="B925" s="52"/>
      <c r="C925" s="44"/>
      <c r="D925" s="44"/>
      <c r="E925" s="44"/>
      <c r="F925" s="44"/>
      <c r="G925" s="44"/>
    </row>
    <row r="926">
      <c r="B926" s="52"/>
      <c r="C926" s="44"/>
      <c r="D926" s="44"/>
      <c r="E926" s="44"/>
      <c r="F926" s="44"/>
      <c r="G926" s="44"/>
    </row>
    <row r="927">
      <c r="B927" s="52"/>
      <c r="C927" s="44"/>
      <c r="D927" s="44"/>
      <c r="E927" s="44"/>
      <c r="F927" s="44"/>
      <c r="G927" s="44"/>
    </row>
    <row r="928">
      <c r="B928" s="52"/>
      <c r="C928" s="44"/>
      <c r="D928" s="44"/>
      <c r="E928" s="44"/>
      <c r="F928" s="44"/>
      <c r="G928" s="44"/>
    </row>
    <row r="929">
      <c r="B929" s="52"/>
      <c r="C929" s="44"/>
      <c r="D929" s="44"/>
      <c r="E929" s="44"/>
      <c r="F929" s="44"/>
      <c r="G929" s="44"/>
    </row>
    <row r="930">
      <c r="B930" s="52"/>
      <c r="C930" s="44"/>
      <c r="D930" s="44"/>
      <c r="E930" s="44"/>
      <c r="F930" s="44"/>
      <c r="G930" s="44"/>
    </row>
    <row r="931">
      <c r="B931" s="52"/>
      <c r="C931" s="44"/>
      <c r="D931" s="44"/>
      <c r="E931" s="44"/>
      <c r="F931" s="44"/>
      <c r="G931" s="44"/>
    </row>
    <row r="932">
      <c r="B932" s="52"/>
      <c r="C932" s="44"/>
      <c r="D932" s="44"/>
      <c r="E932" s="44"/>
      <c r="F932" s="44"/>
      <c r="G932" s="44"/>
    </row>
    <row r="933">
      <c r="B933" s="52"/>
      <c r="C933" s="44"/>
      <c r="D933" s="44"/>
      <c r="E933" s="44"/>
      <c r="F933" s="44"/>
      <c r="G933" s="44"/>
    </row>
    <row r="934">
      <c r="B934" s="52"/>
      <c r="C934" s="44"/>
      <c r="D934" s="44"/>
      <c r="E934" s="44"/>
      <c r="F934" s="44"/>
      <c r="G934" s="44"/>
    </row>
    <row r="935">
      <c r="B935" s="52"/>
      <c r="C935" s="44"/>
      <c r="D935" s="44"/>
      <c r="E935" s="44"/>
      <c r="F935" s="44"/>
      <c r="G935" s="44"/>
    </row>
    <row r="936">
      <c r="B936" s="52"/>
      <c r="C936" s="44"/>
      <c r="D936" s="44"/>
      <c r="E936" s="44"/>
      <c r="F936" s="44"/>
      <c r="G936" s="44"/>
    </row>
    <row r="937">
      <c r="B937" s="52"/>
      <c r="C937" s="44"/>
      <c r="D937" s="44"/>
      <c r="E937" s="44"/>
      <c r="F937" s="44"/>
      <c r="G937" s="44"/>
    </row>
    <row r="938">
      <c r="B938" s="52"/>
      <c r="C938" s="44"/>
      <c r="D938" s="44"/>
      <c r="E938" s="44"/>
      <c r="F938" s="44"/>
      <c r="G938" s="44"/>
    </row>
    <row r="939">
      <c r="B939" s="52"/>
      <c r="C939" s="44"/>
      <c r="D939" s="44"/>
      <c r="E939" s="44"/>
      <c r="F939" s="44"/>
      <c r="G939" s="44"/>
    </row>
    <row r="940">
      <c r="B940" s="52"/>
      <c r="C940" s="44"/>
      <c r="D940" s="44"/>
      <c r="E940" s="44"/>
      <c r="F940" s="44"/>
      <c r="G940" s="44"/>
    </row>
    <row r="941">
      <c r="B941" s="52"/>
      <c r="C941" s="44"/>
      <c r="D941" s="44"/>
      <c r="E941" s="44"/>
      <c r="F941" s="44"/>
      <c r="G941" s="44"/>
    </row>
    <row r="942">
      <c r="B942" s="52"/>
      <c r="C942" s="44"/>
      <c r="D942" s="44"/>
      <c r="E942" s="44"/>
      <c r="F942" s="44"/>
      <c r="G942" s="44"/>
    </row>
    <row r="943">
      <c r="B943" s="52"/>
      <c r="C943" s="44"/>
      <c r="D943" s="44"/>
      <c r="E943" s="44"/>
      <c r="F943" s="44"/>
      <c r="G943" s="44"/>
    </row>
    <row r="944">
      <c r="B944" s="52"/>
      <c r="C944" s="44"/>
      <c r="D944" s="44"/>
      <c r="E944" s="44"/>
      <c r="F944" s="44"/>
      <c r="G944" s="44"/>
    </row>
    <row r="945">
      <c r="B945" s="52"/>
      <c r="C945" s="44"/>
      <c r="D945" s="44"/>
      <c r="E945" s="44"/>
      <c r="F945" s="44"/>
      <c r="G945" s="44"/>
    </row>
    <row r="946">
      <c r="B946" s="52"/>
      <c r="C946" s="44"/>
      <c r="D946" s="44"/>
      <c r="E946" s="44"/>
      <c r="F946" s="44"/>
      <c r="G946" s="44"/>
    </row>
    <row r="947">
      <c r="B947" s="52"/>
      <c r="C947" s="44"/>
      <c r="D947" s="44"/>
      <c r="E947" s="44"/>
      <c r="F947" s="44"/>
      <c r="G947" s="44"/>
    </row>
    <row r="948">
      <c r="B948" s="52"/>
      <c r="C948" s="44"/>
      <c r="D948" s="44"/>
      <c r="E948" s="44"/>
      <c r="F948" s="44"/>
      <c r="G948" s="44"/>
    </row>
    <row r="949">
      <c r="B949" s="52"/>
      <c r="C949" s="44"/>
      <c r="D949" s="44"/>
      <c r="E949" s="44"/>
      <c r="F949" s="44"/>
      <c r="G949" s="44"/>
    </row>
    <row r="950">
      <c r="B950" s="52"/>
      <c r="C950" s="44"/>
      <c r="D950" s="44"/>
      <c r="E950" s="44"/>
      <c r="F950" s="44"/>
      <c r="G950" s="44"/>
    </row>
    <row r="951">
      <c r="B951" s="52"/>
      <c r="C951" s="44"/>
      <c r="D951" s="44"/>
      <c r="E951" s="44"/>
      <c r="F951" s="44"/>
      <c r="G951" s="44"/>
    </row>
    <row r="952">
      <c r="B952" s="52"/>
      <c r="C952" s="44"/>
      <c r="D952" s="44"/>
      <c r="E952" s="44"/>
      <c r="F952" s="44"/>
      <c r="G952" s="44"/>
    </row>
    <row r="953">
      <c r="B953" s="52"/>
      <c r="C953" s="44"/>
      <c r="D953" s="44"/>
      <c r="E953" s="44"/>
      <c r="F953" s="44"/>
      <c r="G953" s="44"/>
    </row>
    <row r="954">
      <c r="B954" s="52"/>
      <c r="C954" s="44"/>
      <c r="D954" s="44"/>
      <c r="E954" s="44"/>
      <c r="F954" s="44"/>
      <c r="G954" s="44"/>
    </row>
    <row r="955">
      <c r="B955" s="52"/>
      <c r="C955" s="44"/>
      <c r="D955" s="44"/>
      <c r="E955" s="44"/>
      <c r="F955" s="44"/>
      <c r="G955" s="44"/>
    </row>
    <row r="956">
      <c r="B956" s="52"/>
      <c r="C956" s="44"/>
      <c r="D956" s="44"/>
      <c r="E956" s="44"/>
      <c r="F956" s="44"/>
      <c r="G956" s="44"/>
    </row>
    <row r="957">
      <c r="B957" s="52"/>
      <c r="C957" s="44"/>
      <c r="D957" s="44"/>
      <c r="E957" s="44"/>
      <c r="F957" s="44"/>
      <c r="G957" s="44"/>
    </row>
    <row r="958">
      <c r="B958" s="52"/>
      <c r="C958" s="44"/>
      <c r="D958" s="44"/>
      <c r="E958" s="44"/>
      <c r="F958" s="44"/>
      <c r="G958" s="44"/>
    </row>
    <row r="959">
      <c r="B959" s="52"/>
      <c r="C959" s="44"/>
      <c r="D959" s="44"/>
      <c r="E959" s="44"/>
      <c r="F959" s="44"/>
      <c r="G959" s="44"/>
    </row>
    <row r="960">
      <c r="B960" s="52"/>
      <c r="C960" s="44"/>
      <c r="D960" s="44"/>
      <c r="E960" s="44"/>
      <c r="F960" s="44"/>
      <c r="G960" s="44"/>
    </row>
    <row r="961">
      <c r="B961" s="52"/>
      <c r="C961" s="44"/>
      <c r="D961" s="44"/>
      <c r="E961" s="44"/>
      <c r="F961" s="44"/>
      <c r="G961" s="44"/>
    </row>
    <row r="962">
      <c r="B962" s="52"/>
      <c r="C962" s="44"/>
      <c r="D962" s="44"/>
      <c r="E962" s="44"/>
      <c r="F962" s="44"/>
      <c r="G962" s="44"/>
    </row>
    <row r="963">
      <c r="B963" s="52"/>
      <c r="C963" s="44"/>
      <c r="D963" s="44"/>
      <c r="E963" s="44"/>
      <c r="F963" s="44"/>
      <c r="G963" s="44"/>
    </row>
    <row r="964">
      <c r="B964" s="52"/>
      <c r="C964" s="44"/>
      <c r="D964" s="44"/>
      <c r="E964" s="44"/>
      <c r="F964" s="44"/>
      <c r="G964" s="44"/>
    </row>
    <row r="965">
      <c r="B965" s="52"/>
      <c r="C965" s="44"/>
      <c r="D965" s="44"/>
      <c r="E965" s="44"/>
      <c r="F965" s="44"/>
      <c r="G965" s="44"/>
    </row>
    <row r="966">
      <c r="B966" s="52"/>
      <c r="C966" s="44"/>
      <c r="D966" s="44"/>
      <c r="E966" s="44"/>
      <c r="F966" s="44"/>
      <c r="G966" s="44"/>
    </row>
    <row r="967">
      <c r="B967" s="52"/>
      <c r="C967" s="44"/>
      <c r="D967" s="44"/>
      <c r="E967" s="44"/>
      <c r="F967" s="44"/>
      <c r="G967" s="44"/>
    </row>
    <row r="968">
      <c r="B968" s="52"/>
      <c r="C968" s="44"/>
      <c r="D968" s="44"/>
      <c r="E968" s="44"/>
      <c r="F968" s="44"/>
      <c r="G968" s="44"/>
    </row>
    <row r="969">
      <c r="B969" s="52"/>
      <c r="C969" s="44"/>
      <c r="D969" s="44"/>
      <c r="E969" s="44"/>
      <c r="F969" s="44"/>
      <c r="G969" s="44"/>
    </row>
    <row r="970">
      <c r="B970" s="52"/>
      <c r="C970" s="44"/>
      <c r="D970" s="44"/>
      <c r="E970" s="44"/>
      <c r="F970" s="44"/>
      <c r="G970" s="44"/>
    </row>
    <row r="971">
      <c r="B971" s="52"/>
      <c r="C971" s="44"/>
      <c r="D971" s="44"/>
      <c r="E971" s="44"/>
      <c r="F971" s="44"/>
      <c r="G971" s="44"/>
    </row>
    <row r="972">
      <c r="B972" s="52"/>
      <c r="C972" s="44"/>
      <c r="D972" s="44"/>
      <c r="E972" s="44"/>
      <c r="F972" s="44"/>
      <c r="G972" s="44"/>
    </row>
    <row r="973">
      <c r="B973" s="52"/>
      <c r="C973" s="44"/>
      <c r="D973" s="44"/>
      <c r="E973" s="44"/>
      <c r="F973" s="44"/>
      <c r="G973" s="44"/>
    </row>
    <row r="974">
      <c r="B974" s="52"/>
      <c r="C974" s="44"/>
      <c r="D974" s="44"/>
      <c r="E974" s="44"/>
      <c r="F974" s="44"/>
      <c r="G974" s="44"/>
    </row>
    <row r="975">
      <c r="B975" s="52"/>
      <c r="C975" s="44"/>
      <c r="D975" s="44"/>
      <c r="E975" s="44"/>
      <c r="F975" s="44"/>
      <c r="G975" s="44"/>
    </row>
    <row r="976">
      <c r="B976" s="52"/>
      <c r="C976" s="44"/>
      <c r="D976" s="44"/>
      <c r="E976" s="44"/>
      <c r="F976" s="44"/>
      <c r="G976" s="44"/>
    </row>
    <row r="977">
      <c r="B977" s="52"/>
      <c r="C977" s="44"/>
      <c r="D977" s="44"/>
      <c r="E977" s="44"/>
      <c r="F977" s="44"/>
      <c r="G977" s="44"/>
    </row>
    <row r="978">
      <c r="B978" s="52"/>
      <c r="C978" s="44"/>
      <c r="D978" s="44"/>
      <c r="E978" s="44"/>
      <c r="F978" s="44"/>
      <c r="G978" s="44"/>
    </row>
    <row r="979">
      <c r="B979" s="52"/>
      <c r="C979" s="44"/>
      <c r="D979" s="44"/>
      <c r="E979" s="44"/>
      <c r="F979" s="44"/>
      <c r="G979" s="44"/>
    </row>
    <row r="980">
      <c r="B980" s="52"/>
      <c r="C980" s="44"/>
      <c r="D980" s="44"/>
      <c r="E980" s="44"/>
      <c r="F980" s="44"/>
      <c r="G980" s="44"/>
    </row>
    <row r="981">
      <c r="B981" s="52"/>
      <c r="C981" s="44"/>
      <c r="D981" s="44"/>
      <c r="E981" s="44"/>
      <c r="F981" s="44"/>
      <c r="G981" s="44"/>
    </row>
    <row r="982">
      <c r="B982" s="52"/>
      <c r="C982" s="44"/>
      <c r="D982" s="44"/>
      <c r="E982" s="44"/>
      <c r="F982" s="44"/>
      <c r="G982" s="44"/>
    </row>
    <row r="983">
      <c r="B983" s="52"/>
      <c r="C983" s="44"/>
      <c r="D983" s="44"/>
      <c r="E983" s="44"/>
      <c r="F983" s="44"/>
      <c r="G983" s="44"/>
    </row>
    <row r="984">
      <c r="B984" s="52"/>
      <c r="C984" s="44"/>
      <c r="D984" s="44"/>
      <c r="E984" s="44"/>
      <c r="F984" s="44"/>
      <c r="G984" s="44"/>
    </row>
    <row r="985">
      <c r="B985" s="52"/>
      <c r="C985" s="44"/>
      <c r="D985" s="44"/>
      <c r="E985" s="44"/>
      <c r="F985" s="44"/>
      <c r="G985" s="44"/>
    </row>
    <row r="986">
      <c r="B986" s="52"/>
      <c r="C986" s="44"/>
      <c r="D986" s="44"/>
      <c r="E986" s="44"/>
      <c r="F986" s="44"/>
      <c r="G986" s="44"/>
    </row>
    <row r="987">
      <c r="B987" s="52"/>
      <c r="C987" s="44"/>
      <c r="D987" s="44"/>
      <c r="E987" s="44"/>
      <c r="F987" s="44"/>
      <c r="G987" s="44"/>
    </row>
    <row r="988">
      <c r="B988" s="52"/>
      <c r="C988" s="44"/>
      <c r="D988" s="44"/>
      <c r="E988" s="44"/>
      <c r="F988" s="44"/>
      <c r="G988" s="44"/>
    </row>
    <row r="989">
      <c r="B989" s="52"/>
      <c r="C989" s="44"/>
      <c r="D989" s="44"/>
      <c r="E989" s="44"/>
      <c r="F989" s="44"/>
      <c r="G989" s="44"/>
    </row>
    <row r="990">
      <c r="B990" s="52"/>
      <c r="C990" s="44"/>
      <c r="D990" s="44"/>
      <c r="E990" s="44"/>
      <c r="F990" s="44"/>
      <c r="G990" s="44"/>
    </row>
  </sheetData>
  <autoFilter ref="$A$1:$AB$990">
    <sortState ref="A1:AB990">
      <sortCondition ref="I1:I990"/>
      <sortCondition ref="C1:C990"/>
      <sortCondition ref="B1:B990"/>
      <sortCondition ref="A1:A990"/>
      <sortCondition ref="F1:F990"/>
      <sortCondition ref="D1:D990"/>
    </sortState>
  </autoFilter>
  <dataValidations>
    <dataValidation type="list" allowBlank="1" showErrorMessage="1" sqref="C1:C990">
      <formula1>"comm,comp,pow,speciality"</formula1>
    </dataValidation>
    <dataValidation type="list" allowBlank="1" showErrorMessage="1" sqref="B2:B990">
      <formula1>course_info!$A$2:$A990</formula1>
    </dataValidation>
    <dataValidation type="list" allowBlank="1" showErrorMessage="1" sqref="D2:G990">
      <formula1>stuff!$E$2:$E990</formula1>
    </dataValidation>
    <dataValidation type="list" allowBlank="1" showErrorMessage="1" sqref="L7:L9 J2:J72">
      <formula1>"pow,comm,comp,external"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88"/>
    <col customWidth="1" min="2" max="2" width="7.63"/>
    <col customWidth="1" min="3" max="3" width="12.75"/>
    <col customWidth="1" min="4" max="4" width="6.88"/>
    <col customWidth="1" min="5" max="5" width="14.13"/>
    <col customWidth="1" min="6" max="6" width="13.75"/>
    <col customWidth="1" min="8" max="8" width="14.25"/>
    <col customWidth="1" min="9" max="9" width="25.75"/>
    <col customWidth="1" min="10" max="10" width="7.0"/>
    <col customWidth="1" min="11" max="11" width="35.63"/>
    <col customWidth="1" min="14" max="14" width="20.88"/>
    <col customWidth="1" min="16" max="16" width="15.0"/>
    <col customWidth="1" min="19" max="19" width="20.38"/>
  </cols>
  <sheetData>
    <row r="1">
      <c r="A1" s="53" t="s">
        <v>298</v>
      </c>
      <c r="B1" s="53" t="s">
        <v>299</v>
      </c>
      <c r="C1" s="53" t="s">
        <v>300</v>
      </c>
      <c r="D1" s="53" t="s">
        <v>301</v>
      </c>
      <c r="E1" s="53" t="s">
        <v>302</v>
      </c>
      <c r="F1" s="53" t="s">
        <v>165</v>
      </c>
      <c r="G1" s="53" t="s">
        <v>303</v>
      </c>
      <c r="H1" s="54" t="s">
        <v>304</v>
      </c>
      <c r="I1" s="53" t="s">
        <v>305</v>
      </c>
      <c r="J1" s="53" t="s">
        <v>306</v>
      </c>
      <c r="K1" s="53" t="s">
        <v>170</v>
      </c>
      <c r="L1" s="53" t="s">
        <v>307</v>
      </c>
      <c r="M1" s="53" t="s">
        <v>308</v>
      </c>
      <c r="N1" s="53" t="s">
        <v>309</v>
      </c>
      <c r="O1" s="53" t="s">
        <v>310</v>
      </c>
      <c r="P1" s="53" t="s">
        <v>311</v>
      </c>
      <c r="Q1" s="53" t="s">
        <v>312</v>
      </c>
      <c r="R1" s="53" t="s">
        <v>313</v>
      </c>
      <c r="S1" s="53" t="s">
        <v>163</v>
      </c>
      <c r="T1" s="53" t="s">
        <v>314</v>
      </c>
      <c r="U1" s="53" t="s">
        <v>315</v>
      </c>
      <c r="V1" s="53" t="s">
        <v>316</v>
      </c>
      <c r="W1" s="53" t="s">
        <v>317</v>
      </c>
    </row>
    <row r="2" hidden="1">
      <c r="A2" s="55">
        <v>1.0</v>
      </c>
      <c r="B2" s="55">
        <v>0.0</v>
      </c>
      <c r="C2" s="56" t="s">
        <v>318</v>
      </c>
      <c r="D2" s="57">
        <v>3.0</v>
      </c>
      <c r="E2" s="55" t="s">
        <v>227</v>
      </c>
      <c r="F2" s="58" t="s">
        <v>173</v>
      </c>
      <c r="G2" s="58" t="s">
        <v>319</v>
      </c>
      <c r="H2" s="58" t="s">
        <v>320</v>
      </c>
      <c r="I2" s="58" t="str">
        <f>IF(G2="محاضرة",VLOOKUP(S2,course_teacher!$A$1:$G$190,4,FALSE),VLOOKUP(S2,course_teacher!$A$1:$G$190,6,FALSE))</f>
        <v>م.ندى الجمال</v>
      </c>
      <c r="J2" s="58">
        <f>IFNA(VLOOKUP(E2,course_info!$A$1:$I$199,5,FALSE),"")</f>
        <v>300</v>
      </c>
      <c r="K2" s="58" t="str">
        <f>IFNA(VLOOKUP(E2,course_info!$A$1:$I$199,4,false),"")</f>
        <v>المعالجات</v>
      </c>
      <c r="L2" s="59" t="str">
        <f t="shared" ref="L2:L139" si="1">CONCATENATE(C2," ",D2)</f>
        <v>الاثنين 3</v>
      </c>
      <c r="M2" s="59" t="str">
        <f t="shared" ref="M2:M139" si="2">CONCATENATE(F2," ",J2)</f>
        <v>comm 300</v>
      </c>
      <c r="N2" s="59" t="str">
        <f>IFNA(CONCAT(VLOOKUP(D2, SlotTime!$A$2:$C$6, 3, FALSE),VLOOKUP(D2, SlotTime!$A$2:$C$6, 2, FALSE)),"")</f>
        <v>المحاضرة الثالثه 12:20 - 1:50</v>
      </c>
      <c r="O2" s="59">
        <f t="shared" ref="O2:O139" si="3">IFNA(SWITCH(C2,"الاحد",1,"الاثنين",2,"الثلاثاء",3,"الاربعاء",4,"الخميس",5),"")</f>
        <v>2</v>
      </c>
      <c r="P2" s="55"/>
      <c r="Q2" s="59">
        <f>IFNA(SWITCH(G2,"محاضرة",VLOOKUP(E2,course_info!$A$2:$I$199,6,FALSE),"تمارين",VLOOKUP(E2,course_info!$A$2:$I$199,7,false)),"")</f>
        <v>3</v>
      </c>
      <c r="R2" s="60" t="str">
        <f>IFNA(CONCATENATE("(",VLOOKUP(E2,course_info!$A$2:$I$199,6,FALSE),",",VLOOKUP(E2,course_info!$A$2:$I$199,7,false),")"),"")</f>
        <v>(2,3)</v>
      </c>
      <c r="S2" s="59" t="str">
        <f t="shared" ref="S2:S139" si="4">CONCATENATE(F2,E2)</f>
        <v>commكهت-304</v>
      </c>
      <c r="T2" s="59" t="str">
        <f>VLOOKUP(S2,course_teacher!$A$1:$G$190,4,FALSE)</f>
        <v>د.احمد مصطفى</v>
      </c>
      <c r="U2" s="61" t="str">
        <f>VLOOKUP(S2,course_teacher!$A$1:$G$190,6,FALSE)</f>
        <v>م.ندى الجمال</v>
      </c>
      <c r="V2" s="61" t="str">
        <f>CONCATENATE(VLOOKUP(S2,course_teacher!$A$1:$G$190,4,FALSE),"  ",VLOOKUP(S2,course_teacher!$A$1:$G$190,5,FALSE))</f>
        <v>د.احمد مصطفى  </v>
      </c>
      <c r="W2" s="61" t="str">
        <f>CONCATENATE(VLOOKUP(S2,course_teacher!$A$1:$G$190,6,FALSE),"  ",VLOOKUP(S2,course_teacher!$A$1:$G$190,7,FALSE))</f>
        <v>م.ندى الجمال  </v>
      </c>
    </row>
    <row r="3" hidden="1">
      <c r="A3" s="62">
        <v>1.0</v>
      </c>
      <c r="B3" s="62">
        <v>1.0</v>
      </c>
      <c r="C3" s="63" t="s">
        <v>318</v>
      </c>
      <c r="D3" s="62">
        <v>4.0</v>
      </c>
      <c r="E3" s="64" t="s">
        <v>227</v>
      </c>
      <c r="F3" s="62" t="s">
        <v>173</v>
      </c>
      <c r="G3" s="63" t="s">
        <v>319</v>
      </c>
      <c r="H3" s="63" t="s">
        <v>320</v>
      </c>
      <c r="I3" s="63" t="str">
        <f>IF(G3="محاضرة",VLOOKUP(S3,course_teacher!$A$1:$G$190,4,FALSE),VLOOKUP(S3,course_teacher!$A$1:$G$190,6,FALSE))</f>
        <v>م.ندى الجمال</v>
      </c>
      <c r="J3" s="62">
        <f>IFNA(VLOOKUP(E3,course_info!$A$1:$I$199,5,FALSE),"")</f>
        <v>300</v>
      </c>
      <c r="K3" s="63" t="str">
        <f>IFNA(VLOOKUP(E3,course_info!$A$1:$I$199,4,false),"")</f>
        <v>المعالجات</v>
      </c>
      <c r="L3" s="65" t="str">
        <f t="shared" si="1"/>
        <v>الاثنين 4</v>
      </c>
      <c r="M3" s="65" t="str">
        <f t="shared" si="2"/>
        <v>comm 300</v>
      </c>
      <c r="N3" s="65" t="str">
        <f>IFNA(CONCAT(VLOOKUP(D3, SlotTime!$A$2:$C$6, 3, FALSE),VLOOKUP(D3, SlotTime!$A$2:$C$6, 2, FALSE)),"")</f>
        <v>المحاضرة الرابعة2:00 - 3:30</v>
      </c>
      <c r="O3" s="65">
        <f t="shared" si="3"/>
        <v>2</v>
      </c>
      <c r="P3" s="62"/>
      <c r="Q3" s="65">
        <f>IFNA(SWITCH(G3,"محاضرة",VLOOKUP(E3,course_info!$A$2:$I$199,6,FALSE),"تمارين",VLOOKUP(E3,course_info!$A$2:$I$199,7,false)),"")</f>
        <v>3</v>
      </c>
      <c r="R3" s="66" t="str">
        <f>IFNA(CONCATENATE("(",VLOOKUP(E3,course_info!$A$2:$I$199,6,FALSE),",",VLOOKUP(E3,course_info!$A$2:$I$199,7,false),")"),"")</f>
        <v>(2,3)</v>
      </c>
      <c r="S3" s="65" t="str">
        <f t="shared" si="4"/>
        <v>commكهت-304</v>
      </c>
      <c r="T3" s="67" t="str">
        <f>VLOOKUP(S3,course_teacher!$A$1:$G$190,4,FALSE)</f>
        <v>د.احمد مصطفى</v>
      </c>
      <c r="U3" s="68" t="str">
        <f>VLOOKUP(S3,course_teacher!$A$1:$G$190,6,FALSE)</f>
        <v>م.ندى الجمال</v>
      </c>
      <c r="V3" s="69" t="str">
        <f>CONCATENATE(VLOOKUP(S3,course_teacher!$A$1:$G$190,4,FALSE),"  ",VLOOKUP(S3,course_teacher!$A$1:$G$190,5,FALSE))</f>
        <v>د.احمد مصطفى  </v>
      </c>
      <c r="W3" s="69" t="str">
        <f>CONCATENATE(VLOOKUP(S3,course_teacher!$A$1:$G$190,6,FALSE),"  ",VLOOKUP(S3,course_teacher!$A$1:$G$190,7,FALSE))</f>
        <v>م.ندى الجمال  </v>
      </c>
    </row>
    <row r="4" hidden="1">
      <c r="A4" s="70">
        <v>1.0</v>
      </c>
      <c r="B4" s="70">
        <v>0.0</v>
      </c>
      <c r="C4" s="71" t="s">
        <v>321</v>
      </c>
      <c r="D4" s="70">
        <v>1.0</v>
      </c>
      <c r="E4" s="72" t="s">
        <v>180</v>
      </c>
      <c r="F4" s="70" t="s">
        <v>173</v>
      </c>
      <c r="G4" s="73" t="s">
        <v>319</v>
      </c>
      <c r="H4" s="73" t="s">
        <v>320</v>
      </c>
      <c r="I4" s="73" t="str">
        <f>IF(G4="محاضرة",VLOOKUP(S4,course_teacher!$A$1:$G$190,4,FALSE),VLOOKUP(S4,course_teacher!$A$1:$G$190,6,FALSE))</f>
        <v>م.ياسمين طنطاوي</v>
      </c>
      <c r="J4" s="70">
        <f>IFNA(VLOOKUP(E4,course_info!$A$1:$I$199,5,FALSE),"")</f>
        <v>200</v>
      </c>
      <c r="K4" s="73" t="str">
        <f>IFNA(VLOOKUP(E4,course_info!$A$1:$I$199,4,false),"")</f>
        <v>Electronics</v>
      </c>
      <c r="L4" s="74" t="str">
        <f t="shared" si="1"/>
        <v>الاحد 1</v>
      </c>
      <c r="M4" s="74" t="str">
        <f t="shared" si="2"/>
        <v>comm 200</v>
      </c>
      <c r="N4" s="74" t="str">
        <f>IFNA(CONCAT(VLOOKUP(D4, SlotTime!$A$2:$C$6, 3, FALSE),VLOOKUP(D4, SlotTime!$A$2:$C$6, 2, FALSE)),"")</f>
        <v>المحاضرة الاولي 8:50 - 10:20</v>
      </c>
      <c r="O4" s="74">
        <f t="shared" si="3"/>
        <v>1</v>
      </c>
      <c r="P4" s="74"/>
      <c r="Q4" s="74" t="str">
        <f>IFNA(SWITCH(G4,"محاضرة",VLOOKUP(E4,course_info!$A$2:$I$199,6,FALSE),"تمارين",VLOOKUP(E4,course_info!$A$2:$I$199,7,false)),"")</f>
        <v/>
      </c>
      <c r="R4" s="75" t="str">
        <f>IFNA(CONCATENATE("(",VLOOKUP(E4,course_info!$A$2:$I$199,6,FALSE),",",VLOOKUP(E4,course_info!$A$2:$I$199,7,false),")"),"")</f>
        <v>(,)</v>
      </c>
      <c r="S4" s="74" t="str">
        <f t="shared" si="4"/>
        <v>commCCE-211</v>
      </c>
      <c r="T4" s="59" t="str">
        <f>VLOOKUP(S4,course_teacher!$A$1:$G$190,4,FALSE)</f>
        <v>د.رانية فؤاد</v>
      </c>
      <c r="U4" s="68" t="str">
        <f>VLOOKUP(S4,course_teacher!$A$1:$G$190,6,FALSE)</f>
        <v>م.ياسمين طنطاوي</v>
      </c>
      <c r="V4" s="61" t="str">
        <f>CONCATENATE(VLOOKUP(S4,course_teacher!$A$1:$G$190,4,FALSE),"  ",VLOOKUP(S4,course_teacher!$A$1:$G$190,5,FALSE))</f>
        <v>د.رانية فؤاد  </v>
      </c>
      <c r="W4" s="61" t="str">
        <f>CONCATENATE(VLOOKUP(S4,course_teacher!$A$1:$G$190,6,FALSE),"  ",VLOOKUP(S4,course_teacher!$A$1:$G$190,7,FALSE))</f>
        <v>م.ياسمين طنطاوي  </v>
      </c>
    </row>
    <row r="5" hidden="1">
      <c r="A5" s="62">
        <v>1.0</v>
      </c>
      <c r="B5" s="62">
        <v>0.0</v>
      </c>
      <c r="C5" s="63" t="s">
        <v>321</v>
      </c>
      <c r="D5" s="62">
        <v>1.0</v>
      </c>
      <c r="E5" s="76" t="s">
        <v>210</v>
      </c>
      <c r="F5" s="62" t="s">
        <v>201</v>
      </c>
      <c r="G5" s="63" t="s">
        <v>319</v>
      </c>
      <c r="H5" s="63" t="s">
        <v>322</v>
      </c>
      <c r="I5" s="63" t="str">
        <f>IF(G5="محاضرة",VLOOKUP(S5,course_teacher!$A$1:$G$190,4,FALSE),VLOOKUP(S5,course_teacher!$A$1:$G$190,6,FALSE))</f>
        <v>م.محمد يحيى</v>
      </c>
      <c r="J5" s="62">
        <f>IFNA(VLOOKUP(E5,course_info!$A$1:$I$199,5,FALSE),"")</f>
        <v>200</v>
      </c>
      <c r="K5" s="63" t="str">
        <f>IFNA(VLOOKUP(E5,course_info!$A$1:$I$199,4,false),"")</f>
        <v>Electrical Circuits II</v>
      </c>
      <c r="L5" s="65" t="str">
        <f t="shared" si="1"/>
        <v>الاحد 1</v>
      </c>
      <c r="M5" s="65" t="str">
        <f t="shared" si="2"/>
        <v>pow 200</v>
      </c>
      <c r="N5" s="65" t="str">
        <f>IFNA(CONCAT(VLOOKUP(D5, SlotTime!$A$2:$C$6, 3, FALSE),VLOOKUP(D5, SlotTime!$A$2:$C$6, 2, FALSE)),"")</f>
        <v>المحاضرة الاولي 8:50 - 10:20</v>
      </c>
      <c r="O5" s="65">
        <f t="shared" si="3"/>
        <v>1</v>
      </c>
      <c r="P5" s="65"/>
      <c r="Q5" s="65" t="str">
        <f>IFNA(SWITCH(G5,"محاضرة",VLOOKUP(E5,course_info!$A$2:$I$199,6,FALSE),"تمارين",VLOOKUP(E5,course_info!$A$2:$I$199,7,false)),"")</f>
        <v/>
      </c>
      <c r="R5" s="66" t="str">
        <f>IFNA(CONCATENATE("(",VLOOKUP(E5,course_info!$A$2:$I$199,6,FALSE),",",VLOOKUP(E5,course_info!$A$2:$I$199,7,false),")"),"")</f>
        <v>(,)</v>
      </c>
      <c r="S5" s="65" t="str">
        <f t="shared" si="4"/>
        <v>powEPE-212</v>
      </c>
      <c r="T5" s="67" t="str">
        <f>VLOOKUP(S5,course_teacher!$A$1:$G$190,4,FALSE)</f>
        <v>أ.م.د.مختارسعيد</v>
      </c>
      <c r="U5" s="68" t="str">
        <f>VLOOKUP(S5,course_teacher!$A$1:$G$190,6,FALSE)</f>
        <v>م.محمد يحيى</v>
      </c>
      <c r="V5" s="69" t="str">
        <f>CONCATENATE(VLOOKUP(S5,course_teacher!$A$1:$G$190,4,FALSE),"  ",VLOOKUP(S5,course_teacher!$A$1:$G$190,5,FALSE))</f>
        <v>أ.م.د.مختارسعيد  </v>
      </c>
      <c r="W5" s="69" t="str">
        <f>CONCATENATE(VLOOKUP(S5,course_teacher!$A$1:$G$190,6,FALSE),"  ",VLOOKUP(S5,course_teacher!$A$1:$G$190,7,FALSE))</f>
        <v>م.محمد يحيى  </v>
      </c>
    </row>
    <row r="6" hidden="1">
      <c r="A6" s="70">
        <v>1.0</v>
      </c>
      <c r="B6" s="70">
        <v>0.0</v>
      </c>
      <c r="C6" s="73" t="s">
        <v>323</v>
      </c>
      <c r="D6" s="70">
        <v>1.0</v>
      </c>
      <c r="E6" s="72" t="s">
        <v>180</v>
      </c>
      <c r="F6" s="70" t="s">
        <v>201</v>
      </c>
      <c r="G6" s="73" t="s">
        <v>319</v>
      </c>
      <c r="H6" s="73" t="s">
        <v>320</v>
      </c>
      <c r="I6" s="73" t="str">
        <f>IF(G6="محاضرة",VLOOKUP(S6,course_teacher!$A$1:$G$190,4,FALSE),VLOOKUP(S6,course_teacher!$A$1:$G$190,6,FALSE))</f>
        <v>م.ياسمين طنطاوي</v>
      </c>
      <c r="J6" s="70">
        <f>IFNA(VLOOKUP(E6,course_info!$A$1:$I$199,5,FALSE),"")</f>
        <v>200</v>
      </c>
      <c r="K6" s="73" t="str">
        <f>IFNA(VLOOKUP(E6,course_info!$A$1:$I$199,4,false),"")</f>
        <v>Electronics</v>
      </c>
      <c r="L6" s="74" t="str">
        <f t="shared" si="1"/>
        <v>الاربعاء 1</v>
      </c>
      <c r="M6" s="74" t="str">
        <f t="shared" si="2"/>
        <v>pow 200</v>
      </c>
      <c r="N6" s="74" t="str">
        <f>IFNA(CONCAT(VLOOKUP(D6, SlotTime!$A$2:$C$6, 3, FALSE),VLOOKUP(D6, SlotTime!$A$2:$C$6, 2, FALSE)),"")</f>
        <v>المحاضرة الاولي 8:50 - 10:20</v>
      </c>
      <c r="O6" s="74">
        <f t="shared" si="3"/>
        <v>4</v>
      </c>
      <c r="P6" s="74"/>
      <c r="Q6" s="74" t="str">
        <f>IFNA(SWITCH(G6,"محاضرة",VLOOKUP(E6,course_info!$A$2:$I$199,6,FALSE),"تمارين",VLOOKUP(E6,course_info!$A$2:$I$199,7,false)),"")</f>
        <v/>
      </c>
      <c r="R6" s="75" t="str">
        <f>IFNA(CONCATENATE("(",VLOOKUP(E6,course_info!$A$2:$I$199,6,FALSE),",",VLOOKUP(E6,course_info!$A$2:$I$199,7,false),")"),"")</f>
        <v>(,)</v>
      </c>
      <c r="S6" s="74" t="str">
        <f t="shared" si="4"/>
        <v>powCCE-211</v>
      </c>
      <c r="T6" s="59" t="str">
        <f>VLOOKUP(S6,course_teacher!$A$1:$G$190,4,FALSE)</f>
        <v>د.رانية فؤاد</v>
      </c>
      <c r="U6" s="68" t="str">
        <f>VLOOKUP(S6,course_teacher!$A$1:$G$190,6,FALSE)</f>
        <v>م.ياسمين طنطاوي</v>
      </c>
      <c r="V6" s="61" t="str">
        <f>CONCATENATE(VLOOKUP(S6,course_teacher!$A$1:$G$190,4,FALSE),"  ",VLOOKUP(S6,course_teacher!$A$1:$G$190,5,FALSE))</f>
        <v>د.رانية فؤاد  </v>
      </c>
      <c r="W6" s="61" t="str">
        <f>CONCATENATE(VLOOKUP(S6,course_teacher!$A$1:$G$190,6,FALSE),"  ",VLOOKUP(S6,course_teacher!$A$1:$G$190,7,FALSE))</f>
        <v>م.ياسمين طنطاوي  </v>
      </c>
    </row>
    <row r="7" hidden="1">
      <c r="A7" s="62">
        <v>1.0</v>
      </c>
      <c r="B7" s="62">
        <v>0.0</v>
      </c>
      <c r="C7" s="63" t="s">
        <v>318</v>
      </c>
      <c r="D7" s="62">
        <v>2.0</v>
      </c>
      <c r="E7" s="64" t="s">
        <v>224</v>
      </c>
      <c r="F7" s="62" t="s">
        <v>173</v>
      </c>
      <c r="G7" s="63" t="s">
        <v>324</v>
      </c>
      <c r="H7" s="63" t="s">
        <v>325</v>
      </c>
      <c r="I7" s="63" t="str">
        <f>IF(G7="محاضرة",VLOOKUP(S7,course_teacher!$A$1:$G$190,4,FALSE),VLOOKUP(S7,course_teacher!$A$1:$G$190,6,FALSE))</f>
        <v>أ.م.د.احمد نشأت</v>
      </c>
      <c r="J7" s="62">
        <f>IFNA(VLOOKUP(E7,course_info!$A$1:$I$199,5,FALSE),"")</f>
        <v>300</v>
      </c>
      <c r="K7" s="63" t="str">
        <f>IFNA(VLOOKUP(E7,course_info!$A$1:$I$199,4,false),"")</f>
        <v>الاتصالات التناظرية</v>
      </c>
      <c r="L7" s="65" t="str">
        <f t="shared" si="1"/>
        <v>الاثنين 2</v>
      </c>
      <c r="M7" s="65" t="str">
        <f t="shared" si="2"/>
        <v>comm 300</v>
      </c>
      <c r="N7" s="65" t="str">
        <f>IFNA(CONCAT(VLOOKUP(D7, SlotTime!$A$2:$C$6, 3, FALSE),VLOOKUP(D7, SlotTime!$A$2:$C$6, 2, FALSE)),"")</f>
        <v>المحاضرة الثانية10:30 - 12:00</v>
      </c>
      <c r="O7" s="65">
        <f t="shared" si="3"/>
        <v>2</v>
      </c>
      <c r="P7" s="65"/>
      <c r="Q7" s="65">
        <f>IFNA(SWITCH(G7,"محاضرة",VLOOKUP(E7,course_info!$A$2:$I$199,6,FALSE),"تمارين",VLOOKUP(E7,course_info!$A$2:$I$199,7,false)),"")</f>
        <v>2</v>
      </c>
      <c r="R7" s="66" t="str">
        <f>IFNA(CONCATENATE("(",VLOOKUP(E7,course_info!$A$2:$I$199,6,FALSE),",",VLOOKUP(E7,course_info!$A$2:$I$199,7,false),")"),"")</f>
        <v>(2,3)</v>
      </c>
      <c r="S7" s="65" t="str">
        <f t="shared" si="4"/>
        <v>commكهت-303</v>
      </c>
      <c r="T7" s="67" t="str">
        <f>VLOOKUP(S7,course_teacher!$A$1:$G$190,4,FALSE)</f>
        <v>أ.م.د.احمد نشأت</v>
      </c>
      <c r="U7" s="68" t="str">
        <f>VLOOKUP(S7,course_teacher!$A$1:$G$190,6,FALSE)</f>
        <v>م.عبدالرحمن اشرف</v>
      </c>
      <c r="V7" s="69" t="str">
        <f>CONCATENATE(VLOOKUP(S7,course_teacher!$A$1:$G$190,4,FALSE),"  ",VLOOKUP(S7,course_teacher!$A$1:$G$190,5,FALSE))</f>
        <v>أ.م.د.احمد نشأت  </v>
      </c>
      <c r="W7" s="69" t="str">
        <f>CONCATENATE(VLOOKUP(S7,course_teacher!$A$1:$G$190,6,FALSE),"  ",VLOOKUP(S7,course_teacher!$A$1:$G$190,7,FALSE))</f>
        <v>م.عبدالرحمن اشرف  </v>
      </c>
    </row>
    <row r="8" hidden="1">
      <c r="A8" s="70">
        <v>1.0</v>
      </c>
      <c r="B8" s="70">
        <v>0.0</v>
      </c>
      <c r="C8" s="73" t="s">
        <v>323</v>
      </c>
      <c r="D8" s="70">
        <v>1.0</v>
      </c>
      <c r="E8" s="77" t="s">
        <v>253</v>
      </c>
      <c r="F8" s="70" t="s">
        <v>176</v>
      </c>
      <c r="G8" s="73" t="s">
        <v>319</v>
      </c>
      <c r="H8" s="73" t="s">
        <v>326</v>
      </c>
      <c r="I8" s="73" t="str">
        <f>IF(G8="محاضرة",VLOOKUP(S8,course_teacher!$A$1:$G$190,4,FALSE),VLOOKUP(S8,course_teacher!$A$1:$G$190,6,FALSE))</f>
        <v>م.امنية حسنى</v>
      </c>
      <c r="J8" s="70">
        <f>IFNA(VLOOKUP(E8,course_info!$A$1:$I$199,5,FALSE),"")</f>
        <v>300</v>
      </c>
      <c r="K8" s="73" t="str">
        <f>IFNA(VLOOKUP(E8,course_info!$A$1:$I$199,4,false),"")</f>
        <v>أساسيات شبكات الحاسب</v>
      </c>
      <c r="L8" s="74" t="str">
        <f t="shared" si="1"/>
        <v>الاربعاء 1</v>
      </c>
      <c r="M8" s="74" t="str">
        <f t="shared" si="2"/>
        <v>comp 300</v>
      </c>
      <c r="N8" s="74" t="str">
        <f>IFNA(CONCAT(VLOOKUP(D8, SlotTime!$A$2:$C$6, 3, FALSE),VLOOKUP(D8, SlotTime!$A$2:$C$6, 2, FALSE)),"")</f>
        <v>المحاضرة الاولي 8:50 - 10:20</v>
      </c>
      <c r="O8" s="74">
        <f t="shared" si="3"/>
        <v>4</v>
      </c>
      <c r="P8" s="74"/>
      <c r="Q8" s="74" t="str">
        <f>IFNA(SWITCH(G8,"محاضرة",VLOOKUP(E8,course_info!$A$2:$I$199,6,FALSE),"تمارين",VLOOKUP(E8,course_info!$A$2:$I$199,7,false)),"")</f>
        <v/>
      </c>
      <c r="R8" s="75" t="str">
        <f>IFNA(CONCATENATE("(",VLOOKUP(E8,course_info!$A$2:$I$199,6,FALSE),",",VLOOKUP(E8,course_info!$A$2:$I$199,7,false),")"),"")</f>
        <v>(,)</v>
      </c>
      <c r="S8" s="74" t="str">
        <f t="shared" si="4"/>
        <v>compكهح-303</v>
      </c>
      <c r="T8" s="59" t="str">
        <f>VLOOKUP(S8,course_teacher!$A$1:$G$190,4,FALSE)</f>
        <v>أ.د.رانيا أبو السعود</v>
      </c>
      <c r="U8" s="68" t="str">
        <f>VLOOKUP(S8,course_teacher!$A$1:$G$190,6,FALSE)</f>
        <v>م.امنية حسنى</v>
      </c>
      <c r="V8" s="61" t="str">
        <f>CONCATENATE(VLOOKUP(S8,course_teacher!$A$1:$G$190,4,FALSE),"  ",VLOOKUP(S8,course_teacher!$A$1:$G$190,5,FALSE))</f>
        <v>أ.د.رانيا أبو السعود  </v>
      </c>
      <c r="W8" s="61" t="str">
        <f>CONCATENATE(VLOOKUP(S8,course_teacher!$A$1:$G$190,6,FALSE),"  ",VLOOKUP(S8,course_teacher!$A$1:$G$190,7,FALSE))</f>
        <v>م.امنية حسنى  </v>
      </c>
    </row>
    <row r="9" hidden="1">
      <c r="A9" s="62">
        <v>1.0</v>
      </c>
      <c r="B9" s="62">
        <v>0.0</v>
      </c>
      <c r="C9" s="63" t="s">
        <v>318</v>
      </c>
      <c r="D9" s="62">
        <v>2.0</v>
      </c>
      <c r="E9" s="64" t="s">
        <v>255</v>
      </c>
      <c r="F9" s="62" t="s">
        <v>176</v>
      </c>
      <c r="G9" s="63" t="s">
        <v>324</v>
      </c>
      <c r="H9" s="63" t="s">
        <v>325</v>
      </c>
      <c r="I9" s="63" t="str">
        <f>IF(G9="محاضرة",VLOOKUP(S9,course_teacher!$A$1:$G$190,4,FALSE),VLOOKUP(S9,course_teacher!$A$1:$G$190,6,FALSE))</f>
        <v>أ.م.د.احمد نشأت</v>
      </c>
      <c r="J9" s="62">
        <f>IFNA(VLOOKUP(E9,course_info!$A$1:$I$199,5,FALSE),"")</f>
        <v>300</v>
      </c>
      <c r="K9" s="63" t="str">
        <f>IFNA(VLOOKUP(E9,course_info!$A$1:$I$199,4,false),"")</f>
        <v>نظرية الاتصالات</v>
      </c>
      <c r="L9" s="65" t="str">
        <f t="shared" si="1"/>
        <v>الاثنين 2</v>
      </c>
      <c r="M9" s="65" t="str">
        <f t="shared" si="2"/>
        <v>comp 300</v>
      </c>
      <c r="N9" s="65" t="str">
        <f>IFNA(CONCAT(VLOOKUP(D9, SlotTime!$A$2:$C$6, 3, FALSE),VLOOKUP(D9, SlotTime!$A$2:$C$6, 2, FALSE)),"")</f>
        <v>المحاضرة الثانية10:30 - 12:00</v>
      </c>
      <c r="O9" s="65">
        <f t="shared" si="3"/>
        <v>2</v>
      </c>
      <c r="P9" s="65"/>
      <c r="Q9" s="65" t="str">
        <f>IFNA(SWITCH(G9,"محاضرة",VLOOKUP(E9,course_info!$A$2:$I$199,6,FALSE),"تمارين",VLOOKUP(E9,course_info!$A$2:$I$199,7,false)),"")</f>
        <v/>
      </c>
      <c r="R9" s="66" t="str">
        <f>IFNA(CONCATENATE("(",VLOOKUP(E9,course_info!$A$2:$I$199,6,FALSE),",",VLOOKUP(E9,course_info!$A$2:$I$199,7,false),")"),"")</f>
        <v>(,)</v>
      </c>
      <c r="S9" s="65" t="str">
        <f t="shared" si="4"/>
        <v>compكهح-314</v>
      </c>
      <c r="T9" s="67" t="str">
        <f>VLOOKUP(S9,course_teacher!$A$1:$G$190,4,FALSE)</f>
        <v>أ.م.د.احمد نشأت</v>
      </c>
      <c r="U9" s="68" t="str">
        <f>VLOOKUP(S9,course_teacher!$A$1:$G$190,6,FALSE)</f>
        <v>م.عبدالرحمن اشرف</v>
      </c>
      <c r="V9" s="69" t="str">
        <f>CONCATENATE(VLOOKUP(S9,course_teacher!$A$1:$G$190,4,FALSE),"  ",VLOOKUP(S9,course_teacher!$A$1:$G$190,5,FALSE))</f>
        <v>أ.م.د.احمد نشأت  </v>
      </c>
      <c r="W9" s="69" t="str">
        <f>CONCATENATE(VLOOKUP(S9,course_teacher!$A$1:$G$190,6,FALSE),"  ",VLOOKUP(S9,course_teacher!$A$1:$G$190,7,FALSE))</f>
        <v>م.عبدالرحمن اشرف  </v>
      </c>
    </row>
    <row r="10" hidden="1">
      <c r="A10" s="70">
        <v>1.0</v>
      </c>
      <c r="B10" s="70">
        <v>0.0</v>
      </c>
      <c r="C10" s="73" t="s">
        <v>318</v>
      </c>
      <c r="D10" s="70">
        <v>1.0</v>
      </c>
      <c r="E10" s="72" t="s">
        <v>177</v>
      </c>
      <c r="F10" s="70" t="s">
        <v>201</v>
      </c>
      <c r="G10" s="73" t="s">
        <v>319</v>
      </c>
      <c r="H10" s="73" t="s">
        <v>327</v>
      </c>
      <c r="I10" s="73" t="str">
        <f>IF(G10="محاضرة",VLOOKUP(S10,course_teacher!$A$1:$G$190,4,FALSE),VLOOKUP(S10,course_teacher!$A$1:$G$190,6,FALSE))</f>
        <v>م.جهاد عوض على</v>
      </c>
      <c r="J10" s="70">
        <f>IFNA(VLOOKUP(E10,course_info!$A$1:$I$199,5,FALSE),"")</f>
        <v>100</v>
      </c>
      <c r="K10" s="73" t="str">
        <f>IFNA(VLOOKUP(E10,course_info!$A$1:$I$199,4,false),"")</f>
        <v>Programming Techniques</v>
      </c>
      <c r="L10" s="74" t="str">
        <f t="shared" si="1"/>
        <v>الاثنين 1</v>
      </c>
      <c r="M10" s="74" t="str">
        <f t="shared" si="2"/>
        <v>pow 100</v>
      </c>
      <c r="N10" s="74" t="str">
        <f>IFNA(CONCAT(VLOOKUP(D10, SlotTime!$A$2:$C$6, 3, FALSE),VLOOKUP(D10, SlotTime!$A$2:$C$6, 2, FALSE)),"")</f>
        <v>المحاضرة الاولي 8:50 - 10:20</v>
      </c>
      <c r="O10" s="74">
        <f t="shared" si="3"/>
        <v>2</v>
      </c>
      <c r="P10" s="70"/>
      <c r="Q10" s="74" t="str">
        <f>IFNA(SWITCH(G10,"محاضرة",VLOOKUP(E10,course_info!$A$2:$I$199,6,FALSE),"تمارين",VLOOKUP(E10,course_info!$A$2:$I$199,7,false)),"")</f>
        <v/>
      </c>
      <c r="R10" s="75" t="str">
        <f>IFNA(CONCATENATE("(",VLOOKUP(E10,course_info!$A$2:$I$199,6,FALSE),",",VLOOKUP(E10,course_info!$A$2:$I$199,7,false),")"),"")</f>
        <v>(,)</v>
      </c>
      <c r="S10" s="74" t="str">
        <f t="shared" si="4"/>
        <v>powCCE-112</v>
      </c>
      <c r="T10" s="59" t="str">
        <f>VLOOKUP(S10,course_teacher!$A$1:$G$190,4,FALSE)</f>
        <v>د.مي عزالدين</v>
      </c>
      <c r="U10" s="68" t="str">
        <f>VLOOKUP(S10,course_teacher!$A$1:$G$190,6,FALSE)</f>
        <v>م.جهاد عوض على</v>
      </c>
      <c r="V10" s="61" t="str">
        <f>CONCATENATE(VLOOKUP(S10,course_teacher!$A$1:$G$190,4,FALSE),"  ",VLOOKUP(S10,course_teacher!$A$1:$G$190,5,FALSE))</f>
        <v>د.مي عزالدين  </v>
      </c>
      <c r="W10" s="61" t="str">
        <f>CONCATENATE(VLOOKUP(S10,course_teacher!$A$1:$G$190,6,FALSE),"  ",VLOOKUP(S10,course_teacher!$A$1:$G$190,7,FALSE))</f>
        <v>م.جهاد عوض على  </v>
      </c>
    </row>
    <row r="11" hidden="1">
      <c r="A11" s="62">
        <v>1.0</v>
      </c>
      <c r="B11" s="62">
        <v>0.0</v>
      </c>
      <c r="C11" s="63" t="s">
        <v>318</v>
      </c>
      <c r="D11" s="62">
        <v>4.0</v>
      </c>
      <c r="E11" s="76" t="s">
        <v>172</v>
      </c>
      <c r="F11" s="62" t="s">
        <v>201</v>
      </c>
      <c r="G11" s="63" t="s">
        <v>319</v>
      </c>
      <c r="H11" s="63" t="s">
        <v>328</v>
      </c>
      <c r="I11" s="63" t="str">
        <f>IF(G11="محاضرة",VLOOKUP(S11,course_teacher!$A$1:$G$190,4,FALSE),VLOOKUP(S11,course_teacher!$A$1:$G$190,6,FALSE))</f>
        <v>م.محمد سعد</v>
      </c>
      <c r="J11" s="62">
        <v>100.0</v>
      </c>
      <c r="K11" s="63" t="str">
        <f>IFNA(VLOOKUP(E11,course_info!$A$1:$I$199,4,false),"")</f>
        <v>Logic Design</v>
      </c>
      <c r="L11" s="65" t="str">
        <f t="shared" si="1"/>
        <v>الاثنين 4</v>
      </c>
      <c r="M11" s="65" t="str">
        <f t="shared" si="2"/>
        <v>pow 100</v>
      </c>
      <c r="N11" s="65" t="str">
        <f>IFNA(CONCAT(VLOOKUP(D11, SlotTime!$A$2:$C$6, 3, FALSE),VLOOKUP(D11, SlotTime!$A$2:$C$6, 2, FALSE)),"")</f>
        <v>المحاضرة الرابعة2:00 - 3:30</v>
      </c>
      <c r="O11" s="65">
        <f t="shared" si="3"/>
        <v>2</v>
      </c>
      <c r="P11" s="65"/>
      <c r="Q11" s="65" t="str">
        <f>IFNA(SWITCH(G11,"محاضرة",VLOOKUP(E11,course_info!$A$2:$I$199,6,FALSE),"تمارين",VLOOKUP(E11,course_info!$A$2:$I$199,7,false)),"")</f>
        <v/>
      </c>
      <c r="R11" s="66" t="str">
        <f>IFNA(CONCATENATE("(",VLOOKUP(E11,course_info!$A$2:$I$199,6,FALSE),",",VLOOKUP(E11,course_info!$A$2:$I$199,7,false),")"),"")</f>
        <v>(,)</v>
      </c>
      <c r="S11" s="65" t="str">
        <f t="shared" si="4"/>
        <v>powCCE-111</v>
      </c>
      <c r="T11" s="67" t="str">
        <f>VLOOKUP(S11,course_teacher!$A$1:$G$190,4,FALSE)</f>
        <v>د.احمد مصطفى</v>
      </c>
      <c r="U11" s="68" t="str">
        <f>VLOOKUP(S11,course_teacher!$A$1:$G$190,6,FALSE)</f>
        <v>م.محمد سعد</v>
      </c>
      <c r="V11" s="69" t="str">
        <f>CONCATENATE(VLOOKUP(S11,course_teacher!$A$1:$G$190,4,FALSE),"  ",VLOOKUP(S11,course_teacher!$A$1:$G$190,5,FALSE))</f>
        <v>د.احمد مصطفى  </v>
      </c>
      <c r="W11" s="69" t="str">
        <f>CONCATENATE(VLOOKUP(S11,course_teacher!$A$1:$G$190,6,FALSE),"  ",VLOOKUP(S11,course_teacher!$A$1:$G$190,7,FALSE))</f>
        <v>م.محمد سعد  </v>
      </c>
    </row>
    <row r="12" hidden="1">
      <c r="A12" s="70">
        <v>1.0</v>
      </c>
      <c r="B12" s="70">
        <v>0.0</v>
      </c>
      <c r="C12" s="73" t="s">
        <v>323</v>
      </c>
      <c r="D12" s="70">
        <v>1.0</v>
      </c>
      <c r="E12" s="77" t="s">
        <v>265</v>
      </c>
      <c r="F12" s="70" t="s">
        <v>176</v>
      </c>
      <c r="G12" s="73" t="s">
        <v>324</v>
      </c>
      <c r="H12" s="73" t="s">
        <v>329</v>
      </c>
      <c r="I12" s="73" t="str">
        <f>IF(G12="محاضرة",VLOOKUP(S12,course_teacher!$A$1:$G$190,4,FALSE),VLOOKUP(S12,course_teacher!$A$1:$G$190,6,FALSE))</f>
        <v>د.فاطمة مازن علي</v>
      </c>
      <c r="J12" s="70">
        <f>IFNA(VLOOKUP(E12,course_info!$A$1:$I$199,5,FALSE),"")</f>
        <v>400</v>
      </c>
      <c r="K12" s="73" t="str">
        <f>IFNA(VLOOKUP(E12,course_info!$A$1:$I$199,4,false),"")</f>
        <v>مقرر إختياري 5 تطبيقات و تقنيات الذكاء الاصطناعى</v>
      </c>
      <c r="L12" s="74" t="str">
        <f t="shared" si="1"/>
        <v>الاربعاء 1</v>
      </c>
      <c r="M12" s="74" t="str">
        <f t="shared" si="2"/>
        <v>comp 400</v>
      </c>
      <c r="N12" s="74" t="str">
        <f>IFNA(CONCAT(VLOOKUP(D12, SlotTime!$A$2:$C$6, 3, FALSE),VLOOKUP(D12, SlotTime!$A$2:$C$6, 2, FALSE)),"")</f>
        <v>المحاضرة الاولي 8:50 - 10:20</v>
      </c>
      <c r="O12" s="74">
        <f t="shared" si="3"/>
        <v>4</v>
      </c>
      <c r="P12" s="74"/>
      <c r="Q12" s="74" t="str">
        <f>IFNA(SWITCH(G12,"محاضرة",VLOOKUP(E12,course_info!$A$2:$I$199,6,FALSE),"تمارين",VLOOKUP(E12,course_info!$A$2:$I$199,7,false)),"")</f>
        <v/>
      </c>
      <c r="R12" s="75" t="str">
        <f>IFNA(CONCATENATE("(",VLOOKUP(E12,course_info!$A$2:$I$199,6,FALSE),",",VLOOKUP(E12,course_info!$A$2:$I$199,7,false),")"),"")</f>
        <v>(,)</v>
      </c>
      <c r="S12" s="74" t="str">
        <f t="shared" si="4"/>
        <v>compكهح-428</v>
      </c>
      <c r="T12" s="59" t="str">
        <f>VLOOKUP(S12,course_teacher!$A$1:$G$190,4,FALSE)</f>
        <v>د.فاطمة مازن علي</v>
      </c>
      <c r="U12" s="68" t="str">
        <f>VLOOKUP(S12,course_teacher!$A$1:$G$190,6,FALSE)</f>
        <v>م.محمد ناصر</v>
      </c>
      <c r="V12" s="61" t="str">
        <f>CONCATENATE(VLOOKUP(S12,course_teacher!$A$1:$G$190,4,FALSE),"  ",VLOOKUP(S12,course_teacher!$A$1:$G$190,5,FALSE))</f>
        <v>د.فاطمة مازن علي  </v>
      </c>
      <c r="W12" s="61" t="str">
        <f>CONCATENATE(VLOOKUP(S12,course_teacher!$A$1:$G$190,6,FALSE),"  ",VLOOKUP(S12,course_teacher!$A$1:$G$190,7,FALSE))</f>
        <v>م.محمد ناصر  </v>
      </c>
    </row>
    <row r="13" hidden="1">
      <c r="A13" s="62">
        <v>1.0</v>
      </c>
      <c r="B13" s="62">
        <v>0.0</v>
      </c>
      <c r="C13" s="63" t="s">
        <v>323</v>
      </c>
      <c r="D13" s="62">
        <v>1.0</v>
      </c>
      <c r="E13" s="64" t="s">
        <v>242</v>
      </c>
      <c r="F13" s="62" t="s">
        <v>173</v>
      </c>
      <c r="G13" s="63" t="s">
        <v>324</v>
      </c>
      <c r="H13" s="63" t="s">
        <v>325</v>
      </c>
      <c r="I13" s="63" t="str">
        <f>IF(G13="محاضرة",VLOOKUP(S13,course_teacher!$A$1:$G$190,4,FALSE),VLOOKUP(S13,course_teacher!$A$1:$G$190,6,FALSE))</f>
        <v>أ.م.د.جيهان نجيب</v>
      </c>
      <c r="J13" s="62">
        <f>IFNA(VLOOKUP(E13,course_info!$A$1:$I$199,5,FALSE),"")</f>
        <v>400</v>
      </c>
      <c r="K13" s="63" t="str">
        <f>IFNA(VLOOKUP(E13,course_info!$A$1:$I$199,4,false),"")</f>
        <v>مقرر اختياري 3 - شبكات الحاسب</v>
      </c>
      <c r="L13" s="65" t="str">
        <f t="shared" si="1"/>
        <v>الاربعاء 1</v>
      </c>
      <c r="M13" s="65" t="str">
        <f t="shared" si="2"/>
        <v>comm 400</v>
      </c>
      <c r="N13" s="65" t="str">
        <f>IFNA(CONCAT(VLOOKUP(D13, SlotTime!$A$2:$C$6, 3, FALSE),VLOOKUP(D13, SlotTime!$A$2:$C$6, 2, FALSE)),"")</f>
        <v>المحاضرة الاولي 8:50 - 10:20</v>
      </c>
      <c r="O13" s="65">
        <f t="shared" si="3"/>
        <v>4</v>
      </c>
      <c r="P13" s="65"/>
      <c r="Q13" s="65">
        <f>IFNA(SWITCH(G13,"محاضرة",VLOOKUP(E13,course_info!$A$2:$I$199,6,FALSE),"تمارين",VLOOKUP(E13,course_info!$A$2:$I$199,7,false)),"")</f>
        <v>2</v>
      </c>
      <c r="R13" s="66" t="str">
        <f>IFNA(CONCATENATE("(",VLOOKUP(E13,course_info!$A$2:$I$199,6,FALSE),",",VLOOKUP(E13,course_info!$A$2:$I$199,7,false),")"),"")</f>
        <v>(2,1)</v>
      </c>
      <c r="S13" s="65" t="str">
        <f t="shared" si="4"/>
        <v>commكهت-421</v>
      </c>
      <c r="T13" s="67" t="str">
        <f>VLOOKUP(S13,course_teacher!$A$1:$G$190,4,FALSE)</f>
        <v>أ.م.د.جيهان نجيب</v>
      </c>
      <c r="U13" s="68" t="str">
        <f>VLOOKUP(S13,course_teacher!$A$1:$G$190,6,FALSE)</f>
        <v>م.أحمد محمود</v>
      </c>
      <c r="V13" s="69" t="str">
        <f>CONCATENATE(VLOOKUP(S13,course_teacher!$A$1:$G$190,4,FALSE),"  ",VLOOKUP(S13,course_teacher!$A$1:$G$190,5,FALSE))</f>
        <v>أ.م.د.جيهان نجيب  </v>
      </c>
      <c r="W13" s="69" t="str">
        <f>CONCATENATE(VLOOKUP(S13,course_teacher!$A$1:$G$190,6,FALSE),"  ",VLOOKUP(S13,course_teacher!$A$1:$G$190,7,FALSE))</f>
        <v>م.أحمد محمود  </v>
      </c>
    </row>
    <row r="14" hidden="1">
      <c r="A14" s="70">
        <v>1.0</v>
      </c>
      <c r="B14" s="70">
        <v>0.0</v>
      </c>
      <c r="C14" s="73" t="s">
        <v>323</v>
      </c>
      <c r="D14" s="70">
        <v>1.0</v>
      </c>
      <c r="E14" s="77" t="s">
        <v>221</v>
      </c>
      <c r="F14" s="70" t="s">
        <v>173</v>
      </c>
      <c r="G14" s="73" t="s">
        <v>324</v>
      </c>
      <c r="H14" s="73" t="s">
        <v>330</v>
      </c>
      <c r="I14" s="73" t="str">
        <f>IF(G14="محاضرة",VLOOKUP(S14,course_teacher!$A$1:$G$190,4,FALSE),VLOOKUP(S14,course_teacher!$A$1:$G$190,6,FALSE))</f>
        <v>أ.م.د.جلال نديم</v>
      </c>
      <c r="J14" s="70">
        <f>IFNA(VLOOKUP(E14,course_info!$A$1:$I$199,5,FALSE),"")</f>
        <v>300</v>
      </c>
      <c r="K14" s="73" t="str">
        <f>IFNA(VLOOKUP(E14,course_info!$A$1:$I$199,4,false),"")</f>
        <v>موجات كهرومغناطيسية</v>
      </c>
      <c r="L14" s="74" t="str">
        <f t="shared" si="1"/>
        <v>الاربعاء 1</v>
      </c>
      <c r="M14" s="74" t="str">
        <f t="shared" si="2"/>
        <v>comm 300</v>
      </c>
      <c r="N14" s="74" t="str">
        <f>IFNA(CONCAT(VLOOKUP(D14, SlotTime!$A$2:$C$6, 3, FALSE),VLOOKUP(D14, SlotTime!$A$2:$C$6, 2, FALSE)),"")</f>
        <v>المحاضرة الاولي 8:50 - 10:20</v>
      </c>
      <c r="O14" s="74">
        <f t="shared" si="3"/>
        <v>4</v>
      </c>
      <c r="P14" s="70"/>
      <c r="Q14" s="74">
        <f>IFNA(SWITCH(G14,"محاضرة",VLOOKUP(E14,course_info!$A$2:$I$199,6,FALSE),"تمارين",VLOOKUP(E14,course_info!$A$2:$I$199,7,false)),"")</f>
        <v>2</v>
      </c>
      <c r="R14" s="75" t="str">
        <f>IFNA(CONCATENATE("(",VLOOKUP(E14,course_info!$A$2:$I$199,6,FALSE),",",VLOOKUP(E14,course_info!$A$2:$I$199,7,false),")"),"")</f>
        <v>(2,2)</v>
      </c>
      <c r="S14" s="74" t="str">
        <f t="shared" si="4"/>
        <v>commكهت-302</v>
      </c>
      <c r="T14" s="59" t="str">
        <f>VLOOKUP(S14,course_teacher!$A$1:$G$190,4,FALSE)</f>
        <v>أ.م.د.جلال نديم</v>
      </c>
      <c r="U14" s="68" t="str">
        <f>VLOOKUP(S14,course_teacher!$A$1:$G$190,6,FALSE)</f>
        <v>م.هشام ياسر أحمد عبد الفتاح</v>
      </c>
      <c r="V14" s="61" t="str">
        <f>CONCATENATE(VLOOKUP(S14,course_teacher!$A$1:$G$190,4,FALSE),"  ",VLOOKUP(S14,course_teacher!$A$1:$G$190,5,FALSE))</f>
        <v>أ.م.د.جلال نديم  </v>
      </c>
      <c r="W14" s="61" t="str">
        <f>CONCATENATE(VLOOKUP(S14,course_teacher!$A$1:$G$190,6,FALSE),"  ",VLOOKUP(S14,course_teacher!$A$1:$G$190,7,FALSE))</f>
        <v>م.هشام ياسر أحمد عبد الفتاح  </v>
      </c>
    </row>
    <row r="15" hidden="1">
      <c r="A15" s="62">
        <v>1.0</v>
      </c>
      <c r="B15" s="62">
        <v>0.0</v>
      </c>
      <c r="C15" s="63" t="s">
        <v>318</v>
      </c>
      <c r="D15" s="62">
        <v>3.0</v>
      </c>
      <c r="E15" s="76" t="s">
        <v>186</v>
      </c>
      <c r="F15" s="62" t="s">
        <v>201</v>
      </c>
      <c r="G15" s="63" t="s">
        <v>319</v>
      </c>
      <c r="H15" s="63" t="s">
        <v>328</v>
      </c>
      <c r="I15" s="63" t="str">
        <f>IF(G15="محاضرة",VLOOKUP(S15,course_teacher!$A$1:$G$190,4,FALSE),VLOOKUP(S15,course_teacher!$A$1:$G$190,6,FALSE))</f>
        <v>م.عبير مصطفى سيد</v>
      </c>
      <c r="J15" s="62">
        <f>IFNA(VLOOKUP(E15,course_info!$A$1:$I$199,5,FALSE),"")</f>
        <v>200</v>
      </c>
      <c r="K15" s="63" t="str">
        <f>IFNA(VLOOKUP(E15,course_info!$A$1:$I$199,4,false),"")</f>
        <v>Control Systems</v>
      </c>
      <c r="L15" s="65" t="str">
        <f t="shared" si="1"/>
        <v>الاثنين 3</v>
      </c>
      <c r="M15" s="65" t="str">
        <f t="shared" si="2"/>
        <v>pow 200</v>
      </c>
      <c r="N15" s="65" t="str">
        <f>IFNA(CONCAT(VLOOKUP(D15, SlotTime!$A$2:$C$6, 3, FALSE),VLOOKUP(D15, SlotTime!$A$2:$C$6, 2, FALSE)),"")</f>
        <v>المحاضرة الثالثه 12:20 - 1:50</v>
      </c>
      <c r="O15" s="65">
        <f t="shared" si="3"/>
        <v>2</v>
      </c>
      <c r="P15" s="65"/>
      <c r="Q15" s="65" t="str">
        <f>IFNA(SWITCH(G15,"محاضرة",VLOOKUP(E15,course_info!$A$2:$I$199,6,FALSE),"تمارين",VLOOKUP(E15,course_info!$A$2:$I$199,7,false)),"")</f>
        <v/>
      </c>
      <c r="R15" s="66" t="str">
        <f>IFNA(CONCATENATE("(",VLOOKUP(E15,course_info!$A$2:$I$199,6,FALSE),",",VLOOKUP(E15,course_info!$A$2:$I$199,7,false),")"),"")</f>
        <v>(,)</v>
      </c>
      <c r="S15" s="65" t="str">
        <f t="shared" si="4"/>
        <v>powCCE-213</v>
      </c>
      <c r="T15" s="67" t="str">
        <f>VLOOKUP(S15,course_teacher!$A$1:$G$190,4,FALSE)</f>
        <v>د.منال شعبان</v>
      </c>
      <c r="U15" s="68" t="str">
        <f>VLOOKUP(S15,course_teacher!$A$1:$G$190,6,FALSE)</f>
        <v>م.عبير مصطفى سيد</v>
      </c>
      <c r="V15" s="69" t="str">
        <f>CONCATENATE(VLOOKUP(S15,course_teacher!$A$1:$G$190,4,FALSE),"  ",VLOOKUP(S15,course_teacher!$A$1:$G$190,5,FALSE))</f>
        <v>د.منال شعبان  </v>
      </c>
      <c r="W15" s="69" t="str">
        <f>CONCATENATE(VLOOKUP(S15,course_teacher!$A$1:$G$190,6,FALSE),"  ",VLOOKUP(S15,course_teacher!$A$1:$G$190,7,FALSE))</f>
        <v>م.عبير مصطفى سيد  </v>
      </c>
    </row>
    <row r="16" hidden="1">
      <c r="A16" s="70">
        <v>1.0</v>
      </c>
      <c r="B16" s="70">
        <v>0.0</v>
      </c>
      <c r="C16" s="73" t="s">
        <v>321</v>
      </c>
      <c r="D16" s="70">
        <v>1.0</v>
      </c>
      <c r="E16" s="77" t="s">
        <v>255</v>
      </c>
      <c r="F16" s="70" t="s">
        <v>176</v>
      </c>
      <c r="G16" s="73" t="s">
        <v>319</v>
      </c>
      <c r="H16" s="73" t="s">
        <v>331</v>
      </c>
      <c r="I16" s="73" t="str">
        <f>IF(G16="محاضرة",VLOOKUP(S16,course_teacher!$A$1:$G$190,4,FALSE),VLOOKUP(S16,course_teacher!$A$1:$G$190,6,FALSE))</f>
        <v>م.عبدالرحمن اشرف</v>
      </c>
      <c r="J16" s="70">
        <f>IFNA(VLOOKUP(E16,course_info!$A$1:$I$199,5,FALSE),"")</f>
        <v>300</v>
      </c>
      <c r="K16" s="73" t="str">
        <f>IFNA(VLOOKUP(E16,course_info!$A$1:$I$199,4,false),"")</f>
        <v>نظرية الاتصالات</v>
      </c>
      <c r="L16" s="74" t="str">
        <f t="shared" si="1"/>
        <v>الاحد 1</v>
      </c>
      <c r="M16" s="74" t="str">
        <f t="shared" si="2"/>
        <v>comp 300</v>
      </c>
      <c r="N16" s="74" t="str">
        <f>IFNA(CONCAT(VLOOKUP(D16, SlotTime!$A$2:$C$6, 3, FALSE),VLOOKUP(D16, SlotTime!$A$2:$C$6, 2, FALSE)),"")</f>
        <v>المحاضرة الاولي 8:50 - 10:20</v>
      </c>
      <c r="O16" s="74">
        <f t="shared" si="3"/>
        <v>1</v>
      </c>
      <c r="P16" s="74"/>
      <c r="Q16" s="74" t="str">
        <f>IFNA(SWITCH(G16,"محاضرة",VLOOKUP(E16,course_info!$A$2:$I$199,6,FALSE),"تمارين",VLOOKUP(E16,course_info!$A$2:$I$199,7,false)),"")</f>
        <v/>
      </c>
      <c r="R16" s="75" t="str">
        <f>IFNA(CONCATENATE("(",VLOOKUP(E16,course_info!$A$2:$I$199,6,FALSE),",",VLOOKUP(E16,course_info!$A$2:$I$199,7,false),")"),"")</f>
        <v>(,)</v>
      </c>
      <c r="S16" s="74" t="str">
        <f t="shared" si="4"/>
        <v>compكهح-314</v>
      </c>
      <c r="T16" s="59" t="str">
        <f>VLOOKUP(S16,course_teacher!$A$1:$G$190,4,FALSE)</f>
        <v>أ.م.د.احمد نشأت</v>
      </c>
      <c r="U16" s="68" t="str">
        <f>VLOOKUP(S16,course_teacher!$A$1:$G$190,6,FALSE)</f>
        <v>م.عبدالرحمن اشرف</v>
      </c>
      <c r="V16" s="61" t="str">
        <f>CONCATENATE(VLOOKUP(S16,course_teacher!$A$1:$G$190,4,FALSE),"  ",VLOOKUP(S16,course_teacher!$A$1:$G$190,5,FALSE))</f>
        <v>أ.م.د.احمد نشأت  </v>
      </c>
      <c r="W16" s="61" t="str">
        <f>CONCATENATE(VLOOKUP(S16,course_teacher!$A$1:$G$190,6,FALSE),"  ",VLOOKUP(S16,course_teacher!$A$1:$G$190,7,FALSE))</f>
        <v>م.عبدالرحمن اشرف  </v>
      </c>
    </row>
    <row r="17" hidden="1">
      <c r="A17" s="62">
        <v>1.0</v>
      </c>
      <c r="B17" s="62">
        <v>0.0</v>
      </c>
      <c r="C17" s="63" t="s">
        <v>321</v>
      </c>
      <c r="D17" s="62">
        <v>2.0</v>
      </c>
      <c r="E17" s="64" t="s">
        <v>274</v>
      </c>
      <c r="F17" s="62" t="s">
        <v>201</v>
      </c>
      <c r="G17" s="63" t="s">
        <v>324</v>
      </c>
      <c r="H17" s="63" t="s">
        <v>322</v>
      </c>
      <c r="I17" s="63" t="str">
        <f>IF(G17="محاضرة",VLOOKUP(S17,course_teacher!$A$1:$G$190,4,FALSE),VLOOKUP(S17,course_teacher!$A$1:$G$190,6,FALSE))</f>
        <v>د.أحمد فرحان محمد</v>
      </c>
      <c r="J17" s="62">
        <f>IFNA(VLOOKUP(E17,course_info!$A$1:$I$199,5,FALSE),"")</f>
        <v>300</v>
      </c>
      <c r="K17" s="63" t="str">
        <f>IFNA(VLOOKUP(E17,course_info!$A$1:$I$199,4,false),"")</f>
        <v>تطبيقات الحاسب الآلى فى الهندسة الكهربية</v>
      </c>
      <c r="L17" s="65" t="str">
        <f t="shared" si="1"/>
        <v>الاحد 2</v>
      </c>
      <c r="M17" s="65" t="str">
        <f t="shared" si="2"/>
        <v>pow 300</v>
      </c>
      <c r="N17" s="65" t="str">
        <f>IFNA(CONCAT(VLOOKUP(D17, SlotTime!$A$2:$C$6, 3, FALSE),VLOOKUP(D17, SlotTime!$A$2:$C$6, 2, FALSE)),"")</f>
        <v>المحاضرة الثانية10:30 - 12:00</v>
      </c>
      <c r="O17" s="65">
        <f t="shared" si="3"/>
        <v>1</v>
      </c>
      <c r="P17" s="65"/>
      <c r="Q17" s="65" t="str">
        <f>IFNA(SWITCH(G17,"محاضرة",VLOOKUP(E17,course_info!$A$2:$I$199,6,FALSE),"تمارين",VLOOKUP(E17,course_info!$A$2:$I$199,7,false)),"")</f>
        <v/>
      </c>
      <c r="R17" s="66" t="str">
        <f>IFNA(CONCATENATE("(",VLOOKUP(E17,course_info!$A$2:$I$199,6,FALSE),",",VLOOKUP(E17,course_info!$A$2:$I$199,7,false),")"),"")</f>
        <v>(,)</v>
      </c>
      <c r="S17" s="65" t="str">
        <f t="shared" si="4"/>
        <v>powكهق-302</v>
      </c>
      <c r="T17" s="67" t="str">
        <f>VLOOKUP(S17,course_teacher!$A$1:$G$190,4,FALSE)</f>
        <v>د.أحمد فرحان محمد</v>
      </c>
      <c r="U17" s="68" t="str">
        <f>VLOOKUP(S17,course_teacher!$A$1:$G$190,6,FALSE)</f>
        <v>م.محمد ربيع</v>
      </c>
      <c r="V17" s="69" t="str">
        <f>CONCATENATE(VLOOKUP(S17,course_teacher!$A$1:$G$190,4,FALSE),"  ",VLOOKUP(S17,course_teacher!$A$1:$G$190,5,FALSE))</f>
        <v>د.أحمد فرحان محمد  </v>
      </c>
      <c r="W17" s="69" t="str">
        <f>CONCATENATE(VLOOKUP(S17,course_teacher!$A$1:$G$190,6,FALSE),"  ",VLOOKUP(S17,course_teacher!$A$1:$G$190,7,FALSE))</f>
        <v>م.محمد ربيع  </v>
      </c>
    </row>
    <row r="18" hidden="1">
      <c r="A18" s="70">
        <v>1.0</v>
      </c>
      <c r="B18" s="70">
        <v>0.0</v>
      </c>
      <c r="C18" s="73" t="s">
        <v>323</v>
      </c>
      <c r="D18" s="70">
        <v>2.0</v>
      </c>
      <c r="E18" s="77" t="s">
        <v>218</v>
      </c>
      <c r="F18" s="70" t="s">
        <v>173</v>
      </c>
      <c r="G18" s="73" t="s">
        <v>319</v>
      </c>
      <c r="H18" s="73" t="s">
        <v>322</v>
      </c>
      <c r="I18" s="73" t="str">
        <f>IF(G18="محاضرة",VLOOKUP(S18,course_teacher!$A$1:$G$190,4,FALSE),VLOOKUP(S18,course_teacher!$A$1:$G$190,6,FALSE))</f>
        <v>م.محمد مصطفى محمود علي</v>
      </c>
      <c r="J18" s="70">
        <f>IFNA(VLOOKUP(E18,course_info!$A$1:$I$199,5,FALSE),"")</f>
        <v>300</v>
      </c>
      <c r="K18" s="73" t="str">
        <f>IFNA(VLOOKUP(E18,course_info!$A$1:$I$199,4,false),"")</f>
        <v>الكترونيات 4</v>
      </c>
      <c r="L18" s="74" t="str">
        <f t="shared" si="1"/>
        <v>الاربعاء 2</v>
      </c>
      <c r="M18" s="74" t="str">
        <f t="shared" si="2"/>
        <v>comm 300</v>
      </c>
      <c r="N18" s="74" t="str">
        <f>IFNA(CONCAT(VLOOKUP(D18, SlotTime!$A$2:$C$6, 3, FALSE),VLOOKUP(D18, SlotTime!$A$2:$C$6, 2, FALSE)),"")</f>
        <v>المحاضرة الثانية10:30 - 12:00</v>
      </c>
      <c r="O18" s="74">
        <f t="shared" si="3"/>
        <v>4</v>
      </c>
      <c r="P18" s="74"/>
      <c r="Q18" s="74" t="str">
        <f>IFNA(SWITCH(G18,"محاضرة",VLOOKUP(E18,course_info!$A$2:$I$199,6,FALSE),"تمارين",VLOOKUP(E18,course_info!$A$2:$I$199,7,false)),"")</f>
        <v/>
      </c>
      <c r="R18" s="75" t="str">
        <f>IFNA(CONCATENATE("(",VLOOKUP(E18,course_info!$A$2:$I$199,6,FALSE),",",VLOOKUP(E18,course_info!$A$2:$I$199,7,false),")"),"")</f>
        <v>(,)</v>
      </c>
      <c r="S18" s="74" t="str">
        <f t="shared" si="4"/>
        <v>commكهت-301</v>
      </c>
      <c r="T18" s="59" t="str">
        <f>VLOOKUP(S18,course_teacher!$A$1:$G$190,4,FALSE)</f>
        <v>د.محمد حمدى</v>
      </c>
      <c r="U18" s="68" t="str">
        <f>VLOOKUP(S18,course_teacher!$A$1:$G$190,6,FALSE)</f>
        <v>م.محمد مصطفى محمود علي</v>
      </c>
      <c r="V18" s="61" t="str">
        <f>CONCATENATE(VLOOKUP(S18,course_teacher!$A$1:$G$190,4,FALSE),"  ",VLOOKUP(S18,course_teacher!$A$1:$G$190,5,FALSE))</f>
        <v>د.محمد حمدى  </v>
      </c>
      <c r="W18" s="61" t="str">
        <f>CONCATENATE(VLOOKUP(S18,course_teacher!$A$1:$G$190,6,FALSE),"  ",VLOOKUP(S18,course_teacher!$A$1:$G$190,7,FALSE))</f>
        <v>م.محمد مصطفى محمود علي  </v>
      </c>
    </row>
    <row r="19" hidden="1">
      <c r="A19" s="62">
        <v>1.0</v>
      </c>
      <c r="B19" s="62">
        <v>0.0</v>
      </c>
      <c r="C19" s="63" t="s">
        <v>323</v>
      </c>
      <c r="D19" s="62">
        <v>2.0</v>
      </c>
      <c r="E19" s="64" t="s">
        <v>288</v>
      </c>
      <c r="F19" s="62" t="s">
        <v>201</v>
      </c>
      <c r="G19" s="63" t="s">
        <v>319</v>
      </c>
      <c r="H19" s="63" t="s">
        <v>326</v>
      </c>
      <c r="I19" s="63" t="str">
        <f>IF(G19="محاضرة",VLOOKUP(S19,course_teacher!$A$1:$G$190,4,FALSE),VLOOKUP(S19,course_teacher!$A$1:$G$190,6,FALSE))</f>
        <v>م.مصطفي نورالدين مصطفي</v>
      </c>
      <c r="J19" s="62">
        <f>IFNA(VLOOKUP(E19,course_info!$A$1:$I$199,5,FALSE),"")</f>
        <v>400</v>
      </c>
      <c r="K19" s="63" t="str">
        <f>IFNA(VLOOKUP(E19,course_info!$A$1:$I$199,4,false),"")</f>
        <v>النظرية الموحدة للآلات الكهربية</v>
      </c>
      <c r="L19" s="65" t="str">
        <f t="shared" si="1"/>
        <v>الاربعاء 2</v>
      </c>
      <c r="M19" s="65" t="str">
        <f t="shared" si="2"/>
        <v>pow 400</v>
      </c>
      <c r="N19" s="65" t="str">
        <f>IFNA(CONCAT(VLOOKUP(D19, SlotTime!$A$2:$C$6, 3, FALSE),VLOOKUP(D19, SlotTime!$A$2:$C$6, 2, FALSE)),"")</f>
        <v>المحاضرة الثانية10:30 - 12:00</v>
      </c>
      <c r="O19" s="65">
        <f t="shared" si="3"/>
        <v>4</v>
      </c>
      <c r="P19" s="65"/>
      <c r="Q19" s="65" t="str">
        <f>IFNA(SWITCH(G19,"محاضرة",VLOOKUP(E19,course_info!$A$2:$I$199,6,FALSE),"تمارين",VLOOKUP(E19,course_info!$A$2:$I$199,7,false)),"")</f>
        <v/>
      </c>
      <c r="R19" s="66" t="str">
        <f>IFNA(CONCATENATE("(",VLOOKUP(E19,course_info!$A$2:$I$199,6,FALSE),",",VLOOKUP(E19,course_info!$A$2:$I$199,7,false),")"),"")</f>
        <v>(,)</v>
      </c>
      <c r="S19" s="65" t="str">
        <f t="shared" si="4"/>
        <v>powكهق-402</v>
      </c>
      <c r="T19" s="67" t="str">
        <f>VLOOKUP(S19,course_teacher!$A$1:$G$190,4,FALSE)</f>
        <v>د.هبه محمود صوفي</v>
      </c>
      <c r="U19" s="68" t="str">
        <f>VLOOKUP(S19,course_teacher!$A$1:$G$190,6,FALSE)</f>
        <v>م.مصطفي نورالدين مصطفي</v>
      </c>
      <c r="V19" s="69" t="str">
        <f>CONCATENATE(VLOOKUP(S19,course_teacher!$A$1:$G$190,4,FALSE),"  ",VLOOKUP(S19,course_teacher!$A$1:$G$190,5,FALSE))</f>
        <v>د.هبه محمود صوفي  </v>
      </c>
      <c r="W19" s="69" t="str">
        <f>CONCATENATE(VLOOKUP(S19,course_teacher!$A$1:$G$190,6,FALSE),"  ",VLOOKUP(S19,course_teacher!$A$1:$G$190,7,FALSE))</f>
        <v>م.مصطفي نورالدين مصطفي  </v>
      </c>
    </row>
    <row r="20" hidden="1">
      <c r="A20" s="70">
        <v>1.0</v>
      </c>
      <c r="B20" s="70">
        <v>0.0</v>
      </c>
      <c r="C20" s="73" t="s">
        <v>321</v>
      </c>
      <c r="D20" s="70">
        <v>2.0</v>
      </c>
      <c r="E20" s="77" t="s">
        <v>238</v>
      </c>
      <c r="F20" s="70" t="s">
        <v>173</v>
      </c>
      <c r="G20" s="73" t="s">
        <v>324</v>
      </c>
      <c r="H20" s="73" t="s">
        <v>326</v>
      </c>
      <c r="I20" s="73" t="str">
        <f>IF(G20="محاضرة",VLOOKUP(S20,course_teacher!$A$1:$G$190,4,FALSE),VLOOKUP(S20,course_teacher!$A$1:$G$190,6,FALSE))</f>
        <v>أ.م.د.تامر بركات</v>
      </c>
      <c r="J20" s="70">
        <f>IFNA(VLOOKUP(E20,course_info!$A$1:$I$199,5,FALSE),"")</f>
        <v>400</v>
      </c>
      <c r="K20" s="73" t="str">
        <f>IFNA(VLOOKUP(E20,course_info!$A$1:$I$199,4,false),"")</f>
        <v>هندسة الموجات الميكرونية</v>
      </c>
      <c r="L20" s="74" t="str">
        <f t="shared" si="1"/>
        <v>الاحد 2</v>
      </c>
      <c r="M20" s="74" t="str">
        <f t="shared" si="2"/>
        <v>comm 400</v>
      </c>
      <c r="N20" s="74" t="str">
        <f>IFNA(CONCAT(VLOOKUP(D20, SlotTime!$A$2:$C$6, 3, FALSE),VLOOKUP(D20, SlotTime!$A$2:$C$6, 2, FALSE)),"")</f>
        <v>المحاضرة الثانية10:30 - 12:00</v>
      </c>
      <c r="O20" s="74">
        <f t="shared" si="3"/>
        <v>1</v>
      </c>
      <c r="P20" s="74"/>
      <c r="Q20" s="74">
        <f>IFNA(SWITCH(G20,"محاضرة",VLOOKUP(E20,course_info!$A$2:$I$199,6,FALSE),"تمارين",VLOOKUP(E20,course_info!$A$2:$I$199,7,false)),"")</f>
        <v>2</v>
      </c>
      <c r="R20" s="75" t="str">
        <f>IFNA(CONCATENATE("(",VLOOKUP(E20,course_info!$A$2:$I$199,6,FALSE),",",VLOOKUP(E20,course_info!$A$2:$I$199,7,false),")"),"")</f>
        <v>(2,2)</v>
      </c>
      <c r="S20" s="74" t="str">
        <f t="shared" si="4"/>
        <v>commكهت-403</v>
      </c>
      <c r="T20" s="59" t="str">
        <f>VLOOKUP(S20,course_teacher!$A$1:$G$190,4,FALSE)</f>
        <v>أ.م.د.تامر بركات</v>
      </c>
      <c r="U20" s="68" t="str">
        <f>VLOOKUP(S20,course_teacher!$A$1:$G$190,6,FALSE)</f>
        <v>م.عبدالرحمن حسن</v>
      </c>
      <c r="V20" s="61" t="str">
        <f>CONCATENATE(VLOOKUP(S20,course_teacher!$A$1:$G$190,4,FALSE),"  ",VLOOKUP(S20,course_teacher!$A$1:$G$190,5,FALSE))</f>
        <v>أ.م.د.تامر بركات  </v>
      </c>
      <c r="W20" s="61" t="str">
        <f>CONCATENATE(VLOOKUP(S20,course_teacher!$A$1:$G$190,6,FALSE),"  ",VLOOKUP(S20,course_teacher!$A$1:$G$190,7,FALSE))</f>
        <v>م.عبدالرحمن حسن  </v>
      </c>
    </row>
    <row r="21" hidden="1">
      <c r="A21" s="78">
        <v>1.0</v>
      </c>
      <c r="B21" s="78">
        <v>0.0</v>
      </c>
      <c r="C21" s="79" t="s">
        <v>323</v>
      </c>
      <c r="D21" s="80">
        <v>2.0</v>
      </c>
      <c r="E21" s="78" t="s">
        <v>242</v>
      </c>
      <c r="F21" s="81" t="s">
        <v>173</v>
      </c>
      <c r="G21" s="81" t="s">
        <v>324</v>
      </c>
      <c r="H21" s="79" t="s">
        <v>325</v>
      </c>
      <c r="I21" s="81" t="str">
        <f>IF(G21="محاضرة",VLOOKUP(S21,course_teacher!$A$1:$G$190,4,FALSE),VLOOKUP(S21,course_teacher!$A$1:$G$190,6,FALSE))</f>
        <v>أ.م.د.جيهان نجيب</v>
      </c>
      <c r="J21" s="81">
        <f>IFNA(VLOOKUP(E21,course_info!$A$1:$I$199,5,FALSE),"")</f>
        <v>400</v>
      </c>
      <c r="K21" s="81" t="str">
        <f>IFNA(VLOOKUP(E21,course_info!$A$1:$I$199,4,false),"")</f>
        <v>مقرر اختياري 3 - شبكات الحاسب</v>
      </c>
      <c r="L21" s="67" t="str">
        <f t="shared" si="1"/>
        <v>الاربعاء 2</v>
      </c>
      <c r="M21" s="67" t="str">
        <f t="shared" si="2"/>
        <v>comm 400</v>
      </c>
      <c r="N21" s="67" t="str">
        <f>IFNA(CONCAT(VLOOKUP(D21, SlotTime!$A$2:$C$6, 3, FALSE),VLOOKUP(D21, SlotTime!$A$2:$C$6, 2, FALSE)),"")</f>
        <v>المحاضرة الثانية10:30 - 12:00</v>
      </c>
      <c r="O21" s="67">
        <f t="shared" si="3"/>
        <v>4</v>
      </c>
      <c r="P21" s="82"/>
      <c r="Q21" s="82">
        <f>IFNA(SWITCH(G21,"محاضرة",VLOOKUP(E21,course_info!$A$2:$I$199,6,FALSE),"تمارين",VLOOKUP(E21,course_info!$A$2:$I$199,7,false)),"")</f>
        <v>2</v>
      </c>
      <c r="R21" s="83" t="str">
        <f>IFNA(CONCATENATE("(",VLOOKUP(E21,course_info!$A$2:$I$199,6,FALSE),",",VLOOKUP(E21,course_info!$A$2:$I$199,7,false),")"),"")</f>
        <v>(2,1)</v>
      </c>
      <c r="S21" s="67" t="str">
        <f t="shared" si="4"/>
        <v>commكهت-421</v>
      </c>
      <c r="T21" s="67" t="str">
        <f>VLOOKUP(S21,course_teacher!$A$1:$G$190,4,FALSE)</f>
        <v>أ.م.د.جيهان نجيب</v>
      </c>
      <c r="U21" s="69" t="str">
        <f>VLOOKUP(S21,course_teacher!$A$1:$G$190,6,FALSE)</f>
        <v>م.أحمد محمود</v>
      </c>
      <c r="V21" s="69" t="str">
        <f>CONCATENATE(VLOOKUP(S21,course_teacher!$A$1:$G$190,4,FALSE),"  ",VLOOKUP(S21,course_teacher!$A$1:$G$190,5,FALSE))</f>
        <v>أ.م.د.جيهان نجيب  </v>
      </c>
      <c r="W21" s="69" t="str">
        <f>CONCATENATE(VLOOKUP(S21,course_teacher!$A$1:$G$190,6,FALSE),"  ",VLOOKUP(S21,course_teacher!$A$1:$G$190,7,FALSE))</f>
        <v>م.أحمد محمود  </v>
      </c>
    </row>
    <row r="22" hidden="1">
      <c r="A22" s="70">
        <v>1.0</v>
      </c>
      <c r="B22" s="70">
        <v>0.0</v>
      </c>
      <c r="C22" s="73" t="s">
        <v>321</v>
      </c>
      <c r="D22" s="70">
        <v>3.0</v>
      </c>
      <c r="E22" s="72" t="s">
        <v>172</v>
      </c>
      <c r="F22" s="70" t="s">
        <v>173</v>
      </c>
      <c r="G22" s="73" t="s">
        <v>324</v>
      </c>
      <c r="H22" s="73" t="s">
        <v>327</v>
      </c>
      <c r="I22" s="73" t="str">
        <f>IF(G22="محاضرة",VLOOKUP(S22,course_teacher!$A$1:$G$190,4,FALSE),VLOOKUP(S22,course_teacher!$A$1:$G$190,6,FALSE))</f>
        <v>د.احمد مصطفى</v>
      </c>
      <c r="J22" s="70">
        <v>100.0</v>
      </c>
      <c r="K22" s="73" t="str">
        <f>IFNA(VLOOKUP(E22,course_info!$A$1:$I$199,4,false),"")</f>
        <v>Logic Design</v>
      </c>
      <c r="L22" s="74" t="str">
        <f t="shared" si="1"/>
        <v>الاحد 3</v>
      </c>
      <c r="M22" s="74" t="str">
        <f t="shared" si="2"/>
        <v>comm 100</v>
      </c>
      <c r="N22" s="74" t="str">
        <f>IFNA(CONCAT(VLOOKUP(D22, SlotTime!$A$2:$C$6, 3, FALSE),VLOOKUP(D22, SlotTime!$A$2:$C$6, 2, FALSE)),"")</f>
        <v>المحاضرة الثالثه 12:20 - 1:50</v>
      </c>
      <c r="O22" s="74">
        <f t="shared" si="3"/>
        <v>1</v>
      </c>
      <c r="P22" s="70"/>
      <c r="Q22" s="74" t="str">
        <f>IFNA(SWITCH(G22,"محاضرة",VLOOKUP(E22,course_info!$A$2:$I$199,6,FALSE),"تمارين",VLOOKUP(E22,course_info!$A$2:$I$199,7,false)),"")</f>
        <v/>
      </c>
      <c r="R22" s="75" t="str">
        <f>IFNA(CONCATENATE("(",VLOOKUP(E22,course_info!$A$2:$I$199,6,FALSE),",",VLOOKUP(E22,course_info!$A$2:$I$199,7,false),")"),"")</f>
        <v>(,)</v>
      </c>
      <c r="S22" s="74" t="str">
        <f t="shared" si="4"/>
        <v>commCCE-111</v>
      </c>
      <c r="T22" s="59" t="str">
        <f>VLOOKUP(S22,course_teacher!$A$1:$G$190,4,FALSE)</f>
        <v>د.احمد مصطفى</v>
      </c>
      <c r="U22" s="68" t="str">
        <f>VLOOKUP(S22,course_teacher!$A$1:$G$190,6,FALSE)</f>
        <v>م.محمود هاشم</v>
      </c>
      <c r="V22" s="61" t="str">
        <f>CONCATENATE(VLOOKUP(S22,course_teacher!$A$1:$G$190,4,FALSE),"  ",VLOOKUP(S22,course_teacher!$A$1:$G$190,5,FALSE))</f>
        <v>د.احمد مصطفى  </v>
      </c>
      <c r="W22" s="61" t="str">
        <f>CONCATENATE(VLOOKUP(S22,course_teacher!$A$1:$G$190,6,FALSE),"  ",VLOOKUP(S22,course_teacher!$A$1:$G$190,7,FALSE))</f>
        <v>م.محمود هاشم  </v>
      </c>
    </row>
    <row r="23" hidden="1">
      <c r="A23" s="62">
        <v>1.0</v>
      </c>
      <c r="B23" s="62">
        <v>0.0</v>
      </c>
      <c r="C23" s="63" t="s">
        <v>318</v>
      </c>
      <c r="D23" s="62">
        <v>2.0</v>
      </c>
      <c r="E23" s="76" t="s">
        <v>204</v>
      </c>
      <c r="F23" s="62" t="s">
        <v>201</v>
      </c>
      <c r="G23" s="63" t="s">
        <v>324</v>
      </c>
      <c r="H23" s="63" t="s">
        <v>327</v>
      </c>
      <c r="I23" s="63" t="str">
        <f>IF(G23="محاضرة",VLOOKUP(S23,course_teacher!$A$1:$G$190,4,FALSE),VLOOKUP(S23,course_teacher!$A$1:$G$190,6,FALSE))</f>
        <v>د.وائل وهبه</v>
      </c>
      <c r="J23" s="62">
        <f>IFNA(VLOOKUP(E23,course_info!$A$1:$I$199,5,FALSE),"")</f>
        <v>100</v>
      </c>
      <c r="K23" s="63" t="str">
        <f>IFNA(VLOOKUP(E23,course_info!$A$1:$I$199,4,false),"")</f>
        <v>Electrical Circuits I</v>
      </c>
      <c r="L23" s="65" t="str">
        <f t="shared" si="1"/>
        <v>الاثنين 2</v>
      </c>
      <c r="M23" s="65" t="str">
        <f t="shared" si="2"/>
        <v>pow 100</v>
      </c>
      <c r="N23" s="65" t="str">
        <f>IFNA(CONCAT(VLOOKUP(D23, SlotTime!$A$2:$C$6, 3, FALSE),VLOOKUP(D23, SlotTime!$A$2:$C$6, 2, FALSE)),"")</f>
        <v>المحاضرة الثانية10:30 - 12:00</v>
      </c>
      <c r="O23" s="65">
        <f t="shared" si="3"/>
        <v>2</v>
      </c>
      <c r="P23" s="65"/>
      <c r="Q23" s="65" t="str">
        <f>IFNA(SWITCH(G23,"محاضرة",VLOOKUP(E23,course_info!$A$2:$I$199,6,FALSE),"تمارين",VLOOKUP(E23,course_info!$A$2:$I$199,7,false)),"")</f>
        <v/>
      </c>
      <c r="R23" s="66" t="str">
        <f>IFNA(CONCATENATE("(",VLOOKUP(E23,course_info!$A$2:$I$199,6,FALSE),",",VLOOKUP(E23,course_info!$A$2:$I$199,7,false),")"),"")</f>
        <v>(,)</v>
      </c>
      <c r="S23" s="65" t="str">
        <f t="shared" si="4"/>
        <v>powEPE-111</v>
      </c>
      <c r="T23" s="67" t="str">
        <f>VLOOKUP(S23,course_teacher!$A$1:$G$190,4,FALSE)</f>
        <v>د.وائل وهبه</v>
      </c>
      <c r="U23" s="68" t="str">
        <f>VLOOKUP(S23,course_teacher!$A$1:$G$190,6,FALSE)</f>
        <v>م.احمد عويس شعبان</v>
      </c>
      <c r="V23" s="69" t="str">
        <f>CONCATENATE(VLOOKUP(S23,course_teacher!$A$1:$G$190,4,FALSE),"  ",VLOOKUP(S23,course_teacher!$A$1:$G$190,5,FALSE))</f>
        <v>د.وائل وهبه  </v>
      </c>
      <c r="W23" s="69" t="str">
        <f>CONCATENATE(VLOOKUP(S23,course_teacher!$A$1:$G$190,6,FALSE),"  ",VLOOKUP(S23,course_teacher!$A$1:$G$190,7,FALSE))</f>
        <v>م.احمد عويس شعبان  </v>
      </c>
    </row>
    <row r="24" hidden="1">
      <c r="A24" s="70">
        <v>1.0</v>
      </c>
      <c r="B24" s="70">
        <v>0.0</v>
      </c>
      <c r="C24" s="73" t="s">
        <v>323</v>
      </c>
      <c r="D24" s="70">
        <v>3.0</v>
      </c>
      <c r="E24" s="77" t="s">
        <v>238</v>
      </c>
      <c r="F24" s="70" t="s">
        <v>173</v>
      </c>
      <c r="G24" s="73" t="s">
        <v>319</v>
      </c>
      <c r="H24" s="73" t="s">
        <v>331</v>
      </c>
      <c r="I24" s="73" t="str">
        <f>IF(G24="محاضرة",VLOOKUP(S24,course_teacher!$A$1:$G$190,4,FALSE),VLOOKUP(S24,course_teacher!$A$1:$G$190,6,FALSE))</f>
        <v>م.عبدالرحمن حسن</v>
      </c>
      <c r="J24" s="70">
        <f>IFNA(VLOOKUP(E24,course_info!$A$1:$I$199,5,FALSE),"")</f>
        <v>400</v>
      </c>
      <c r="K24" s="73" t="str">
        <f>IFNA(VLOOKUP(E24,course_info!$A$1:$I$199,4,false),"")</f>
        <v>هندسة الموجات الميكرونية</v>
      </c>
      <c r="L24" s="74" t="str">
        <f t="shared" si="1"/>
        <v>الاربعاء 3</v>
      </c>
      <c r="M24" s="74" t="str">
        <f t="shared" si="2"/>
        <v>comm 400</v>
      </c>
      <c r="N24" s="74" t="str">
        <f>IFNA(CONCAT(VLOOKUP(D24, SlotTime!$A$2:$C$6, 3, FALSE),VLOOKUP(D24, SlotTime!$A$2:$C$6, 2, FALSE)),"")</f>
        <v>المحاضرة الثالثه 12:20 - 1:50</v>
      </c>
      <c r="O24" s="74">
        <f t="shared" si="3"/>
        <v>4</v>
      </c>
      <c r="P24" s="70"/>
      <c r="Q24" s="74">
        <f>IFNA(SWITCH(G24,"محاضرة",VLOOKUP(E24,course_info!$A$2:$I$199,6,FALSE),"تمارين",VLOOKUP(E24,course_info!$A$2:$I$199,7,false)),"")</f>
        <v>2</v>
      </c>
      <c r="R24" s="75" t="str">
        <f>IFNA(CONCATENATE("(",VLOOKUP(E24,course_info!$A$2:$I$199,6,FALSE),",",VLOOKUP(E24,course_info!$A$2:$I$199,7,false),")"),"")</f>
        <v>(2,2)</v>
      </c>
      <c r="S24" s="74" t="str">
        <f t="shared" si="4"/>
        <v>commكهت-403</v>
      </c>
      <c r="T24" s="59" t="str">
        <f>VLOOKUP(S24,course_teacher!$A$1:$G$190,4,FALSE)</f>
        <v>أ.م.د.تامر بركات</v>
      </c>
      <c r="U24" s="68" t="str">
        <f>VLOOKUP(S24,course_teacher!$A$1:$G$190,6,FALSE)</f>
        <v>م.عبدالرحمن حسن</v>
      </c>
      <c r="V24" s="61" t="str">
        <f>CONCATENATE(VLOOKUP(S24,course_teacher!$A$1:$G$190,4,FALSE),"  ",VLOOKUP(S24,course_teacher!$A$1:$G$190,5,FALSE))</f>
        <v>أ.م.د.تامر بركات  </v>
      </c>
      <c r="W24" s="61" t="str">
        <f>CONCATENATE(VLOOKUP(S24,course_teacher!$A$1:$G$190,6,FALSE),"  ",VLOOKUP(S24,course_teacher!$A$1:$G$190,7,FALSE))</f>
        <v>م.عبدالرحمن حسن  </v>
      </c>
    </row>
    <row r="25" hidden="1">
      <c r="A25" s="62">
        <v>1.0</v>
      </c>
      <c r="B25" s="62">
        <v>0.0</v>
      </c>
      <c r="C25" s="63" t="s">
        <v>321</v>
      </c>
      <c r="D25" s="62">
        <v>3.0</v>
      </c>
      <c r="E25" s="76" t="s">
        <v>183</v>
      </c>
      <c r="F25" s="62" t="s">
        <v>173</v>
      </c>
      <c r="G25" s="63" t="s">
        <v>324</v>
      </c>
      <c r="H25" s="63" t="s">
        <v>329</v>
      </c>
      <c r="I25" s="63" t="str">
        <f>IF(G25="محاضرة",VLOOKUP(S25,course_teacher!$A$1:$G$190,4,FALSE),VLOOKUP(S25,course_teacher!$A$1:$G$190,6,FALSE))</f>
        <v>د.منال شعبان</v>
      </c>
      <c r="J25" s="62">
        <f>IFNA(VLOOKUP(E25,course_info!$A$1:$I$199,5,FALSE),"")</f>
        <v>200</v>
      </c>
      <c r="K25" s="63" t="str">
        <f>IFNA(VLOOKUP(E25,course_info!$A$1:$I$199,4,false),"")</f>
        <v>Signals and System Fundamentals</v>
      </c>
      <c r="L25" s="65" t="str">
        <f t="shared" si="1"/>
        <v>الاحد 3</v>
      </c>
      <c r="M25" s="65" t="str">
        <f t="shared" si="2"/>
        <v>comm 200</v>
      </c>
      <c r="N25" s="65" t="str">
        <f>IFNA(CONCAT(VLOOKUP(D25, SlotTime!$A$2:$C$6, 3, FALSE),VLOOKUP(D25, SlotTime!$A$2:$C$6, 2, FALSE)),"")</f>
        <v>المحاضرة الثالثه 12:20 - 1:50</v>
      </c>
      <c r="O25" s="65">
        <f t="shared" si="3"/>
        <v>1</v>
      </c>
      <c r="P25" s="65"/>
      <c r="Q25" s="65" t="str">
        <f>IFNA(SWITCH(G25,"محاضرة",VLOOKUP(E25,course_info!$A$2:$I$199,6,FALSE),"تمارين",VLOOKUP(E25,course_info!$A$2:$I$199,7,false)),"")</f>
        <v/>
      </c>
      <c r="R25" s="66" t="str">
        <f>IFNA(CONCATENATE("(",VLOOKUP(E25,course_info!$A$2:$I$199,6,FALSE),",",VLOOKUP(E25,course_info!$A$2:$I$199,7,false),")"),"")</f>
        <v>(,)</v>
      </c>
      <c r="S25" s="65" t="str">
        <f t="shared" si="4"/>
        <v>commCCE-212</v>
      </c>
      <c r="T25" s="67" t="str">
        <f>VLOOKUP(S25,course_teacher!$A$1:$G$190,4,FALSE)</f>
        <v>د.منال شعبان</v>
      </c>
      <c r="U25" s="68" t="str">
        <f>VLOOKUP(S25,course_teacher!$A$1:$G$190,6,FALSE)</f>
        <v>م.حسن سالم</v>
      </c>
      <c r="V25" s="69" t="str">
        <f>CONCATENATE(VLOOKUP(S25,course_teacher!$A$1:$G$190,4,FALSE),"  ",VLOOKUP(S25,course_teacher!$A$1:$G$190,5,FALSE))</f>
        <v>د.منال شعبان  </v>
      </c>
      <c r="W25" s="69" t="str">
        <f>CONCATENATE(VLOOKUP(S25,course_teacher!$A$1:$G$190,6,FALSE),"  ",VLOOKUP(S25,course_teacher!$A$1:$G$190,7,FALSE))</f>
        <v>م.حسن سالم  </v>
      </c>
    </row>
    <row r="26" hidden="1">
      <c r="A26" s="70">
        <v>1.0</v>
      </c>
      <c r="B26" s="70">
        <v>0.0</v>
      </c>
      <c r="C26" s="73" t="s">
        <v>323</v>
      </c>
      <c r="D26" s="70">
        <v>3.0</v>
      </c>
      <c r="E26" s="77" t="s">
        <v>232</v>
      </c>
      <c r="F26" s="70" t="s">
        <v>173</v>
      </c>
      <c r="G26" s="73" t="s">
        <v>319</v>
      </c>
      <c r="H26" s="73" t="s">
        <v>325</v>
      </c>
      <c r="I26" s="73" t="s">
        <v>209</v>
      </c>
      <c r="J26" s="70">
        <f>IFNA(VLOOKUP(E26,course_info!$A$1:$I$199,5,FALSE),"")</f>
        <v>300</v>
      </c>
      <c r="K26" s="73" t="str">
        <f>IFNA(VLOOKUP(E26,course_info!$A$1:$I$199,4,false),"")</f>
        <v>مقرر اختياري 1 - إلكترونيات القوى</v>
      </c>
      <c r="L26" s="74" t="str">
        <f t="shared" si="1"/>
        <v>الاربعاء 3</v>
      </c>
      <c r="M26" s="74" t="str">
        <f t="shared" si="2"/>
        <v>comm 300</v>
      </c>
      <c r="N26" s="74" t="str">
        <f>IFNA(CONCAT(VLOOKUP(D26, SlotTime!$A$2:$C$6, 3, FALSE),VLOOKUP(D26, SlotTime!$A$2:$C$6, 2, FALSE)),"")</f>
        <v>المحاضرة الثالثه 12:20 - 1:50</v>
      </c>
      <c r="O26" s="74">
        <f t="shared" si="3"/>
        <v>4</v>
      </c>
      <c r="P26" s="74"/>
      <c r="Q26" s="74">
        <f>IFNA(SWITCH(G26,"محاضرة",VLOOKUP(E26,course_info!$A$2:$I$199,6,FALSE),"تمارين",VLOOKUP(E26,course_info!$A$2:$I$199,7,false)),"")</f>
        <v>1</v>
      </c>
      <c r="R26" s="75" t="str">
        <f>IFNA(CONCATENATE("(",VLOOKUP(E26,course_info!$A$2:$I$199,6,FALSE),",",VLOOKUP(E26,course_info!$A$2:$I$199,7,false),")"),"")</f>
        <v>(2,1)</v>
      </c>
      <c r="S26" s="74" t="str">
        <f t="shared" si="4"/>
        <v>commكهت-322</v>
      </c>
      <c r="T26" s="59" t="str">
        <f>VLOOKUP(S26,course_teacher!$A$1:$G$190,4,FALSE)</f>
        <v>د.احمد جمال احمد</v>
      </c>
      <c r="U26" s="68" t="str">
        <f>VLOOKUP(S26,course_teacher!$A$1:$G$190,6,FALSE)</f>
        <v>م.محمد خالد محمد علي</v>
      </c>
      <c r="V26" s="61" t="str">
        <f>CONCATENATE(VLOOKUP(S26,course_teacher!$A$1:$G$190,4,FALSE),"  ",VLOOKUP(S26,course_teacher!$A$1:$G$190,5,FALSE))</f>
        <v>د.احمد جمال احمد  </v>
      </c>
      <c r="W26" s="61" t="str">
        <f>CONCATENATE(VLOOKUP(S26,course_teacher!$A$1:$G$190,6,FALSE),"  ",VLOOKUP(S26,course_teacher!$A$1:$G$190,7,FALSE))</f>
        <v>م.محمد خالد محمد علي  </v>
      </c>
    </row>
    <row r="27" hidden="1">
      <c r="A27" s="62">
        <v>1.0</v>
      </c>
      <c r="B27" s="62">
        <v>0.0</v>
      </c>
      <c r="C27" s="63" t="s">
        <v>318</v>
      </c>
      <c r="D27" s="62">
        <v>2.0</v>
      </c>
      <c r="E27" s="64" t="s">
        <v>286</v>
      </c>
      <c r="F27" s="62" t="s">
        <v>201</v>
      </c>
      <c r="G27" s="63" t="s">
        <v>324</v>
      </c>
      <c r="H27" s="63" t="s">
        <v>326</v>
      </c>
      <c r="I27" s="63" t="str">
        <f>IF(G27="محاضرة",VLOOKUP(S27,course_teacher!$A$1:$G$190,4,FALSE),VLOOKUP(S27,course_teacher!$A$1:$G$190,6,FALSE))</f>
        <v>أ.م.د.عبير جلال</v>
      </c>
      <c r="J27" s="62">
        <f>IFNA(VLOOKUP(E27,course_info!$A$1:$I$199,5,FALSE),"")</f>
        <v>400</v>
      </c>
      <c r="K27" s="63" t="str">
        <f>IFNA(VLOOKUP(E27,course_info!$A$1:$I$199,4,false),"")</f>
        <v>التشغيل الأمثل ودراسة الاتزان والاعتمادية لنظم القوى الكهربية</v>
      </c>
      <c r="L27" s="65" t="str">
        <f t="shared" si="1"/>
        <v>الاثنين 2</v>
      </c>
      <c r="M27" s="65" t="str">
        <f t="shared" si="2"/>
        <v>pow 400</v>
      </c>
      <c r="N27" s="65" t="str">
        <f>IFNA(CONCAT(VLOOKUP(D27, SlotTime!$A$2:$C$6, 3, FALSE),VLOOKUP(D27, SlotTime!$A$2:$C$6, 2, FALSE)),"")</f>
        <v>المحاضرة الثانية10:30 - 12:00</v>
      </c>
      <c r="O27" s="65">
        <f t="shared" si="3"/>
        <v>2</v>
      </c>
      <c r="P27" s="62"/>
      <c r="Q27" s="65" t="str">
        <f>IFNA(SWITCH(G27,"محاضرة",VLOOKUP(E27,course_info!$A$2:$I$199,6,FALSE),"تمارين",VLOOKUP(E27,course_info!$A$2:$I$199,7,false)),"")</f>
        <v/>
      </c>
      <c r="R27" s="66" t="str">
        <f>IFNA(CONCATENATE("(",VLOOKUP(E27,course_info!$A$2:$I$199,6,FALSE),",",VLOOKUP(E27,course_info!$A$2:$I$199,7,false),")"),"")</f>
        <v>(,)</v>
      </c>
      <c r="S27" s="65" t="str">
        <f t="shared" si="4"/>
        <v>powكهق-401</v>
      </c>
      <c r="T27" s="67" t="str">
        <f>VLOOKUP(S27,course_teacher!$A$1:$G$190,4,FALSE)</f>
        <v>أ.م.د.عبير جلال</v>
      </c>
      <c r="U27" s="68" t="str">
        <f>VLOOKUP(S27,course_teacher!$A$1:$G$190,6,FALSE)</f>
        <v>م.احمد عويس شعبان</v>
      </c>
      <c r="V27" s="69" t="str">
        <f>CONCATENATE(VLOOKUP(S27,course_teacher!$A$1:$G$190,4,FALSE),"  ",VLOOKUP(S27,course_teacher!$A$1:$G$190,5,FALSE))</f>
        <v>أ.م.د.عبير جلال  </v>
      </c>
      <c r="W27" s="69" t="str">
        <f>CONCATENATE(VLOOKUP(S27,course_teacher!$A$1:$G$190,6,FALSE),"  ",VLOOKUP(S27,course_teacher!$A$1:$G$190,7,FALSE))</f>
        <v>م.احمد عويس شعبان  </v>
      </c>
    </row>
    <row r="28" hidden="1">
      <c r="A28" s="70">
        <v>1.0</v>
      </c>
      <c r="B28" s="70">
        <v>0.0</v>
      </c>
      <c r="C28" s="73" t="s">
        <v>318</v>
      </c>
      <c r="D28" s="70">
        <v>2.0</v>
      </c>
      <c r="E28" s="77" t="s">
        <v>284</v>
      </c>
      <c r="F28" s="70" t="s">
        <v>201</v>
      </c>
      <c r="G28" s="73" t="s">
        <v>324</v>
      </c>
      <c r="H28" s="73" t="s">
        <v>330</v>
      </c>
      <c r="I28" s="73" t="str">
        <f>IF(G28="محاضرة",VLOOKUP(S28,course_teacher!$A$1:$G$190,4,FALSE),VLOOKUP(S28,course_teacher!$A$1:$G$190,6,FALSE))</f>
        <v>د.احمد فؤاد</v>
      </c>
      <c r="J28" s="70">
        <f>IFNA(VLOOKUP(E28,course_info!$A$1:$I$199,5,FALSE),"")</f>
        <v>300</v>
      </c>
      <c r="K28" s="73" t="str">
        <f>IFNA(VLOOKUP(E28,course_info!$A$1:$I$199,4,false),"")</f>
        <v>مقرر اختيارى 1 التركيبات الكهربية</v>
      </c>
      <c r="L28" s="74" t="str">
        <f t="shared" si="1"/>
        <v>الاثنين 2</v>
      </c>
      <c r="M28" s="74" t="str">
        <f t="shared" si="2"/>
        <v>pow 300</v>
      </c>
      <c r="N28" s="74" t="str">
        <f>IFNA(CONCAT(VLOOKUP(D28, SlotTime!$A$2:$C$6, 3, FALSE),VLOOKUP(D28, SlotTime!$A$2:$C$6, 2, FALSE)),"")</f>
        <v>المحاضرة الثانية10:30 - 12:00</v>
      </c>
      <c r="O28" s="74">
        <f t="shared" si="3"/>
        <v>2</v>
      </c>
      <c r="P28" s="70"/>
      <c r="Q28" s="74" t="str">
        <f>IFNA(SWITCH(G28,"محاضرة",VLOOKUP(E28,course_info!$A$2:$I$199,6,FALSE),"تمارين",VLOOKUP(E28,course_info!$A$2:$I$199,7,false)),"")</f>
        <v/>
      </c>
      <c r="R28" s="75" t="str">
        <f>IFNA(CONCATENATE("(",VLOOKUP(E28,course_info!$A$2:$I$199,6,FALSE),",",VLOOKUP(E28,course_info!$A$2:$I$199,7,false),")"),"")</f>
        <v>(,)</v>
      </c>
      <c r="S28" s="74" t="str">
        <f t="shared" si="4"/>
        <v>powكهق-321</v>
      </c>
      <c r="T28" s="59" t="str">
        <f>VLOOKUP(S28,course_teacher!$A$1:$G$190,4,FALSE)</f>
        <v>د.احمد فؤاد</v>
      </c>
      <c r="U28" s="68" t="str">
        <f>VLOOKUP(S28,course_teacher!$A$1:$G$190,6,FALSE)</f>
        <v>م.مايكل عوض عيسى زكى</v>
      </c>
      <c r="V28" s="61" t="str">
        <f>CONCATENATE(VLOOKUP(S28,course_teacher!$A$1:$G$190,4,FALSE),"  ",VLOOKUP(S28,course_teacher!$A$1:$G$190,5,FALSE))</f>
        <v>د.احمد فؤاد  </v>
      </c>
      <c r="W28" s="61" t="str">
        <f>CONCATENATE(VLOOKUP(S28,course_teacher!$A$1:$G$190,6,FALSE),"  ",VLOOKUP(S28,course_teacher!$A$1:$G$190,7,FALSE))</f>
        <v>م.مايكل عوض عيسى زكى  </v>
      </c>
    </row>
    <row r="29" hidden="1">
      <c r="A29" s="62">
        <v>1.0</v>
      </c>
      <c r="B29" s="62">
        <v>0.0</v>
      </c>
      <c r="C29" s="63" t="s">
        <v>321</v>
      </c>
      <c r="D29" s="62">
        <v>3.0</v>
      </c>
      <c r="E29" s="64" t="s">
        <v>291</v>
      </c>
      <c r="F29" s="62" t="s">
        <v>201</v>
      </c>
      <c r="G29" s="63" t="s">
        <v>319</v>
      </c>
      <c r="H29" s="63" t="s">
        <v>326</v>
      </c>
      <c r="I29" s="63" t="str">
        <f>IF(G29="محاضرة",VLOOKUP(S29,course_teacher!$A$1:$G$190,4,FALSE),VLOOKUP(S29,course_teacher!$A$1:$G$190,6,FALSE))</f>
        <v>م.احمد اسامه محمد</v>
      </c>
      <c r="J29" s="62">
        <f>IFNA(VLOOKUP(E29,course_info!$A$1:$I$199,5,FALSE),"")</f>
        <v>400</v>
      </c>
      <c r="K29" s="63" t="str">
        <f>IFNA(VLOOKUP(E29,course_info!$A$1:$I$199,4,false),"")</f>
        <v>التحكم الالي الرقمى</v>
      </c>
      <c r="L29" s="65" t="str">
        <f t="shared" si="1"/>
        <v>الاحد 3</v>
      </c>
      <c r="M29" s="65" t="str">
        <f t="shared" si="2"/>
        <v>pow 400</v>
      </c>
      <c r="N29" s="65" t="str">
        <f>IFNA(CONCAT(VLOOKUP(D29, SlotTime!$A$2:$C$6, 3, FALSE),VLOOKUP(D29, SlotTime!$A$2:$C$6, 2, FALSE)),"")</f>
        <v>المحاضرة الثالثه 12:20 - 1:50</v>
      </c>
      <c r="O29" s="65">
        <f t="shared" si="3"/>
        <v>1</v>
      </c>
      <c r="P29" s="65"/>
      <c r="Q29" s="65" t="str">
        <f>IFNA(SWITCH(G29,"محاضرة",VLOOKUP(E29,course_info!$A$2:$I$199,6,FALSE),"تمارين",VLOOKUP(E29,course_info!$A$2:$I$199,7,false)),"")</f>
        <v/>
      </c>
      <c r="R29" s="66" t="str">
        <f>IFNA(CONCATENATE("(",VLOOKUP(E29,course_info!$A$2:$I$199,6,FALSE),",",VLOOKUP(E29,course_info!$A$2:$I$199,7,false),")"),"")</f>
        <v>(,)</v>
      </c>
      <c r="S29" s="65" t="str">
        <f t="shared" si="4"/>
        <v>powكهق-403</v>
      </c>
      <c r="T29" s="67" t="str">
        <f>VLOOKUP(S29,course_teacher!$A$1:$G$190,4,FALSE)</f>
        <v>د.اسماء صلاح فرج</v>
      </c>
      <c r="U29" s="68" t="str">
        <f>VLOOKUP(S29,course_teacher!$A$1:$G$190,6,FALSE)</f>
        <v>م.احمد اسامه محمد</v>
      </c>
      <c r="V29" s="69" t="str">
        <f>CONCATENATE(VLOOKUP(S29,course_teacher!$A$1:$G$190,4,FALSE),"  ",VLOOKUP(S29,course_teacher!$A$1:$G$190,5,FALSE))</f>
        <v>د.اسماء صلاح فرج  </v>
      </c>
      <c r="W29" s="69" t="str">
        <f>CONCATENATE(VLOOKUP(S29,course_teacher!$A$1:$G$190,6,FALSE),"  ",VLOOKUP(S29,course_teacher!$A$1:$G$190,7,FALSE))</f>
        <v>م.احمد اسامه محمد  </v>
      </c>
    </row>
    <row r="30" hidden="1">
      <c r="A30" s="70">
        <v>1.0</v>
      </c>
      <c r="B30" s="70">
        <v>0.0</v>
      </c>
      <c r="C30" s="73" t="s">
        <v>321</v>
      </c>
      <c r="D30" s="70">
        <v>1.0</v>
      </c>
      <c r="E30" s="77" t="s">
        <v>258</v>
      </c>
      <c r="F30" s="70" t="s">
        <v>176</v>
      </c>
      <c r="G30" s="73" t="s">
        <v>319</v>
      </c>
      <c r="H30" s="73" t="s">
        <v>326</v>
      </c>
      <c r="I30" s="73" t="str">
        <f>IF(G30="محاضرة",VLOOKUP(S30,course_teacher!$A$1:$G$190,4,FALSE),VLOOKUP(S30,course_teacher!$A$1:$G$190,6,FALSE))</f>
        <v>م.ندى الجمال</v>
      </c>
      <c r="J30" s="70">
        <f>IFNA(VLOOKUP(E30,course_info!$A$1:$I$199,5,FALSE),"")</f>
        <v>400</v>
      </c>
      <c r="K30" s="73" t="str">
        <f>IFNA(VLOOKUP(E30,course_info!$A$1:$I$199,4,false),"")</f>
        <v>تصميم تطبيقات الويب</v>
      </c>
      <c r="L30" s="74" t="str">
        <f t="shared" si="1"/>
        <v>الاحد 1</v>
      </c>
      <c r="M30" s="74" t="str">
        <f t="shared" si="2"/>
        <v>comp 400</v>
      </c>
      <c r="N30" s="74" t="str">
        <f>IFNA(CONCAT(VLOOKUP(D30, SlotTime!$A$2:$C$6, 3, FALSE),VLOOKUP(D30, SlotTime!$A$2:$C$6, 2, FALSE)),"")</f>
        <v>المحاضرة الاولي 8:50 - 10:20</v>
      </c>
      <c r="O30" s="74">
        <f t="shared" si="3"/>
        <v>1</v>
      </c>
      <c r="P30" s="70"/>
      <c r="Q30" s="74" t="str">
        <f>IFNA(SWITCH(G30,"محاضرة",VLOOKUP(E30,course_info!$A$2:$I$199,6,FALSE),"تمارين",VLOOKUP(E30,course_info!$A$2:$I$199,7,false)),"")</f>
        <v/>
      </c>
      <c r="R30" s="75" t="str">
        <f>IFNA(CONCATENATE("(",VLOOKUP(E30,course_info!$A$2:$I$199,6,FALSE),",",VLOOKUP(E30,course_info!$A$2:$I$199,7,false),")"),"")</f>
        <v>(,)</v>
      </c>
      <c r="S30" s="74" t="str">
        <f t="shared" si="4"/>
        <v>compكهح-401</v>
      </c>
      <c r="T30" s="59" t="str">
        <f>VLOOKUP(S30,course_teacher!$A$1:$G$190,4,FALSE)</f>
        <v>د.سيد طه</v>
      </c>
      <c r="U30" s="68" t="str">
        <f>VLOOKUP(S30,course_teacher!$A$1:$G$190,6,FALSE)</f>
        <v>م.ندى الجمال</v>
      </c>
      <c r="V30" s="61" t="str">
        <f>CONCATENATE(VLOOKUP(S30,course_teacher!$A$1:$G$190,4,FALSE),"  ",VLOOKUP(S30,course_teacher!$A$1:$G$190,5,FALSE))</f>
        <v>د.سيد طه  </v>
      </c>
      <c r="W30" s="61" t="str">
        <f>CONCATENATE(VLOOKUP(S30,course_teacher!$A$1:$G$190,6,FALSE),"  ",VLOOKUP(S30,course_teacher!$A$1:$G$190,7,FALSE))</f>
        <v>م.ندى الجمال  م.عبدالرحمن رجب هاشم</v>
      </c>
    </row>
    <row r="31" hidden="1">
      <c r="A31" s="62">
        <v>1.0</v>
      </c>
      <c r="B31" s="62">
        <v>0.0</v>
      </c>
      <c r="C31" s="63" t="s">
        <v>321</v>
      </c>
      <c r="D31" s="62">
        <v>3.0</v>
      </c>
      <c r="E31" s="64" t="s">
        <v>279</v>
      </c>
      <c r="F31" s="62" t="s">
        <v>201</v>
      </c>
      <c r="G31" s="63" t="s">
        <v>319</v>
      </c>
      <c r="H31" s="63" t="s">
        <v>322</v>
      </c>
      <c r="I31" s="63" t="str">
        <f>IF(G31="محاضرة",VLOOKUP(S31,course_teacher!$A$1:$G$190,4,FALSE),VLOOKUP(S31,course_teacher!$A$1:$G$190,6,FALSE))</f>
        <v>م.محمد يحيى</v>
      </c>
      <c r="J31" s="62">
        <f>IFNA(VLOOKUP(E31,course_info!$A$1:$I$199,5,FALSE),"")</f>
        <v>300</v>
      </c>
      <c r="K31" s="63" t="str">
        <f>IFNA(VLOOKUP(E31,course_info!$A$1:$I$199,4,false),"")</f>
        <v>الكترونيات القوى</v>
      </c>
      <c r="L31" s="65" t="str">
        <f t="shared" si="1"/>
        <v>الاحد 3</v>
      </c>
      <c r="M31" s="65" t="str">
        <f t="shared" si="2"/>
        <v>pow 300</v>
      </c>
      <c r="N31" s="65" t="str">
        <f>IFNA(CONCAT(VLOOKUP(D31, SlotTime!$A$2:$C$6, 3, FALSE),VLOOKUP(D31, SlotTime!$A$2:$C$6, 2, FALSE)),"")</f>
        <v>المحاضرة الثالثه 12:20 - 1:50</v>
      </c>
      <c r="O31" s="65">
        <f t="shared" si="3"/>
        <v>1</v>
      </c>
      <c r="P31" s="62"/>
      <c r="Q31" s="65" t="str">
        <f>IFNA(SWITCH(G31,"محاضرة",VLOOKUP(E31,course_info!$A$2:$I$199,6,FALSE),"تمارين",VLOOKUP(E31,course_info!$A$2:$I$199,7,false)),"")</f>
        <v/>
      </c>
      <c r="R31" s="66" t="str">
        <f>IFNA(CONCATENATE("(",VLOOKUP(E31,course_info!$A$2:$I$199,6,FALSE),",",VLOOKUP(E31,course_info!$A$2:$I$199,7,false),")"),"")</f>
        <v>(,)</v>
      </c>
      <c r="S31" s="65" t="str">
        <f t="shared" si="4"/>
        <v>powكهق-304</v>
      </c>
      <c r="T31" s="67" t="str">
        <f>VLOOKUP(S31,course_teacher!$A$1:$G$190,4,FALSE)</f>
        <v>أ.م.د.داليا علام</v>
      </c>
      <c r="U31" s="68" t="str">
        <f>VLOOKUP(S31,course_teacher!$A$1:$G$190,6,FALSE)</f>
        <v>م.محمد يحيى</v>
      </c>
      <c r="V31" s="69" t="str">
        <f>CONCATENATE(VLOOKUP(S31,course_teacher!$A$1:$G$190,4,FALSE),"  ",VLOOKUP(S31,course_teacher!$A$1:$G$190,5,FALSE))</f>
        <v>أ.م.د.داليا علام  </v>
      </c>
      <c r="W31" s="69" t="str">
        <f>CONCATENATE(VLOOKUP(S31,course_teacher!$A$1:$G$190,6,FALSE),"  ",VLOOKUP(S31,course_teacher!$A$1:$G$190,7,FALSE))</f>
        <v>م.محمد يحيى  </v>
      </c>
    </row>
    <row r="32" hidden="1">
      <c r="A32" s="70">
        <v>1.0</v>
      </c>
      <c r="B32" s="70">
        <v>0.0</v>
      </c>
      <c r="C32" s="73" t="s">
        <v>323</v>
      </c>
      <c r="D32" s="70">
        <v>1.0</v>
      </c>
      <c r="E32" s="77" t="s">
        <v>271</v>
      </c>
      <c r="F32" s="70" t="s">
        <v>201</v>
      </c>
      <c r="G32" s="73" t="s">
        <v>319</v>
      </c>
      <c r="H32" s="73" t="s">
        <v>322</v>
      </c>
      <c r="I32" s="73" t="str">
        <f>IF(G32="محاضرة",VLOOKUP(S32,course_teacher!$A$1:$G$190,4,FALSE),VLOOKUP(S32,course_teacher!$A$1:$G$190,6,FALSE))</f>
        <v>م.احمد ياسر احمد عبدالفتاح</v>
      </c>
      <c r="J32" s="70">
        <f>IFNA(VLOOKUP(E32,course_info!$A$1:$I$199,5,FALSE),"")</f>
        <v>300</v>
      </c>
      <c r="K32" s="73" t="str">
        <f>IFNA(VLOOKUP(E32,course_info!$A$1:$I$199,4,false),"")</f>
        <v>آلات التيار المتردد</v>
      </c>
      <c r="L32" s="74" t="str">
        <f t="shared" si="1"/>
        <v>الاربعاء 1</v>
      </c>
      <c r="M32" s="74" t="str">
        <f t="shared" si="2"/>
        <v>pow 300</v>
      </c>
      <c r="N32" s="74" t="str">
        <f>IFNA(CONCAT(VLOOKUP(D32, SlotTime!$A$2:$C$6, 3, FALSE),VLOOKUP(D32, SlotTime!$A$2:$C$6, 2, FALSE)),"")</f>
        <v>المحاضرة الاولي 8:50 - 10:20</v>
      </c>
      <c r="O32" s="74">
        <f t="shared" si="3"/>
        <v>4</v>
      </c>
      <c r="P32" s="74"/>
      <c r="Q32" s="74" t="str">
        <f>IFNA(SWITCH(G32,"محاضرة",VLOOKUP(E32,course_info!$A$2:$I$199,6,FALSE),"تمارين",VLOOKUP(E32,course_info!$A$2:$I$199,7,false)),"")</f>
        <v/>
      </c>
      <c r="R32" s="75" t="str">
        <f>IFNA(CONCATENATE("(",VLOOKUP(E32,course_info!$A$2:$I$199,6,FALSE),",",VLOOKUP(E32,course_info!$A$2:$I$199,7,false),")"),"")</f>
        <v>(,)</v>
      </c>
      <c r="S32" s="74" t="str">
        <f t="shared" si="4"/>
        <v>powكهق-301</v>
      </c>
      <c r="T32" s="59" t="str">
        <f>VLOOKUP(S32,course_teacher!$A$1:$G$190,4,FALSE)</f>
        <v>أ.م.د.صابر محمد</v>
      </c>
      <c r="U32" s="68" t="str">
        <f>VLOOKUP(S32,course_teacher!$A$1:$G$190,6,FALSE)</f>
        <v>م.احمد ياسر احمد عبدالفتاح</v>
      </c>
      <c r="V32" s="61" t="str">
        <f>CONCATENATE(VLOOKUP(S32,course_teacher!$A$1:$G$190,4,FALSE),"  ",VLOOKUP(S32,course_teacher!$A$1:$G$190,5,FALSE))</f>
        <v>أ.م.د.صابر محمد  </v>
      </c>
      <c r="W32" s="61" t="str">
        <f>CONCATENATE(VLOOKUP(S32,course_teacher!$A$1:$G$190,6,FALSE),"  ",VLOOKUP(S32,course_teacher!$A$1:$G$190,7,FALSE))</f>
        <v>م.احمد ياسر احمد عبدالفتاح  </v>
      </c>
    </row>
    <row r="33" hidden="1">
      <c r="A33" s="62">
        <v>1.0</v>
      </c>
      <c r="B33" s="62">
        <v>0.0</v>
      </c>
      <c r="C33" s="63" t="s">
        <v>323</v>
      </c>
      <c r="D33" s="62">
        <v>3.0</v>
      </c>
      <c r="E33" s="64" t="s">
        <v>292</v>
      </c>
      <c r="F33" s="62" t="s">
        <v>201</v>
      </c>
      <c r="G33" s="63" t="s">
        <v>319</v>
      </c>
      <c r="H33" s="63" t="s">
        <v>326</v>
      </c>
      <c r="I33" s="63" t="str">
        <f>IF(G33="محاضرة",VLOOKUP(S33,course_teacher!$A$1:$G$190,4,FALSE),VLOOKUP(S33,course_teacher!$A$1:$G$190,6,FALSE))</f>
        <v>م.احمد ياسر احمد عبدالفتاح</v>
      </c>
      <c r="J33" s="62">
        <f>IFNA(VLOOKUP(E33,course_info!$A$1:$I$199,5,FALSE),"")</f>
        <v>400</v>
      </c>
      <c r="K33" s="63" t="str">
        <f>IFNA(VLOOKUP(E33,course_info!$A$1:$I$199,4,false),"")</f>
        <v>الكترونيات صناعية</v>
      </c>
      <c r="L33" s="65" t="str">
        <f t="shared" si="1"/>
        <v>الاربعاء 3</v>
      </c>
      <c r="M33" s="65" t="str">
        <f t="shared" si="2"/>
        <v>pow 400</v>
      </c>
      <c r="N33" s="65" t="str">
        <f>IFNA(CONCAT(VLOOKUP(D33, SlotTime!$A$2:$C$6, 3, FALSE),VLOOKUP(D33, SlotTime!$A$2:$C$6, 2, FALSE)),"")</f>
        <v>المحاضرة الثالثه 12:20 - 1:50</v>
      </c>
      <c r="O33" s="65">
        <f t="shared" si="3"/>
        <v>4</v>
      </c>
      <c r="P33" s="65"/>
      <c r="Q33" s="65" t="str">
        <f>IFNA(SWITCH(G33,"محاضرة",VLOOKUP(E33,course_info!$A$2:$I$199,6,FALSE),"تمارين",VLOOKUP(E33,course_info!$A$2:$I$199,7,false)),"")</f>
        <v/>
      </c>
      <c r="R33" s="66" t="str">
        <f>IFNA(CONCATENATE("(",VLOOKUP(E33,course_info!$A$2:$I$199,6,FALSE),",",VLOOKUP(E33,course_info!$A$2:$I$199,7,false),")"),"")</f>
        <v>(,)</v>
      </c>
      <c r="S33" s="65" t="str">
        <f t="shared" si="4"/>
        <v>powكهق-404</v>
      </c>
      <c r="T33" s="67" t="str">
        <f>VLOOKUP(S33,course_teacher!$A$1:$G$190,4,FALSE)</f>
        <v>د.هبه محمود صوفي</v>
      </c>
      <c r="U33" s="68" t="str">
        <f>VLOOKUP(S33,course_teacher!$A$1:$G$190,6,FALSE)</f>
        <v>م.احمد ياسر احمد عبدالفتاح</v>
      </c>
      <c r="V33" s="69" t="str">
        <f>CONCATENATE(VLOOKUP(S33,course_teacher!$A$1:$G$190,4,FALSE),"  ",VLOOKUP(S33,course_teacher!$A$1:$G$190,5,FALSE))</f>
        <v>د.هبه محمود صوفي  </v>
      </c>
      <c r="W33" s="69" t="str">
        <f>CONCATENATE(VLOOKUP(S33,course_teacher!$A$1:$G$190,6,FALSE),"  ",VLOOKUP(S33,course_teacher!$A$1:$G$190,7,FALSE))</f>
        <v>م.احمد ياسر احمد عبدالفتاح  </v>
      </c>
    </row>
    <row r="34" hidden="1">
      <c r="A34" s="70">
        <v>1.0</v>
      </c>
      <c r="B34" s="70">
        <v>0.0</v>
      </c>
      <c r="C34" s="73" t="s">
        <v>323</v>
      </c>
      <c r="D34" s="70">
        <v>2.0</v>
      </c>
      <c r="E34" s="77" t="s">
        <v>281</v>
      </c>
      <c r="F34" s="70" t="s">
        <v>201</v>
      </c>
      <c r="G34" s="73" t="s">
        <v>319</v>
      </c>
      <c r="H34" s="73" t="s">
        <v>320</v>
      </c>
      <c r="I34" s="73" t="str">
        <f>IF(G34="محاضرة",VLOOKUP(S34,course_teacher!$A$1:$G$190,4,FALSE),VLOOKUP(S34,course_teacher!$A$1:$G$190,6,FALSE))</f>
        <v>م.مايكل عوض عيسى زكى</v>
      </c>
      <c r="J34" s="70">
        <f>IFNA(VLOOKUP(E34,course_info!$A$1:$I$199,5,FALSE),"")</f>
        <v>300</v>
      </c>
      <c r="K34" s="73" t="str">
        <f>IFNA(VLOOKUP(E34,course_info!$A$1:$I$199,4,false),"")</f>
        <v>اختبارات كهربية</v>
      </c>
      <c r="L34" s="74" t="str">
        <f t="shared" si="1"/>
        <v>الاربعاء 2</v>
      </c>
      <c r="M34" s="74" t="str">
        <f t="shared" si="2"/>
        <v>pow 300</v>
      </c>
      <c r="N34" s="74" t="str">
        <f>IFNA(CONCAT(VLOOKUP(D34, SlotTime!$A$2:$C$6, 3, FALSE),VLOOKUP(D34, SlotTime!$A$2:$C$6, 2, FALSE)),"")</f>
        <v>المحاضرة الثانية10:30 - 12:00</v>
      </c>
      <c r="O34" s="74">
        <f t="shared" si="3"/>
        <v>4</v>
      </c>
      <c r="P34" s="74"/>
      <c r="Q34" s="74" t="str">
        <f>IFNA(SWITCH(G34,"محاضرة",VLOOKUP(E34,course_info!$A$2:$I$199,6,FALSE),"تمارين",VLOOKUP(E34,course_info!$A$2:$I$199,7,false)),"")</f>
        <v/>
      </c>
      <c r="R34" s="75" t="str">
        <f>IFNA(CONCATENATE("(",VLOOKUP(E34,course_info!$A$2:$I$199,6,FALSE),",",VLOOKUP(E34,course_info!$A$2:$I$199,7,false),")"),"")</f>
        <v>(,)</v>
      </c>
      <c r="S34" s="74" t="str">
        <f t="shared" si="4"/>
        <v>powكهق-305</v>
      </c>
      <c r="T34" s="59" t="str">
        <f>VLOOKUP(S34,course_teacher!$A$1:$G$190,4,FALSE)</f>
        <v>د.عماد دعبس</v>
      </c>
      <c r="U34" s="68" t="str">
        <f>VLOOKUP(S34,course_teacher!$A$1:$G$190,6,FALSE)</f>
        <v>م.مايكل عوض عيسى زكى</v>
      </c>
      <c r="V34" s="61" t="str">
        <f>CONCATENATE(VLOOKUP(S34,course_teacher!$A$1:$G$190,4,FALSE),"  ",VLOOKUP(S34,course_teacher!$A$1:$G$190,5,FALSE))</f>
        <v>د.عماد دعبس  </v>
      </c>
      <c r="W34" s="61" t="str">
        <f>CONCATENATE(VLOOKUP(S34,course_teacher!$A$1:$G$190,6,FALSE),"  ",VLOOKUP(S34,course_teacher!$A$1:$G$190,7,FALSE))</f>
        <v>م.مايكل عوض عيسى زكى  </v>
      </c>
    </row>
    <row r="35" hidden="1">
      <c r="A35" s="62">
        <v>1.0</v>
      </c>
      <c r="B35" s="62">
        <v>0.0</v>
      </c>
      <c r="C35" s="63" t="s">
        <v>323</v>
      </c>
      <c r="D35" s="62">
        <v>4.0</v>
      </c>
      <c r="E35" s="64" t="s">
        <v>261</v>
      </c>
      <c r="F35" s="62" t="s">
        <v>176</v>
      </c>
      <c r="G35" s="63" t="s">
        <v>324</v>
      </c>
      <c r="H35" s="63" t="s">
        <v>320</v>
      </c>
      <c r="I35" s="63" t="str">
        <f>IF(G35="محاضرة",VLOOKUP(S35,course_teacher!$A$1:$G$190,4,FALSE),VLOOKUP(S35,course_teacher!$A$1:$G$190,6,FALSE))</f>
        <v>د.محمد حمدى</v>
      </c>
      <c r="J35" s="62">
        <f>IFNA(VLOOKUP(E35,course_info!$A$1:$I$199,5,FALSE),"")</f>
        <v>400</v>
      </c>
      <c r="K35" s="63" t="str">
        <f>IFNA(VLOOKUP(E35,course_info!$A$1:$I$199,4,false),"")</f>
        <v>المعالجات المتوازية</v>
      </c>
      <c r="L35" s="65" t="str">
        <f t="shared" si="1"/>
        <v>الاربعاء 4</v>
      </c>
      <c r="M35" s="65" t="str">
        <f t="shared" si="2"/>
        <v>comp 400</v>
      </c>
      <c r="N35" s="65" t="str">
        <f>IFNA(CONCAT(VLOOKUP(D35, SlotTime!$A$2:$C$6, 3, FALSE),VLOOKUP(D35, SlotTime!$A$2:$C$6, 2, FALSE)),"")</f>
        <v>المحاضرة الرابعة2:00 - 3:30</v>
      </c>
      <c r="O35" s="65">
        <f t="shared" si="3"/>
        <v>4</v>
      </c>
      <c r="P35" s="65"/>
      <c r="Q35" s="65" t="str">
        <f>IFNA(SWITCH(G35,"محاضرة",VLOOKUP(E35,course_info!$A$2:$I$199,6,FALSE),"تمارين",VLOOKUP(E35,course_info!$A$2:$I$199,7,false)),"")</f>
        <v/>
      </c>
      <c r="R35" s="66" t="str">
        <f>IFNA(CONCATENATE("(",VLOOKUP(E35,course_info!$A$2:$I$199,6,FALSE),",",VLOOKUP(E35,course_info!$A$2:$I$199,7,false),")"),"")</f>
        <v>(,)</v>
      </c>
      <c r="S35" s="65" t="str">
        <f t="shared" si="4"/>
        <v>compكهح-402</v>
      </c>
      <c r="T35" s="67" t="str">
        <f>VLOOKUP(S35,course_teacher!$A$1:$G$190,4,FALSE)</f>
        <v>د.محمد حمدى</v>
      </c>
      <c r="U35" s="68" t="str">
        <f>VLOOKUP(S35,course_teacher!$A$1:$G$190,6,FALSE)</f>
        <v>م.محمد سعد</v>
      </c>
      <c r="V35" s="69" t="str">
        <f>CONCATENATE(VLOOKUP(S35,course_teacher!$A$1:$G$190,4,FALSE),"  ",VLOOKUP(S35,course_teacher!$A$1:$G$190,5,FALSE))</f>
        <v>د.محمد حمدى  </v>
      </c>
      <c r="W35" s="69" t="str">
        <f>CONCATENATE(VLOOKUP(S35,course_teacher!$A$1:$G$190,6,FALSE),"  ",VLOOKUP(S35,course_teacher!$A$1:$G$190,7,FALSE))</f>
        <v>م.محمد سعد  </v>
      </c>
    </row>
    <row r="36" hidden="1">
      <c r="A36" s="70">
        <v>1.0</v>
      </c>
      <c r="B36" s="70">
        <v>0.0</v>
      </c>
      <c r="C36" s="73" t="s">
        <v>323</v>
      </c>
      <c r="D36" s="70">
        <v>3.0</v>
      </c>
      <c r="E36" s="77" t="s">
        <v>276</v>
      </c>
      <c r="F36" s="70" t="s">
        <v>201</v>
      </c>
      <c r="G36" s="73" t="s">
        <v>319</v>
      </c>
      <c r="H36" s="73" t="s">
        <v>330</v>
      </c>
      <c r="I36" s="73" t="str">
        <f>IF(G36="محاضرة",VLOOKUP(S36,course_teacher!$A$1:$G$190,4,FALSE),VLOOKUP(S36,course_teacher!$A$1:$G$190,6,FALSE))</f>
        <v>م.عماد محمد السيد ياسين</v>
      </c>
      <c r="J36" s="70">
        <f>IFNA(VLOOKUP(E36,course_info!$A$1:$I$199,5,FALSE),"")</f>
        <v>300</v>
      </c>
      <c r="K36" s="73" t="str">
        <f>IFNA(VLOOKUP(E36,course_info!$A$1:$I$199,4,false),"")</f>
        <v>هندسة الجهد العالى</v>
      </c>
      <c r="L36" s="74" t="str">
        <f t="shared" si="1"/>
        <v>الاربعاء 3</v>
      </c>
      <c r="M36" s="74" t="str">
        <f t="shared" si="2"/>
        <v>pow 300</v>
      </c>
      <c r="N36" s="74" t="str">
        <f>IFNA(CONCAT(VLOOKUP(D36, SlotTime!$A$2:$C$6, 3, FALSE),VLOOKUP(D36, SlotTime!$A$2:$C$6, 2, FALSE)),"")</f>
        <v>المحاضرة الثالثه 12:20 - 1:50</v>
      </c>
      <c r="O36" s="74">
        <f t="shared" si="3"/>
        <v>4</v>
      </c>
      <c r="P36" s="74"/>
      <c r="Q36" s="74" t="str">
        <f>IFNA(SWITCH(G36,"محاضرة",VLOOKUP(E36,course_info!$A$2:$I$199,6,FALSE),"تمارين",VLOOKUP(E36,course_info!$A$2:$I$199,7,false)),"")</f>
        <v/>
      </c>
      <c r="R36" s="75" t="str">
        <f>IFNA(CONCATENATE("(",VLOOKUP(E36,course_info!$A$2:$I$199,6,FALSE),",",VLOOKUP(E36,course_info!$A$2:$I$199,7,false),")"),"")</f>
        <v>(,)</v>
      </c>
      <c r="S36" s="74" t="str">
        <f t="shared" si="4"/>
        <v>powكهق-303</v>
      </c>
      <c r="T36" s="59" t="str">
        <f>VLOOKUP(S36,course_teacher!$A$1:$G$190,4,FALSE)</f>
        <v>أ.م.د.جيهان الشاذلي</v>
      </c>
      <c r="U36" s="68" t="str">
        <f>VLOOKUP(S36,course_teacher!$A$1:$G$190,6,FALSE)</f>
        <v>م.عماد محمد السيد ياسين</v>
      </c>
      <c r="V36" s="61" t="str">
        <f>CONCATENATE(VLOOKUP(S36,course_teacher!$A$1:$G$190,4,FALSE),"  ",VLOOKUP(S36,course_teacher!$A$1:$G$190,5,FALSE))</f>
        <v>أ.م.د.جيهان الشاذلي  </v>
      </c>
      <c r="W36" s="61" t="str">
        <f>CONCATENATE(VLOOKUP(S36,course_teacher!$A$1:$G$190,6,FALSE),"  ",VLOOKUP(S36,course_teacher!$A$1:$G$190,7,FALSE))</f>
        <v>م.عماد محمد السيد ياسين  </v>
      </c>
    </row>
    <row r="37" hidden="1">
      <c r="A37" s="62">
        <v>1.0</v>
      </c>
      <c r="B37" s="62">
        <v>0.0</v>
      </c>
      <c r="C37" s="63" t="s">
        <v>332</v>
      </c>
      <c r="D37" s="62">
        <v>1.0</v>
      </c>
      <c r="E37" s="64" t="s">
        <v>218</v>
      </c>
      <c r="F37" s="62" t="s">
        <v>173</v>
      </c>
      <c r="G37" s="63" t="s">
        <v>324</v>
      </c>
      <c r="H37" s="63" t="s">
        <v>320</v>
      </c>
      <c r="I37" s="63" t="str">
        <f>IF(G37="محاضرة",VLOOKUP(S37,course_teacher!$A$1:$G$190,4,FALSE),VLOOKUP(S37,course_teacher!$A$1:$G$190,6,FALSE))</f>
        <v>د.محمد حمدى</v>
      </c>
      <c r="J37" s="62">
        <f>IFNA(VLOOKUP(E37,course_info!$A$1:$I$199,5,FALSE),"")</f>
        <v>300</v>
      </c>
      <c r="K37" s="63" t="str">
        <f>IFNA(VLOOKUP(E37,course_info!$A$1:$I$199,4,false),"")</f>
        <v>الكترونيات 4</v>
      </c>
      <c r="L37" s="65" t="str">
        <f t="shared" si="1"/>
        <v>الثلاثاء 1</v>
      </c>
      <c r="M37" s="65" t="str">
        <f t="shared" si="2"/>
        <v>comm 300</v>
      </c>
      <c r="N37" s="65" t="str">
        <f>IFNA(CONCAT(VLOOKUP(D37, SlotTime!$A$2:$C$6, 3, FALSE),VLOOKUP(D37, SlotTime!$A$2:$C$6, 2, FALSE)),"")</f>
        <v>المحاضرة الاولي 8:50 - 10:20</v>
      </c>
      <c r="O37" s="65">
        <f t="shared" si="3"/>
        <v>3</v>
      </c>
      <c r="P37" s="65"/>
      <c r="Q37" s="65" t="str">
        <f>IFNA(SWITCH(G37,"محاضرة",VLOOKUP(E37,course_info!$A$2:$I$199,6,FALSE),"تمارين",VLOOKUP(E37,course_info!$A$2:$I$199,7,false)),"")</f>
        <v/>
      </c>
      <c r="R37" s="66" t="str">
        <f>IFNA(CONCATENATE("(",VLOOKUP(E37,course_info!$A$2:$I$199,6,FALSE),",",VLOOKUP(E37,course_info!$A$2:$I$199,7,false),")"),"")</f>
        <v>(,)</v>
      </c>
      <c r="S37" s="65" t="str">
        <f t="shared" si="4"/>
        <v>commكهت-301</v>
      </c>
      <c r="T37" s="67" t="str">
        <f>VLOOKUP(S37,course_teacher!$A$1:$G$190,4,FALSE)</f>
        <v>د.محمد حمدى</v>
      </c>
      <c r="U37" s="68" t="str">
        <f>VLOOKUP(S37,course_teacher!$A$1:$G$190,6,FALSE)</f>
        <v>م.محمد مصطفى محمود علي</v>
      </c>
      <c r="V37" s="69" t="str">
        <f>CONCATENATE(VLOOKUP(S37,course_teacher!$A$1:$G$190,4,FALSE),"  ",VLOOKUP(S37,course_teacher!$A$1:$G$190,5,FALSE))</f>
        <v>د.محمد حمدى  </v>
      </c>
      <c r="W37" s="69" t="str">
        <f>CONCATENATE(VLOOKUP(S37,course_teacher!$A$1:$G$190,6,FALSE),"  ",VLOOKUP(S37,course_teacher!$A$1:$G$190,7,FALSE))</f>
        <v>م.محمد مصطفى محمود علي  </v>
      </c>
    </row>
    <row r="38" hidden="1">
      <c r="A38" s="70">
        <v>1.0</v>
      </c>
      <c r="B38" s="70">
        <v>0.0</v>
      </c>
      <c r="C38" s="73" t="s">
        <v>332</v>
      </c>
      <c r="D38" s="70">
        <v>1.0</v>
      </c>
      <c r="E38" s="77" t="s">
        <v>256</v>
      </c>
      <c r="F38" s="70" t="s">
        <v>176</v>
      </c>
      <c r="G38" s="73" t="s">
        <v>324</v>
      </c>
      <c r="H38" s="73" t="s">
        <v>322</v>
      </c>
      <c r="I38" s="73" t="str">
        <f>IF(G38="محاضرة",VLOOKUP(S38,course_teacher!$A$1:$G$190,4,FALSE),VLOOKUP(S38,course_teacher!$A$1:$G$190,6,FALSE))</f>
        <v>د.مي عزالدين</v>
      </c>
      <c r="J38" s="70">
        <f>IFNA(VLOOKUP(E38,course_info!$A$1:$I$199,5,FALSE),"")</f>
        <v>300</v>
      </c>
      <c r="K38" s="73" t="str">
        <f>IFNA(VLOOKUP(E38,course_info!$A$1:$I$199,4,false),"")</f>
        <v>مقرر اختياري (1) تعلم الالة</v>
      </c>
      <c r="L38" s="74" t="str">
        <f t="shared" si="1"/>
        <v>الثلاثاء 1</v>
      </c>
      <c r="M38" s="74" t="str">
        <f t="shared" si="2"/>
        <v>comp 300</v>
      </c>
      <c r="N38" s="74" t="str">
        <f>IFNA(CONCAT(VLOOKUP(D38, SlotTime!$A$2:$C$6, 3, FALSE),VLOOKUP(D38, SlotTime!$A$2:$C$6, 2, FALSE)),"")</f>
        <v>المحاضرة الاولي 8:50 - 10:20</v>
      </c>
      <c r="O38" s="74">
        <f t="shared" si="3"/>
        <v>3</v>
      </c>
      <c r="P38" s="74"/>
      <c r="Q38" s="74" t="str">
        <f>IFNA(SWITCH(G38,"محاضرة",VLOOKUP(E38,course_info!$A$2:$I$199,6,FALSE),"تمارين",VLOOKUP(E38,course_info!$A$2:$I$199,7,false)),"")</f>
        <v/>
      </c>
      <c r="R38" s="75" t="str">
        <f>IFNA(CONCATENATE("(",VLOOKUP(E38,course_info!$A$2:$I$199,6,FALSE),",",VLOOKUP(E38,course_info!$A$2:$I$199,7,false),")"),"")</f>
        <v>(,)</v>
      </c>
      <c r="S38" s="74" t="str">
        <f t="shared" si="4"/>
        <v>compكهح-321</v>
      </c>
      <c r="T38" s="59" t="str">
        <f>VLOOKUP(S38,course_teacher!$A$1:$G$190,4,FALSE)</f>
        <v>د.مي عزالدين</v>
      </c>
      <c r="U38" s="68" t="str">
        <f>VLOOKUP(S38,course_teacher!$A$1:$G$190,6,FALSE)</f>
        <v>م.محمد ناصر</v>
      </c>
      <c r="V38" s="61" t="str">
        <f>CONCATENATE(VLOOKUP(S38,course_teacher!$A$1:$G$190,4,FALSE),"  ",VLOOKUP(S38,course_teacher!$A$1:$G$190,5,FALSE))</f>
        <v>د.مي عزالدين  </v>
      </c>
      <c r="W38" s="61" t="str">
        <f>CONCATENATE(VLOOKUP(S38,course_teacher!$A$1:$G$190,6,FALSE),"  ",VLOOKUP(S38,course_teacher!$A$1:$G$190,7,FALSE))</f>
        <v>م.محمد ناصر  </v>
      </c>
    </row>
    <row r="39" hidden="1">
      <c r="A39" s="62">
        <v>1.0</v>
      </c>
      <c r="B39" s="62">
        <v>0.0</v>
      </c>
      <c r="C39" s="63" t="s">
        <v>318</v>
      </c>
      <c r="D39" s="62">
        <v>1.0</v>
      </c>
      <c r="E39" s="64" t="s">
        <v>239</v>
      </c>
      <c r="F39" s="62" t="s">
        <v>176</v>
      </c>
      <c r="G39" s="63" t="s">
        <v>319</v>
      </c>
      <c r="H39" s="63" t="s">
        <v>326</v>
      </c>
      <c r="I39" s="63" t="str">
        <f>IF(G39="محاضرة",VLOOKUP(S39,course_teacher!$A$1:$G$190,4,FALSE),VLOOKUP(S39,course_teacher!$A$1:$G$190,6,FALSE))</f>
        <v>م.احمد اسامه محمد</v>
      </c>
      <c r="J39" s="62">
        <f>IFNA(VLOOKUP(E39,course_info!$A$1:$I$199,5,FALSE),"")</f>
        <v>400</v>
      </c>
      <c r="K39" s="63" t="str">
        <f>IFNA(VLOOKUP(E39,course_info!$A$1:$I$199,4,false),"")</f>
        <v>تحكم آلي ونظم</v>
      </c>
      <c r="L39" s="65" t="str">
        <f t="shared" si="1"/>
        <v>الاثنين 1</v>
      </c>
      <c r="M39" s="65" t="str">
        <f t="shared" si="2"/>
        <v>comp 400</v>
      </c>
      <c r="N39" s="65" t="str">
        <f>IFNA(CONCAT(VLOOKUP(D39, SlotTime!$A$2:$C$6, 3, FALSE),VLOOKUP(D39, SlotTime!$A$2:$C$6, 2, FALSE)),"")</f>
        <v>المحاضرة الاولي 8:50 - 10:20</v>
      </c>
      <c r="O39" s="65">
        <f t="shared" si="3"/>
        <v>2</v>
      </c>
      <c r="P39" s="65"/>
      <c r="Q39" s="65">
        <f>IFNA(SWITCH(G39,"محاضرة",VLOOKUP(E39,course_info!$A$2:$I$199,6,FALSE),"تمارين",VLOOKUP(E39,course_info!$A$2:$I$199,7,false)),"")</f>
        <v>2</v>
      </c>
      <c r="R39" s="66" t="str">
        <f>IFNA(CONCATENATE("(",VLOOKUP(E39,course_info!$A$2:$I$199,6,FALSE),",",VLOOKUP(E39,course_info!$A$2:$I$199,7,false),")"),"")</f>
        <v>(2,2)</v>
      </c>
      <c r="S39" s="65" t="str">
        <f t="shared" si="4"/>
        <v>compكهت-404</v>
      </c>
      <c r="T39" s="67" t="str">
        <f>VLOOKUP(S39,course_teacher!$A$1:$G$190,4,FALSE)</f>
        <v>د.اسماء صلاح فرج</v>
      </c>
      <c r="U39" s="68" t="str">
        <f>VLOOKUP(S39,course_teacher!$A$1:$G$190,6,FALSE)</f>
        <v>م.احمد اسامه محمد</v>
      </c>
      <c r="V39" s="69" t="str">
        <f>CONCATENATE(VLOOKUP(S39,course_teacher!$A$1:$G$190,4,FALSE),"  ",VLOOKUP(S39,course_teacher!$A$1:$G$190,5,FALSE))</f>
        <v>د.اسماء صلاح فرج  </v>
      </c>
      <c r="W39" s="69" t="str">
        <f>CONCATENATE(VLOOKUP(S39,course_teacher!$A$1:$G$190,6,FALSE),"  ",VLOOKUP(S39,course_teacher!$A$1:$G$190,7,FALSE))</f>
        <v>م.احمد اسامه محمد  </v>
      </c>
    </row>
    <row r="40" hidden="1">
      <c r="A40" s="70">
        <v>1.0</v>
      </c>
      <c r="B40" s="70">
        <v>0.0</v>
      </c>
      <c r="C40" s="73" t="s">
        <v>318</v>
      </c>
      <c r="D40" s="70">
        <v>2.0</v>
      </c>
      <c r="E40" s="72" t="s">
        <v>180</v>
      </c>
      <c r="F40" s="70" t="s">
        <v>201</v>
      </c>
      <c r="G40" s="73" t="s">
        <v>324</v>
      </c>
      <c r="H40" s="73" t="s">
        <v>329</v>
      </c>
      <c r="I40" s="73" t="str">
        <f>IF(G40="محاضرة",VLOOKUP(S40,course_teacher!$A$1:$G$190,4,FALSE),VLOOKUP(S40,course_teacher!$A$1:$G$190,6,FALSE))</f>
        <v>د.رانية فؤاد</v>
      </c>
      <c r="J40" s="70">
        <f>IFNA(VLOOKUP(E40,course_info!$A$1:$I$199,5,FALSE),"")</f>
        <v>200</v>
      </c>
      <c r="K40" s="73" t="str">
        <f>IFNA(VLOOKUP(E40,course_info!$A$1:$I$199,4,false),"")</f>
        <v>Electronics</v>
      </c>
      <c r="L40" s="74" t="str">
        <f t="shared" si="1"/>
        <v>الاثنين 2</v>
      </c>
      <c r="M40" s="74" t="str">
        <f t="shared" si="2"/>
        <v>pow 200</v>
      </c>
      <c r="N40" s="74" t="str">
        <f>IFNA(CONCAT(VLOOKUP(D40, SlotTime!$A$2:$C$6, 3, FALSE),VLOOKUP(D40, SlotTime!$A$2:$C$6, 2, FALSE)),"")</f>
        <v>المحاضرة الثانية10:30 - 12:00</v>
      </c>
      <c r="O40" s="74">
        <f t="shared" si="3"/>
        <v>2</v>
      </c>
      <c r="P40" s="74"/>
      <c r="Q40" s="74" t="str">
        <f>IFNA(SWITCH(G40,"محاضرة",VLOOKUP(E40,course_info!$A$2:$I$199,6,FALSE),"تمارين",VLOOKUP(E40,course_info!$A$2:$I$199,7,false)),"")</f>
        <v/>
      </c>
      <c r="R40" s="75" t="str">
        <f>IFNA(CONCATENATE("(",VLOOKUP(E40,course_info!$A$2:$I$199,6,FALSE),",",VLOOKUP(E40,course_info!$A$2:$I$199,7,false),")"),"")</f>
        <v>(,)</v>
      </c>
      <c r="S40" s="74" t="str">
        <f t="shared" si="4"/>
        <v>powCCE-211</v>
      </c>
      <c r="T40" s="59" t="str">
        <f>VLOOKUP(S40,course_teacher!$A$1:$G$190,4,FALSE)</f>
        <v>د.رانية فؤاد</v>
      </c>
      <c r="U40" s="68" t="str">
        <f>VLOOKUP(S40,course_teacher!$A$1:$G$190,6,FALSE)</f>
        <v>م.ياسمين طنطاوي</v>
      </c>
      <c r="V40" s="61" t="str">
        <f>CONCATENATE(VLOOKUP(S40,course_teacher!$A$1:$G$190,4,FALSE),"  ",VLOOKUP(S40,course_teacher!$A$1:$G$190,5,FALSE))</f>
        <v>د.رانية فؤاد  </v>
      </c>
      <c r="W40" s="61" t="str">
        <f>CONCATENATE(VLOOKUP(S40,course_teacher!$A$1:$G$190,6,FALSE),"  ",VLOOKUP(S40,course_teacher!$A$1:$G$190,7,FALSE))</f>
        <v>م.ياسمين طنطاوي  </v>
      </c>
    </row>
    <row r="41" hidden="1">
      <c r="A41" s="62">
        <v>1.0</v>
      </c>
      <c r="B41" s="62">
        <v>0.0</v>
      </c>
      <c r="C41" s="63" t="s">
        <v>318</v>
      </c>
      <c r="D41" s="62">
        <v>3.0</v>
      </c>
      <c r="E41" s="64" t="s">
        <v>242</v>
      </c>
      <c r="F41" s="62" t="s">
        <v>173</v>
      </c>
      <c r="G41" s="63" t="s">
        <v>319</v>
      </c>
      <c r="H41" s="63" t="s">
        <v>326</v>
      </c>
      <c r="I41" s="63" t="str">
        <f>IF(G41="محاضرة",VLOOKUP(S41,course_teacher!$A$1:$G$190,4,FALSE),VLOOKUP(S41,course_teacher!$A$1:$G$190,6,FALSE))</f>
        <v>م.أحمد محمود</v>
      </c>
      <c r="J41" s="62">
        <f>IFNA(VLOOKUP(E41,course_info!$A$1:$I$199,5,FALSE),"")</f>
        <v>400</v>
      </c>
      <c r="K41" s="63" t="str">
        <f>IFNA(VLOOKUP(E41,course_info!$A$1:$I$199,4,false),"")</f>
        <v>مقرر اختياري 3 - شبكات الحاسب</v>
      </c>
      <c r="L41" s="65" t="str">
        <f t="shared" si="1"/>
        <v>الاثنين 3</v>
      </c>
      <c r="M41" s="65" t="str">
        <f t="shared" si="2"/>
        <v>comm 400</v>
      </c>
      <c r="N41" s="65" t="str">
        <f>IFNA(CONCAT(VLOOKUP(D41, SlotTime!$A$2:$C$6, 3, FALSE),VLOOKUP(D41, SlotTime!$A$2:$C$6, 2, FALSE)),"")</f>
        <v>المحاضرة الثالثه 12:20 - 1:50</v>
      </c>
      <c r="O41" s="65">
        <f t="shared" si="3"/>
        <v>2</v>
      </c>
      <c r="P41" s="65"/>
      <c r="Q41" s="65">
        <f>IFNA(SWITCH(G41,"محاضرة",VLOOKUP(E41,course_info!$A$2:$I$199,6,FALSE),"تمارين",VLOOKUP(E41,course_info!$A$2:$I$199,7,false)),"")</f>
        <v>1</v>
      </c>
      <c r="R41" s="66" t="str">
        <f>IFNA(CONCATENATE("(",VLOOKUP(E41,course_info!$A$2:$I$199,6,FALSE),",",VLOOKUP(E41,course_info!$A$2:$I$199,7,false),")"),"")</f>
        <v>(2,1)</v>
      </c>
      <c r="S41" s="65" t="str">
        <f t="shared" si="4"/>
        <v>commكهت-421</v>
      </c>
      <c r="T41" s="67" t="str">
        <f>VLOOKUP(S41,course_teacher!$A$1:$G$190,4,FALSE)</f>
        <v>أ.م.د.جيهان نجيب</v>
      </c>
      <c r="U41" s="68" t="str">
        <f>VLOOKUP(S41,course_teacher!$A$1:$G$190,6,FALSE)</f>
        <v>م.أحمد محمود</v>
      </c>
      <c r="V41" s="69" t="str">
        <f>CONCATENATE(VLOOKUP(S41,course_teacher!$A$1:$G$190,4,FALSE),"  ",VLOOKUP(S41,course_teacher!$A$1:$G$190,5,FALSE))</f>
        <v>أ.م.د.جيهان نجيب  </v>
      </c>
      <c r="W41" s="69" t="str">
        <f>CONCATENATE(VLOOKUP(S41,course_teacher!$A$1:$G$190,6,FALSE),"  ",VLOOKUP(S41,course_teacher!$A$1:$G$190,7,FALSE))</f>
        <v>م.أحمد محمود  </v>
      </c>
    </row>
    <row r="42" hidden="1">
      <c r="A42" s="70">
        <v>1.0</v>
      </c>
      <c r="B42" s="70">
        <v>0.0</v>
      </c>
      <c r="C42" s="73" t="s">
        <v>318</v>
      </c>
      <c r="D42" s="70">
        <v>4.0</v>
      </c>
      <c r="E42" s="77" t="s">
        <v>294</v>
      </c>
      <c r="F42" s="70" t="s">
        <v>201</v>
      </c>
      <c r="G42" s="73" t="s">
        <v>319</v>
      </c>
      <c r="H42" s="73" t="s">
        <v>326</v>
      </c>
      <c r="I42" s="73" t="str">
        <f>IF(G42="محاضرة",VLOOKUP(S42,course_teacher!$A$1:$G$190,4,FALSE),VLOOKUP(S42,course_teacher!$A$1:$G$190,6,FALSE))</f>
        <v>م.مصطفي نورالدين مصطفي</v>
      </c>
      <c r="J42" s="70">
        <f>IFNA(VLOOKUP(E42,course_info!$A$1:$I$199,5,FALSE),"")</f>
        <v>400</v>
      </c>
      <c r="K42" s="73" t="str">
        <f>IFNA(VLOOKUP(E42,course_info!$A$1:$I$199,4,false),"")</f>
        <v>مقرر اختياري 4 تصميم انظمة الطاقة الضوئية والتطبيقات </v>
      </c>
      <c r="L42" s="74" t="str">
        <f t="shared" si="1"/>
        <v>الاثنين 4</v>
      </c>
      <c r="M42" s="74" t="str">
        <f t="shared" si="2"/>
        <v>pow 400</v>
      </c>
      <c r="N42" s="74" t="str">
        <f>IFNA(CONCAT(VLOOKUP(D42, SlotTime!$A$2:$C$6, 3, FALSE),VLOOKUP(D42, SlotTime!$A$2:$C$6, 2, FALSE)),"")</f>
        <v>المحاضرة الرابعة2:00 - 3:30</v>
      </c>
      <c r="O42" s="74">
        <f t="shared" si="3"/>
        <v>2</v>
      </c>
      <c r="P42" s="70"/>
      <c r="Q42" s="74" t="str">
        <f>IFNA(SWITCH(G42,"محاضرة",VLOOKUP(E42,course_info!$A$2:$I$199,6,FALSE),"تمارين",VLOOKUP(E42,course_info!$A$2:$I$199,7,false)),"")</f>
        <v/>
      </c>
      <c r="R42" s="75" t="str">
        <f>IFNA(CONCATENATE("(",VLOOKUP(E42,course_info!$A$2:$I$199,6,FALSE),",",VLOOKUP(E42,course_info!$A$2:$I$199,7,false),")"),"")</f>
        <v>(,)</v>
      </c>
      <c r="S42" s="74" t="str">
        <f t="shared" si="4"/>
        <v>powكهق-426</v>
      </c>
      <c r="T42" s="59" t="str">
        <f>VLOOKUP(S42,course_teacher!$A$1:$G$190,4,FALSE)</f>
        <v>د.عماد دعبس</v>
      </c>
      <c r="U42" s="68" t="str">
        <f>VLOOKUP(S42,course_teacher!$A$1:$G$190,6,FALSE)</f>
        <v>م.مصطفي نورالدين مصطفي</v>
      </c>
      <c r="V42" s="61" t="str">
        <f>CONCATENATE(VLOOKUP(S42,course_teacher!$A$1:$G$190,4,FALSE),"  ",VLOOKUP(S42,course_teacher!$A$1:$G$190,5,FALSE))</f>
        <v>د.عماد دعبس  </v>
      </c>
      <c r="W42" s="61" t="str">
        <f>CONCATENATE(VLOOKUP(S42,course_teacher!$A$1:$G$190,6,FALSE),"  ",VLOOKUP(S42,course_teacher!$A$1:$G$190,7,FALSE))</f>
        <v>م.مصطفي نورالدين مصطفي  </v>
      </c>
    </row>
    <row r="43" hidden="1">
      <c r="A43" s="62">
        <v>1.0</v>
      </c>
      <c r="B43" s="62">
        <v>0.0</v>
      </c>
      <c r="C43" s="63" t="s">
        <v>321</v>
      </c>
      <c r="D43" s="62">
        <v>1.0</v>
      </c>
      <c r="E43" s="76" t="s">
        <v>192</v>
      </c>
      <c r="F43" s="62" t="s">
        <v>173</v>
      </c>
      <c r="G43" s="63" t="s">
        <v>319</v>
      </c>
      <c r="H43" s="63" t="s">
        <v>327</v>
      </c>
      <c r="I43" s="63" t="str">
        <f>IF(G43="محاضرة",VLOOKUP(S43,course_teacher!$A$1:$G$190,4,FALSE),VLOOKUP(S43,course_teacher!$A$1:$G$190,6,FALSE))</f>
        <v>م.اثار شعبان</v>
      </c>
      <c r="J43" s="62">
        <f>IFNA(VLOOKUP(E43,course_info!$A$1:$I$199,5,FALSE),"")</f>
        <v>100</v>
      </c>
      <c r="K43" s="63" t="str">
        <f>IFNA(VLOOKUP(E43,course_info!$A$1:$I$199,4,false),"")</f>
        <v>Physics III</v>
      </c>
      <c r="L43" s="65" t="str">
        <f t="shared" si="1"/>
        <v>الاحد 1</v>
      </c>
      <c r="M43" s="65" t="str">
        <f t="shared" si="2"/>
        <v>comm 100</v>
      </c>
      <c r="N43" s="65" t="str">
        <f>IFNA(CONCAT(VLOOKUP(D43, SlotTime!$A$2:$C$6, 3, FALSE),VLOOKUP(D43, SlotTime!$A$2:$C$6, 2, FALSE)),"")</f>
        <v>المحاضرة الاولي 8:50 - 10:20</v>
      </c>
      <c r="O43" s="65">
        <f t="shared" si="3"/>
        <v>1</v>
      </c>
      <c r="P43" s="65"/>
      <c r="Q43" s="65">
        <f>IFNA(SWITCH(G43,"محاضرة",VLOOKUP(E43,course_info!$A$2:$I$199,6,FALSE),"تمارين",VLOOKUP(E43,course_info!$A$2:$I$199,7,false)),"")</f>
        <v>2</v>
      </c>
      <c r="R43" s="66" t="str">
        <f>IFNA(CONCATENATE("(",VLOOKUP(E43,course_info!$A$2:$I$199,6,FALSE),",",VLOOKUP(E43,course_info!$A$2:$I$199,7,false),")"),"")</f>
        <v>(1,2)</v>
      </c>
      <c r="S43" s="65" t="str">
        <f t="shared" si="4"/>
        <v>commEMP-101</v>
      </c>
      <c r="T43" s="67" t="str">
        <f>VLOOKUP(S43,course_teacher!$A$1:$G$190,4,FALSE)</f>
        <v>أ.م.د.احمد عبداللطيف</v>
      </c>
      <c r="U43" s="68" t="str">
        <f>VLOOKUP(S43,course_teacher!$A$1:$G$190,6,FALSE)</f>
        <v>م.اثار شعبان</v>
      </c>
      <c r="V43" s="69" t="str">
        <f>CONCATENATE(VLOOKUP(S43,course_teacher!$A$1:$G$190,4,FALSE),"  ",VLOOKUP(S43,course_teacher!$A$1:$G$190,5,FALSE))</f>
        <v>أ.م.د.احمد عبداللطيف  أ.م.د.ماجد كساب</v>
      </c>
      <c r="W43" s="69" t="str">
        <f>CONCATENATE(VLOOKUP(S43,course_teacher!$A$1:$G$190,6,FALSE),"  ",VLOOKUP(S43,course_teacher!$A$1:$G$190,7,FALSE))</f>
        <v>م.اثار شعبان  </v>
      </c>
    </row>
    <row r="44" hidden="1">
      <c r="A44" s="70">
        <v>1.0</v>
      </c>
      <c r="B44" s="70">
        <v>0.0</v>
      </c>
      <c r="C44" s="73" t="s">
        <v>321</v>
      </c>
      <c r="D44" s="70">
        <v>2.0</v>
      </c>
      <c r="E44" s="77" t="s">
        <v>266</v>
      </c>
      <c r="F44" s="70" t="s">
        <v>176</v>
      </c>
      <c r="G44" s="73" t="s">
        <v>324</v>
      </c>
      <c r="H44" s="73" t="s">
        <v>331</v>
      </c>
      <c r="I44" s="73" t="str">
        <f>IF(G44="محاضرة",VLOOKUP(S44,course_teacher!$A$1:$G$190,4,FALSE),VLOOKUP(S44,course_teacher!$A$1:$G$190,6,FALSE))</f>
        <v>د.ياسر ممدوح</v>
      </c>
      <c r="J44" s="70">
        <f>IFNA(VLOOKUP(E44,course_info!$A$1:$I$199,5,FALSE),"")</f>
        <v>400</v>
      </c>
      <c r="K44" s="73" t="str">
        <f>IFNA(VLOOKUP(E44,course_info!$A$1:$I$199,4,false),"")</f>
        <v>التدريب الميداني</v>
      </c>
      <c r="L44" s="74" t="str">
        <f t="shared" si="1"/>
        <v>الاحد 2</v>
      </c>
      <c r="M44" s="74" t="str">
        <f t="shared" si="2"/>
        <v>comp 400</v>
      </c>
      <c r="N44" s="74" t="str">
        <f>IFNA(CONCAT(VLOOKUP(D44, SlotTime!$A$2:$C$6, 3, FALSE),VLOOKUP(D44, SlotTime!$A$2:$C$6, 2, FALSE)),"")</f>
        <v>المحاضرة الثانية10:30 - 12:00</v>
      </c>
      <c r="O44" s="74">
        <f t="shared" si="3"/>
        <v>1</v>
      </c>
      <c r="P44" s="74"/>
      <c r="Q44" s="74">
        <f>IFNA(SWITCH(G44,"محاضرة",VLOOKUP(E44,course_info!$A$2:$I$199,6,FALSE),"تمارين",VLOOKUP(E44,course_info!$A$2:$I$199,7,false)),"")</f>
        <v>2</v>
      </c>
      <c r="R44" s="75" t="str">
        <f>IFNA(CONCATENATE("(",VLOOKUP(E44,course_info!$A$2:$I$199,6,FALSE),",",VLOOKUP(E44,course_info!$A$2:$I$199,7,false),")"),"")</f>
        <v>(2,1)</v>
      </c>
      <c r="S44" s="74" t="str">
        <f t="shared" si="4"/>
        <v>compكهح-498</v>
      </c>
      <c r="T44" s="59" t="str">
        <f>VLOOKUP(S44,course_teacher!$A$1:$G$190,4,FALSE)</f>
        <v>د.ياسر ممدوح</v>
      </c>
      <c r="U44" s="68" t="str">
        <f>VLOOKUP(S44,course_teacher!$A$1:$G$190,6,FALSE)</f>
        <v>م.محمد ناصر</v>
      </c>
      <c r="V44" s="61" t="str">
        <f>CONCATENATE(VLOOKUP(S44,course_teacher!$A$1:$G$190,4,FALSE),"  ",VLOOKUP(S44,course_teacher!$A$1:$G$190,5,FALSE))</f>
        <v>د.ياسر ممدوح  </v>
      </c>
      <c r="W44" s="61" t="str">
        <f>CONCATENATE(VLOOKUP(S44,course_teacher!$A$1:$G$190,6,FALSE),"  ",VLOOKUP(S44,course_teacher!$A$1:$G$190,7,FALSE))</f>
        <v>م.محمد ناصر  </v>
      </c>
    </row>
    <row r="45" hidden="1">
      <c r="A45" s="62">
        <v>1.0</v>
      </c>
      <c r="B45" s="62">
        <v>0.0</v>
      </c>
      <c r="C45" s="63" t="s">
        <v>321</v>
      </c>
      <c r="D45" s="62">
        <v>4.0</v>
      </c>
      <c r="E45" s="64" t="s">
        <v>265</v>
      </c>
      <c r="F45" s="62" t="s">
        <v>176</v>
      </c>
      <c r="G45" s="63" t="s">
        <v>319</v>
      </c>
      <c r="H45" s="63" t="s">
        <v>326</v>
      </c>
      <c r="I45" s="63" t="str">
        <f>IF(G45="محاضرة",VLOOKUP(S45,course_teacher!$A$1:$G$190,4,FALSE),VLOOKUP(S45,course_teacher!$A$1:$G$190,6,FALSE))</f>
        <v>م.محمد ناصر</v>
      </c>
      <c r="J45" s="62">
        <f>IFNA(VLOOKUP(E45,course_info!$A$1:$I$199,5,FALSE),"")</f>
        <v>400</v>
      </c>
      <c r="K45" s="63" t="str">
        <f>IFNA(VLOOKUP(E45,course_info!$A$1:$I$199,4,false),"")</f>
        <v>مقرر إختياري 5 تطبيقات و تقنيات الذكاء الاصطناعى</v>
      </c>
      <c r="L45" s="65" t="str">
        <f t="shared" si="1"/>
        <v>الاحد 4</v>
      </c>
      <c r="M45" s="65" t="str">
        <f t="shared" si="2"/>
        <v>comp 400</v>
      </c>
      <c r="N45" s="65" t="str">
        <f>IFNA(CONCAT(VLOOKUP(D45, SlotTime!$A$2:$C$6, 3, FALSE),VLOOKUP(D45, SlotTime!$A$2:$C$6, 2, FALSE)),"")</f>
        <v>المحاضرة الرابعة2:00 - 3:30</v>
      </c>
      <c r="O45" s="65">
        <f t="shared" si="3"/>
        <v>1</v>
      </c>
      <c r="P45" s="65"/>
      <c r="Q45" s="65" t="str">
        <f>IFNA(SWITCH(G45,"محاضرة",VLOOKUP(E45,course_info!$A$2:$I$199,6,FALSE),"تمارين",VLOOKUP(E45,course_info!$A$2:$I$199,7,false)),"")</f>
        <v/>
      </c>
      <c r="R45" s="66" t="str">
        <f>IFNA(CONCATENATE("(",VLOOKUP(E45,course_info!$A$2:$I$199,6,FALSE),",",VLOOKUP(E45,course_info!$A$2:$I$199,7,false),")"),"")</f>
        <v>(,)</v>
      </c>
      <c r="S45" s="65" t="str">
        <f t="shared" si="4"/>
        <v>compكهح-428</v>
      </c>
      <c r="T45" s="67" t="str">
        <f>VLOOKUP(S45,course_teacher!$A$1:$G$190,4,FALSE)</f>
        <v>د.فاطمة مازن علي</v>
      </c>
      <c r="U45" s="68" t="str">
        <f>VLOOKUP(S45,course_teacher!$A$1:$G$190,6,FALSE)</f>
        <v>م.محمد ناصر</v>
      </c>
      <c r="V45" s="69" t="str">
        <f>CONCATENATE(VLOOKUP(S45,course_teacher!$A$1:$G$190,4,FALSE),"  ",VLOOKUP(S45,course_teacher!$A$1:$G$190,5,FALSE))</f>
        <v>د.فاطمة مازن علي  </v>
      </c>
      <c r="W45" s="69" t="str">
        <f>CONCATENATE(VLOOKUP(S45,course_teacher!$A$1:$G$190,6,FALSE),"  ",VLOOKUP(S45,course_teacher!$A$1:$G$190,7,FALSE))</f>
        <v>م.محمد ناصر  </v>
      </c>
    </row>
    <row r="46" hidden="1">
      <c r="A46" s="70">
        <v>1.0</v>
      </c>
      <c r="B46" s="70">
        <v>0.0</v>
      </c>
      <c r="C46" s="73" t="s">
        <v>332</v>
      </c>
      <c r="D46" s="70">
        <v>1.0</v>
      </c>
      <c r="E46" s="77" t="s">
        <v>264</v>
      </c>
      <c r="F46" s="70" t="s">
        <v>176</v>
      </c>
      <c r="G46" s="73" t="s">
        <v>319</v>
      </c>
      <c r="H46" s="73" t="s">
        <v>328</v>
      </c>
      <c r="I46" s="73" t="str">
        <f>IF(G46="محاضرة",VLOOKUP(S46,course_teacher!$A$1:$G$190,4,FALSE),VLOOKUP(S46,course_teacher!$A$1:$G$190,6,FALSE))</f>
        <v>م.أحمد محمود</v>
      </c>
      <c r="J46" s="70">
        <f>IFNA(VLOOKUP(E46,course_info!$A$1:$I$199,5,FALSE),"")</f>
        <v>400</v>
      </c>
      <c r="K46" s="73" t="str">
        <f>IFNA(VLOOKUP(E46,course_info!$A$1:$I$199,4,false),"")</f>
        <v>مقرر إختياري 4 شبكات الحاسب المتطورة </v>
      </c>
      <c r="L46" s="74" t="str">
        <f t="shared" si="1"/>
        <v>الثلاثاء 1</v>
      </c>
      <c r="M46" s="74" t="str">
        <f t="shared" si="2"/>
        <v>comp 400</v>
      </c>
      <c r="N46" s="74" t="str">
        <f>IFNA(CONCAT(VLOOKUP(D46, SlotTime!$A$2:$C$6, 3, FALSE),VLOOKUP(D46, SlotTime!$A$2:$C$6, 2, FALSE)),"")</f>
        <v>المحاضرة الاولي 8:50 - 10:20</v>
      </c>
      <c r="O46" s="74">
        <f t="shared" si="3"/>
        <v>3</v>
      </c>
      <c r="P46" s="74"/>
      <c r="Q46" s="74" t="str">
        <f>IFNA(SWITCH(G46,"محاضرة",VLOOKUP(E46,course_info!$A$2:$I$199,6,FALSE),"تمارين",VLOOKUP(E46,course_info!$A$2:$I$199,7,false)),"")</f>
        <v/>
      </c>
      <c r="R46" s="75" t="str">
        <f>IFNA(CONCATENATE("(",VLOOKUP(E46,course_info!$A$2:$I$199,6,FALSE),",",VLOOKUP(E46,course_info!$A$2:$I$199,7,false),")"),"")</f>
        <v>(,)</v>
      </c>
      <c r="S46" s="74" t="str">
        <f t="shared" si="4"/>
        <v>compكهح-425</v>
      </c>
      <c r="T46" s="59" t="str">
        <f>VLOOKUP(S46,course_teacher!$A$1:$G$190,4,FALSE)</f>
        <v>د.منال شعبان</v>
      </c>
      <c r="U46" s="68" t="str">
        <f>VLOOKUP(S46,course_teacher!$A$1:$G$190,6,FALSE)</f>
        <v>م.أحمد محمود</v>
      </c>
      <c r="V46" s="61" t="str">
        <f>CONCATENATE(VLOOKUP(S46,course_teacher!$A$1:$G$190,4,FALSE),"  ",VLOOKUP(S46,course_teacher!$A$1:$G$190,5,FALSE))</f>
        <v>د.منال شعبان  </v>
      </c>
      <c r="W46" s="61" t="str">
        <f>CONCATENATE(VLOOKUP(S46,course_teacher!$A$1:$G$190,6,FALSE),"  ",VLOOKUP(S46,course_teacher!$A$1:$G$190,7,FALSE))</f>
        <v>م.أحمد محمود  </v>
      </c>
    </row>
    <row r="47" hidden="1">
      <c r="A47" s="62">
        <v>1.0</v>
      </c>
      <c r="B47" s="62">
        <v>0.0</v>
      </c>
      <c r="C47" s="63" t="s">
        <v>332</v>
      </c>
      <c r="D47" s="62">
        <v>1.0</v>
      </c>
      <c r="E47" s="64" t="s">
        <v>236</v>
      </c>
      <c r="F47" s="62" t="s">
        <v>173</v>
      </c>
      <c r="G47" s="63" t="s">
        <v>324</v>
      </c>
      <c r="H47" s="63" t="s">
        <v>326</v>
      </c>
      <c r="I47" s="63" t="str">
        <f>IF(G47="محاضرة",VLOOKUP(S47,course_teacher!$A$1:$G$190,4,FALSE),VLOOKUP(S47,course_teacher!$A$1:$G$190,6,FALSE))</f>
        <v>أ.م.د.تامر بركات</v>
      </c>
      <c r="J47" s="62">
        <f>IFNA(VLOOKUP(E47,course_info!$A$1:$I$199,5,FALSE),"")</f>
        <v>400</v>
      </c>
      <c r="K47" s="63" t="str">
        <f>IFNA(VLOOKUP(E47,course_info!$A$1:$I$199,4,false),"")</f>
        <v>نظم الاتصالات</v>
      </c>
      <c r="L47" s="65" t="str">
        <f t="shared" si="1"/>
        <v>الثلاثاء 1</v>
      </c>
      <c r="M47" s="65" t="str">
        <f t="shared" si="2"/>
        <v>comm 400</v>
      </c>
      <c r="N47" s="65" t="str">
        <f>IFNA(CONCAT(VLOOKUP(D47, SlotTime!$A$2:$C$6, 3, FALSE),VLOOKUP(D47, SlotTime!$A$2:$C$6, 2, FALSE)),"")</f>
        <v>المحاضرة الاولي 8:50 - 10:20</v>
      </c>
      <c r="O47" s="65">
        <f t="shared" si="3"/>
        <v>3</v>
      </c>
      <c r="P47" s="65"/>
      <c r="Q47" s="65">
        <f>IFNA(SWITCH(G47,"محاضرة",VLOOKUP(E47,course_info!$A$2:$I$199,6,FALSE),"تمارين",VLOOKUP(E47,course_info!$A$2:$I$199,7,false)),"")</f>
        <v>2</v>
      </c>
      <c r="R47" s="66" t="str">
        <f>IFNA(CONCATENATE("(",VLOOKUP(E47,course_info!$A$2:$I$199,6,FALSE),",",VLOOKUP(E47,course_info!$A$2:$I$199,7,false),")"),"")</f>
        <v>(2,2)</v>
      </c>
      <c r="S47" s="65" t="str">
        <f t="shared" si="4"/>
        <v>commكهت-402</v>
      </c>
      <c r="T47" s="67" t="str">
        <f>VLOOKUP(S47,course_teacher!$A$1:$G$190,4,FALSE)</f>
        <v>أ.م.د.تامر بركات</v>
      </c>
      <c r="U47" s="68" t="str">
        <f>VLOOKUP(S47,course_teacher!$A$1:$G$190,6,FALSE)</f>
        <v>م.محمد مصطفى محمود علي</v>
      </c>
      <c r="V47" s="69" t="str">
        <f>CONCATENATE(VLOOKUP(S47,course_teacher!$A$1:$G$190,4,FALSE),"  ",VLOOKUP(S47,course_teacher!$A$1:$G$190,5,FALSE))</f>
        <v>أ.م.د.تامر بركات  </v>
      </c>
      <c r="W47" s="69" t="str">
        <f>CONCATENATE(VLOOKUP(S47,course_teacher!$A$1:$G$190,6,FALSE),"  ",VLOOKUP(S47,course_teacher!$A$1:$G$190,7,FALSE))</f>
        <v>م.محمد مصطفى محمود علي  </v>
      </c>
    </row>
    <row r="48" hidden="1">
      <c r="A48" s="70">
        <v>1.0</v>
      </c>
      <c r="B48" s="70">
        <v>0.0</v>
      </c>
      <c r="C48" s="73" t="s">
        <v>323</v>
      </c>
      <c r="D48" s="70">
        <v>2.0</v>
      </c>
      <c r="E48" s="72" t="s">
        <v>186</v>
      </c>
      <c r="F48" s="70" t="s">
        <v>173</v>
      </c>
      <c r="G48" s="73" t="s">
        <v>319</v>
      </c>
      <c r="H48" s="73" t="s">
        <v>329</v>
      </c>
      <c r="I48" s="73" t="str">
        <f>IF(G48="محاضرة",VLOOKUP(S48,course_teacher!$A$1:$G$190,4,FALSE),VLOOKUP(S48,course_teacher!$A$1:$G$190,6,FALSE))</f>
        <v>م.عبير مصطفى سيد</v>
      </c>
      <c r="J48" s="70">
        <f>IFNA(VLOOKUP(E48,course_info!$A$1:$I$199,5,FALSE),"")</f>
        <v>200</v>
      </c>
      <c r="K48" s="73" t="str">
        <f>IFNA(VLOOKUP(E48,course_info!$A$1:$I$199,4,false),"")</f>
        <v>Control Systems</v>
      </c>
      <c r="L48" s="74" t="str">
        <f t="shared" si="1"/>
        <v>الاربعاء 2</v>
      </c>
      <c r="M48" s="74" t="str">
        <f t="shared" si="2"/>
        <v>comm 200</v>
      </c>
      <c r="N48" s="74" t="str">
        <f>IFNA(CONCAT(VLOOKUP(D48, SlotTime!$A$2:$C$6, 3, FALSE),VLOOKUP(D48, SlotTime!$A$2:$C$6, 2, FALSE)),"")</f>
        <v>المحاضرة الثانية10:30 - 12:00</v>
      </c>
      <c r="O48" s="74">
        <f t="shared" si="3"/>
        <v>4</v>
      </c>
      <c r="P48" s="70"/>
      <c r="Q48" s="74" t="str">
        <f>IFNA(SWITCH(G48,"محاضرة",VLOOKUP(#REF!,course_info!$A$2:$I$199,6,FALSE),"تمارين",VLOOKUP(#REF!,course_info!$A$2:$I$199,7,false)),"")</f>
        <v>#REF!</v>
      </c>
      <c r="R48" s="75" t="str">
        <f>IFNA(CONCATENATE("(",VLOOKUP(#REF!,course_info!$A$2:$I$199,6,FALSE),",",VLOOKUP(#REF!,course_info!$A$2:$I$199,7,false),")"),"")</f>
        <v>#REF!</v>
      </c>
      <c r="S48" s="74" t="str">
        <f t="shared" si="4"/>
        <v>commCCE-213</v>
      </c>
      <c r="T48" s="59" t="str">
        <f>VLOOKUP(S48,course_teacher!$A$1:$G$190,4,FALSE)</f>
        <v>د.منال شعبان</v>
      </c>
      <c r="U48" s="68" t="str">
        <f>VLOOKUP(S48,course_teacher!$A$1:$G$190,6,FALSE)</f>
        <v>م.عبير مصطفى سيد</v>
      </c>
      <c r="V48" s="61" t="str">
        <f>CONCATENATE(VLOOKUP(S48,course_teacher!$A$1:$G$190,4,FALSE),"  ",VLOOKUP(S48,course_teacher!$A$1:$G$190,5,FALSE))</f>
        <v>د.منال شعبان  </v>
      </c>
      <c r="W48" s="61" t="str">
        <f>CONCATENATE(VLOOKUP(S48,course_teacher!$A$1:$G$190,6,FALSE),"  ",VLOOKUP(S48,course_teacher!$A$1:$G$190,7,FALSE))</f>
        <v>م.عبير مصطفى سيد  </v>
      </c>
    </row>
    <row r="49" hidden="1">
      <c r="A49" s="62">
        <v>1.0</v>
      </c>
      <c r="B49" s="62">
        <v>0.0</v>
      </c>
      <c r="C49" s="63" t="s">
        <v>321</v>
      </c>
      <c r="D49" s="62">
        <v>1.0</v>
      </c>
      <c r="E49" s="76" t="s">
        <v>192</v>
      </c>
      <c r="F49" s="62" t="s">
        <v>201</v>
      </c>
      <c r="G49" s="63" t="s">
        <v>319</v>
      </c>
      <c r="H49" s="63" t="s">
        <v>328</v>
      </c>
      <c r="I49" s="63" t="str">
        <f>IF(G49="محاضرة",VLOOKUP(S49,course_teacher!$A$1:$G$190,4,FALSE),VLOOKUP(S49,course_teacher!$A$1:$G$190,6,FALSE))</f>
        <v>م.حنان ربيع</v>
      </c>
      <c r="J49" s="62">
        <f>IFNA(VLOOKUP(E49,course_info!$A$1:$I$199,5,FALSE),"")</f>
        <v>100</v>
      </c>
      <c r="K49" s="63" t="str">
        <f>IFNA(VLOOKUP(E49,course_info!$A$1:$I$199,4,false),"")</f>
        <v>Physics III</v>
      </c>
      <c r="L49" s="65" t="str">
        <f t="shared" si="1"/>
        <v>الاحد 1</v>
      </c>
      <c r="M49" s="65" t="str">
        <f t="shared" si="2"/>
        <v>pow 100</v>
      </c>
      <c r="N49" s="65" t="str">
        <f>IFNA(CONCAT(VLOOKUP(D49, SlotTime!$A$2:$C$6, 3, FALSE),VLOOKUP(D49, SlotTime!$A$2:$C$6, 2, FALSE)),"")</f>
        <v>المحاضرة الاولي 8:50 - 10:20</v>
      </c>
      <c r="O49" s="65">
        <f t="shared" si="3"/>
        <v>1</v>
      </c>
      <c r="P49" s="65"/>
      <c r="Q49" s="65">
        <f>IFNA(SWITCH(G49,"محاضرة",VLOOKUP(E49,course_info!$A$2:$I$199,6,FALSE),"تمارين",VLOOKUP(E49,course_info!$A$2:$I$199,7,false)),"")</f>
        <v>2</v>
      </c>
      <c r="R49" s="66" t="str">
        <f>IFNA(CONCATENATE("(",VLOOKUP(E49,course_info!$A$2:$I$199,6,FALSE),",",VLOOKUP(E49,course_info!$A$2:$I$199,7,false),")"),"")</f>
        <v>(1,2)</v>
      </c>
      <c r="S49" s="65" t="str">
        <f t="shared" si="4"/>
        <v>powEMP-101</v>
      </c>
      <c r="T49" s="67" t="str">
        <f>VLOOKUP(S49,course_teacher!$A$1:$G$190,4,FALSE)</f>
        <v>أ.م.د.احمد عبداللطيف</v>
      </c>
      <c r="U49" s="68" t="str">
        <f>VLOOKUP(S49,course_teacher!$A$1:$G$190,6,FALSE)</f>
        <v>م.حنان ربيع</v>
      </c>
      <c r="V49" s="69" t="str">
        <f>CONCATENATE(VLOOKUP(S49,course_teacher!$A$1:$G$190,4,FALSE),"  ",VLOOKUP(S49,course_teacher!$A$1:$G$190,5,FALSE))</f>
        <v>أ.م.د.احمد عبداللطيف  أ.م.د.ماجد كساب</v>
      </c>
      <c r="W49" s="69" t="str">
        <f>CONCATENATE(VLOOKUP(S49,course_teacher!$A$1:$G$190,6,FALSE),"  ",VLOOKUP(S49,course_teacher!$A$1:$G$190,7,FALSE))</f>
        <v>م.حنان ربيع  </v>
      </c>
    </row>
    <row r="50" hidden="1">
      <c r="A50" s="70">
        <v>1.0</v>
      </c>
      <c r="B50" s="70">
        <v>0.0</v>
      </c>
      <c r="C50" s="73" t="s">
        <v>318</v>
      </c>
      <c r="D50" s="70">
        <v>2.0</v>
      </c>
      <c r="E50" s="72" t="s">
        <v>180</v>
      </c>
      <c r="F50" s="70" t="s">
        <v>173</v>
      </c>
      <c r="G50" s="73" t="s">
        <v>324</v>
      </c>
      <c r="H50" s="73" t="s">
        <v>329</v>
      </c>
      <c r="I50" s="73" t="str">
        <f>IF(G50="محاضرة",VLOOKUP(S50,course_teacher!$A$1:$G$190,4,FALSE),VLOOKUP(S50,course_teacher!$A$1:$G$190,6,FALSE))</f>
        <v>د.رانية فؤاد</v>
      </c>
      <c r="J50" s="70">
        <f>IFNA(VLOOKUP(E50,course_info!$A$1:$I$199,5,FALSE),"")</f>
        <v>200</v>
      </c>
      <c r="K50" s="73" t="str">
        <f>IFNA(VLOOKUP(E50,course_info!$A$1:$I$199,4,false),"")</f>
        <v>Electronics</v>
      </c>
      <c r="L50" s="74" t="str">
        <f t="shared" si="1"/>
        <v>الاثنين 2</v>
      </c>
      <c r="M50" s="74" t="str">
        <f t="shared" si="2"/>
        <v>comm 200</v>
      </c>
      <c r="N50" s="74" t="str">
        <f>IFNA(CONCAT(VLOOKUP(D50, SlotTime!$A$2:$C$6, 3, FALSE),VLOOKUP(D50, SlotTime!$A$2:$C$6, 2, FALSE)),"")</f>
        <v>المحاضرة الثانية10:30 - 12:00</v>
      </c>
      <c r="O50" s="74">
        <f t="shared" si="3"/>
        <v>2</v>
      </c>
      <c r="P50" s="84"/>
      <c r="Q50" s="74" t="str">
        <f>IFNA(SWITCH(G50,"محاضرة",VLOOKUP(E50,course_info!$A$2:$I$199,6,FALSE),"تمارين",VLOOKUP(E50,course_info!$A$2:$I$199,7,false)),"")</f>
        <v/>
      </c>
      <c r="R50" s="75" t="str">
        <f>IFNA(CONCATENATE("(",VLOOKUP(E50,course_info!$A$2:$I$199,6,FALSE),",",VLOOKUP(E50,course_info!$A$2:$I$199,7,false),")"),"")</f>
        <v>(,)</v>
      </c>
      <c r="S50" s="74" t="str">
        <f t="shared" si="4"/>
        <v>commCCE-211</v>
      </c>
      <c r="T50" s="59" t="str">
        <f>VLOOKUP(S50,course_teacher!$A$1:$G$190,4,FALSE)</f>
        <v>د.رانية فؤاد</v>
      </c>
      <c r="U50" s="68" t="str">
        <f>VLOOKUP(S50,course_teacher!$A$1:$G$190,6,FALSE)</f>
        <v>م.ياسمين طنطاوي</v>
      </c>
      <c r="V50" s="61" t="str">
        <f>CONCATENATE(VLOOKUP(S50,course_teacher!$A$1:$G$190,4,FALSE),"  ",VLOOKUP(S50,course_teacher!$A$1:$G$190,5,FALSE))</f>
        <v>د.رانية فؤاد  </v>
      </c>
      <c r="W50" s="61" t="str">
        <f>CONCATENATE(VLOOKUP(S50,course_teacher!$A$1:$G$190,6,FALSE),"  ",VLOOKUP(S50,course_teacher!$A$1:$G$190,7,FALSE))</f>
        <v>م.ياسمين طنطاوي  </v>
      </c>
    </row>
    <row r="51" hidden="1">
      <c r="A51" s="62">
        <v>1.0</v>
      </c>
      <c r="B51" s="62">
        <v>0.0</v>
      </c>
      <c r="C51" s="63" t="s">
        <v>321</v>
      </c>
      <c r="D51" s="62">
        <v>2.0</v>
      </c>
      <c r="E51" s="76" t="s">
        <v>192</v>
      </c>
      <c r="F51" s="62" t="s">
        <v>173</v>
      </c>
      <c r="G51" s="63" t="s">
        <v>324</v>
      </c>
      <c r="H51" s="63" t="s">
        <v>327</v>
      </c>
      <c r="I51" s="63" t="str">
        <f>IF(G51="محاضرة",VLOOKUP(S51,course_teacher!$A$1:$G$190,4,FALSE),VLOOKUP(S51,course_teacher!$A$1:$G$190,6,FALSE))</f>
        <v>أ.م.د.احمد عبداللطيف</v>
      </c>
      <c r="J51" s="62">
        <f>IFNA(VLOOKUP(E51,course_info!$A$1:$I$199,5,FALSE),"")</f>
        <v>100</v>
      </c>
      <c r="K51" s="63" t="str">
        <f>IFNA(VLOOKUP(E51,course_info!$A$1:$I$199,4,false),"")</f>
        <v>Physics III</v>
      </c>
      <c r="L51" s="65" t="str">
        <f t="shared" si="1"/>
        <v>الاحد 2</v>
      </c>
      <c r="M51" s="65" t="str">
        <f t="shared" si="2"/>
        <v>comm 100</v>
      </c>
      <c r="N51" s="65" t="str">
        <f>IFNA(CONCAT(VLOOKUP(D51, SlotTime!$A$2:$C$6, 3, FALSE),VLOOKUP(D51, SlotTime!$A$2:$C$6, 2, FALSE)),"")</f>
        <v>المحاضرة الثانية10:30 - 12:00</v>
      </c>
      <c r="O51" s="65">
        <f t="shared" si="3"/>
        <v>1</v>
      </c>
      <c r="P51" s="65"/>
      <c r="Q51" s="65">
        <f>IFNA(SWITCH(G51,"محاضرة",VLOOKUP(E51,course_info!$A$2:$I$199,6,FALSE),"تمارين",VLOOKUP(E51,course_info!$A$2:$I$199,7,false)),"")</f>
        <v>1</v>
      </c>
      <c r="R51" s="66" t="str">
        <f>IFNA(CONCATENATE("(",VLOOKUP(E51,course_info!$A$2:$I$199,6,FALSE),",",VLOOKUP(E51,course_info!$A$2:$I$199,7,false),")"),"")</f>
        <v>(1,2)</v>
      </c>
      <c r="S51" s="65" t="str">
        <f t="shared" si="4"/>
        <v>commEMP-101</v>
      </c>
      <c r="T51" s="67" t="str">
        <f>VLOOKUP(S51,course_teacher!$A$1:$G$190,4,FALSE)</f>
        <v>أ.م.د.احمد عبداللطيف</v>
      </c>
      <c r="U51" s="68" t="str">
        <f>VLOOKUP(S51,course_teacher!$A$1:$G$190,6,FALSE)</f>
        <v>م.اثار شعبان</v>
      </c>
      <c r="V51" s="69" t="str">
        <f>CONCATENATE(VLOOKUP(S51,course_teacher!$A$1:$G$190,4,FALSE),"  ",VLOOKUP(S51,course_teacher!$A$1:$G$190,5,FALSE))</f>
        <v>أ.م.د.احمد عبداللطيف  أ.م.د.ماجد كساب</v>
      </c>
      <c r="W51" s="69" t="str">
        <f>CONCATENATE(VLOOKUP(S51,course_teacher!$A$1:$G$190,6,FALSE),"  ",VLOOKUP(S51,course_teacher!$A$1:$G$190,7,FALSE))</f>
        <v>م.اثار شعبان  </v>
      </c>
    </row>
    <row r="52" hidden="1">
      <c r="A52" s="70">
        <v>1.0</v>
      </c>
      <c r="B52" s="70">
        <v>0.0</v>
      </c>
      <c r="C52" s="73" t="s">
        <v>321</v>
      </c>
      <c r="D52" s="70">
        <v>3.0</v>
      </c>
      <c r="E52" s="77" t="s">
        <v>266</v>
      </c>
      <c r="F52" s="70" t="s">
        <v>176</v>
      </c>
      <c r="G52" s="73" t="s">
        <v>319</v>
      </c>
      <c r="H52" s="73" t="s">
        <v>331</v>
      </c>
      <c r="I52" s="73" t="str">
        <f>IF(G52="محاضرة",VLOOKUP(S52,course_teacher!$A$1:$G$190,4,FALSE),VLOOKUP(S52,course_teacher!$A$1:$G$190,6,FALSE))</f>
        <v>م.محمد ناصر</v>
      </c>
      <c r="J52" s="70">
        <f>IFNA(VLOOKUP(E52,course_info!$A$1:$I$199,5,FALSE),"")</f>
        <v>400</v>
      </c>
      <c r="K52" s="73" t="str">
        <f>IFNA(VLOOKUP(E52,course_info!$A$1:$I$199,4,false),"")</f>
        <v>التدريب الميداني</v>
      </c>
      <c r="L52" s="74" t="str">
        <f t="shared" si="1"/>
        <v>الاحد 3</v>
      </c>
      <c r="M52" s="74" t="str">
        <f t="shared" si="2"/>
        <v>comp 400</v>
      </c>
      <c r="N52" s="74" t="str">
        <f>IFNA(CONCAT(VLOOKUP(D52, SlotTime!$A$2:$C$6, 3, FALSE),VLOOKUP(D52, SlotTime!$A$2:$C$6, 2, FALSE)),"")</f>
        <v>المحاضرة الثالثه 12:20 - 1:50</v>
      </c>
      <c r="O52" s="74">
        <f t="shared" si="3"/>
        <v>1</v>
      </c>
      <c r="P52" s="74"/>
      <c r="Q52" s="74">
        <f>IFNA(SWITCH(G52,"محاضرة",VLOOKUP(E52,course_info!$A$2:$I$199,6,FALSE),"تمارين",VLOOKUP(E52,course_info!$A$2:$I$199,7,false)),"")</f>
        <v>1</v>
      </c>
      <c r="R52" s="75" t="str">
        <f>IFNA(CONCATENATE("(",VLOOKUP(E52,course_info!$A$2:$I$199,6,FALSE),",",VLOOKUP(E52,course_info!$A$2:$I$199,7,false),")"),"")</f>
        <v>(2,1)</v>
      </c>
      <c r="S52" s="74" t="str">
        <f t="shared" si="4"/>
        <v>compكهح-498</v>
      </c>
      <c r="T52" s="59" t="str">
        <f>VLOOKUP(S52,course_teacher!$A$1:$G$190,4,FALSE)</f>
        <v>د.ياسر ممدوح</v>
      </c>
      <c r="U52" s="68" t="str">
        <f>VLOOKUP(S52,course_teacher!$A$1:$G$190,6,FALSE)</f>
        <v>م.محمد ناصر</v>
      </c>
      <c r="V52" s="61" t="str">
        <f>CONCATENATE(VLOOKUP(S52,course_teacher!$A$1:$G$190,4,FALSE),"  ",VLOOKUP(S52,course_teacher!$A$1:$G$190,5,FALSE))</f>
        <v>د.ياسر ممدوح  </v>
      </c>
      <c r="W52" s="61" t="str">
        <f>CONCATENATE(VLOOKUP(S52,course_teacher!$A$1:$G$190,6,FALSE),"  ",VLOOKUP(S52,course_teacher!$A$1:$G$190,7,FALSE))</f>
        <v>م.محمد ناصر  </v>
      </c>
    </row>
    <row r="53" hidden="1">
      <c r="A53" s="62">
        <v>1.0</v>
      </c>
      <c r="B53" s="62">
        <v>0.0</v>
      </c>
      <c r="C53" s="63" t="s">
        <v>332</v>
      </c>
      <c r="D53" s="62">
        <v>1.0</v>
      </c>
      <c r="E53" s="76" t="s">
        <v>210</v>
      </c>
      <c r="F53" s="62" t="s">
        <v>173</v>
      </c>
      <c r="G53" s="63" t="s">
        <v>324</v>
      </c>
      <c r="H53" s="63" t="s">
        <v>329</v>
      </c>
      <c r="I53" s="63" t="str">
        <f>IF(G53="محاضرة",VLOOKUP(S53,course_teacher!$A$1:$G$190,4,FALSE),VLOOKUP(S53,course_teacher!$A$1:$G$190,6,FALSE))</f>
        <v>أ.م.د.مختارسعيد</v>
      </c>
      <c r="J53" s="62">
        <f>IFNA(VLOOKUP(E53,course_info!$A$1:$I$199,5,FALSE),"")</f>
        <v>200</v>
      </c>
      <c r="K53" s="63" t="str">
        <f>IFNA(VLOOKUP(E53,course_info!$A$1:$I$199,4,false),"")</f>
        <v>Electrical Circuits II</v>
      </c>
      <c r="L53" s="65" t="str">
        <f t="shared" si="1"/>
        <v>الثلاثاء 1</v>
      </c>
      <c r="M53" s="65" t="str">
        <f t="shared" si="2"/>
        <v>comm 200</v>
      </c>
      <c r="N53" s="65" t="str">
        <f>IFNA(CONCAT(VLOOKUP(D53, SlotTime!$A$2:$C$6, 3, FALSE),VLOOKUP(D53, SlotTime!$A$2:$C$6, 2, FALSE)),"")</f>
        <v>المحاضرة الاولي 8:50 - 10:20</v>
      </c>
      <c r="O53" s="65">
        <f t="shared" si="3"/>
        <v>3</v>
      </c>
      <c r="P53" s="65"/>
      <c r="Q53" s="65" t="str">
        <f>IFNA(SWITCH(G53,"محاضرة",VLOOKUP(E53,course_info!$A$2:$I$199,6,FALSE),"تمارين",VLOOKUP(E53,course_info!$A$2:$I$199,7,false)),"")</f>
        <v/>
      </c>
      <c r="R53" s="66" t="str">
        <f>IFNA(CONCATENATE("(",VLOOKUP(E53,course_info!$A$2:$I$199,6,FALSE),",",VLOOKUP(E53,course_info!$A$2:$I$199,7,false),")"),"")</f>
        <v>(,)</v>
      </c>
      <c r="S53" s="65" t="str">
        <f t="shared" si="4"/>
        <v>commEPE-212</v>
      </c>
      <c r="T53" s="67" t="str">
        <f>VLOOKUP(S53,course_teacher!$A$1:$G$190,4,FALSE)</f>
        <v>أ.م.د.مختارسعيد</v>
      </c>
      <c r="U53" s="68" t="str">
        <f>VLOOKUP(S53,course_teacher!$A$1:$G$190,6,FALSE)</f>
        <v>م.محمود هاشم</v>
      </c>
      <c r="V53" s="69" t="str">
        <f>CONCATENATE(VLOOKUP(S53,course_teacher!$A$1:$G$190,4,FALSE),"  ",VLOOKUP(S53,course_teacher!$A$1:$G$190,5,FALSE))</f>
        <v>أ.م.د.مختارسعيد  </v>
      </c>
      <c r="W53" s="69" t="str">
        <f>CONCATENATE(VLOOKUP(S53,course_teacher!$A$1:$G$190,6,FALSE),"  ",VLOOKUP(S53,course_teacher!$A$1:$G$190,7,FALSE))</f>
        <v>م.محمود هاشم  </v>
      </c>
    </row>
    <row r="54" hidden="1">
      <c r="A54" s="70">
        <v>1.0</v>
      </c>
      <c r="B54" s="70">
        <v>0.0</v>
      </c>
      <c r="C54" s="73" t="s">
        <v>332</v>
      </c>
      <c r="D54" s="70">
        <v>1.0</v>
      </c>
      <c r="E54" s="72" t="s">
        <v>210</v>
      </c>
      <c r="F54" s="70" t="s">
        <v>201</v>
      </c>
      <c r="G54" s="73" t="s">
        <v>324</v>
      </c>
      <c r="H54" s="85" t="s">
        <v>329</v>
      </c>
      <c r="I54" s="73" t="str">
        <f>IF(G54="محاضرة",VLOOKUP(S54,course_teacher!$A$1:$G$190,4,FALSE),VLOOKUP(S54,course_teacher!$A$1:$G$190,6,FALSE))</f>
        <v>أ.م.د.مختارسعيد</v>
      </c>
      <c r="J54" s="70">
        <f>IFNA(VLOOKUP(E54,course_info!$A$1:$I$199,5,FALSE),"")</f>
        <v>200</v>
      </c>
      <c r="K54" s="73" t="str">
        <f>IFNA(VLOOKUP(E54,course_info!$A$1:$I$199,4,false),"")</f>
        <v>Electrical Circuits II</v>
      </c>
      <c r="L54" s="74" t="str">
        <f t="shared" si="1"/>
        <v>الثلاثاء 1</v>
      </c>
      <c r="M54" s="74" t="str">
        <f t="shared" si="2"/>
        <v>pow 200</v>
      </c>
      <c r="N54" s="74" t="str">
        <f>IFNA(CONCAT(VLOOKUP(D54, SlotTime!$A$2:$C$6, 3, FALSE),VLOOKUP(D54, SlotTime!$A$2:$C$6, 2, FALSE)),"")</f>
        <v>المحاضرة الاولي 8:50 - 10:20</v>
      </c>
      <c r="O54" s="74">
        <f t="shared" si="3"/>
        <v>3</v>
      </c>
      <c r="P54" s="74"/>
      <c r="Q54" s="74" t="str">
        <f>IFNA(SWITCH(G54,"محاضرة",VLOOKUP(E54,course_info!$A$2:$I$199,6,FALSE),"تمارين",VLOOKUP(E54,course_info!$A$2:$I$199,7,false)),"")</f>
        <v/>
      </c>
      <c r="R54" s="75" t="str">
        <f>IFNA(CONCATENATE("(",VLOOKUP(E54,course_info!$A$2:$I$199,6,FALSE),",",VLOOKUP(E54,course_info!$A$2:$I$199,7,false),")"),"")</f>
        <v>(,)</v>
      </c>
      <c r="S54" s="74" t="str">
        <f t="shared" si="4"/>
        <v>powEPE-212</v>
      </c>
      <c r="T54" s="59" t="str">
        <f>VLOOKUP(S54,course_teacher!$A$1:$G$190,4,FALSE)</f>
        <v>أ.م.د.مختارسعيد</v>
      </c>
      <c r="U54" s="68" t="str">
        <f>VLOOKUP(S54,course_teacher!$A$1:$G$190,6,FALSE)</f>
        <v>م.محمد يحيى</v>
      </c>
      <c r="V54" s="61" t="str">
        <f>CONCATENATE(VLOOKUP(S54,course_teacher!$A$1:$G$190,4,FALSE),"  ",VLOOKUP(S54,course_teacher!$A$1:$G$190,5,FALSE))</f>
        <v>أ.م.د.مختارسعيد  </v>
      </c>
      <c r="W54" s="61" t="str">
        <f>CONCATENATE(VLOOKUP(S54,course_teacher!$A$1:$G$190,6,FALSE),"  ",VLOOKUP(S54,course_teacher!$A$1:$G$190,7,FALSE))</f>
        <v>م.محمد يحيى  </v>
      </c>
    </row>
    <row r="55" hidden="1">
      <c r="A55" s="62">
        <v>1.0</v>
      </c>
      <c r="B55" s="62">
        <v>0.0</v>
      </c>
      <c r="C55" s="63" t="s">
        <v>323</v>
      </c>
      <c r="D55" s="62">
        <v>4.0</v>
      </c>
      <c r="E55" s="64" t="s">
        <v>274</v>
      </c>
      <c r="F55" s="62" t="s">
        <v>201</v>
      </c>
      <c r="G55" s="63" t="s">
        <v>319</v>
      </c>
      <c r="H55" s="63" t="s">
        <v>328</v>
      </c>
      <c r="I55" s="63" t="str">
        <f>IF(G55="محاضرة",VLOOKUP(S55,course_teacher!$A$1:$G$190,4,FALSE),VLOOKUP(S55,course_teacher!$A$1:$G$190,6,FALSE))</f>
        <v>م.محمد ربيع</v>
      </c>
      <c r="J55" s="62">
        <f>IFNA(VLOOKUP(E55,course_info!$A$1:$I$199,5,FALSE),"")</f>
        <v>300</v>
      </c>
      <c r="K55" s="63" t="str">
        <f>IFNA(VLOOKUP(E55,course_info!$A$1:$I$199,4,false),"")</f>
        <v>تطبيقات الحاسب الآلى فى الهندسة الكهربية</v>
      </c>
      <c r="L55" s="65" t="str">
        <f t="shared" si="1"/>
        <v>الاربعاء 4</v>
      </c>
      <c r="M55" s="65" t="str">
        <f t="shared" si="2"/>
        <v>pow 300</v>
      </c>
      <c r="N55" s="65" t="str">
        <f>IFNA(CONCAT(VLOOKUP(D55, SlotTime!$A$2:$C$6, 3, FALSE),VLOOKUP(D55, SlotTime!$A$2:$C$6, 2, FALSE)),"")</f>
        <v>المحاضرة الرابعة2:00 - 3:30</v>
      </c>
      <c r="O55" s="65">
        <f t="shared" si="3"/>
        <v>4</v>
      </c>
      <c r="P55" s="62"/>
      <c r="Q55" s="65" t="str">
        <f>IFNA(SWITCH(G55,"محاضرة",VLOOKUP(E55,course_info!$A$2:$I$199,6,FALSE),"تمارين",VLOOKUP(E55,course_info!$A$2:$I$199,7,false)),"")</f>
        <v/>
      </c>
      <c r="R55" s="66" t="str">
        <f>IFNA(CONCATENATE("(",VLOOKUP(E55,course_info!$A$2:$I$199,6,FALSE),",",VLOOKUP(E55,course_info!$A$2:$I$199,7,false),")"),"")</f>
        <v>(,)</v>
      </c>
      <c r="S55" s="65" t="str">
        <f t="shared" si="4"/>
        <v>powكهق-302</v>
      </c>
      <c r="T55" s="67" t="str">
        <f>VLOOKUP(S55,course_teacher!$A$1:$G$190,4,FALSE)</f>
        <v>د.أحمد فرحان محمد</v>
      </c>
      <c r="U55" s="68" t="str">
        <f>VLOOKUP(S55,course_teacher!$A$1:$G$190,6,FALSE)</f>
        <v>م.محمد ربيع</v>
      </c>
      <c r="V55" s="69" t="str">
        <f>CONCATENATE(VLOOKUP(S55,course_teacher!$A$1:$G$190,4,FALSE),"  ",VLOOKUP(S55,course_teacher!$A$1:$G$190,5,FALSE))</f>
        <v>د.أحمد فرحان محمد  </v>
      </c>
      <c r="W55" s="69" t="str">
        <f>CONCATENATE(VLOOKUP(S55,course_teacher!$A$1:$G$190,6,FALSE),"  ",VLOOKUP(S55,course_teacher!$A$1:$G$190,7,FALSE))</f>
        <v>م.محمد ربيع  </v>
      </c>
    </row>
    <row r="56" hidden="1">
      <c r="A56" s="70">
        <v>1.0</v>
      </c>
      <c r="B56" s="70">
        <v>0.0</v>
      </c>
      <c r="C56" s="73" t="s">
        <v>332</v>
      </c>
      <c r="D56" s="70">
        <v>1.0</v>
      </c>
      <c r="E56" s="77" t="s">
        <v>292</v>
      </c>
      <c r="F56" s="70" t="s">
        <v>201</v>
      </c>
      <c r="G56" s="73" t="s">
        <v>324</v>
      </c>
      <c r="H56" s="73" t="s">
        <v>331</v>
      </c>
      <c r="I56" s="73" t="str">
        <f>IF(G56="محاضرة",VLOOKUP(S56,course_teacher!$A$1:$G$190,4,FALSE),VLOOKUP(S56,course_teacher!$A$1:$G$190,6,FALSE))</f>
        <v>د.هبه محمود صوفي</v>
      </c>
      <c r="J56" s="70">
        <f>IFNA(VLOOKUP(E56,course_info!$A$1:$I$199,5,FALSE),"")</f>
        <v>400</v>
      </c>
      <c r="K56" s="73" t="str">
        <f>IFNA(VLOOKUP(E56,course_info!$A$1:$I$199,4,false),"")</f>
        <v>الكترونيات صناعية</v>
      </c>
      <c r="L56" s="74" t="str">
        <f t="shared" si="1"/>
        <v>الثلاثاء 1</v>
      </c>
      <c r="M56" s="74" t="str">
        <f t="shared" si="2"/>
        <v>pow 400</v>
      </c>
      <c r="N56" s="74" t="str">
        <f>IFNA(CONCAT(VLOOKUP(D56, SlotTime!$A$2:$C$6, 3, FALSE),VLOOKUP(D56, SlotTime!$A$2:$C$6, 2, FALSE)),"")</f>
        <v>المحاضرة الاولي 8:50 - 10:20</v>
      </c>
      <c r="O56" s="74">
        <f t="shared" si="3"/>
        <v>3</v>
      </c>
      <c r="P56" s="74"/>
      <c r="Q56" s="74" t="str">
        <f>IFNA(SWITCH(G56,"محاضرة",VLOOKUP(E56,course_info!$A$2:$I$199,6,FALSE),"تمارين",VLOOKUP(E56,course_info!$A$2:$I$199,7,false)),"")</f>
        <v/>
      </c>
      <c r="R56" s="75" t="str">
        <f>IFNA(CONCATENATE("(",VLOOKUP(E56,course_info!$A$2:$I$199,6,FALSE),",",VLOOKUP(E56,course_info!$A$2:$I$199,7,false),")"),"")</f>
        <v>(,)</v>
      </c>
      <c r="S56" s="74" t="str">
        <f t="shared" si="4"/>
        <v>powكهق-404</v>
      </c>
      <c r="T56" s="59" t="str">
        <f>VLOOKUP(S56,course_teacher!$A$1:$G$190,4,FALSE)</f>
        <v>د.هبه محمود صوفي</v>
      </c>
      <c r="U56" s="68" t="str">
        <f>VLOOKUP(S56,course_teacher!$A$1:$G$190,6,FALSE)</f>
        <v>م.احمد ياسر احمد عبدالفتاح</v>
      </c>
      <c r="V56" s="61" t="str">
        <f>CONCATENATE(VLOOKUP(S56,course_teacher!$A$1:$G$190,4,FALSE),"  ",VLOOKUP(S56,course_teacher!$A$1:$G$190,5,FALSE))</f>
        <v>د.هبه محمود صوفي  </v>
      </c>
      <c r="W56" s="61" t="str">
        <f>CONCATENATE(VLOOKUP(S56,course_teacher!$A$1:$G$190,6,FALSE),"  ",VLOOKUP(S56,course_teacher!$A$1:$G$190,7,FALSE))</f>
        <v>م.احمد ياسر احمد عبدالفتاح  </v>
      </c>
    </row>
    <row r="57" hidden="1">
      <c r="A57" s="62">
        <v>1.0</v>
      </c>
      <c r="B57" s="62">
        <v>0.0</v>
      </c>
      <c r="C57" s="63" t="s">
        <v>332</v>
      </c>
      <c r="D57" s="62">
        <v>2.0</v>
      </c>
      <c r="E57" s="64" t="s">
        <v>245</v>
      </c>
      <c r="F57" s="62" t="s">
        <v>173</v>
      </c>
      <c r="G57" s="63" t="s">
        <v>319</v>
      </c>
      <c r="H57" s="63" t="s">
        <v>320</v>
      </c>
      <c r="I57" s="63" t="str">
        <f>IF(G57="محاضرة",VLOOKUP(S57,course_teacher!$A$1:$G$190,4,FALSE),VLOOKUP(S57,course_teacher!$A$1:$G$190,6,FALSE))</f>
        <v>م.هشام ياسر أحمد عبد الفتاح</v>
      </c>
      <c r="J57" s="62">
        <f>IFNA(VLOOKUP(E57,course_info!$A$1:$I$199,5,FALSE),"")</f>
        <v>400</v>
      </c>
      <c r="K57" s="63" t="str">
        <f>IFNA(VLOOKUP(E57,course_info!$A$1:$I$199,4,false),"")</f>
        <v>مقرر اختياري 4 : معالجة الصور الرقمية</v>
      </c>
      <c r="L57" s="65" t="str">
        <f t="shared" si="1"/>
        <v>الثلاثاء 2</v>
      </c>
      <c r="M57" s="65" t="str">
        <f t="shared" si="2"/>
        <v>comm 400</v>
      </c>
      <c r="N57" s="65" t="str">
        <f>IFNA(CONCAT(VLOOKUP(D57, SlotTime!$A$2:$C$6, 3, FALSE),VLOOKUP(D57, SlotTime!$A$2:$C$6, 2, FALSE)),"")</f>
        <v>المحاضرة الثانية10:30 - 12:00</v>
      </c>
      <c r="O57" s="65">
        <f t="shared" si="3"/>
        <v>3</v>
      </c>
      <c r="P57" s="62"/>
      <c r="Q57" s="65">
        <f>IFNA(SWITCH(G57,"محاضرة",VLOOKUP(E57,course_info!$A$2:$I$199,6,FALSE),"تمارين",VLOOKUP(E57,course_info!$A$2:$I$199,7,false)),"")</f>
        <v>1</v>
      </c>
      <c r="R57" s="66" t="str">
        <f>IFNA(CONCATENATE("(",VLOOKUP(E57,course_info!$A$2:$I$199,6,FALSE),",",VLOOKUP(E57,course_info!$A$2:$I$199,7,false),")"),"")</f>
        <v>(2,1)</v>
      </c>
      <c r="S57" s="65" t="str">
        <f t="shared" si="4"/>
        <v>commكهت-428</v>
      </c>
      <c r="T57" s="67" t="str">
        <f>VLOOKUP(S57,course_teacher!$A$1:$G$190,4,FALSE)</f>
        <v>د.فاطمة مازن علي</v>
      </c>
      <c r="U57" s="68" t="str">
        <f>VLOOKUP(S57,course_teacher!$A$1:$G$190,6,FALSE)</f>
        <v>م.هشام ياسر أحمد عبد الفتاح</v>
      </c>
      <c r="V57" s="69" t="str">
        <f>CONCATENATE(VLOOKUP(S57,course_teacher!$A$1:$G$190,4,FALSE),"  ",VLOOKUP(S57,course_teacher!$A$1:$G$190,5,FALSE))</f>
        <v>د.فاطمة مازن علي  </v>
      </c>
      <c r="W57" s="69" t="str">
        <f>CONCATENATE(VLOOKUP(S57,course_teacher!$A$1:$G$190,6,FALSE),"  ",VLOOKUP(S57,course_teacher!$A$1:$G$190,7,FALSE))</f>
        <v>م.هشام ياسر أحمد عبد الفتاح  </v>
      </c>
    </row>
    <row r="58" hidden="1">
      <c r="A58" s="70">
        <v>1.0</v>
      </c>
      <c r="B58" s="70">
        <v>0.0</v>
      </c>
      <c r="C58" s="73" t="s">
        <v>332</v>
      </c>
      <c r="D58" s="70">
        <v>3.0</v>
      </c>
      <c r="E58" s="77" t="s">
        <v>264</v>
      </c>
      <c r="F58" s="70" t="s">
        <v>176</v>
      </c>
      <c r="G58" s="73" t="s">
        <v>324</v>
      </c>
      <c r="H58" s="73" t="s">
        <v>322</v>
      </c>
      <c r="I58" s="73" t="str">
        <f>IF(G58="محاضرة",VLOOKUP(S58,course_teacher!$A$1:$G$190,4,FALSE),VLOOKUP(S58,course_teacher!$A$1:$G$190,6,FALSE))</f>
        <v>د.منال شعبان</v>
      </c>
      <c r="J58" s="70">
        <f>IFNA(VLOOKUP(E58,course_info!$A$1:$I$199,5,FALSE),"")</f>
        <v>400</v>
      </c>
      <c r="K58" s="73" t="str">
        <f>IFNA(VLOOKUP(E58,course_info!$A$1:$I$199,4,false),"")</f>
        <v>مقرر إختياري 4 شبكات الحاسب المتطورة </v>
      </c>
      <c r="L58" s="74" t="str">
        <f t="shared" si="1"/>
        <v>الثلاثاء 3</v>
      </c>
      <c r="M58" s="74" t="str">
        <f t="shared" si="2"/>
        <v>comp 400</v>
      </c>
      <c r="N58" s="74" t="str">
        <f>IFNA(CONCAT(VLOOKUP(D58, SlotTime!$A$2:$C$6, 3, FALSE),VLOOKUP(D58, SlotTime!$A$2:$C$6, 2, FALSE)),"")</f>
        <v>المحاضرة الثالثه 12:20 - 1:50</v>
      </c>
      <c r="O58" s="74">
        <f t="shared" si="3"/>
        <v>3</v>
      </c>
      <c r="P58" s="74"/>
      <c r="Q58" s="74" t="str">
        <f>IFNA(SWITCH(G58,"محاضرة",VLOOKUP(E58,course_info!$A$2:$I$199,6,FALSE),"تمارين",VLOOKUP(E58,course_info!$A$2:$I$199,7,false)),"")</f>
        <v/>
      </c>
      <c r="R58" s="75" t="str">
        <f>IFNA(CONCATENATE("(",VLOOKUP(E58,course_info!$A$2:$I$199,6,FALSE),",",VLOOKUP(E58,course_info!$A$2:$I$199,7,false),")"),"")</f>
        <v>(,)</v>
      </c>
      <c r="S58" s="74" t="str">
        <f t="shared" si="4"/>
        <v>compكهح-425</v>
      </c>
      <c r="T58" s="59" t="str">
        <f>VLOOKUP(S58,course_teacher!$A$1:$G$190,4,FALSE)</f>
        <v>د.منال شعبان</v>
      </c>
      <c r="U58" s="68" t="str">
        <f>VLOOKUP(S58,course_teacher!$A$1:$G$190,6,FALSE)</f>
        <v>م.أحمد محمود</v>
      </c>
      <c r="V58" s="61" t="str">
        <f>CONCATENATE(VLOOKUP(S58,course_teacher!$A$1:$G$190,4,FALSE),"  ",VLOOKUP(S58,course_teacher!$A$1:$G$190,5,FALSE))</f>
        <v>د.منال شعبان  </v>
      </c>
      <c r="W58" s="61" t="str">
        <f>CONCATENATE(VLOOKUP(S58,course_teacher!$A$1:$G$190,6,FALSE),"  ",VLOOKUP(S58,course_teacher!$A$1:$G$190,7,FALSE))</f>
        <v>م.أحمد محمود  </v>
      </c>
    </row>
    <row r="59" hidden="1">
      <c r="A59" s="62">
        <v>1.0</v>
      </c>
      <c r="B59" s="62">
        <v>0.0</v>
      </c>
      <c r="C59" s="63" t="s">
        <v>332</v>
      </c>
      <c r="D59" s="62">
        <v>2.0</v>
      </c>
      <c r="E59" s="64" t="s">
        <v>250</v>
      </c>
      <c r="F59" s="62" t="s">
        <v>176</v>
      </c>
      <c r="G59" s="63" t="s">
        <v>324</v>
      </c>
      <c r="H59" s="63" t="s">
        <v>326</v>
      </c>
      <c r="I59" s="63" t="str">
        <f>IF(G59="محاضرة",VLOOKUP(S59,course_teacher!$A$1:$G$190,4,FALSE),VLOOKUP(S59,course_teacher!$A$1:$G$190,6,FALSE))</f>
        <v>أ.د.عمرو رفعت</v>
      </c>
      <c r="J59" s="62">
        <f>IFNA(VLOOKUP(E59,course_info!$A$1:$I$199,5,FALSE),"")</f>
        <v>300</v>
      </c>
      <c r="K59" s="63" t="str">
        <f>IFNA(VLOOKUP(E59,course_info!$A$1:$I$199,4,false),"")</f>
        <v>الرسم بالحاسب</v>
      </c>
      <c r="L59" s="65" t="str">
        <f t="shared" si="1"/>
        <v>الثلاثاء 2</v>
      </c>
      <c r="M59" s="65" t="str">
        <f t="shared" si="2"/>
        <v>comp 300</v>
      </c>
      <c r="N59" s="65" t="str">
        <f>IFNA(CONCAT(VLOOKUP(D59, SlotTime!$A$2:$C$6, 3, FALSE),VLOOKUP(D59, SlotTime!$A$2:$C$6, 2, FALSE)),"")</f>
        <v>المحاضرة الثانية10:30 - 12:00</v>
      </c>
      <c r="O59" s="65">
        <f t="shared" si="3"/>
        <v>3</v>
      </c>
      <c r="P59" s="65"/>
      <c r="Q59" s="65" t="str">
        <f>IFNA(SWITCH(G59,"محاضرة",VLOOKUP(E59,course_info!$A$2:$I$199,6,FALSE),"تمارين",VLOOKUP(E59,course_info!$A$2:$I$199,7,false)),"")</f>
        <v/>
      </c>
      <c r="R59" s="66" t="str">
        <f>IFNA(CONCATENATE("(",VLOOKUP(E59,course_info!$A$2:$I$199,6,FALSE),",",VLOOKUP(E59,course_info!$A$2:$I$199,7,false),")"),"")</f>
        <v>(,)</v>
      </c>
      <c r="S59" s="65" t="str">
        <f t="shared" si="4"/>
        <v>compكهح-302</v>
      </c>
      <c r="T59" s="67" t="str">
        <f>VLOOKUP(S59,course_teacher!$A$1:$G$190,4,FALSE)</f>
        <v>أ.د.عمرو رفعت</v>
      </c>
      <c r="U59" s="68" t="str">
        <f>VLOOKUP(S59,course_teacher!$A$1:$G$190,6,FALSE)</f>
        <v>م.امنية حسنى</v>
      </c>
      <c r="V59" s="69" t="str">
        <f>CONCATENATE(VLOOKUP(S59,course_teacher!$A$1:$G$190,4,FALSE),"  ",VLOOKUP(S59,course_teacher!$A$1:$G$190,5,FALSE))</f>
        <v>أ.د.عمرو رفعت  </v>
      </c>
      <c r="W59" s="69" t="str">
        <f>CONCATENATE(VLOOKUP(S59,course_teacher!$A$1:$G$190,6,FALSE),"  ",VLOOKUP(S59,course_teacher!$A$1:$G$190,7,FALSE))</f>
        <v>م.امنية حسنى  </v>
      </c>
    </row>
    <row r="60" hidden="1">
      <c r="A60" s="70">
        <v>1.0</v>
      </c>
      <c r="B60" s="70">
        <v>0.0</v>
      </c>
      <c r="C60" s="73" t="s">
        <v>323</v>
      </c>
      <c r="D60" s="70">
        <v>1.0</v>
      </c>
      <c r="E60" s="72" t="s">
        <v>177</v>
      </c>
      <c r="F60" s="70" t="s">
        <v>173</v>
      </c>
      <c r="G60" s="73" t="s">
        <v>324</v>
      </c>
      <c r="H60" s="73" t="s">
        <v>327</v>
      </c>
      <c r="I60" s="73" t="str">
        <f>IF(G60="محاضرة",VLOOKUP(S60,course_teacher!$A$1:$G$190,4,FALSE),VLOOKUP(S60,course_teacher!$A$1:$G$190,6,FALSE))</f>
        <v>د.مي عزالدين</v>
      </c>
      <c r="J60" s="70">
        <f>IFNA(VLOOKUP(E60,course_info!$A$1:$I$199,5,FALSE),"")</f>
        <v>100</v>
      </c>
      <c r="K60" s="73" t="str">
        <f>IFNA(VLOOKUP(E60,course_info!$A$1:$I$199,4,false),"")</f>
        <v>Programming Techniques</v>
      </c>
      <c r="L60" s="74" t="str">
        <f t="shared" si="1"/>
        <v>الاربعاء 1</v>
      </c>
      <c r="M60" s="74" t="str">
        <f t="shared" si="2"/>
        <v>comm 100</v>
      </c>
      <c r="N60" s="74" t="str">
        <f>IFNA(CONCAT(VLOOKUP(D60, SlotTime!$A$2:$C$6, 3, FALSE),VLOOKUP(D60, SlotTime!$A$2:$C$6, 2, FALSE)),"")</f>
        <v>المحاضرة الاولي 8:50 - 10:20</v>
      </c>
      <c r="O60" s="74">
        <f t="shared" si="3"/>
        <v>4</v>
      </c>
      <c r="P60" s="74"/>
      <c r="Q60" s="74" t="str">
        <f>IFNA(SWITCH(G60,"محاضرة",VLOOKUP(E60,course_info!$A$2:$I$199,6,FALSE),"تمارين",VLOOKUP(E60,course_info!$A$2:$I$199,7,false)),"")</f>
        <v/>
      </c>
      <c r="R60" s="75" t="str">
        <f>IFNA(CONCATENATE("(",VLOOKUP(E60,course_info!$A$2:$I$199,6,FALSE),",",VLOOKUP(E60,course_info!$A$2:$I$199,7,false),")"),"")</f>
        <v>(,)</v>
      </c>
      <c r="S60" s="74" t="str">
        <f t="shared" si="4"/>
        <v>commCCE-112</v>
      </c>
      <c r="T60" s="59" t="str">
        <f>VLOOKUP(S60,course_teacher!$A$1:$G$190,4,FALSE)</f>
        <v>د.مي عزالدين</v>
      </c>
      <c r="U60" s="68" t="str">
        <f>VLOOKUP(S60,course_teacher!$A$1:$G$190,6,FALSE)</f>
        <v>م.جهاد عوض على</v>
      </c>
      <c r="V60" s="61" t="str">
        <f>CONCATENATE(VLOOKUP(S60,course_teacher!$A$1:$G$190,4,FALSE),"  ",VLOOKUP(S60,course_teacher!$A$1:$G$190,5,FALSE))</f>
        <v>د.مي عزالدين  </v>
      </c>
      <c r="W60" s="61" t="str">
        <f>CONCATENATE(VLOOKUP(S60,course_teacher!$A$1:$G$190,6,FALSE),"  ",VLOOKUP(S60,course_teacher!$A$1:$G$190,7,FALSE))</f>
        <v>م.جهاد عوض على  </v>
      </c>
    </row>
    <row r="61" hidden="1">
      <c r="A61" s="62">
        <v>1.0</v>
      </c>
      <c r="B61" s="62">
        <v>0.0</v>
      </c>
      <c r="C61" s="63" t="s">
        <v>321</v>
      </c>
      <c r="D61" s="62">
        <v>2.0</v>
      </c>
      <c r="E61" s="76" t="s">
        <v>192</v>
      </c>
      <c r="F61" s="62" t="s">
        <v>201</v>
      </c>
      <c r="G61" s="63" t="s">
        <v>324</v>
      </c>
      <c r="H61" s="63" t="s">
        <v>327</v>
      </c>
      <c r="I61" s="63" t="str">
        <f>IF(G61="محاضرة",VLOOKUP(S61,course_teacher!$A$1:$G$190,4,FALSE),VLOOKUP(S61,course_teacher!$A$1:$G$190,6,FALSE))</f>
        <v>أ.م.د.احمد عبداللطيف</v>
      </c>
      <c r="J61" s="62">
        <f>IFNA(VLOOKUP(E61,course_info!$A$1:$I$199,5,FALSE),"")</f>
        <v>100</v>
      </c>
      <c r="K61" s="63" t="str">
        <f>IFNA(VLOOKUP(E61,course_info!$A$1:$I$199,4,false),"")</f>
        <v>Physics III</v>
      </c>
      <c r="L61" s="65" t="str">
        <f t="shared" si="1"/>
        <v>الاحد 2</v>
      </c>
      <c r="M61" s="65" t="str">
        <f t="shared" si="2"/>
        <v>pow 100</v>
      </c>
      <c r="N61" s="65" t="str">
        <f>IFNA(CONCAT(VLOOKUP(D61, SlotTime!$A$2:$C$6, 3, FALSE),VLOOKUP(D61, SlotTime!$A$2:$C$6, 2, FALSE)),"")</f>
        <v>المحاضرة الثانية10:30 - 12:00</v>
      </c>
      <c r="O61" s="65">
        <f t="shared" si="3"/>
        <v>1</v>
      </c>
      <c r="P61" s="65"/>
      <c r="Q61" s="65">
        <f>IFNA(SWITCH(G61,"محاضرة",VLOOKUP(E61,course_info!$A$2:$I$199,6,FALSE),"تمارين",VLOOKUP(E61,course_info!$A$2:$I$199,7,false)),"")</f>
        <v>1</v>
      </c>
      <c r="R61" s="66" t="str">
        <f>IFNA(CONCATENATE("(",VLOOKUP(E61,course_info!$A$2:$I$199,6,FALSE),",",VLOOKUP(E61,course_info!$A$2:$I$199,7,false),")"),"")</f>
        <v>(1,2)</v>
      </c>
      <c r="S61" s="65" t="str">
        <f t="shared" si="4"/>
        <v>powEMP-101</v>
      </c>
      <c r="T61" s="67" t="str">
        <f>VLOOKUP(S61,course_teacher!$A$1:$G$190,4,FALSE)</f>
        <v>أ.م.د.احمد عبداللطيف</v>
      </c>
      <c r="U61" s="68" t="str">
        <f>VLOOKUP(S61,course_teacher!$A$1:$G$190,6,FALSE)</f>
        <v>م.حنان ربيع</v>
      </c>
      <c r="V61" s="69" t="str">
        <f>CONCATENATE(VLOOKUP(S61,course_teacher!$A$1:$G$190,4,FALSE),"  ",VLOOKUP(S61,course_teacher!$A$1:$G$190,5,FALSE))</f>
        <v>أ.م.د.احمد عبداللطيف  أ.م.د.ماجد كساب</v>
      </c>
      <c r="W61" s="69" t="str">
        <f>CONCATENATE(VLOOKUP(S61,course_teacher!$A$1:$G$190,6,FALSE),"  ",VLOOKUP(S61,course_teacher!$A$1:$G$190,7,FALSE))</f>
        <v>م.حنان ربيع  </v>
      </c>
    </row>
    <row r="62" hidden="1">
      <c r="A62" s="70">
        <v>1.0</v>
      </c>
      <c r="B62" s="70">
        <v>0.0</v>
      </c>
      <c r="C62" s="73" t="s">
        <v>321</v>
      </c>
      <c r="D62" s="70">
        <v>3.0</v>
      </c>
      <c r="E62" s="72" t="s">
        <v>172</v>
      </c>
      <c r="F62" s="70" t="s">
        <v>201</v>
      </c>
      <c r="G62" s="73" t="s">
        <v>324</v>
      </c>
      <c r="H62" s="73" t="s">
        <v>327</v>
      </c>
      <c r="I62" s="73" t="str">
        <f>IF(G62="محاضرة",VLOOKUP(S62,course_teacher!$A$1:$G$190,4,FALSE),VLOOKUP(S62,course_teacher!$A$1:$G$190,6,FALSE))</f>
        <v>د.احمد مصطفى</v>
      </c>
      <c r="J62" s="70">
        <v>100.0</v>
      </c>
      <c r="K62" s="73" t="str">
        <f>IFNA(VLOOKUP(E62,course_info!$A$1:$I$199,4,false),"")</f>
        <v>Logic Design</v>
      </c>
      <c r="L62" s="74" t="str">
        <f t="shared" si="1"/>
        <v>الاحد 3</v>
      </c>
      <c r="M62" s="74" t="str">
        <f t="shared" si="2"/>
        <v>pow 100</v>
      </c>
      <c r="N62" s="74" t="str">
        <f>IFNA(CONCAT(VLOOKUP(D62, SlotTime!$A$2:$C$6, 3, FALSE),VLOOKUP(D62, SlotTime!$A$2:$C$6, 2, FALSE)),"")</f>
        <v>المحاضرة الثالثه 12:20 - 1:50</v>
      </c>
      <c r="O62" s="74">
        <f t="shared" si="3"/>
        <v>1</v>
      </c>
      <c r="P62" s="74"/>
      <c r="Q62" s="74" t="str">
        <f>IFNA(SWITCH(G62,"محاضرة",VLOOKUP(E62,course_info!$A$2:$I$199,6,FALSE),"تمارين",VLOOKUP(E62,course_info!$A$2:$I$199,7,false)),"")</f>
        <v/>
      </c>
      <c r="R62" s="75" t="str">
        <f>IFNA(CONCATENATE("(",VLOOKUP(E62,course_info!$A$2:$I$199,6,FALSE),",",VLOOKUP(E62,course_info!$A$2:$I$199,7,false),")"),"")</f>
        <v>(,)</v>
      </c>
      <c r="S62" s="74" t="str">
        <f t="shared" si="4"/>
        <v>powCCE-111</v>
      </c>
      <c r="T62" s="59" t="str">
        <f>VLOOKUP(S62,course_teacher!$A$1:$G$190,4,FALSE)</f>
        <v>د.احمد مصطفى</v>
      </c>
      <c r="U62" s="68" t="str">
        <f>VLOOKUP(S62,course_teacher!$A$1:$G$190,6,FALSE)</f>
        <v>م.محمد سعد</v>
      </c>
      <c r="V62" s="61" t="str">
        <f>CONCATENATE(VLOOKUP(S62,course_teacher!$A$1:$G$190,4,FALSE),"  ",VLOOKUP(S62,course_teacher!$A$1:$G$190,5,FALSE))</f>
        <v>د.احمد مصطفى  </v>
      </c>
      <c r="W62" s="61" t="str">
        <f>CONCATENATE(VLOOKUP(S62,course_teacher!$A$1:$G$190,6,FALSE),"  ",VLOOKUP(S62,course_teacher!$A$1:$G$190,7,FALSE))</f>
        <v>م.محمد سعد  </v>
      </c>
    </row>
    <row r="63" hidden="1">
      <c r="A63" s="62">
        <v>1.0</v>
      </c>
      <c r="B63" s="62">
        <v>0.0</v>
      </c>
      <c r="C63" s="63" t="s">
        <v>323</v>
      </c>
      <c r="D63" s="62">
        <v>2.0</v>
      </c>
      <c r="E63" s="76" t="s">
        <v>177</v>
      </c>
      <c r="F63" s="62" t="s">
        <v>173</v>
      </c>
      <c r="G63" s="63" t="s">
        <v>319</v>
      </c>
      <c r="H63" s="63" t="s">
        <v>327</v>
      </c>
      <c r="I63" s="63" t="str">
        <f>IF(G63="محاضرة",VLOOKUP(S63,course_teacher!$A$1:$G$190,4,FALSE),VLOOKUP(S63,course_teacher!$A$1:$G$190,6,FALSE))</f>
        <v>م.جهاد عوض على</v>
      </c>
      <c r="J63" s="62">
        <f>IFNA(VLOOKUP(E63,course_info!$A$1:$I$199,5,FALSE),"")</f>
        <v>100</v>
      </c>
      <c r="K63" s="63" t="str">
        <f>IFNA(VLOOKUP(E63,course_info!$A$1:$I$199,4,false),"")</f>
        <v>Programming Techniques</v>
      </c>
      <c r="L63" s="65" t="str">
        <f t="shared" si="1"/>
        <v>الاربعاء 2</v>
      </c>
      <c r="M63" s="65" t="str">
        <f t="shared" si="2"/>
        <v>comm 100</v>
      </c>
      <c r="N63" s="65" t="str">
        <f>IFNA(CONCAT(VLOOKUP(D63, SlotTime!$A$2:$C$6, 3, FALSE),VLOOKUP(D63, SlotTime!$A$2:$C$6, 2, FALSE)),"")</f>
        <v>المحاضرة الثانية10:30 - 12:00</v>
      </c>
      <c r="O63" s="65">
        <f t="shared" si="3"/>
        <v>4</v>
      </c>
      <c r="P63" s="65"/>
      <c r="Q63" s="65" t="str">
        <f>IFNA(SWITCH(G63,"محاضرة",VLOOKUP(E63,course_info!$A$2:$I$199,6,FALSE),"تمارين",VLOOKUP(E63,course_info!$A$2:$I$199,7,false)),"")</f>
        <v/>
      </c>
      <c r="R63" s="66" t="str">
        <f>IFNA(CONCATENATE("(",VLOOKUP(E63,course_info!$A$2:$I$199,6,FALSE),",",VLOOKUP(E63,course_info!$A$2:$I$199,7,false),")"),"")</f>
        <v>(,)</v>
      </c>
      <c r="S63" s="65" t="str">
        <f t="shared" si="4"/>
        <v>commCCE-112</v>
      </c>
      <c r="T63" s="67" t="str">
        <f>VLOOKUP(S63,course_teacher!$A$1:$G$190,4,FALSE)</f>
        <v>د.مي عزالدين</v>
      </c>
      <c r="U63" s="68" t="str">
        <f>VLOOKUP(S63,course_teacher!$A$1:$G$190,6,FALSE)</f>
        <v>م.جهاد عوض على</v>
      </c>
      <c r="V63" s="69" t="str">
        <f>CONCATENATE(VLOOKUP(S63,course_teacher!$A$1:$G$190,4,FALSE),"  ",VLOOKUP(S63,course_teacher!$A$1:$G$190,5,FALSE))</f>
        <v>د.مي عزالدين  </v>
      </c>
      <c r="W63" s="69" t="str">
        <f>CONCATENATE(VLOOKUP(S63,course_teacher!$A$1:$G$190,6,FALSE),"  ",VLOOKUP(S63,course_teacher!$A$1:$G$190,7,FALSE))</f>
        <v>م.جهاد عوض على  </v>
      </c>
    </row>
    <row r="64" hidden="1">
      <c r="A64" s="70">
        <v>1.0</v>
      </c>
      <c r="B64" s="70">
        <v>0.0</v>
      </c>
      <c r="C64" s="73" t="s">
        <v>318</v>
      </c>
      <c r="D64" s="70">
        <v>2.0</v>
      </c>
      <c r="E64" s="72" t="s">
        <v>204</v>
      </c>
      <c r="F64" s="70" t="s">
        <v>173</v>
      </c>
      <c r="G64" s="73" t="s">
        <v>324</v>
      </c>
      <c r="H64" s="73" t="s">
        <v>327</v>
      </c>
      <c r="I64" s="73" t="str">
        <f>IF(G64="محاضرة",VLOOKUP(S64,course_teacher!$A$1:$G$190,4,FALSE),VLOOKUP(S64,course_teacher!$A$1:$G$190,6,FALSE))</f>
        <v>د.وائل وهبه</v>
      </c>
      <c r="J64" s="70">
        <f>IFNA(VLOOKUP(E64,course_info!$A$1:$I$199,5,FALSE),"")</f>
        <v>100</v>
      </c>
      <c r="K64" s="73" t="str">
        <f>IFNA(VLOOKUP(E64,course_info!$A$1:$I$199,4,false),"")</f>
        <v>Electrical Circuits I</v>
      </c>
      <c r="L64" s="74" t="str">
        <f t="shared" si="1"/>
        <v>الاثنين 2</v>
      </c>
      <c r="M64" s="74" t="str">
        <f t="shared" si="2"/>
        <v>comm 100</v>
      </c>
      <c r="N64" s="74" t="str">
        <f>IFNA(CONCAT(VLOOKUP(D64, SlotTime!$A$2:$C$6, 3, FALSE),VLOOKUP(D64, SlotTime!$A$2:$C$6, 2, FALSE)),"")</f>
        <v>المحاضرة الثانية10:30 - 12:00</v>
      </c>
      <c r="O64" s="74">
        <f t="shared" si="3"/>
        <v>2</v>
      </c>
      <c r="P64" s="74"/>
      <c r="Q64" s="74" t="str">
        <f>IFNA(SWITCH(G64,"محاضرة",VLOOKUP(E64,course_info!$A$2:$I$199,6,FALSE),"تمارين",VLOOKUP(E64,course_info!$A$2:$I$199,7,false)),"")</f>
        <v/>
      </c>
      <c r="R64" s="75" t="str">
        <f>IFNA(CONCATENATE("(",VLOOKUP(E64,course_info!$A$2:$I$199,6,FALSE),",",VLOOKUP(E64,course_info!$A$2:$I$199,7,false),")"),"")</f>
        <v>(,)</v>
      </c>
      <c r="S64" s="74" t="str">
        <f t="shared" si="4"/>
        <v>commEPE-111</v>
      </c>
      <c r="T64" s="59" t="str">
        <f>VLOOKUP(S64,course_teacher!$A$1:$G$190,4,FALSE)</f>
        <v>د.وائل وهبه</v>
      </c>
      <c r="U64" s="68" t="str">
        <f>VLOOKUP(S64,course_teacher!$A$1:$G$190,6,FALSE)</f>
        <v>م.احمد عويس شعبان</v>
      </c>
      <c r="V64" s="61" t="str">
        <f>CONCATENATE(VLOOKUP(S64,course_teacher!$A$1:$G$190,4,FALSE),"  ",VLOOKUP(S64,course_teacher!$A$1:$G$190,5,FALSE))</f>
        <v>د.وائل وهبه  </v>
      </c>
      <c r="W64" s="61" t="str">
        <f>CONCATENATE(VLOOKUP(S64,course_teacher!$A$1:$G$190,6,FALSE),"  ",VLOOKUP(S64,course_teacher!$A$1:$G$190,7,FALSE))</f>
        <v>م.احمد عويس شعبان  </v>
      </c>
    </row>
    <row r="65" hidden="1">
      <c r="A65" s="62">
        <v>1.0</v>
      </c>
      <c r="B65" s="78">
        <v>0.0</v>
      </c>
      <c r="C65" s="79" t="s">
        <v>323</v>
      </c>
      <c r="D65" s="80">
        <v>3.0</v>
      </c>
      <c r="E65" s="76" t="s">
        <v>204</v>
      </c>
      <c r="F65" s="81" t="s">
        <v>173</v>
      </c>
      <c r="G65" s="81" t="s">
        <v>319</v>
      </c>
      <c r="H65" s="79" t="s">
        <v>322</v>
      </c>
      <c r="I65" s="81" t="str">
        <f>IF(G65="محاضرة",VLOOKUP(S65,course_teacher!$A$1:$G$190,4,FALSE),VLOOKUP(S65,course_teacher!$A$1:$G$190,6,FALSE))</f>
        <v>م.احمد عويس شعبان</v>
      </c>
      <c r="J65" s="81">
        <f>IFNA(VLOOKUP(E65,course_info!$A$1:$I$199,5,FALSE),"")</f>
        <v>100</v>
      </c>
      <c r="K65" s="81" t="str">
        <f>IFNA(VLOOKUP(E65,course_info!$A$1:$I$199,4,false),"")</f>
        <v>Electrical Circuits I</v>
      </c>
      <c r="L65" s="67" t="str">
        <f t="shared" si="1"/>
        <v>الاربعاء 3</v>
      </c>
      <c r="M65" s="67" t="str">
        <f t="shared" si="2"/>
        <v>comm 100</v>
      </c>
      <c r="N65" s="67" t="str">
        <f>IFNA(CONCAT(VLOOKUP(D65, SlotTime!$A$2:$C$6, 3, FALSE),VLOOKUP(D65, SlotTime!$A$2:$C$6, 2, FALSE)),"")</f>
        <v>المحاضرة الثالثه 12:20 - 1:50</v>
      </c>
      <c r="O65" s="67">
        <f t="shared" si="3"/>
        <v>4</v>
      </c>
      <c r="P65" s="78"/>
      <c r="Q65" s="67" t="str">
        <f>IFNA(SWITCH(G65,"محاضرة",VLOOKUP(E65,course_info!$A$2:$I$199,6,FALSE),"تمارين",VLOOKUP(E65,course_info!$A$2:$I$199,7,false)),"")</f>
        <v/>
      </c>
      <c r="R65" s="83" t="str">
        <f>IFNA(CONCATENATE("(",VLOOKUP(E65,course_info!$A$2:$I$199,6,FALSE),",",VLOOKUP(E65,course_info!$A$2:$I$199,7,false),")"),"")</f>
        <v>(,)</v>
      </c>
      <c r="S65" s="67" t="str">
        <f t="shared" si="4"/>
        <v>commEPE-111</v>
      </c>
      <c r="T65" s="67" t="str">
        <f>VLOOKUP(S65,course_teacher!$A$1:$G$190,4,FALSE)</f>
        <v>د.وائل وهبه</v>
      </c>
      <c r="U65" s="68" t="str">
        <f>VLOOKUP(S65,course_teacher!$A$1:$G$190,6,FALSE)</f>
        <v>م.احمد عويس شعبان</v>
      </c>
      <c r="V65" s="69" t="str">
        <f>CONCATENATE(VLOOKUP(S65,course_teacher!$A$1:$G$190,4,FALSE),"  ",VLOOKUP(S65,course_teacher!$A$1:$G$190,5,FALSE))</f>
        <v>د.وائل وهبه  </v>
      </c>
      <c r="W65" s="69" t="str">
        <f>CONCATENATE(VLOOKUP(S65,course_teacher!$A$1:$G$190,6,FALSE),"  ",VLOOKUP(S65,course_teacher!$A$1:$G$190,7,FALSE))</f>
        <v>م.احمد عويس شعبان  </v>
      </c>
    </row>
    <row r="66" hidden="1">
      <c r="A66" s="70">
        <v>1.0</v>
      </c>
      <c r="B66" s="70">
        <v>0.0</v>
      </c>
      <c r="C66" s="73" t="s">
        <v>332</v>
      </c>
      <c r="D66" s="70">
        <v>1.0</v>
      </c>
      <c r="E66" s="72" t="s">
        <v>197</v>
      </c>
      <c r="F66" s="70" t="s">
        <v>173</v>
      </c>
      <c r="G66" s="73" t="s">
        <v>319</v>
      </c>
      <c r="H66" s="73" t="s">
        <v>327</v>
      </c>
      <c r="I66" s="73" t="str">
        <f>IF(G66="محاضرة",VLOOKUP(S66,course_teacher!$A$1:$G$190,4,FALSE),VLOOKUP(S66,course_teacher!$A$1:$G$190,6,FALSE))</f>
        <v>م.اندرو امجد</v>
      </c>
      <c r="J66" s="70">
        <f>IFNA(VLOOKUP(E66,course_info!$A$1:$I$199,5,FALSE),"")</f>
        <v>100</v>
      </c>
      <c r="K66" s="73" t="str">
        <f>IFNA(VLOOKUP(E66,course_info!$A$1:$I$199,4,false),"")</f>
        <v>Differential Equation and Numerical Analysis</v>
      </c>
      <c r="L66" s="74" t="str">
        <f t="shared" si="1"/>
        <v>الثلاثاء 1</v>
      </c>
      <c r="M66" s="74" t="str">
        <f t="shared" si="2"/>
        <v>comm 100</v>
      </c>
      <c r="N66" s="74" t="str">
        <f>IFNA(CONCAT(VLOOKUP(D66, SlotTime!$A$2:$C$6, 3, FALSE),VLOOKUP(D66, SlotTime!$A$2:$C$6, 2, FALSE)),"")</f>
        <v>المحاضرة الاولي 8:50 - 10:20</v>
      </c>
      <c r="O66" s="74">
        <f t="shared" si="3"/>
        <v>3</v>
      </c>
      <c r="P66" s="70"/>
      <c r="Q66" s="74">
        <f>IFNA(SWITCH(G66,"محاضرة",VLOOKUP(E66,course_info!$A$2:$I$199,6,FALSE),"تمارين",VLOOKUP(E66,course_info!$A$2:$I$199,7,false)),"")</f>
        <v>1</v>
      </c>
      <c r="R66" s="75" t="str">
        <f>IFNA(CONCATENATE("(",VLOOKUP(E66,course_info!$A$2:$I$199,6,FALSE),",",VLOOKUP(E66,course_info!$A$2:$I$199,7,false),")"),"")</f>
        <v>(2,1)</v>
      </c>
      <c r="S66" s="74" t="str">
        <f t="shared" si="4"/>
        <v>commEMP-104</v>
      </c>
      <c r="T66" s="59" t="str">
        <f>VLOOKUP(S66,course_teacher!$A$1:$G$190,4,FALSE)</f>
        <v>د.اميرة الدسوقي</v>
      </c>
      <c r="U66" s="68" t="str">
        <f>VLOOKUP(S66,course_teacher!$A$1:$G$190,6,FALSE)</f>
        <v>م.اندرو امجد</v>
      </c>
      <c r="V66" s="61" t="str">
        <f>CONCATENATE(VLOOKUP(S66,course_teacher!$A$1:$G$190,4,FALSE),"  ",VLOOKUP(S66,course_teacher!$A$1:$G$190,5,FALSE))</f>
        <v>د.اميرة الدسوقي  أ.م.د.منة الله محمود</v>
      </c>
      <c r="W66" s="61" t="str">
        <f>CONCATENATE(VLOOKUP(S66,course_teacher!$A$1:$G$190,6,FALSE),"  ",VLOOKUP(S66,course_teacher!$A$1:$G$190,7,FALSE))</f>
        <v>م.اندرو امجد  </v>
      </c>
    </row>
    <row r="67" hidden="1">
      <c r="A67" s="62">
        <v>1.0</v>
      </c>
      <c r="B67" s="62">
        <v>0.0</v>
      </c>
      <c r="C67" s="63" t="s">
        <v>323</v>
      </c>
      <c r="D67" s="62">
        <v>1.0</v>
      </c>
      <c r="E67" s="76" t="s">
        <v>177</v>
      </c>
      <c r="F67" s="62" t="s">
        <v>201</v>
      </c>
      <c r="G67" s="63" t="s">
        <v>324</v>
      </c>
      <c r="H67" s="63" t="s">
        <v>327</v>
      </c>
      <c r="I67" s="63" t="str">
        <f>IF(G67="محاضرة",VLOOKUP(S67,course_teacher!$A$1:$G$190,4,FALSE),VLOOKUP(S67,course_teacher!$A$1:$G$190,6,FALSE))</f>
        <v>د.مي عزالدين</v>
      </c>
      <c r="J67" s="62">
        <f>IFNA(VLOOKUP(E67,course_info!$A$1:$I$199,5,FALSE),"")</f>
        <v>100</v>
      </c>
      <c r="K67" s="63" t="str">
        <f>IFNA(VLOOKUP(E67,course_info!$A$1:$I$199,4,false),"")</f>
        <v>Programming Techniques</v>
      </c>
      <c r="L67" s="65" t="str">
        <f t="shared" si="1"/>
        <v>الاربعاء 1</v>
      </c>
      <c r="M67" s="65" t="str">
        <f t="shared" si="2"/>
        <v>pow 100</v>
      </c>
      <c r="N67" s="65" t="str">
        <f>IFNA(CONCAT(VLOOKUP(D67, SlotTime!$A$2:$C$6, 3, FALSE),VLOOKUP(D67, SlotTime!$A$2:$C$6, 2, FALSE)),"")</f>
        <v>المحاضرة الاولي 8:50 - 10:20</v>
      </c>
      <c r="O67" s="65">
        <f t="shared" si="3"/>
        <v>4</v>
      </c>
      <c r="P67" s="62"/>
      <c r="Q67" s="65" t="str">
        <f>IFNA(SWITCH(G67,"محاضرة",VLOOKUP(E67,course_info!$A$2:$I$199,6,FALSE),"تمارين",VLOOKUP(E67,course_info!$A$2:$I$199,7,false)),"")</f>
        <v/>
      </c>
      <c r="R67" s="66" t="str">
        <f>IFNA(CONCATENATE("(",VLOOKUP(E67,course_info!$A$2:$I$199,6,FALSE),",",VLOOKUP(E67,course_info!$A$2:$I$199,7,false),")"),"")</f>
        <v>(,)</v>
      </c>
      <c r="S67" s="65" t="str">
        <f t="shared" si="4"/>
        <v>powCCE-112</v>
      </c>
      <c r="T67" s="67" t="str">
        <f>VLOOKUP(S67,course_teacher!$A$1:$G$190,4,FALSE)</f>
        <v>د.مي عزالدين</v>
      </c>
      <c r="U67" s="68" t="str">
        <f>VLOOKUP(S67,course_teacher!$A$1:$G$190,6,FALSE)</f>
        <v>م.جهاد عوض على</v>
      </c>
      <c r="V67" s="69" t="str">
        <f>CONCATENATE(VLOOKUP(S67,course_teacher!$A$1:$G$190,4,FALSE),"  ",VLOOKUP(S67,course_teacher!$A$1:$G$190,5,FALSE))</f>
        <v>د.مي عزالدين  </v>
      </c>
      <c r="W67" s="69" t="str">
        <f>CONCATENATE(VLOOKUP(S67,course_teacher!$A$1:$G$190,6,FALSE),"  ",VLOOKUP(S67,course_teacher!$A$1:$G$190,7,FALSE))</f>
        <v>م.جهاد عوض على  </v>
      </c>
    </row>
    <row r="68" hidden="1">
      <c r="A68" s="70">
        <v>1.0</v>
      </c>
      <c r="B68" s="70">
        <v>0.0</v>
      </c>
      <c r="C68" s="73" t="s">
        <v>318</v>
      </c>
      <c r="D68" s="70">
        <v>3.0</v>
      </c>
      <c r="E68" s="72" t="s">
        <v>172</v>
      </c>
      <c r="F68" s="70" t="s">
        <v>173</v>
      </c>
      <c r="G68" s="73" t="s">
        <v>319</v>
      </c>
      <c r="H68" s="73" t="s">
        <v>331</v>
      </c>
      <c r="I68" s="73" t="str">
        <f>IF(G68="محاضرة",VLOOKUP(S68,course_teacher!$A$1:$G$190,4,FALSE),VLOOKUP(S68,course_teacher!$A$1:$G$190,6,FALSE))</f>
        <v>م.محمود هاشم</v>
      </c>
      <c r="J68" s="70">
        <v>100.0</v>
      </c>
      <c r="K68" s="73" t="str">
        <f>IFNA(VLOOKUP(E68,course_info!$A$1:$I$199,4,false),"")</f>
        <v>Logic Design</v>
      </c>
      <c r="L68" s="74" t="str">
        <f t="shared" si="1"/>
        <v>الاثنين 3</v>
      </c>
      <c r="M68" s="74" t="str">
        <f t="shared" si="2"/>
        <v>comm 100</v>
      </c>
      <c r="N68" s="74" t="str">
        <f>IFNA(CONCAT(VLOOKUP(D68, SlotTime!$A$2:$C$6, 3, FALSE),VLOOKUP(D68, SlotTime!$A$2:$C$6, 2, FALSE)),"")</f>
        <v>المحاضرة الثالثه 12:20 - 1:50</v>
      </c>
      <c r="O68" s="74">
        <f t="shared" si="3"/>
        <v>2</v>
      </c>
      <c r="P68" s="70"/>
      <c r="Q68" s="74" t="str">
        <f>IFNA(SWITCH(G68,"محاضرة",VLOOKUP(E68,course_info!$A$2:$I$199,6,FALSE),"تمارين",VLOOKUP(E68,course_info!$A$2:$I$199,7,false)),"")</f>
        <v/>
      </c>
      <c r="R68" s="75" t="str">
        <f>IFNA(CONCATENATE("(",VLOOKUP(E68,course_info!$A$2:$I$199,6,FALSE),",",VLOOKUP(E68,course_info!$A$2:$I$199,7,false),")"),"")</f>
        <v>(,)</v>
      </c>
      <c r="S68" s="74" t="str">
        <f t="shared" si="4"/>
        <v>commCCE-111</v>
      </c>
      <c r="T68" s="59" t="str">
        <f>VLOOKUP(S68,course_teacher!$A$1:$G$190,4,FALSE)</f>
        <v>د.احمد مصطفى</v>
      </c>
      <c r="U68" s="68" t="str">
        <f>VLOOKUP(S68,course_teacher!$A$1:$G$190,6,FALSE)</f>
        <v>م.محمود هاشم</v>
      </c>
      <c r="V68" s="61" t="str">
        <f>CONCATENATE(VLOOKUP(S68,course_teacher!$A$1:$G$190,4,FALSE),"  ",VLOOKUP(S68,course_teacher!$A$1:$G$190,5,FALSE))</f>
        <v>د.احمد مصطفى  </v>
      </c>
      <c r="W68" s="61" t="str">
        <f>CONCATENATE(VLOOKUP(S68,course_teacher!$A$1:$G$190,6,FALSE),"  ",VLOOKUP(S68,course_teacher!$A$1:$G$190,7,FALSE))</f>
        <v>م.محمود هاشم  </v>
      </c>
    </row>
    <row r="69" hidden="1">
      <c r="A69" s="62">
        <v>1.0</v>
      </c>
      <c r="B69" s="62">
        <v>0.0</v>
      </c>
      <c r="C69" s="63" t="s">
        <v>323</v>
      </c>
      <c r="D69" s="62">
        <v>2.0</v>
      </c>
      <c r="E69" s="76" t="s">
        <v>204</v>
      </c>
      <c r="F69" s="62" t="s">
        <v>201</v>
      </c>
      <c r="G69" s="63" t="s">
        <v>319</v>
      </c>
      <c r="H69" s="63" t="s">
        <v>331</v>
      </c>
      <c r="I69" s="63" t="str">
        <f>IF(G69="محاضرة",VLOOKUP(S69,course_teacher!$A$1:$G$190,4,FALSE),VLOOKUP(S69,course_teacher!$A$1:$G$190,6,FALSE))</f>
        <v>م.احمد عويس شعبان</v>
      </c>
      <c r="J69" s="62">
        <f>IFNA(VLOOKUP(E69,course_info!$A$1:$I$199,5,FALSE),"")</f>
        <v>100</v>
      </c>
      <c r="K69" s="63" t="str">
        <f>IFNA(VLOOKUP(E69,course_info!$A$1:$I$199,4,false),"")</f>
        <v>Electrical Circuits I</v>
      </c>
      <c r="L69" s="65" t="str">
        <f t="shared" si="1"/>
        <v>الاربعاء 2</v>
      </c>
      <c r="M69" s="65" t="str">
        <f t="shared" si="2"/>
        <v>pow 100</v>
      </c>
      <c r="N69" s="65" t="str">
        <f>IFNA(CONCAT(VLOOKUP(D69, SlotTime!$A$2:$C$6, 3, FALSE),VLOOKUP(D69, SlotTime!$A$2:$C$6, 2, FALSE)),"")</f>
        <v>المحاضرة الثانية10:30 - 12:00</v>
      </c>
      <c r="O69" s="65">
        <f t="shared" si="3"/>
        <v>4</v>
      </c>
      <c r="P69" s="65"/>
      <c r="Q69" s="65" t="str">
        <f>IFNA(SWITCH(G69,"محاضرة",VLOOKUP(E69,course_info!$A$2:$I$199,6,FALSE),"تمارين",VLOOKUP(E69,course_info!$A$2:$I$199,7,false)),"")</f>
        <v/>
      </c>
      <c r="R69" s="66" t="str">
        <f>IFNA(CONCATENATE("(",VLOOKUP(E69,course_info!$A$2:$I$199,6,FALSE),",",VLOOKUP(E69,course_info!$A$2:$I$199,7,false),")"),"")</f>
        <v>(,)</v>
      </c>
      <c r="S69" s="65" t="str">
        <f t="shared" si="4"/>
        <v>powEPE-111</v>
      </c>
      <c r="T69" s="67" t="str">
        <f>VLOOKUP(S69,course_teacher!$A$1:$G$190,4,FALSE)</f>
        <v>د.وائل وهبه</v>
      </c>
      <c r="U69" s="68" t="str">
        <f>VLOOKUP(S69,course_teacher!$A$1:$G$190,6,FALSE)</f>
        <v>م.احمد عويس شعبان</v>
      </c>
      <c r="V69" s="69" t="str">
        <f>CONCATENATE(VLOOKUP(S69,course_teacher!$A$1:$G$190,4,FALSE),"  ",VLOOKUP(S69,course_teacher!$A$1:$G$190,5,FALSE))</f>
        <v>د.وائل وهبه  </v>
      </c>
      <c r="W69" s="69" t="str">
        <f>CONCATENATE(VLOOKUP(S69,course_teacher!$A$1:$G$190,6,FALSE),"  ",VLOOKUP(S69,course_teacher!$A$1:$G$190,7,FALSE))</f>
        <v>م.احمد عويس شعبان  </v>
      </c>
    </row>
    <row r="70" hidden="1">
      <c r="A70" s="70">
        <v>1.0</v>
      </c>
      <c r="B70" s="70">
        <v>1.0</v>
      </c>
      <c r="C70" s="73" t="s">
        <v>332</v>
      </c>
      <c r="D70" s="70">
        <v>2.0</v>
      </c>
      <c r="E70" s="72" t="s">
        <v>197</v>
      </c>
      <c r="F70" s="70" t="s">
        <v>173</v>
      </c>
      <c r="G70" s="73" t="s">
        <v>324</v>
      </c>
      <c r="H70" s="73" t="s">
        <v>327</v>
      </c>
      <c r="I70" s="73" t="str">
        <f>IF(G70="محاضرة",VLOOKUP(S70,course_teacher!$A$1:$G$190,4,FALSE),VLOOKUP(S70,course_teacher!$A$1:$G$190,6,FALSE))</f>
        <v>د.اميرة الدسوقي</v>
      </c>
      <c r="J70" s="70">
        <f>IFNA(VLOOKUP(E70,course_info!$A$1:$I$199,5,FALSE),"")</f>
        <v>100</v>
      </c>
      <c r="K70" s="73" t="str">
        <f>IFNA(VLOOKUP(E70,course_info!$A$1:$I$199,4,false),"")</f>
        <v>Differential Equation and Numerical Analysis</v>
      </c>
      <c r="L70" s="74" t="str">
        <f t="shared" si="1"/>
        <v>الثلاثاء 2</v>
      </c>
      <c r="M70" s="74" t="str">
        <f t="shared" si="2"/>
        <v>comm 100</v>
      </c>
      <c r="N70" s="74" t="str">
        <f>IFNA(CONCAT(VLOOKUP(D70, SlotTime!$A$2:$C$6, 3, FALSE),VLOOKUP(D70, SlotTime!$A$2:$C$6, 2, FALSE)),"")</f>
        <v>المحاضرة الثانية10:30 - 12:00</v>
      </c>
      <c r="O70" s="74">
        <f t="shared" si="3"/>
        <v>3</v>
      </c>
      <c r="P70" s="70"/>
      <c r="Q70" s="74">
        <f>IFNA(SWITCH(G70,"محاضرة",VLOOKUP(E70,course_info!$A$2:$I$199,6,FALSE),"تمارين",VLOOKUP(E70,course_info!$A$2:$I$199,7,false)),"")</f>
        <v>2</v>
      </c>
      <c r="R70" s="75" t="str">
        <f>IFNA(CONCATENATE("(",VLOOKUP(E70,course_info!$A$2:$I$199,6,FALSE),",",VLOOKUP(E70,course_info!$A$2:$I$199,7,false),")"),"")</f>
        <v>(2,1)</v>
      </c>
      <c r="S70" s="74" t="str">
        <f t="shared" si="4"/>
        <v>commEMP-104</v>
      </c>
      <c r="T70" s="59" t="str">
        <f>VLOOKUP(S70,course_teacher!$A$1:$G$190,4,FALSE)</f>
        <v>د.اميرة الدسوقي</v>
      </c>
      <c r="U70" s="68" t="str">
        <f>VLOOKUP(S70,course_teacher!$A$1:$G$190,6,FALSE)</f>
        <v>م.اندرو امجد</v>
      </c>
      <c r="V70" s="61" t="str">
        <f>CONCATENATE(VLOOKUP(S70,course_teacher!$A$1:$G$190,4,FALSE),"  ",VLOOKUP(S70,course_teacher!$A$1:$G$190,5,FALSE))</f>
        <v>د.اميرة الدسوقي  أ.م.د.منة الله محمود</v>
      </c>
      <c r="W70" s="61" t="str">
        <f>CONCATENATE(VLOOKUP(S70,course_teacher!$A$1:$G$190,6,FALSE),"  ",VLOOKUP(S70,course_teacher!$A$1:$G$190,7,FALSE))</f>
        <v>م.اندرو امجد  </v>
      </c>
    </row>
    <row r="71" hidden="1">
      <c r="A71" s="62">
        <v>1.0</v>
      </c>
      <c r="B71" s="62">
        <v>0.0</v>
      </c>
      <c r="C71" s="63" t="s">
        <v>332</v>
      </c>
      <c r="D71" s="62">
        <v>1.0</v>
      </c>
      <c r="E71" s="76" t="s">
        <v>197</v>
      </c>
      <c r="F71" s="62" t="s">
        <v>201</v>
      </c>
      <c r="G71" s="63" t="s">
        <v>319</v>
      </c>
      <c r="H71" s="63" t="s">
        <v>327</v>
      </c>
      <c r="I71" s="63" t="str">
        <f>IF(G71="محاضرة",VLOOKUP(S71,course_teacher!$A$1:$G$190,4,FALSE),VLOOKUP(S71,course_teacher!$A$1:$G$190,6,FALSE))</f>
        <v>م.اندرو امجد</v>
      </c>
      <c r="J71" s="62">
        <f>IFNA(VLOOKUP(E71,course_info!$A$1:$I$199,5,FALSE),"")</f>
        <v>100</v>
      </c>
      <c r="K71" s="63" t="str">
        <f>IFNA(VLOOKUP(E71,course_info!$A$1:$I$199,4,false),"")</f>
        <v>Differential Equation and Numerical Analysis</v>
      </c>
      <c r="L71" s="65" t="str">
        <f t="shared" si="1"/>
        <v>الثلاثاء 1</v>
      </c>
      <c r="M71" s="65" t="str">
        <f t="shared" si="2"/>
        <v>pow 100</v>
      </c>
      <c r="N71" s="65" t="str">
        <f>IFNA(CONCAT(VLOOKUP(D71, SlotTime!$A$2:$C$6, 3, FALSE),VLOOKUP(D71, SlotTime!$A$2:$C$6, 2, FALSE)),"")</f>
        <v>المحاضرة الاولي 8:50 - 10:20</v>
      </c>
      <c r="O71" s="65">
        <f t="shared" si="3"/>
        <v>3</v>
      </c>
      <c r="P71" s="65"/>
      <c r="Q71" s="65">
        <f>IFNA(SWITCH(G71,"محاضرة",VLOOKUP(E71,course_info!$A$2:$I$199,6,FALSE),"تمارين",VLOOKUP(E71,course_info!$A$2:$I$199,7,false)),"")</f>
        <v>1</v>
      </c>
      <c r="R71" s="66" t="str">
        <f>IFNA(CONCATENATE("(",VLOOKUP(E71,course_info!$A$2:$I$199,6,FALSE),",",VLOOKUP(E71,course_info!$A$2:$I$199,7,false),")"),"")</f>
        <v>(2,1)</v>
      </c>
      <c r="S71" s="65" t="str">
        <f t="shared" si="4"/>
        <v>powEMP-104</v>
      </c>
      <c r="T71" s="67" t="str">
        <f>VLOOKUP(S71,course_teacher!$A$1:$G$190,4,FALSE)</f>
        <v>د.اميرة الدسوقي</v>
      </c>
      <c r="U71" s="68" t="str">
        <f>VLOOKUP(S71,course_teacher!$A$1:$G$190,6,FALSE)</f>
        <v>م.اندرو امجد</v>
      </c>
      <c r="V71" s="69" t="str">
        <f>CONCATENATE(VLOOKUP(S71,course_teacher!$A$1:$G$190,4,FALSE),"  ",VLOOKUP(S71,course_teacher!$A$1:$G$190,5,FALSE))</f>
        <v>د.اميرة الدسوقي  أ.م.د.منة الله محمود</v>
      </c>
      <c r="W71" s="69" t="str">
        <f>CONCATENATE(VLOOKUP(S71,course_teacher!$A$1:$G$190,6,FALSE),"  ",VLOOKUP(S71,course_teacher!$A$1:$G$190,7,FALSE))</f>
        <v>م.اندرو امجد  </v>
      </c>
    </row>
    <row r="72" hidden="1">
      <c r="A72" s="70">
        <v>1.0</v>
      </c>
      <c r="B72" s="70">
        <v>0.0</v>
      </c>
      <c r="C72" s="73" t="s">
        <v>332</v>
      </c>
      <c r="D72" s="70">
        <v>1.0</v>
      </c>
      <c r="E72" s="77" t="s">
        <v>271</v>
      </c>
      <c r="F72" s="70" t="s">
        <v>201</v>
      </c>
      <c r="G72" s="73" t="s">
        <v>324</v>
      </c>
      <c r="H72" s="73" t="s">
        <v>325</v>
      </c>
      <c r="I72" s="73" t="str">
        <f>IF(G72="محاضرة",VLOOKUP(S72,course_teacher!$A$1:$G$190,4,FALSE),VLOOKUP(S72,course_teacher!$A$1:$G$190,6,FALSE))</f>
        <v>أ.م.د.صابر محمد</v>
      </c>
      <c r="J72" s="70">
        <f>IFNA(VLOOKUP(E72,course_info!$A$1:$I$199,5,FALSE),"")</f>
        <v>300</v>
      </c>
      <c r="K72" s="73" t="str">
        <f>IFNA(VLOOKUP(E72,course_info!$A$1:$I$199,4,false),"")</f>
        <v>آلات التيار المتردد</v>
      </c>
      <c r="L72" s="74" t="str">
        <f t="shared" si="1"/>
        <v>الثلاثاء 1</v>
      </c>
      <c r="M72" s="74" t="str">
        <f t="shared" si="2"/>
        <v>pow 300</v>
      </c>
      <c r="N72" s="74" t="str">
        <f>IFNA(CONCAT(VLOOKUP(D72, SlotTime!$A$2:$C$6, 3, FALSE),VLOOKUP(D72, SlotTime!$A$2:$C$6, 2, FALSE)),"")</f>
        <v>المحاضرة الاولي 8:50 - 10:20</v>
      </c>
      <c r="O72" s="74">
        <f t="shared" si="3"/>
        <v>3</v>
      </c>
      <c r="P72" s="74"/>
      <c r="Q72" s="74" t="str">
        <f>IFNA(SWITCH(G72,"محاضرة",VLOOKUP(E72,course_info!$A$2:$I$199,6,FALSE),"تمارين",VLOOKUP(E72,course_info!$A$2:$I$199,7,false)),"")</f>
        <v/>
      </c>
      <c r="R72" s="75" t="str">
        <f>IFNA(CONCATENATE("(",VLOOKUP(E72,course_info!$A$2:$I$199,6,FALSE),",",VLOOKUP(E72,course_info!$A$2:$I$199,7,false),")"),"")</f>
        <v>(,)</v>
      </c>
      <c r="S72" s="74" t="str">
        <f t="shared" si="4"/>
        <v>powكهق-301</v>
      </c>
      <c r="T72" s="59" t="str">
        <f>VLOOKUP(S72,course_teacher!$A$1:$G$190,4,FALSE)</f>
        <v>أ.م.د.صابر محمد</v>
      </c>
      <c r="U72" s="68" t="str">
        <f>VLOOKUP(S72,course_teacher!$A$1:$G$190,6,FALSE)</f>
        <v>م.احمد ياسر احمد عبدالفتاح</v>
      </c>
      <c r="V72" s="61" t="str">
        <f>CONCATENATE(VLOOKUP(S72,course_teacher!$A$1:$G$190,4,FALSE),"  ",VLOOKUP(S72,course_teacher!$A$1:$G$190,5,FALSE))</f>
        <v>أ.م.د.صابر محمد  </v>
      </c>
      <c r="W72" s="61" t="str">
        <f>CONCATENATE(VLOOKUP(S72,course_teacher!$A$1:$G$190,6,FALSE),"  ",VLOOKUP(S72,course_teacher!$A$1:$G$190,7,FALSE))</f>
        <v>م.احمد ياسر احمد عبدالفتاح  </v>
      </c>
    </row>
    <row r="73" hidden="1">
      <c r="A73" s="62">
        <v>1.0</v>
      </c>
      <c r="B73" s="62">
        <v>0.0</v>
      </c>
      <c r="C73" s="63" t="s">
        <v>332</v>
      </c>
      <c r="D73" s="62">
        <v>2.0</v>
      </c>
      <c r="E73" s="64" t="s">
        <v>288</v>
      </c>
      <c r="F73" s="62" t="s">
        <v>201</v>
      </c>
      <c r="G73" s="63" t="s">
        <v>324</v>
      </c>
      <c r="H73" s="63" t="s">
        <v>330</v>
      </c>
      <c r="I73" s="63" t="str">
        <f>IF(G73="محاضرة",VLOOKUP(S73,course_teacher!$A$1:$G$190,4,FALSE),VLOOKUP(S73,course_teacher!$A$1:$G$190,6,FALSE))</f>
        <v>د.هبه محمود صوفي</v>
      </c>
      <c r="J73" s="62">
        <f>IFNA(VLOOKUP(E73,course_info!$A$1:$I$199,5,FALSE),"")</f>
        <v>400</v>
      </c>
      <c r="K73" s="63" t="str">
        <f>IFNA(VLOOKUP(E73,course_info!$A$1:$I$199,4,false),"")</f>
        <v>النظرية الموحدة للآلات الكهربية</v>
      </c>
      <c r="L73" s="65" t="str">
        <f t="shared" si="1"/>
        <v>الثلاثاء 2</v>
      </c>
      <c r="M73" s="65" t="str">
        <f t="shared" si="2"/>
        <v>pow 400</v>
      </c>
      <c r="N73" s="65" t="str">
        <f>IFNA(CONCAT(VLOOKUP(D73, SlotTime!$A$2:$C$6, 3, FALSE),VLOOKUP(D73, SlotTime!$A$2:$C$6, 2, FALSE)),"")</f>
        <v>المحاضرة الثانية10:30 - 12:00</v>
      </c>
      <c r="O73" s="65">
        <f t="shared" si="3"/>
        <v>3</v>
      </c>
      <c r="P73" s="65"/>
      <c r="Q73" s="65" t="str">
        <f>IFNA(SWITCH(G73,"محاضرة",VLOOKUP(E73,course_info!$A$2:$I$199,6,FALSE),"تمارين",VLOOKUP(E73,course_info!$A$2:$I$199,7,false)),"")</f>
        <v/>
      </c>
      <c r="R73" s="66" t="str">
        <f>IFNA(CONCATENATE("(",VLOOKUP(E73,course_info!$A$2:$I$199,6,FALSE),",",VLOOKUP(E73,course_info!$A$2:$I$199,7,false),")"),"")</f>
        <v>(,)</v>
      </c>
      <c r="S73" s="65" t="str">
        <f t="shared" si="4"/>
        <v>powكهق-402</v>
      </c>
      <c r="T73" s="67" t="str">
        <f>VLOOKUP(S73,course_teacher!$A$1:$G$190,4,FALSE)</f>
        <v>د.هبه محمود صوفي</v>
      </c>
      <c r="U73" s="68" t="str">
        <f>VLOOKUP(S73,course_teacher!$A$1:$G$190,6,FALSE)</f>
        <v>م.مصطفي نورالدين مصطفي</v>
      </c>
      <c r="V73" s="69" t="str">
        <f>CONCATENATE(VLOOKUP(S73,course_teacher!$A$1:$G$190,4,FALSE),"  ",VLOOKUP(S73,course_teacher!$A$1:$G$190,5,FALSE))</f>
        <v>د.هبه محمود صوفي  </v>
      </c>
      <c r="W73" s="69" t="str">
        <f>CONCATENATE(VLOOKUP(S73,course_teacher!$A$1:$G$190,6,FALSE),"  ",VLOOKUP(S73,course_teacher!$A$1:$G$190,7,FALSE))</f>
        <v>م.مصطفي نورالدين مصطفي  </v>
      </c>
    </row>
    <row r="74">
      <c r="A74" s="70">
        <v>1.0</v>
      </c>
      <c r="B74" s="70">
        <v>0.0</v>
      </c>
      <c r="C74" s="73" t="s">
        <v>318</v>
      </c>
      <c r="D74" s="70">
        <v>1.0</v>
      </c>
      <c r="E74" s="72" t="s">
        <v>183</v>
      </c>
      <c r="F74" s="70" t="s">
        <v>201</v>
      </c>
      <c r="G74" s="73" t="s">
        <v>319</v>
      </c>
      <c r="H74" s="85" t="s">
        <v>328</v>
      </c>
      <c r="I74" s="73" t="str">
        <f>IF(G74="محاضرة",VLOOKUP(S74,course_teacher!$A$1:$G$190,4,FALSE),VLOOKUP(S74,course_teacher!$A$1:$G$190,6,FALSE))</f>
        <v>م.حسن سالم</v>
      </c>
      <c r="J74" s="70">
        <f>IFNA(VLOOKUP(E74,course_info!$A$1:$I$199,5,FALSE),"")</f>
        <v>200</v>
      </c>
      <c r="K74" s="73" t="str">
        <f>IFNA(VLOOKUP(E74,course_info!$A$1:$I$199,4,false),"")</f>
        <v>Signals and System Fundamentals</v>
      </c>
      <c r="L74" s="74" t="str">
        <f t="shared" si="1"/>
        <v>الاثنين 1</v>
      </c>
      <c r="M74" s="74" t="str">
        <f t="shared" si="2"/>
        <v>pow 200</v>
      </c>
      <c r="N74" s="74" t="str">
        <f>IFNA(CONCAT(VLOOKUP(D74, SlotTime!$A$2:$C$6, 3, FALSE),VLOOKUP(D74, SlotTime!$A$2:$C$6, 2, FALSE)),"")</f>
        <v>المحاضرة الاولي 8:50 - 10:20</v>
      </c>
      <c r="O74" s="74">
        <f t="shared" si="3"/>
        <v>2</v>
      </c>
      <c r="P74" s="70"/>
      <c r="Q74" s="74" t="str">
        <f>IFNA(SWITCH(G74,"محاضرة",VLOOKUP(E74,course_info!$A$2:$I$199,6,FALSE),"تمارين",VLOOKUP(E74,course_info!$A$2:$I$199,7,false)),"")</f>
        <v/>
      </c>
      <c r="R74" s="75" t="str">
        <f>IFNA(CONCATENATE("(",VLOOKUP(E74,course_info!$A$2:$I$199,6,FALSE),",",VLOOKUP(E74,course_info!$A$2:$I$199,7,false),")"),"")</f>
        <v>(,)</v>
      </c>
      <c r="S74" s="74" t="str">
        <f t="shared" si="4"/>
        <v>powCCE-212</v>
      </c>
      <c r="T74" s="59" t="str">
        <f>VLOOKUP(S74,course_teacher!$A$1:$G$190,4,FALSE)</f>
        <v>د.منال شعبان</v>
      </c>
      <c r="U74" s="68" t="str">
        <f>VLOOKUP(S74,course_teacher!$A$1:$G$190,6,FALSE)</f>
        <v>م.حسن سالم</v>
      </c>
      <c r="V74" s="61" t="str">
        <f>CONCATENATE(VLOOKUP(S74,course_teacher!$A$1:$G$190,4,FALSE),"  ",VLOOKUP(S74,course_teacher!$A$1:$G$190,5,FALSE))</f>
        <v>د.منال شعبان  </v>
      </c>
      <c r="W74" s="61" t="str">
        <f>CONCATENATE(VLOOKUP(S74,course_teacher!$A$1:$G$190,6,FALSE),"  ",VLOOKUP(S74,course_teacher!$A$1:$G$190,7,FALSE))</f>
        <v>م.حسن سالم  </v>
      </c>
    </row>
    <row r="75" hidden="1">
      <c r="A75" s="62">
        <v>1.0</v>
      </c>
      <c r="B75" s="62">
        <v>0.0</v>
      </c>
      <c r="C75" s="63" t="s">
        <v>332</v>
      </c>
      <c r="D75" s="62">
        <v>2.0</v>
      </c>
      <c r="E75" s="64" t="s">
        <v>271</v>
      </c>
      <c r="F75" s="62" t="s">
        <v>201</v>
      </c>
      <c r="G75" s="63" t="s">
        <v>324</v>
      </c>
      <c r="H75" s="63" t="s">
        <v>325</v>
      </c>
      <c r="I75" s="63" t="str">
        <f>IF(G75="محاضرة",VLOOKUP(S75,course_teacher!$A$1:$G$190,4,FALSE),VLOOKUP(S75,course_teacher!$A$1:$G$190,6,FALSE))</f>
        <v>أ.م.د.صابر محمد</v>
      </c>
      <c r="J75" s="62">
        <f>IFNA(VLOOKUP(E75,course_info!$A$1:$I$199,5,FALSE),"")</f>
        <v>300</v>
      </c>
      <c r="K75" s="63" t="str">
        <f>IFNA(VLOOKUP(E75,course_info!$A$1:$I$199,4,false),"")</f>
        <v>آلات التيار المتردد</v>
      </c>
      <c r="L75" s="65" t="str">
        <f t="shared" si="1"/>
        <v>الثلاثاء 2</v>
      </c>
      <c r="M75" s="65" t="str">
        <f t="shared" si="2"/>
        <v>pow 300</v>
      </c>
      <c r="N75" s="65" t="str">
        <f>IFNA(CONCAT(VLOOKUP(D75, SlotTime!$A$2:$C$6, 3, FALSE),VLOOKUP(D75, SlotTime!$A$2:$C$6, 2, FALSE)),"")</f>
        <v>المحاضرة الثانية10:30 - 12:00</v>
      </c>
      <c r="O75" s="65">
        <f t="shared" si="3"/>
        <v>3</v>
      </c>
      <c r="P75" s="65"/>
      <c r="Q75" s="65" t="str">
        <f>IFNA(SWITCH(G75,"محاضرة",VLOOKUP(E75,course_info!$A$2:$I$199,6,FALSE),"تمارين",VLOOKUP(E75,course_info!$A$2:$I$199,7,false)),"")</f>
        <v/>
      </c>
      <c r="R75" s="66" t="str">
        <f>IFNA(CONCATENATE("(",VLOOKUP(E75,course_info!$A$2:$I$199,6,FALSE),",",VLOOKUP(E75,course_info!$A$2:$I$199,7,false),")"),"")</f>
        <v>(,)</v>
      </c>
      <c r="S75" s="65" t="str">
        <f t="shared" si="4"/>
        <v>powكهق-301</v>
      </c>
      <c r="T75" s="67" t="str">
        <f>VLOOKUP(S75,course_teacher!$A$1:$G$190,4,FALSE)</f>
        <v>أ.م.د.صابر محمد</v>
      </c>
      <c r="U75" s="68" t="str">
        <f>VLOOKUP(S75,course_teacher!$A$1:$G$190,6,FALSE)</f>
        <v>م.احمد ياسر احمد عبدالفتاح</v>
      </c>
      <c r="V75" s="69" t="str">
        <f>CONCATENATE(VLOOKUP(S75,course_teacher!$A$1:$G$190,4,FALSE),"  ",VLOOKUP(S75,course_teacher!$A$1:$G$190,5,FALSE))</f>
        <v>أ.م.د.صابر محمد  </v>
      </c>
      <c r="W75" s="69" t="str">
        <f>CONCATENATE(VLOOKUP(S75,course_teacher!$A$1:$G$190,6,FALSE),"  ",VLOOKUP(S75,course_teacher!$A$1:$G$190,7,FALSE))</f>
        <v>م.احمد ياسر احمد عبدالفتاح  </v>
      </c>
    </row>
    <row r="76" hidden="1">
      <c r="A76" s="70">
        <v>1.0</v>
      </c>
      <c r="B76" s="70">
        <v>0.0</v>
      </c>
      <c r="C76" s="73" t="s">
        <v>332</v>
      </c>
      <c r="D76" s="70">
        <v>2.0</v>
      </c>
      <c r="E76" s="77" t="s">
        <v>268</v>
      </c>
      <c r="F76" s="70" t="s">
        <v>176</v>
      </c>
      <c r="G76" s="73" t="s">
        <v>324</v>
      </c>
      <c r="H76" s="73" t="s">
        <v>331</v>
      </c>
      <c r="I76" s="73" t="str">
        <f>IF(G76="محاضرة",VLOOKUP(S76,course_teacher!$A$1:$G$190,4,FALSE),VLOOKUP(S76,course_teacher!$A$1:$G$190,6,FALSE))</f>
        <v/>
      </c>
      <c r="J76" s="70">
        <f>IFNA(VLOOKUP(E76,course_info!$A$1:$I$199,5,FALSE),"")</f>
        <v>400</v>
      </c>
      <c r="K76" s="73" t="str">
        <f>IFNA(VLOOKUP(E76,course_info!$A$1:$I$199,4,false),"")</f>
        <v>المشروع 1</v>
      </c>
      <c r="L76" s="74" t="str">
        <f t="shared" si="1"/>
        <v>الثلاثاء 2</v>
      </c>
      <c r="M76" s="74" t="str">
        <f t="shared" si="2"/>
        <v>comp 400</v>
      </c>
      <c r="N76" s="74" t="str">
        <f>IFNA(CONCAT(VLOOKUP(D76, SlotTime!$A$2:$C$6, 3, FALSE),VLOOKUP(D76, SlotTime!$A$2:$C$6, 2, FALSE)),"")</f>
        <v>المحاضرة الثانية10:30 - 12:00</v>
      </c>
      <c r="O76" s="74">
        <f t="shared" si="3"/>
        <v>3</v>
      </c>
      <c r="P76" s="74"/>
      <c r="Q76" s="74" t="str">
        <f>IFNA(SWITCH(G76,"محاضرة",VLOOKUP(E76,course_info!$A$2:$I$199,6,FALSE),"تمارين",VLOOKUP(E76,course_info!$A$2:$I$199,7,false)),"")</f>
        <v/>
      </c>
      <c r="R76" s="75" t="str">
        <f>IFNA(CONCATENATE("(",VLOOKUP(E76,course_info!$A$2:$I$199,6,FALSE),",",VLOOKUP(E76,course_info!$A$2:$I$199,7,false),")"),"")</f>
        <v>(,)</v>
      </c>
      <c r="S76" s="74" t="str">
        <f t="shared" si="4"/>
        <v>compكهح-499</v>
      </c>
      <c r="T76" s="59" t="str">
        <f>VLOOKUP(S76,course_teacher!$A$1:$G$190,4,FALSE)</f>
        <v/>
      </c>
      <c r="U76" s="68" t="str">
        <f>VLOOKUP(S76,course_teacher!$A$1:$G$190,6,FALSE)</f>
        <v/>
      </c>
      <c r="V76" s="61" t="str">
        <f>CONCATENATE(VLOOKUP(S76,course_teacher!$A$1:$G$190,4,FALSE),"  ",VLOOKUP(S76,course_teacher!$A$1:$G$190,5,FALSE))</f>
        <v>  </v>
      </c>
      <c r="W76" s="61" t="str">
        <f>CONCATENATE(VLOOKUP(S76,course_teacher!$A$1:$G$190,6,FALSE),"  ",VLOOKUP(S76,course_teacher!$A$1:$G$190,7,FALSE))</f>
        <v>  </v>
      </c>
    </row>
    <row r="77" hidden="1">
      <c r="A77" s="62">
        <v>1.0</v>
      </c>
      <c r="B77" s="62">
        <v>0.0</v>
      </c>
      <c r="C77" s="63" t="s">
        <v>332</v>
      </c>
      <c r="D77" s="62">
        <v>3.0</v>
      </c>
      <c r="E77" s="64" t="s">
        <v>296</v>
      </c>
      <c r="F77" s="62" t="s">
        <v>201</v>
      </c>
      <c r="G77" s="63" t="s">
        <v>324</v>
      </c>
      <c r="H77" s="63" t="s">
        <v>331</v>
      </c>
      <c r="I77" s="63" t="str">
        <f>IF(G77="محاضرة",VLOOKUP(S77,course_teacher!$A$1:$G$190,4,FALSE),VLOOKUP(S77,course_teacher!$A$1:$G$190,6,FALSE))</f>
        <v/>
      </c>
      <c r="J77" s="62">
        <f>IFNA(VLOOKUP(E77,course_info!$A$1:$I$199,5,FALSE),"")</f>
        <v>400</v>
      </c>
      <c r="K77" s="63" t="str">
        <f>IFNA(VLOOKUP(E77,course_info!$A$1:$I$199,4,false),"")</f>
        <v>مشروع التخرج 1</v>
      </c>
      <c r="L77" s="65" t="str">
        <f t="shared" si="1"/>
        <v>الثلاثاء 3</v>
      </c>
      <c r="M77" s="65" t="str">
        <f t="shared" si="2"/>
        <v>pow 400</v>
      </c>
      <c r="N77" s="65" t="str">
        <f>IFNA(CONCAT(VLOOKUP(D77, SlotTime!$A$2:$C$6, 3, FALSE),VLOOKUP(D77, SlotTime!$A$2:$C$6, 2, FALSE)),"")</f>
        <v>المحاضرة الثالثه 12:20 - 1:50</v>
      </c>
      <c r="O77" s="65">
        <f t="shared" si="3"/>
        <v>3</v>
      </c>
      <c r="P77" s="62"/>
      <c r="Q77" s="65">
        <f>IFNA(SWITCH(G77,"محاضرة",VLOOKUP(E77,course_info!$A$2:$I$199,6,FALSE),"تمارين",VLOOKUP(E77,course_info!$A$2:$I$199,7,false)),"")</f>
        <v>3</v>
      </c>
      <c r="R77" s="66" t="str">
        <f>IFNA(CONCATENATE("(",VLOOKUP(E77,course_info!$A$2:$I$199,6,FALSE),",",VLOOKUP(E77,course_info!$A$2:$I$199,7,false),")"),"")</f>
        <v>(3,0)</v>
      </c>
      <c r="S77" s="65" t="str">
        <f t="shared" si="4"/>
        <v>powكهق-499</v>
      </c>
      <c r="T77" s="67" t="str">
        <f>VLOOKUP(S77,course_teacher!$A$1:$G$190,4,FALSE)</f>
        <v/>
      </c>
      <c r="U77" s="68" t="str">
        <f>VLOOKUP(S77,course_teacher!$A$1:$G$190,6,FALSE)</f>
        <v/>
      </c>
      <c r="V77" s="69" t="str">
        <f>CONCATENATE(VLOOKUP(S77,course_teacher!$A$1:$G$190,4,FALSE),"  ",VLOOKUP(S77,course_teacher!$A$1:$G$190,5,FALSE))</f>
        <v>  </v>
      </c>
      <c r="W77" s="69" t="str">
        <f>CONCATENATE(VLOOKUP(S77,course_teacher!$A$1:$G$190,6,FALSE),"  ",VLOOKUP(S77,course_teacher!$A$1:$G$190,7,FALSE))</f>
        <v>  </v>
      </c>
    </row>
    <row r="78" hidden="1">
      <c r="A78" s="70">
        <v>1.0</v>
      </c>
      <c r="B78" s="70">
        <v>0.0</v>
      </c>
      <c r="C78" s="86" t="s">
        <v>332</v>
      </c>
      <c r="D78" s="87">
        <v>3.0</v>
      </c>
      <c r="E78" s="88" t="s">
        <v>202</v>
      </c>
      <c r="F78" s="86" t="s">
        <v>173</v>
      </c>
      <c r="G78" s="86" t="s">
        <v>324</v>
      </c>
      <c r="H78" s="86" t="s">
        <v>327</v>
      </c>
      <c r="I78" s="86" t="str">
        <f>IF(G78="محاضرة",VLOOKUP(S78,course_teacher!$A$1:$G$190,4,FALSE),VLOOKUP(S78,course_teacher!$A$1:$G$190,6,FALSE))</f>
        <v>أ.د.حازم عطية</v>
      </c>
      <c r="J78" s="86">
        <f>IFNA(VLOOKUP(E78,course_info!$A$1:$I$199,5,FALSE),"")</f>
        <v>200</v>
      </c>
      <c r="K78" s="86" t="str">
        <f>IFNA(VLOOKUP(E78,course_info!$A$1:$I$199,4,false),"")</f>
        <v>Complex Analysis and Partial differential equation</v>
      </c>
      <c r="L78" s="89" t="str">
        <f t="shared" si="1"/>
        <v>الثلاثاء 3</v>
      </c>
      <c r="M78" s="89" t="str">
        <f t="shared" si="2"/>
        <v>comm 200</v>
      </c>
      <c r="N78" s="89" t="str">
        <f>IFNA(CONCAT(VLOOKUP(D78, SlotTime!$A$2:$C$6, 3, FALSE),VLOOKUP(D78, SlotTime!$A$2:$C$6, 2, FALSE)),"")</f>
        <v>المحاضرة الثالثه 12:20 - 1:50</v>
      </c>
      <c r="O78" s="89">
        <f t="shared" si="3"/>
        <v>3</v>
      </c>
      <c r="P78" s="90"/>
      <c r="Q78" s="89">
        <f>IFNA(SWITCH(G78,"محاضرة",VLOOKUP(E78,course_info!$A$2:$I$199,6,FALSE),"تمارين",VLOOKUP(E78,course_info!$A$2:$I$199,7,false)),"")</f>
        <v>2</v>
      </c>
      <c r="R78" s="91" t="str">
        <f>IFNA(CONCATENATE("(",VLOOKUP(E78,course_info!$A$2:$I$199,6,FALSE),",",VLOOKUP(E78,course_info!$A$2:$I$199,7,false),")"),"")</f>
        <v>(2,3)</v>
      </c>
      <c r="S78" s="89" t="str">
        <f t="shared" si="4"/>
        <v>commEMP-106</v>
      </c>
      <c r="T78" s="89" t="str">
        <f>VLOOKUP(S78,course_teacher!$A$1:$G$190,4,FALSE)</f>
        <v>أ.د.حازم عطية</v>
      </c>
      <c r="U78" s="92" t="str">
        <f>VLOOKUP(S78,course_teacher!$A$1:$G$190,6,FALSE)</f>
        <v/>
      </c>
      <c r="V78" s="61" t="str">
        <f>CONCATENATE(VLOOKUP(S78,course_teacher!$A$1:$G$190,4,FALSE),"  ",VLOOKUP(S78,course_teacher!$A$1:$G$190,5,FALSE))</f>
        <v>أ.د.حازم عطية  أ.م.د.منة الله محمود</v>
      </c>
      <c r="W78" s="61" t="str">
        <f>CONCATENATE(VLOOKUP(S78,course_teacher!$A$1:$G$190,6,FALSE),"  ",VLOOKUP(S78,course_teacher!$A$1:$G$190,7,FALSE))</f>
        <v>  </v>
      </c>
    </row>
    <row r="79" hidden="1">
      <c r="A79" s="93">
        <v>1.0</v>
      </c>
      <c r="B79" s="93">
        <v>1.0</v>
      </c>
      <c r="C79" s="93" t="s">
        <v>332</v>
      </c>
      <c r="D79" s="94">
        <v>2.0</v>
      </c>
      <c r="E79" s="95" t="s">
        <v>202</v>
      </c>
      <c r="F79" s="93" t="s">
        <v>173</v>
      </c>
      <c r="G79" s="93" t="s">
        <v>324</v>
      </c>
      <c r="H79" s="96" t="s">
        <v>329</v>
      </c>
      <c r="I79" s="93" t="str">
        <f>IF(G79="محاضرة",VLOOKUP(S79,course_teacher!$A$1:$G$190,4,FALSE),VLOOKUP(S79,course_teacher!$A$1:$G$190,6,FALSE))</f>
        <v>أ.د.حازم عطية</v>
      </c>
      <c r="J79" s="97">
        <f>IFNA(VLOOKUP(E79,course_info!$A$1:$I$199,5,FALSE),"")</f>
        <v>200</v>
      </c>
      <c r="K79" s="93" t="str">
        <f>IFNA(VLOOKUP(E79,course_info!$A$1:$I$199,4,false),"")</f>
        <v>Complex Analysis and Partial differential equation</v>
      </c>
      <c r="L79" s="98" t="str">
        <f t="shared" si="1"/>
        <v>الثلاثاء 2</v>
      </c>
      <c r="M79" s="98" t="str">
        <f t="shared" si="2"/>
        <v>comm 200</v>
      </c>
      <c r="N79" s="98" t="str">
        <f>IFNA(CONCAT(VLOOKUP(D79, SlotTime!$A$2:$C$6, 3, FALSE),VLOOKUP(D79, SlotTime!$A$2:$C$6, 2, FALSE)),"")</f>
        <v>المحاضرة الثانية10:30 - 12:00</v>
      </c>
      <c r="O79" s="99">
        <f t="shared" si="3"/>
        <v>3</v>
      </c>
      <c r="P79" s="100"/>
      <c r="Q79" s="99">
        <f>IFNA(SWITCH(G79,"محاضرة",VLOOKUP(E79,course_info!$A$2:$I$199,6,FALSE),"تمارين",VLOOKUP(E79,course_info!$A$2:$I$199,7,false)),"")</f>
        <v>2</v>
      </c>
      <c r="R79" s="101" t="str">
        <f>IFNA(CONCATENATE("(",VLOOKUP(E79,course_info!$A$2:$I$199,6,FALSE),",",VLOOKUP(E79,course_info!$A$2:$I$199,7,false),")"),"")</f>
        <v>(2,3)</v>
      </c>
      <c r="S79" s="98" t="str">
        <f t="shared" si="4"/>
        <v>commEMP-106</v>
      </c>
      <c r="T79" s="98" t="str">
        <f>VLOOKUP(S79,course_teacher!$A$1:$G$190,4,FALSE)</f>
        <v>أ.د.حازم عطية</v>
      </c>
      <c r="U79" s="95" t="str">
        <f>VLOOKUP(S79,course_teacher!$A$1:$G$190,6,FALSE)</f>
        <v/>
      </c>
      <c r="V79" s="102" t="str">
        <f>CONCATENATE(VLOOKUP(S79,course_teacher!$A$1:$G$190,4,FALSE),"  ",VLOOKUP(S79,course_teacher!$A$1:$G$190,5,FALSE))</f>
        <v>أ.د.حازم عطية  أ.م.د.منة الله محمود</v>
      </c>
      <c r="W79" s="102" t="str">
        <f>CONCATENATE(VLOOKUP(S79,course_teacher!$A$1:$G$190,6,FALSE),"  ",VLOOKUP(S79,course_teacher!$A$1:$G$190,7,FALSE))</f>
        <v>  </v>
      </c>
    </row>
    <row r="80" hidden="1">
      <c r="A80" s="70">
        <v>1.0</v>
      </c>
      <c r="B80" s="70">
        <v>1.0</v>
      </c>
      <c r="C80" s="73" t="s">
        <v>332</v>
      </c>
      <c r="D80" s="70">
        <v>2.0</v>
      </c>
      <c r="E80" s="72" t="s">
        <v>197</v>
      </c>
      <c r="F80" s="70" t="s">
        <v>201</v>
      </c>
      <c r="G80" s="73" t="s">
        <v>324</v>
      </c>
      <c r="H80" s="73" t="s">
        <v>327</v>
      </c>
      <c r="I80" s="73" t="str">
        <f>IF(G80="محاضرة",VLOOKUP(S80,course_teacher!$A$1:$G$190,4,FALSE),VLOOKUP(S80,course_teacher!$A$1:$G$190,6,FALSE))</f>
        <v>د.اميرة الدسوقي</v>
      </c>
      <c r="J80" s="70">
        <f>IFNA(VLOOKUP(E80,course_info!$A$1:$I$199,5,FALSE),"")</f>
        <v>100</v>
      </c>
      <c r="K80" s="73" t="str">
        <f>IFNA(VLOOKUP(E80,course_info!$A$1:$I$199,4,false),"")</f>
        <v>Differential Equation and Numerical Analysis</v>
      </c>
      <c r="L80" s="74" t="str">
        <f t="shared" si="1"/>
        <v>الثلاثاء 2</v>
      </c>
      <c r="M80" s="74" t="str">
        <f t="shared" si="2"/>
        <v>pow 100</v>
      </c>
      <c r="N80" s="74" t="str">
        <f>IFNA(CONCAT(VLOOKUP(D80, SlotTime!$A$2:$C$6, 3, FALSE),VLOOKUP(D80, SlotTime!$A$2:$C$6, 2, FALSE)),"")</f>
        <v>المحاضرة الثانية10:30 - 12:00</v>
      </c>
      <c r="O80" s="74">
        <f t="shared" si="3"/>
        <v>3</v>
      </c>
      <c r="P80" s="74"/>
      <c r="Q80" s="74">
        <f>IFNA(SWITCH(G80,"محاضرة",VLOOKUP(E80,course_info!$A$2:$I$199,6,FALSE),"تمارين",VLOOKUP(E80,course_info!$A$2:$I$199,7,false)),"")</f>
        <v>2</v>
      </c>
      <c r="R80" s="75" t="str">
        <f>IFNA(CONCATENATE("(",VLOOKUP(E80,course_info!$A$2:$I$199,6,FALSE),",",VLOOKUP(E80,course_info!$A$2:$I$199,7,false),")"),"")</f>
        <v>(2,1)</v>
      </c>
      <c r="S80" s="74" t="str">
        <f t="shared" si="4"/>
        <v>powEMP-104</v>
      </c>
      <c r="T80" s="59" t="str">
        <f>VLOOKUP(S80,course_teacher!$A$1:$G$190,4,FALSE)</f>
        <v>د.اميرة الدسوقي</v>
      </c>
      <c r="U80" s="68" t="str">
        <f>VLOOKUP(S80,course_teacher!$A$1:$G$190,6,FALSE)</f>
        <v>م.اندرو امجد</v>
      </c>
      <c r="V80" s="61" t="str">
        <f>CONCATENATE(VLOOKUP(S80,course_teacher!$A$1:$G$190,4,FALSE),"  ",VLOOKUP(S80,course_teacher!$A$1:$G$190,5,FALSE))</f>
        <v>د.اميرة الدسوقي  أ.م.د.منة الله محمود</v>
      </c>
      <c r="W80" s="61" t="str">
        <f>CONCATENATE(VLOOKUP(S80,course_teacher!$A$1:$G$190,6,FALSE),"  ",VLOOKUP(S80,course_teacher!$A$1:$G$190,7,FALSE))</f>
        <v>م.اندرو امجد  </v>
      </c>
    </row>
    <row r="81" hidden="1">
      <c r="A81" s="62">
        <v>1.0</v>
      </c>
      <c r="B81" s="62">
        <v>0.0</v>
      </c>
      <c r="C81" s="63" t="s">
        <v>332</v>
      </c>
      <c r="D81" s="62">
        <v>3.0</v>
      </c>
      <c r="E81" s="64" t="s">
        <v>236</v>
      </c>
      <c r="F81" s="62" t="s">
        <v>173</v>
      </c>
      <c r="G81" s="63" t="s">
        <v>319</v>
      </c>
      <c r="H81" s="63" t="s">
        <v>330</v>
      </c>
      <c r="I81" s="63" t="str">
        <f>IF(G81="محاضرة",VLOOKUP(S81,course_teacher!$A$1:$G$190,4,FALSE),VLOOKUP(S81,course_teacher!$A$1:$G$190,6,FALSE))</f>
        <v>م.محمد مصطفى محمود علي</v>
      </c>
      <c r="J81" s="62">
        <f>IFNA(VLOOKUP(E81,course_info!$A$1:$I$199,5,FALSE),"")</f>
        <v>400</v>
      </c>
      <c r="K81" s="63" t="str">
        <f>IFNA(VLOOKUP(E81,course_info!$A$1:$I$199,4,false),"")</f>
        <v>نظم الاتصالات</v>
      </c>
      <c r="L81" s="65" t="str">
        <f t="shared" si="1"/>
        <v>الثلاثاء 3</v>
      </c>
      <c r="M81" s="65" t="str">
        <f t="shared" si="2"/>
        <v>comm 400</v>
      </c>
      <c r="N81" s="65" t="str">
        <f>IFNA(CONCAT(VLOOKUP(D81, SlotTime!$A$2:$C$6, 3, FALSE),VLOOKUP(D81, SlotTime!$A$2:$C$6, 2, FALSE)),"")</f>
        <v>المحاضرة الثالثه 12:20 - 1:50</v>
      </c>
      <c r="O81" s="65">
        <f t="shared" si="3"/>
        <v>3</v>
      </c>
      <c r="P81" s="62"/>
      <c r="Q81" s="65">
        <f>IFNA(SWITCH(G81,"محاضرة",VLOOKUP(E81,course_info!$A$2:$I$199,6,FALSE),"تمارين",VLOOKUP(E81,course_info!$A$2:$I$199,7,false)),"")</f>
        <v>2</v>
      </c>
      <c r="R81" s="66" t="str">
        <f>IFNA(CONCATENATE("(",VLOOKUP(E81,course_info!$A$2:$I$199,6,FALSE),",",VLOOKUP(E81,course_info!$A$2:$I$199,7,false),")"),"")</f>
        <v>(2,2)</v>
      </c>
      <c r="S81" s="65" t="str">
        <f t="shared" si="4"/>
        <v>commكهت-402</v>
      </c>
      <c r="T81" s="67" t="str">
        <f>VLOOKUP(S81,course_teacher!$A$1:$G$190,4,FALSE)</f>
        <v>أ.م.د.تامر بركات</v>
      </c>
      <c r="U81" s="68" t="str">
        <f>VLOOKUP(S81,course_teacher!$A$1:$G$190,6,FALSE)</f>
        <v>م.محمد مصطفى محمود علي</v>
      </c>
      <c r="V81" s="69" t="str">
        <f>CONCATENATE(VLOOKUP(S81,course_teacher!$A$1:$G$190,4,FALSE),"  ",VLOOKUP(S81,course_teacher!$A$1:$G$190,5,FALSE))</f>
        <v>أ.م.د.تامر بركات  </v>
      </c>
      <c r="W81" s="69" t="str">
        <f>CONCATENATE(VLOOKUP(S81,course_teacher!$A$1:$G$190,6,FALSE),"  ",VLOOKUP(S81,course_teacher!$A$1:$G$190,7,FALSE))</f>
        <v>م.محمد مصطفى محمود علي  </v>
      </c>
    </row>
    <row r="82" hidden="1">
      <c r="A82" s="70">
        <v>1.0</v>
      </c>
      <c r="B82" s="70">
        <v>0.0</v>
      </c>
      <c r="C82" s="73" t="s">
        <v>332</v>
      </c>
      <c r="D82" s="70">
        <v>4.0</v>
      </c>
      <c r="E82" s="77" t="s">
        <v>296</v>
      </c>
      <c r="F82" s="70" t="s">
        <v>201</v>
      </c>
      <c r="G82" s="73" t="s">
        <v>324</v>
      </c>
      <c r="H82" s="73" t="s">
        <v>328</v>
      </c>
      <c r="I82" s="73" t="str">
        <f>IF(G82="محاضرة",VLOOKUP(S82,course_teacher!$A$1:$G$190,4,FALSE),VLOOKUP(S82,course_teacher!$A$1:$G$190,6,FALSE))</f>
        <v/>
      </c>
      <c r="J82" s="70">
        <f>IFNA(VLOOKUP(E82,course_info!$A$1:$I$199,5,FALSE),"")</f>
        <v>400</v>
      </c>
      <c r="K82" s="73" t="str">
        <f>IFNA(VLOOKUP(E82,course_info!$A$1:$I$199,4,false),"")</f>
        <v>مشروع التخرج 1</v>
      </c>
      <c r="L82" s="74" t="str">
        <f t="shared" si="1"/>
        <v>الثلاثاء 4</v>
      </c>
      <c r="M82" s="74" t="str">
        <f t="shared" si="2"/>
        <v>pow 400</v>
      </c>
      <c r="N82" s="74" t="str">
        <f>IFNA(CONCAT(VLOOKUP(D82, SlotTime!$A$2:$C$6, 3, FALSE),VLOOKUP(D82, SlotTime!$A$2:$C$6, 2, FALSE)),"")</f>
        <v>المحاضرة الرابعة2:00 - 3:30</v>
      </c>
      <c r="O82" s="74">
        <f t="shared" si="3"/>
        <v>3</v>
      </c>
      <c r="P82" s="70"/>
      <c r="Q82" s="74">
        <f>IFNA(SWITCH(G82,"محاضرة",VLOOKUP(E82,course_info!$A$2:$I$199,6,FALSE),"تمارين",VLOOKUP(E82,course_info!$A$2:$I$199,7,false)),"")</f>
        <v>3</v>
      </c>
      <c r="R82" s="75" t="str">
        <f>IFNA(CONCATENATE("(",VLOOKUP(E82,course_info!$A$2:$I$199,6,FALSE),",",VLOOKUP(E82,course_info!$A$2:$I$199,7,false),")"),"")</f>
        <v>(3,0)</v>
      </c>
      <c r="S82" s="74" t="str">
        <f t="shared" si="4"/>
        <v>powكهق-499</v>
      </c>
      <c r="T82" s="59" t="str">
        <f>VLOOKUP(S82,course_teacher!$A$1:$G$190,4,FALSE)</f>
        <v/>
      </c>
      <c r="U82" s="68" t="str">
        <f>VLOOKUP(S82,course_teacher!$A$1:$G$190,6,FALSE)</f>
        <v/>
      </c>
      <c r="V82" s="61" t="str">
        <f>CONCATENATE(VLOOKUP(S82,course_teacher!$A$1:$G$190,4,FALSE),"  ",VLOOKUP(S82,course_teacher!$A$1:$G$190,5,FALSE))</f>
        <v>  </v>
      </c>
      <c r="W82" s="61" t="str">
        <f>CONCATENATE(VLOOKUP(S82,course_teacher!$A$1:$G$190,6,FALSE),"  ",VLOOKUP(S82,course_teacher!$A$1:$G$190,7,FALSE))</f>
        <v>  </v>
      </c>
    </row>
    <row r="83" hidden="1">
      <c r="A83" s="62">
        <v>1.0</v>
      </c>
      <c r="B83" s="62">
        <v>0.0</v>
      </c>
      <c r="C83" s="63" t="s">
        <v>332</v>
      </c>
      <c r="D83" s="62">
        <v>4.0</v>
      </c>
      <c r="E83" s="64" t="s">
        <v>268</v>
      </c>
      <c r="F83" s="62" t="s">
        <v>176</v>
      </c>
      <c r="G83" s="63" t="s">
        <v>324</v>
      </c>
      <c r="H83" s="63" t="s">
        <v>331</v>
      </c>
      <c r="I83" s="63" t="str">
        <f>IF(G83="محاضرة",VLOOKUP(S83,course_teacher!$A$1:$G$190,4,FALSE),VLOOKUP(S83,course_teacher!$A$1:$G$190,6,FALSE))</f>
        <v/>
      </c>
      <c r="J83" s="62">
        <f>IFNA(VLOOKUP(E83,course_info!$A$1:$I$199,5,FALSE),"")</f>
        <v>400</v>
      </c>
      <c r="K83" s="63" t="str">
        <f>IFNA(VLOOKUP(E83,course_info!$A$1:$I$199,4,false),"")</f>
        <v>المشروع 1</v>
      </c>
      <c r="L83" s="65" t="str">
        <f t="shared" si="1"/>
        <v>الثلاثاء 4</v>
      </c>
      <c r="M83" s="65" t="str">
        <f t="shared" si="2"/>
        <v>comp 400</v>
      </c>
      <c r="N83" s="65" t="str">
        <f>IFNA(CONCAT(VLOOKUP(D83, SlotTime!$A$2:$C$6, 3, FALSE),VLOOKUP(D83, SlotTime!$A$2:$C$6, 2, FALSE)),"")</f>
        <v>المحاضرة الرابعة2:00 - 3:30</v>
      </c>
      <c r="O83" s="65">
        <f t="shared" si="3"/>
        <v>3</v>
      </c>
      <c r="P83" s="62"/>
      <c r="Q83" s="65" t="str">
        <f>IFNA(SWITCH(G83,"محاضرة",VLOOKUP(E83,course_info!$A$2:$I$199,6,FALSE),"تمارين",VLOOKUP(E83,course_info!$A$2:$I$199,7,false)),"")</f>
        <v/>
      </c>
      <c r="R83" s="66" t="str">
        <f>IFNA(CONCATENATE("(",VLOOKUP(E83,course_info!$A$2:$I$199,6,FALSE),",",VLOOKUP(E83,course_info!$A$2:$I$199,7,false),")"),"")</f>
        <v>(,)</v>
      </c>
      <c r="S83" s="65" t="str">
        <f t="shared" si="4"/>
        <v>compكهح-499</v>
      </c>
      <c r="T83" s="67" t="str">
        <f>VLOOKUP(S83,course_teacher!$A$1:$G$190,4,FALSE)</f>
        <v/>
      </c>
      <c r="U83" s="68" t="str">
        <f>VLOOKUP(S83,course_teacher!$A$1:$G$190,6,FALSE)</f>
        <v/>
      </c>
      <c r="V83" s="69" t="str">
        <f>CONCATENATE(VLOOKUP(S83,course_teacher!$A$1:$G$190,4,FALSE),"  ",VLOOKUP(S83,course_teacher!$A$1:$G$190,5,FALSE))</f>
        <v>  </v>
      </c>
      <c r="W83" s="69" t="str">
        <f>CONCATENATE(VLOOKUP(S83,course_teacher!$A$1:$G$190,6,FALSE),"  ",VLOOKUP(S83,course_teacher!$A$1:$G$190,7,FALSE))</f>
        <v>  </v>
      </c>
    </row>
    <row r="84" hidden="1">
      <c r="A84" s="70">
        <v>1.0</v>
      </c>
      <c r="B84" s="70">
        <v>0.0</v>
      </c>
      <c r="C84" s="73" t="s">
        <v>332</v>
      </c>
      <c r="D84" s="70">
        <v>4.0</v>
      </c>
      <c r="E84" s="77" t="s">
        <v>296</v>
      </c>
      <c r="F84" s="70" t="s">
        <v>201</v>
      </c>
      <c r="G84" s="73" t="s">
        <v>319</v>
      </c>
      <c r="H84" s="73" t="s">
        <v>331</v>
      </c>
      <c r="I84" s="73" t="str">
        <f>IF(G84="محاضرة",VLOOKUP(S84,course_teacher!$A$1:$G$190,4,FALSE),VLOOKUP(S84,course_teacher!$A$1:$G$190,6,FALSE))</f>
        <v/>
      </c>
      <c r="J84" s="70">
        <f>IFNA(VLOOKUP(E84,course_info!$A$1:$I$199,5,FALSE),"")</f>
        <v>400</v>
      </c>
      <c r="K84" s="73" t="str">
        <f>IFNA(VLOOKUP(E84,course_info!$A$1:$I$199,4,false),"")</f>
        <v>مشروع التخرج 1</v>
      </c>
      <c r="L84" s="74" t="str">
        <f t="shared" si="1"/>
        <v>الثلاثاء 4</v>
      </c>
      <c r="M84" s="74" t="str">
        <f t="shared" si="2"/>
        <v>pow 400</v>
      </c>
      <c r="N84" s="74" t="str">
        <f>IFNA(CONCAT(VLOOKUP(D84, SlotTime!$A$2:$C$6, 3, FALSE),VLOOKUP(D84, SlotTime!$A$2:$C$6, 2, FALSE)),"")</f>
        <v>المحاضرة الرابعة2:00 - 3:30</v>
      </c>
      <c r="O84" s="74">
        <f t="shared" si="3"/>
        <v>3</v>
      </c>
      <c r="P84" s="74"/>
      <c r="Q84" s="74">
        <f>IFNA(SWITCH(G84,"محاضرة",VLOOKUP(E84,course_info!$A$2:$I$199,6,FALSE),"تمارين",VLOOKUP(E84,course_info!$A$2:$I$199,7,false)),"")</f>
        <v>0</v>
      </c>
      <c r="R84" s="75" t="str">
        <f>IFNA(CONCATENATE("(",VLOOKUP(E84,course_info!$A$2:$I$199,6,FALSE),",",VLOOKUP(E84,course_info!$A$2:$I$199,7,false),")"),"")</f>
        <v>(3,0)</v>
      </c>
      <c r="S84" s="74" t="str">
        <f t="shared" si="4"/>
        <v>powكهق-499</v>
      </c>
      <c r="T84" s="59" t="str">
        <f>VLOOKUP(S84,course_teacher!$A$1:$G$190,4,FALSE)</f>
        <v/>
      </c>
      <c r="U84" s="68" t="str">
        <f>VLOOKUP(S84,course_teacher!$A$1:$G$190,6,FALSE)</f>
        <v/>
      </c>
      <c r="V84" s="61" t="str">
        <f>CONCATENATE(VLOOKUP(S84,course_teacher!$A$1:$G$190,4,FALSE),"  ",VLOOKUP(S84,course_teacher!$A$1:$G$190,5,FALSE))</f>
        <v>  </v>
      </c>
      <c r="W84" s="61" t="str">
        <f>CONCATENATE(VLOOKUP(S84,course_teacher!$A$1:$G$190,6,FALSE),"  ",VLOOKUP(S84,course_teacher!$A$1:$G$190,7,FALSE))</f>
        <v>  </v>
      </c>
    </row>
    <row r="85" hidden="1">
      <c r="A85" s="62">
        <v>1.0</v>
      </c>
      <c r="B85" s="62">
        <v>0.0</v>
      </c>
      <c r="C85" s="93" t="s">
        <v>332</v>
      </c>
      <c r="D85" s="103">
        <v>4.0</v>
      </c>
      <c r="E85" s="104" t="s">
        <v>202</v>
      </c>
      <c r="F85" s="93" t="s">
        <v>173</v>
      </c>
      <c r="G85" s="93" t="s">
        <v>319</v>
      </c>
      <c r="H85" s="93" t="s">
        <v>327</v>
      </c>
      <c r="I85" s="93" t="str">
        <f>IF(G85="محاضرة",VLOOKUP(S85,course_teacher!$A$1:$G$190,4,FALSE),VLOOKUP(S85,course_teacher!$A$1:$G$190,6,FALSE))</f>
        <v/>
      </c>
      <c r="J85" s="93">
        <f>IFNA(VLOOKUP(E85,course_info!$A$1:$I$199,5,FALSE),"")</f>
        <v>200</v>
      </c>
      <c r="K85" s="93" t="str">
        <f>IFNA(VLOOKUP(E85,course_info!$A$1:$I$199,4,false),"")</f>
        <v>Complex Analysis and Partial differential equation</v>
      </c>
      <c r="L85" s="98" t="str">
        <f t="shared" si="1"/>
        <v>الثلاثاء 4</v>
      </c>
      <c r="M85" s="98" t="str">
        <f t="shared" si="2"/>
        <v>comm 200</v>
      </c>
      <c r="N85" s="98" t="str">
        <f>IFNA(CONCAT(VLOOKUP(D85, SlotTime!$A$2:$C$6, 3, FALSE),VLOOKUP(D85, SlotTime!$A$2:$C$6, 2, FALSE)),"")</f>
        <v>المحاضرة الرابعة2:00 - 3:30</v>
      </c>
      <c r="O85" s="98">
        <f t="shared" si="3"/>
        <v>3</v>
      </c>
      <c r="P85" s="100"/>
      <c r="Q85" s="98">
        <f>IFNA(SWITCH(G85,"محاضرة",VLOOKUP(E85,course_info!$A$2:$I$199,6,FALSE),"تمارين",VLOOKUP(E85,course_info!$A$2:$I$199,7,false)),"")</f>
        <v>3</v>
      </c>
      <c r="R85" s="101" t="str">
        <f>IFNA(CONCATENATE("(",VLOOKUP(E85,course_info!$A$2:$I$199,6,FALSE),",",VLOOKUP(E85,course_info!$A$2:$I$199,7,false),")"),"")</f>
        <v>(2,3)</v>
      </c>
      <c r="S85" s="98" t="str">
        <f t="shared" si="4"/>
        <v>commEMP-106</v>
      </c>
      <c r="T85" s="98" t="str">
        <f>VLOOKUP(S85,course_teacher!$A$1:$G$190,4,FALSE)</f>
        <v>أ.د.حازم عطية</v>
      </c>
      <c r="U85" s="102" t="str">
        <f>VLOOKUP(S85,course_teacher!$A$1:$G$190,6,FALSE)</f>
        <v/>
      </c>
      <c r="V85" s="69" t="str">
        <f>CONCATENATE(VLOOKUP(S85,course_teacher!$A$1:$G$190,4,FALSE),"  ",VLOOKUP(S85,course_teacher!$A$1:$G$190,5,FALSE))</f>
        <v>أ.د.حازم عطية  أ.م.د.منة الله محمود</v>
      </c>
      <c r="W85" s="69" t="str">
        <f>CONCATENATE(VLOOKUP(S85,course_teacher!$A$1:$G$190,6,FALSE),"  ",VLOOKUP(S85,course_teacher!$A$1:$G$190,7,FALSE))</f>
        <v>  </v>
      </c>
    </row>
    <row r="86" hidden="1">
      <c r="A86" s="70">
        <v>1.0</v>
      </c>
      <c r="B86" s="70">
        <v>0.0</v>
      </c>
      <c r="C86" s="86" t="s">
        <v>332</v>
      </c>
      <c r="D86" s="87">
        <v>3.0</v>
      </c>
      <c r="E86" s="88" t="s">
        <v>202</v>
      </c>
      <c r="F86" s="86" t="s">
        <v>201</v>
      </c>
      <c r="G86" s="86" t="s">
        <v>324</v>
      </c>
      <c r="H86" s="105" t="s">
        <v>327</v>
      </c>
      <c r="I86" s="86" t="str">
        <f>IF(G86="محاضرة",VLOOKUP(S86,course_teacher!$A$1:$G$190,4,FALSE),VLOOKUP(S86,course_teacher!$A$1:$G$190,6,FALSE))</f>
        <v>أ.د.حازم عطية</v>
      </c>
      <c r="J86" s="86">
        <f>IFNA(VLOOKUP(E86,course_info!$A$1:$I$199,5,FALSE),"")</f>
        <v>200</v>
      </c>
      <c r="K86" s="86" t="str">
        <f>IFNA(VLOOKUP(E86,course_info!$A$1:$I$199,4,false),"")</f>
        <v>Complex Analysis and Partial differential equation</v>
      </c>
      <c r="L86" s="89" t="str">
        <f t="shared" si="1"/>
        <v>الثلاثاء 3</v>
      </c>
      <c r="M86" s="89" t="str">
        <f t="shared" si="2"/>
        <v>pow 200</v>
      </c>
      <c r="N86" s="89" t="str">
        <f>IFNA(CONCAT(VLOOKUP(D86, SlotTime!$A$2:$C$6, 3, FALSE),VLOOKUP(D86, SlotTime!$A$2:$C$6, 2, FALSE)),"")</f>
        <v>المحاضرة الثالثه 12:20 - 1:50</v>
      </c>
      <c r="O86" s="89">
        <f t="shared" si="3"/>
        <v>3</v>
      </c>
      <c r="P86" s="90"/>
      <c r="Q86" s="89">
        <f>IFNA(SWITCH(G86,"محاضرة",VLOOKUP(E86,course_info!$A$2:$I$199,6,FALSE),"تمارين",VLOOKUP(E86,course_info!$A$2:$I$199,7,false)),"")</f>
        <v>2</v>
      </c>
      <c r="R86" s="91" t="str">
        <f>IFNA(CONCATENATE("(",VLOOKUP(E86,course_info!$A$2:$I$199,6,FALSE),",",VLOOKUP(E86,course_info!$A$2:$I$199,7,false),")"),"")</f>
        <v>(2,3)</v>
      </c>
      <c r="S86" s="89" t="str">
        <f t="shared" si="4"/>
        <v>powEMP-106</v>
      </c>
      <c r="T86" s="89" t="str">
        <f>VLOOKUP(S86,course_teacher!$A$1:$G$190,4,FALSE)</f>
        <v>أ.د.حازم عطية</v>
      </c>
      <c r="U86" s="92" t="str">
        <f>VLOOKUP(S86,course_teacher!$A$1:$G$190,6,FALSE)</f>
        <v/>
      </c>
      <c r="V86" s="61" t="str">
        <f>CONCATENATE(VLOOKUP(S86,course_teacher!$A$1:$G$190,4,FALSE),"  ",VLOOKUP(S86,course_teacher!$A$1:$G$190,5,FALSE))</f>
        <v>أ.د.حازم عطية  أ.م.د.منة الله محمود</v>
      </c>
      <c r="W86" s="61" t="str">
        <f>CONCATENATE(VLOOKUP(S86,course_teacher!$A$1:$G$190,6,FALSE),"  ",VLOOKUP(S86,course_teacher!$A$1:$G$190,7,FALSE))</f>
        <v>  </v>
      </c>
    </row>
    <row r="87" hidden="1">
      <c r="A87" s="93">
        <v>1.0</v>
      </c>
      <c r="B87" s="93">
        <v>1.0</v>
      </c>
      <c r="C87" s="93" t="s">
        <v>332</v>
      </c>
      <c r="D87" s="94">
        <v>2.0</v>
      </c>
      <c r="E87" s="95" t="s">
        <v>202</v>
      </c>
      <c r="F87" s="93" t="s">
        <v>201</v>
      </c>
      <c r="G87" s="93" t="s">
        <v>324</v>
      </c>
      <c r="H87" s="96" t="s">
        <v>329</v>
      </c>
      <c r="I87" s="93" t="str">
        <f>IF(G87="محاضرة",VLOOKUP(S87,course_teacher!$A$1:$G$190,4,FALSE),VLOOKUP(S87,course_teacher!$A$1:$G$190,6,FALSE))</f>
        <v>أ.د.حازم عطية</v>
      </c>
      <c r="J87" s="97">
        <f>IFNA(VLOOKUP(E87,course_info!$A$1:$I$199,5,FALSE),"")</f>
        <v>200</v>
      </c>
      <c r="K87" s="93" t="str">
        <f>IFNA(VLOOKUP(E87,course_info!$A$1:$I$199,4,false),"")</f>
        <v>Complex Analysis and Partial differential equation</v>
      </c>
      <c r="L87" s="98" t="str">
        <f t="shared" si="1"/>
        <v>الثلاثاء 2</v>
      </c>
      <c r="M87" s="98" t="str">
        <f t="shared" si="2"/>
        <v>pow 200</v>
      </c>
      <c r="N87" s="98" t="str">
        <f>IFNA(CONCAT(VLOOKUP(D87, SlotTime!$A$2:$C$6, 3, FALSE),VLOOKUP(D87, SlotTime!$A$2:$C$6, 2, FALSE)),"")</f>
        <v>المحاضرة الثانية10:30 - 12:00</v>
      </c>
      <c r="O87" s="99">
        <f t="shared" si="3"/>
        <v>3</v>
      </c>
      <c r="P87" s="100"/>
      <c r="Q87" s="99">
        <f>IFNA(SWITCH(G87,"محاضرة",VLOOKUP(E87,course_info!$A$2:$I$199,6,FALSE),"تمارين",VLOOKUP(E87,course_info!$A$2:$I$199,7,false)),"")</f>
        <v>2</v>
      </c>
      <c r="R87" s="101" t="str">
        <f>IFNA(CONCATENATE("(",VLOOKUP(E87,course_info!$A$2:$I$199,6,FALSE),",",VLOOKUP(E87,course_info!$A$2:$I$199,7,false),")"),"")</f>
        <v>(2,3)</v>
      </c>
      <c r="S87" s="98" t="str">
        <f t="shared" si="4"/>
        <v>powEMP-106</v>
      </c>
      <c r="T87" s="98" t="str">
        <f>VLOOKUP(S87,course_teacher!$A$1:$G$190,4,FALSE)</f>
        <v>أ.د.حازم عطية</v>
      </c>
      <c r="U87" s="95" t="str">
        <f>VLOOKUP(S87,course_teacher!$A$1:$G$190,6,FALSE)</f>
        <v/>
      </c>
      <c r="V87" s="102" t="str">
        <f>CONCATENATE(VLOOKUP(S87,course_teacher!$A$1:$G$190,4,FALSE),"  ",VLOOKUP(S87,course_teacher!$A$1:$G$190,5,FALSE))</f>
        <v>أ.د.حازم عطية  أ.م.د.منة الله محمود</v>
      </c>
      <c r="W87" s="102" t="str">
        <f>CONCATENATE(VLOOKUP(S87,course_teacher!$A$1:$G$190,6,FALSE),"  ",VLOOKUP(S87,course_teacher!$A$1:$G$190,7,FALSE))</f>
        <v>  </v>
      </c>
    </row>
    <row r="88" hidden="1">
      <c r="A88" s="70">
        <v>1.0</v>
      </c>
      <c r="B88" s="70">
        <v>0.0</v>
      </c>
      <c r="C88" s="73" t="s">
        <v>332</v>
      </c>
      <c r="D88" s="70">
        <v>4.0</v>
      </c>
      <c r="E88" s="77" t="s">
        <v>248</v>
      </c>
      <c r="F88" s="70" t="s">
        <v>173</v>
      </c>
      <c r="G88" s="73" t="s">
        <v>324</v>
      </c>
      <c r="H88" s="73" t="s">
        <v>325</v>
      </c>
      <c r="I88" s="73" t="str">
        <f>IF(G88="محاضرة",VLOOKUP(S88,course_teacher!$A$1:$G$190,4,FALSE),VLOOKUP(S88,course_teacher!$A$1:$G$190,6,FALSE))</f>
        <v/>
      </c>
      <c r="J88" s="70">
        <f>IFNA(VLOOKUP(E88,course_info!$A$1:$I$199,5,FALSE),"")</f>
        <v>400</v>
      </c>
      <c r="K88" s="73" t="str">
        <f>IFNA(VLOOKUP(E88,course_info!$A$1:$I$199,4,false),"")</f>
        <v>مشروع التخرج 1</v>
      </c>
      <c r="L88" s="74" t="str">
        <f t="shared" si="1"/>
        <v>الثلاثاء 4</v>
      </c>
      <c r="M88" s="74" t="str">
        <f t="shared" si="2"/>
        <v>comm 400</v>
      </c>
      <c r="N88" s="74" t="str">
        <f>IFNA(CONCAT(VLOOKUP(D88, SlotTime!$A$2:$C$6, 3, FALSE),VLOOKUP(D88, SlotTime!$A$2:$C$6, 2, FALSE)),"")</f>
        <v>المحاضرة الرابعة2:00 - 3:30</v>
      </c>
      <c r="O88" s="74">
        <f t="shared" si="3"/>
        <v>3</v>
      </c>
      <c r="P88" s="74"/>
      <c r="Q88" s="74">
        <f>IFNA(SWITCH(G88,"محاضرة",VLOOKUP(E88,course_info!$A$2:$I$199,6,FALSE),"تمارين",VLOOKUP(E88,course_info!$A$2:$I$199,7,false)),"")</f>
        <v>3</v>
      </c>
      <c r="R88" s="75" t="str">
        <f>IFNA(CONCATENATE("(",VLOOKUP(E88,course_info!$A$2:$I$199,6,FALSE),",",VLOOKUP(E88,course_info!$A$2:$I$199,7,false),")"),"")</f>
        <v>(3,0)</v>
      </c>
      <c r="S88" s="74" t="str">
        <f t="shared" si="4"/>
        <v>commكهت-499</v>
      </c>
      <c r="T88" s="59" t="str">
        <f>VLOOKUP(S88,course_teacher!$A$1:$G$190,4,FALSE)</f>
        <v/>
      </c>
      <c r="U88" s="68" t="str">
        <f>VLOOKUP(S88,course_teacher!$A$1:$G$190,6,FALSE)</f>
        <v/>
      </c>
      <c r="V88" s="61" t="str">
        <f>CONCATENATE(VLOOKUP(S88,course_teacher!$A$1:$G$190,4,FALSE),"  ",VLOOKUP(S88,course_teacher!$A$1:$G$190,5,FALSE))</f>
        <v>  </v>
      </c>
      <c r="W88" s="61" t="str">
        <f>CONCATENATE(VLOOKUP(S88,course_teacher!$A$1:$G$190,6,FALSE),"  ",VLOOKUP(S88,course_teacher!$A$1:$G$190,7,FALSE))</f>
        <v>  </v>
      </c>
    </row>
    <row r="89" hidden="1">
      <c r="A89" s="62">
        <v>1.0</v>
      </c>
      <c r="B89" s="62">
        <v>0.0</v>
      </c>
      <c r="C89" s="63" t="s">
        <v>323</v>
      </c>
      <c r="D89" s="62">
        <v>3.0</v>
      </c>
      <c r="E89" s="76" t="s">
        <v>186</v>
      </c>
      <c r="F89" s="62" t="s">
        <v>173</v>
      </c>
      <c r="G89" s="63" t="s">
        <v>324</v>
      </c>
      <c r="H89" s="63" t="s">
        <v>329</v>
      </c>
      <c r="I89" s="63" t="str">
        <f>IF(G89="محاضرة",VLOOKUP(S89,course_teacher!$A$1:$G$190,4,FALSE),VLOOKUP(S89,course_teacher!$A$1:$G$190,6,FALSE))</f>
        <v>د.منال شعبان</v>
      </c>
      <c r="J89" s="62">
        <f>IFNA(VLOOKUP(E89,course_info!$A$1:$I$199,5,FALSE),"")</f>
        <v>200</v>
      </c>
      <c r="K89" s="63" t="str">
        <f>IFNA(VLOOKUP(E89,course_info!$A$1:$I$199,4,false),"")</f>
        <v>Control Systems</v>
      </c>
      <c r="L89" s="65" t="str">
        <f t="shared" si="1"/>
        <v>الاربعاء 3</v>
      </c>
      <c r="M89" s="65" t="str">
        <f t="shared" si="2"/>
        <v>comm 200</v>
      </c>
      <c r="N89" s="65" t="str">
        <f>IFNA(CONCAT(VLOOKUP(D89, SlotTime!$A$2:$C$6, 3, FALSE),VLOOKUP(D89, SlotTime!$A$2:$C$6, 2, FALSE)),"")</f>
        <v>المحاضرة الثالثه 12:20 - 1:50</v>
      </c>
      <c r="O89" s="65">
        <f t="shared" si="3"/>
        <v>4</v>
      </c>
      <c r="P89" s="65"/>
      <c r="Q89" s="65" t="str">
        <f>IFNA(SWITCH(G89,"محاضرة",VLOOKUP(E89,course_info!$A$2:$I$199,6,FALSE),"تمارين",VLOOKUP(E89,course_info!$A$2:$I$199,7,false)),"")</f>
        <v/>
      </c>
      <c r="R89" s="66" t="str">
        <f>IFNA(CONCATENATE("(",VLOOKUP(E89,course_info!$A$2:$I$199,6,FALSE),",",VLOOKUP(E89,course_info!$A$2:$I$199,7,false),")"),"")</f>
        <v>(,)</v>
      </c>
      <c r="S89" s="65" t="str">
        <f t="shared" si="4"/>
        <v>commCCE-213</v>
      </c>
      <c r="T89" s="67" t="str">
        <f>VLOOKUP(S89,course_teacher!$A$1:$G$190,4,FALSE)</f>
        <v>د.منال شعبان</v>
      </c>
      <c r="U89" s="68" t="str">
        <f>VLOOKUP(S89,course_teacher!$A$1:$G$190,6,FALSE)</f>
        <v>م.عبير مصطفى سيد</v>
      </c>
      <c r="V89" s="69" t="str">
        <f>CONCATENATE(VLOOKUP(S89,course_teacher!$A$1:$G$190,4,FALSE),"  ",VLOOKUP(S89,course_teacher!$A$1:$G$190,5,FALSE))</f>
        <v>د.منال شعبان  </v>
      </c>
      <c r="W89" s="69" t="str">
        <f>CONCATENATE(VLOOKUP(S89,course_teacher!$A$1:$G$190,6,FALSE),"  ",VLOOKUP(S89,course_teacher!$A$1:$G$190,7,FALSE))</f>
        <v>م.عبير مصطفى سيد  </v>
      </c>
    </row>
    <row r="90" hidden="1">
      <c r="A90" s="70">
        <v>1.0</v>
      </c>
      <c r="B90" s="70">
        <v>0.0</v>
      </c>
      <c r="C90" s="73" t="s">
        <v>333</v>
      </c>
      <c r="D90" s="70">
        <v>1.0</v>
      </c>
      <c r="E90" s="72" t="s">
        <v>215</v>
      </c>
      <c r="F90" s="70" t="s">
        <v>201</v>
      </c>
      <c r="G90" s="73" t="s">
        <v>324</v>
      </c>
      <c r="H90" s="73" t="s">
        <v>327</v>
      </c>
      <c r="I90" s="73" t="str">
        <f>IF(G90="محاضرة",VLOOKUP(S90,course_teacher!$A$1:$G$190,4,FALSE),VLOOKUP(S90,course_teacher!$A$1:$G$190,6,FALSE))</f>
        <v>أ.د. إيهاب محمود بيومي عقبة</v>
      </c>
      <c r="J90" s="70">
        <v>100.0</v>
      </c>
      <c r="K90" s="73" t="str">
        <f>IFNA(VLOOKUP(E90,course_info!$A$1:$I$199,4,false),"")</f>
        <v>Professional Ethics اخلاقيات المهنه</v>
      </c>
      <c r="L90" s="74" t="str">
        <f t="shared" si="1"/>
        <v>الخميس 1</v>
      </c>
      <c r="M90" s="74" t="str">
        <f t="shared" si="2"/>
        <v>pow 100</v>
      </c>
      <c r="N90" s="74" t="str">
        <f>IFNA(CONCAT(VLOOKUP(D90, SlotTime!$A$2:$C$6, 3, FALSE),VLOOKUP(D90, SlotTime!$A$2:$C$6, 2, FALSE)),"")</f>
        <v>المحاضرة الاولي 8:50 - 10:20</v>
      </c>
      <c r="O90" s="74">
        <f t="shared" si="3"/>
        <v>5</v>
      </c>
      <c r="P90" s="74"/>
      <c r="Q90" s="74" t="str">
        <f>IFNA(SWITCH(G90,"محاضرة",VLOOKUP(E90,course_info!$A$2:$I$199,6,FALSE),"تمارين",VLOOKUP(E90,course_info!$A$2:$I$199,7,false)),"")</f>
        <v/>
      </c>
      <c r="R90" s="75" t="str">
        <f>IFNA(CONCATENATE("(",VLOOKUP(E90,course_info!$A$2:$I$199,6,FALSE),",",VLOOKUP(E90,course_info!$A$2:$I$199,7,false),")"),"")</f>
        <v>(,)</v>
      </c>
      <c r="S90" s="74" t="str">
        <f t="shared" si="4"/>
        <v>powUNI-2</v>
      </c>
      <c r="T90" s="59" t="str">
        <f>VLOOKUP(S90,course_teacher!$A$1:$G$190,4,FALSE)</f>
        <v>أ.د. إيهاب محمود بيومي عقبة</v>
      </c>
      <c r="U90" s="68" t="str">
        <f>VLOOKUP(S90,course_teacher!$A$1:$G$190,6,FALSE)</f>
        <v>أ.د.حجز مكان</v>
      </c>
      <c r="V90" s="61" t="str">
        <f>CONCATENATE(VLOOKUP(S90,course_teacher!$A$1:$G$190,4,FALSE),"  ",VLOOKUP(S90,course_teacher!$A$1:$G$190,5,FALSE))</f>
        <v>أ.د. إيهاب محمود بيومي عقبة  </v>
      </c>
      <c r="W90" s="61" t="str">
        <f>CONCATENATE(VLOOKUP(S90,course_teacher!$A$1:$G$190,6,FALSE),"  ",VLOOKUP(S90,course_teacher!$A$1:$G$190,7,FALSE))</f>
        <v>أ.د.حجز مكان  </v>
      </c>
    </row>
    <row r="91" hidden="1">
      <c r="A91" s="62">
        <v>1.0</v>
      </c>
      <c r="B91" s="62">
        <v>0.0</v>
      </c>
      <c r="C91" s="63" t="s">
        <v>318</v>
      </c>
      <c r="D91" s="62">
        <v>2.0</v>
      </c>
      <c r="E91" s="64" t="s">
        <v>239</v>
      </c>
      <c r="F91" s="62" t="s">
        <v>173</v>
      </c>
      <c r="G91" s="63" t="s">
        <v>319</v>
      </c>
      <c r="H91" s="63" t="s">
        <v>331</v>
      </c>
      <c r="I91" s="63" t="str">
        <f>IF(G91="محاضرة",VLOOKUP(S91,course_teacher!$A$1:$G$190,4,FALSE),VLOOKUP(S91,course_teacher!$A$1:$G$190,6,FALSE))</f>
        <v>م.احمد اسامه محمد</v>
      </c>
      <c r="J91" s="62">
        <f>IFNA(VLOOKUP(E91,course_info!$A$1:$I$199,5,FALSE),"")</f>
        <v>400</v>
      </c>
      <c r="K91" s="63" t="str">
        <f>IFNA(VLOOKUP(E91,course_info!$A$1:$I$199,4,false),"")</f>
        <v>تحكم آلي ونظم</v>
      </c>
      <c r="L91" s="65" t="str">
        <f t="shared" si="1"/>
        <v>الاثنين 2</v>
      </c>
      <c r="M91" s="65" t="str">
        <f t="shared" si="2"/>
        <v>comm 400</v>
      </c>
      <c r="N91" s="65" t="str">
        <f>IFNA(CONCAT(VLOOKUP(D91, SlotTime!$A$2:$C$6, 3, FALSE),VLOOKUP(D91, SlotTime!$A$2:$C$6, 2, FALSE)),"")</f>
        <v>المحاضرة الثانية10:30 - 12:00</v>
      </c>
      <c r="O91" s="65">
        <f t="shared" si="3"/>
        <v>2</v>
      </c>
      <c r="P91" s="62"/>
      <c r="Q91" s="65">
        <f>IFNA(SWITCH(G91,"محاضرة",VLOOKUP(E91,course_info!$A$2:$I$199,6,FALSE),"تمارين",VLOOKUP(E91,course_info!$A$2:$I$199,7,false)),"")</f>
        <v>2</v>
      </c>
      <c r="R91" s="66" t="str">
        <f>IFNA(CONCATENATE("(",VLOOKUP(E91,course_info!$A$2:$I$199,6,FALSE),",",VLOOKUP(E91,course_info!$A$2:$I$199,7,false),")"),"")</f>
        <v>(2,2)</v>
      </c>
      <c r="S91" s="65" t="str">
        <f t="shared" si="4"/>
        <v>commكهت-404</v>
      </c>
      <c r="T91" s="67" t="str">
        <f>VLOOKUP(S91,course_teacher!$A$1:$G$190,4,FALSE)</f>
        <v>د.اسماء صلاح فرج</v>
      </c>
      <c r="U91" s="68" t="str">
        <f>VLOOKUP(S91,course_teacher!$A$1:$G$190,6,FALSE)</f>
        <v>م.احمد اسامه محمد</v>
      </c>
      <c r="V91" s="69" t="str">
        <f>CONCATENATE(VLOOKUP(S91,course_teacher!$A$1:$G$190,4,FALSE),"  ",VLOOKUP(S91,course_teacher!$A$1:$G$190,5,FALSE))</f>
        <v>د.اسماء صلاح فرج  </v>
      </c>
      <c r="W91" s="69" t="str">
        <f>CONCATENATE(VLOOKUP(S91,course_teacher!$A$1:$G$190,6,FALSE),"  ",VLOOKUP(S91,course_teacher!$A$1:$G$190,7,FALSE))</f>
        <v>م.احمد اسامه محمد  </v>
      </c>
    </row>
    <row r="92" hidden="1">
      <c r="A92" s="70">
        <v>1.0</v>
      </c>
      <c r="B92" s="70">
        <v>0.0</v>
      </c>
      <c r="C92" s="73" t="s">
        <v>333</v>
      </c>
      <c r="D92" s="70">
        <v>1.0</v>
      </c>
      <c r="E92" s="72" t="s">
        <v>210</v>
      </c>
      <c r="F92" s="70" t="s">
        <v>173</v>
      </c>
      <c r="G92" s="73" t="s">
        <v>319</v>
      </c>
      <c r="H92" s="73" t="s">
        <v>320</v>
      </c>
      <c r="I92" s="73" t="str">
        <f>IF(G92="محاضرة",VLOOKUP(S92,course_teacher!$A$1:$G$190,4,FALSE),VLOOKUP(S92,course_teacher!$A$1:$G$190,6,FALSE))</f>
        <v>م.محمود هاشم</v>
      </c>
      <c r="J92" s="70">
        <f>IFNA(VLOOKUP(E92,course_info!$A$1:$I$199,5,FALSE),"")</f>
        <v>200</v>
      </c>
      <c r="K92" s="73" t="str">
        <f>IFNA(VLOOKUP(E92,course_info!$A$1:$I$199,4,false),"")</f>
        <v>Electrical Circuits II</v>
      </c>
      <c r="L92" s="74" t="str">
        <f t="shared" si="1"/>
        <v>الخميس 1</v>
      </c>
      <c r="M92" s="74" t="str">
        <f t="shared" si="2"/>
        <v>comm 200</v>
      </c>
      <c r="N92" s="74" t="str">
        <f>IFNA(CONCAT(VLOOKUP(D92, SlotTime!$A$2:$C$6, 3, FALSE),VLOOKUP(D92, SlotTime!$A$2:$C$6, 2, FALSE)),"")</f>
        <v>المحاضرة الاولي 8:50 - 10:20</v>
      </c>
      <c r="O92" s="74">
        <f t="shared" si="3"/>
        <v>5</v>
      </c>
      <c r="P92" s="74"/>
      <c r="Q92" s="74" t="str">
        <f>IFNA(SWITCH(G92,"محاضرة",VLOOKUP(E92,course_info!$A$2:$I$199,6,FALSE),"تمارين",VLOOKUP(E92,course_info!$A$2:$I$199,7,false)),"")</f>
        <v/>
      </c>
      <c r="R92" s="75" t="str">
        <f>IFNA(CONCATENATE("(",VLOOKUP(E92,course_info!$A$2:$I$199,6,FALSE),",",VLOOKUP(E92,course_info!$A$2:$I$199,7,false),")"),"")</f>
        <v>(,)</v>
      </c>
      <c r="S92" s="74" t="str">
        <f t="shared" si="4"/>
        <v>commEPE-212</v>
      </c>
      <c r="T92" s="59" t="str">
        <f>VLOOKUP(S92,course_teacher!$A$1:$G$190,4,FALSE)</f>
        <v>أ.م.د.مختارسعيد</v>
      </c>
      <c r="U92" s="68" t="str">
        <f>VLOOKUP(S92,course_teacher!$A$1:$G$190,6,FALSE)</f>
        <v>م.محمود هاشم</v>
      </c>
      <c r="V92" s="61" t="str">
        <f>CONCATENATE(VLOOKUP(S92,course_teacher!$A$1:$G$190,4,FALSE),"  ",VLOOKUP(S92,course_teacher!$A$1:$G$190,5,FALSE))</f>
        <v>أ.م.د.مختارسعيد  </v>
      </c>
      <c r="W92" s="61" t="str">
        <f>CONCATENATE(VLOOKUP(S92,course_teacher!$A$1:$G$190,6,FALSE),"  ",VLOOKUP(S92,course_teacher!$A$1:$G$190,7,FALSE))</f>
        <v>م.محمود هاشم  </v>
      </c>
    </row>
    <row r="93" hidden="1">
      <c r="A93" s="62">
        <v>1.0</v>
      </c>
      <c r="B93" s="62">
        <v>0.0</v>
      </c>
      <c r="C93" s="63" t="s">
        <v>321</v>
      </c>
      <c r="D93" s="62">
        <v>2.0</v>
      </c>
      <c r="E93" s="76" t="s">
        <v>207</v>
      </c>
      <c r="F93" s="62" t="s">
        <v>173</v>
      </c>
      <c r="G93" s="63" t="s">
        <v>324</v>
      </c>
      <c r="H93" s="63" t="s">
        <v>329</v>
      </c>
      <c r="I93" s="63" t="str">
        <f>IF(G93="محاضرة",VLOOKUP(S93,course_teacher!$A$1:$G$190,4,FALSE),VLOOKUP(S93,course_teacher!$A$1:$G$190,6,FALSE))</f>
        <v>د.محمود محمد عادل</v>
      </c>
      <c r="J93" s="62">
        <f>IFNA(VLOOKUP(E93,course_info!$A$1:$I$199,5,FALSE),"")</f>
        <v>200</v>
      </c>
      <c r="K93" s="63" t="str">
        <f>IFNA(VLOOKUP(E93,course_info!$A$1:$I$199,4,false),"")</f>
        <v>Properties of Electrical Materials</v>
      </c>
      <c r="L93" s="65" t="str">
        <f t="shared" si="1"/>
        <v>الاحد 2</v>
      </c>
      <c r="M93" s="65" t="str">
        <f t="shared" si="2"/>
        <v>comm 200</v>
      </c>
      <c r="N93" s="65" t="str">
        <f>IFNA(CONCAT(VLOOKUP(D93, SlotTime!$A$2:$C$6, 3, FALSE),VLOOKUP(D93, SlotTime!$A$2:$C$6, 2, FALSE)),"")</f>
        <v>المحاضرة الثانية10:30 - 12:00</v>
      </c>
      <c r="O93" s="65">
        <f t="shared" si="3"/>
        <v>1</v>
      </c>
      <c r="P93" s="62"/>
      <c r="Q93" s="65" t="str">
        <f>IFNA(SWITCH(G93,"محاضرة",VLOOKUP(E93,course_info!$A$2:$I$199,6,FALSE),"تمارين",VLOOKUP(E93,course_info!$A$2:$I$199,7,false)),"")</f>
        <v/>
      </c>
      <c r="R93" s="66" t="str">
        <f>IFNA(CONCATENATE("(",VLOOKUP(E93,course_info!$A$2:$I$199,6,FALSE),",",VLOOKUP(E93,course_info!$A$2:$I$199,7,false),")"),"")</f>
        <v>(,)</v>
      </c>
      <c r="S93" s="65" t="str">
        <f t="shared" si="4"/>
        <v>commEPE-211</v>
      </c>
      <c r="T93" s="67" t="str">
        <f>VLOOKUP(S93,course_teacher!$A$1:$G$190,4,FALSE)</f>
        <v>د.محمود محمد عادل</v>
      </c>
      <c r="U93" s="68" t="str">
        <f>VLOOKUP(S93,course_teacher!$A$1:$G$190,6,FALSE)</f>
        <v>م.محمد خالد محمد علي</v>
      </c>
      <c r="V93" s="69" t="str">
        <f>CONCATENATE(VLOOKUP(S93,course_teacher!$A$1:$G$190,4,FALSE),"  ",VLOOKUP(S93,course_teacher!$A$1:$G$190,5,FALSE))</f>
        <v>د.محمود محمد عادل  </v>
      </c>
      <c r="W93" s="69" t="str">
        <f>CONCATENATE(VLOOKUP(S93,course_teacher!$A$1:$G$190,6,FALSE),"  ",VLOOKUP(S93,course_teacher!$A$1:$G$190,7,FALSE))</f>
        <v>م.محمد خالد محمد علي  </v>
      </c>
    </row>
    <row r="94" hidden="1">
      <c r="A94" s="70">
        <v>1.0</v>
      </c>
      <c r="B94" s="70">
        <v>0.0</v>
      </c>
      <c r="C94" s="73" t="s">
        <v>321</v>
      </c>
      <c r="D94" s="70">
        <v>2.0</v>
      </c>
      <c r="E94" s="72" t="s">
        <v>207</v>
      </c>
      <c r="F94" s="70" t="s">
        <v>201</v>
      </c>
      <c r="G94" s="73" t="s">
        <v>324</v>
      </c>
      <c r="H94" s="73" t="s">
        <v>329</v>
      </c>
      <c r="I94" s="73" t="str">
        <f>IF(G94="محاضرة",VLOOKUP(S94,course_teacher!$A$1:$G$190,4,FALSE),VLOOKUP(S94,course_teacher!$A$1:$G$190,6,FALSE))</f>
        <v>د.محمود محمد عادل</v>
      </c>
      <c r="J94" s="70">
        <f>IFNA(VLOOKUP(E94,course_info!$A$1:$I$199,5,FALSE),"")</f>
        <v>200</v>
      </c>
      <c r="K94" s="73" t="str">
        <f>IFNA(VLOOKUP(E94,course_info!$A$1:$I$199,4,false),"")</f>
        <v>Properties of Electrical Materials</v>
      </c>
      <c r="L94" s="74" t="str">
        <f t="shared" si="1"/>
        <v>الاحد 2</v>
      </c>
      <c r="M94" s="74" t="str">
        <f t="shared" si="2"/>
        <v>pow 200</v>
      </c>
      <c r="N94" s="74" t="str">
        <f>IFNA(CONCAT(VLOOKUP(D94, SlotTime!$A$2:$C$6, 3, FALSE),VLOOKUP(D94, SlotTime!$A$2:$C$6, 2, FALSE)),"")</f>
        <v>المحاضرة الثانية10:30 - 12:00</v>
      </c>
      <c r="O94" s="74">
        <f t="shared" si="3"/>
        <v>1</v>
      </c>
      <c r="P94" s="74"/>
      <c r="Q94" s="74" t="str">
        <f>IFNA(SWITCH(G94,"محاضرة",VLOOKUP(E94,course_info!$A$2:$I$199,6,FALSE),"تمارين",VLOOKUP(E94,course_info!$A$2:$I$199,7,false)),"")</f>
        <v/>
      </c>
      <c r="R94" s="75" t="str">
        <f>IFNA(CONCATENATE("(",VLOOKUP(E94,course_info!$A$2:$I$199,6,FALSE),",",VLOOKUP(E94,course_info!$A$2:$I$199,7,false),")"),"")</f>
        <v>(,)</v>
      </c>
      <c r="S94" s="74" t="str">
        <f t="shared" si="4"/>
        <v>powEPE-211</v>
      </c>
      <c r="T94" s="59" t="str">
        <f>VLOOKUP(S94,course_teacher!$A$1:$G$190,4,FALSE)</f>
        <v>د.محمود محمد عادل</v>
      </c>
      <c r="U94" s="68" t="str">
        <f>VLOOKUP(S94,course_teacher!$A$1:$G$190,6,FALSE)</f>
        <v>م.محمد خالد محمد علي</v>
      </c>
      <c r="V94" s="61" t="str">
        <f>CONCATENATE(VLOOKUP(S94,course_teacher!$A$1:$G$190,4,FALSE),"  ",VLOOKUP(S94,course_teacher!$A$1:$G$190,5,FALSE))</f>
        <v>د.محمود محمد عادل  </v>
      </c>
      <c r="W94" s="61" t="str">
        <f>CONCATENATE(VLOOKUP(S94,course_teacher!$A$1:$G$190,6,FALSE),"  ",VLOOKUP(S94,course_teacher!$A$1:$G$190,7,FALSE))</f>
        <v>م.محمد خالد محمد علي  </v>
      </c>
    </row>
    <row r="95" hidden="1">
      <c r="A95" s="62">
        <v>1.0</v>
      </c>
      <c r="B95" s="62">
        <v>0.0</v>
      </c>
      <c r="C95" s="63" t="s">
        <v>321</v>
      </c>
      <c r="D95" s="62">
        <v>3.0</v>
      </c>
      <c r="E95" s="76" t="s">
        <v>183</v>
      </c>
      <c r="F95" s="62" t="s">
        <v>201</v>
      </c>
      <c r="G95" s="63" t="s">
        <v>324</v>
      </c>
      <c r="H95" s="63" t="s">
        <v>329</v>
      </c>
      <c r="I95" s="63" t="str">
        <f>IF(G95="محاضرة",VLOOKUP(S95,course_teacher!$A$1:$G$190,4,FALSE),VLOOKUP(S95,course_teacher!$A$1:$G$190,6,FALSE))</f>
        <v>د.منال شعبان</v>
      </c>
      <c r="J95" s="62">
        <f>IFNA(VLOOKUP(E95,course_info!$A$1:$I$199,5,FALSE),"")</f>
        <v>200</v>
      </c>
      <c r="K95" s="63" t="str">
        <f>IFNA(VLOOKUP(E95,course_info!$A$1:$I$199,4,false),"")</f>
        <v>Signals and System Fundamentals</v>
      </c>
      <c r="L95" s="65" t="str">
        <f t="shared" si="1"/>
        <v>الاحد 3</v>
      </c>
      <c r="M95" s="65" t="str">
        <f t="shared" si="2"/>
        <v>pow 200</v>
      </c>
      <c r="N95" s="65" t="str">
        <f>IFNA(CONCAT(VLOOKUP(D95, SlotTime!$A$2:$C$6, 3, FALSE),VLOOKUP(D95, SlotTime!$A$2:$C$6, 2, FALSE)),"")</f>
        <v>المحاضرة الثالثه 12:20 - 1:50</v>
      </c>
      <c r="O95" s="65">
        <f t="shared" si="3"/>
        <v>1</v>
      </c>
      <c r="P95" s="62"/>
      <c r="Q95" s="65" t="str">
        <f>IFNA(SWITCH(G95,"محاضرة",VLOOKUP(E95,course_info!$A$2:$I$199,6,FALSE),"تمارين",VLOOKUP(E95,course_info!$A$2:$I$199,7,false)),"")</f>
        <v/>
      </c>
      <c r="R95" s="66" t="str">
        <f>IFNA(CONCATENATE("(",VLOOKUP(E95,course_info!$A$2:$I$199,6,FALSE),",",VLOOKUP(E95,course_info!$A$2:$I$199,7,false),")"),"")</f>
        <v>(,)</v>
      </c>
      <c r="S95" s="65" t="str">
        <f t="shared" si="4"/>
        <v>powCCE-212</v>
      </c>
      <c r="T95" s="67" t="str">
        <f>VLOOKUP(S95,course_teacher!$A$1:$G$190,4,FALSE)</f>
        <v>د.منال شعبان</v>
      </c>
      <c r="U95" s="68" t="str">
        <f>VLOOKUP(S95,course_teacher!$A$1:$G$190,6,FALSE)</f>
        <v>م.حسن سالم</v>
      </c>
      <c r="V95" s="69" t="str">
        <f>CONCATENATE(VLOOKUP(S95,course_teacher!$A$1:$G$190,4,FALSE),"  ",VLOOKUP(S95,course_teacher!$A$1:$G$190,5,FALSE))</f>
        <v>د.منال شعبان  </v>
      </c>
      <c r="W95" s="69" t="str">
        <f>CONCATENATE(VLOOKUP(S95,course_teacher!$A$1:$G$190,6,FALSE),"  ",VLOOKUP(S95,course_teacher!$A$1:$G$190,7,FALSE))</f>
        <v>م.حسن سالم  </v>
      </c>
    </row>
    <row r="96" hidden="1">
      <c r="A96" s="70">
        <v>1.0</v>
      </c>
      <c r="B96" s="70">
        <v>0.0</v>
      </c>
      <c r="C96" s="73" t="s">
        <v>333</v>
      </c>
      <c r="D96" s="70">
        <v>1.0</v>
      </c>
      <c r="E96" s="77" t="s">
        <v>256</v>
      </c>
      <c r="F96" s="70" t="s">
        <v>176</v>
      </c>
      <c r="G96" s="73" t="s">
        <v>319</v>
      </c>
      <c r="H96" s="73" t="s">
        <v>328</v>
      </c>
      <c r="I96" s="73" t="str">
        <f>IF(G96="محاضرة",VLOOKUP(S96,course_teacher!$A$1:$G$190,4,FALSE),VLOOKUP(S96,course_teacher!$A$1:$G$190,6,FALSE))</f>
        <v>م.محمد ناصر</v>
      </c>
      <c r="J96" s="70">
        <f>IFNA(VLOOKUP(E96,course_info!$A$1:$I$199,5,FALSE),"")</f>
        <v>300</v>
      </c>
      <c r="K96" s="73" t="str">
        <f>IFNA(VLOOKUP(E96,course_info!$A$1:$I$199,4,false),"")</f>
        <v>مقرر اختياري (1) تعلم الالة</v>
      </c>
      <c r="L96" s="74" t="str">
        <f t="shared" si="1"/>
        <v>الخميس 1</v>
      </c>
      <c r="M96" s="74" t="str">
        <f t="shared" si="2"/>
        <v>comp 300</v>
      </c>
      <c r="N96" s="74" t="str">
        <f>IFNA(CONCAT(VLOOKUP(D96, SlotTime!$A$2:$C$6, 3, FALSE),VLOOKUP(D96, SlotTime!$A$2:$C$6, 2, FALSE)),"")</f>
        <v>المحاضرة الاولي 8:50 - 10:20</v>
      </c>
      <c r="O96" s="74">
        <f t="shared" si="3"/>
        <v>5</v>
      </c>
      <c r="P96" s="74"/>
      <c r="Q96" s="74" t="str">
        <f>IFNA(SWITCH(G96,"محاضرة",VLOOKUP(E96,course_info!$A$2:$I$199,6,FALSE),"تمارين",VLOOKUP(E96,course_info!$A$2:$I$199,7,false)),"")</f>
        <v/>
      </c>
      <c r="R96" s="75" t="str">
        <f>IFNA(CONCATENATE("(",VLOOKUP(E96,course_info!$A$2:$I$199,6,FALSE),",",VLOOKUP(E96,course_info!$A$2:$I$199,7,false),")"),"")</f>
        <v>(,)</v>
      </c>
      <c r="S96" s="74" t="str">
        <f t="shared" si="4"/>
        <v>compكهح-321</v>
      </c>
      <c r="T96" s="59" t="str">
        <f>VLOOKUP(S96,course_teacher!$A$1:$G$190,4,FALSE)</f>
        <v>د.مي عزالدين</v>
      </c>
      <c r="U96" s="68" t="str">
        <f>VLOOKUP(S96,course_teacher!$A$1:$G$190,6,FALSE)</f>
        <v>م.محمد ناصر</v>
      </c>
      <c r="V96" s="61" t="str">
        <f>CONCATENATE(VLOOKUP(S96,course_teacher!$A$1:$G$190,4,FALSE),"  ",VLOOKUP(S96,course_teacher!$A$1:$G$190,5,FALSE))</f>
        <v>د.مي عزالدين  </v>
      </c>
      <c r="W96" s="61" t="str">
        <f>CONCATENATE(VLOOKUP(S96,course_teacher!$A$1:$G$190,6,FALSE),"  ",VLOOKUP(S96,course_teacher!$A$1:$G$190,7,FALSE))</f>
        <v>م.محمد ناصر  </v>
      </c>
    </row>
    <row r="97">
      <c r="A97" s="62">
        <v>1.0</v>
      </c>
      <c r="B97" s="62">
        <v>0.0</v>
      </c>
      <c r="C97" s="63" t="s">
        <v>323</v>
      </c>
      <c r="D97" s="62">
        <v>1.0</v>
      </c>
      <c r="E97" s="76" t="s">
        <v>183</v>
      </c>
      <c r="F97" s="62" t="s">
        <v>173</v>
      </c>
      <c r="G97" s="63" t="s">
        <v>319</v>
      </c>
      <c r="H97" s="106" t="s">
        <v>331</v>
      </c>
      <c r="I97" s="63" t="str">
        <f>IF(G97="محاضرة",VLOOKUP(S97,course_teacher!$A$1:$G$190,4,FALSE),VLOOKUP(S97,course_teacher!$A$1:$G$190,6,FALSE))</f>
        <v>م.حسن سالم</v>
      </c>
      <c r="J97" s="62">
        <f>IFNA(VLOOKUP(E97,course_info!$A$1:$I$199,5,FALSE),"")</f>
        <v>200</v>
      </c>
      <c r="K97" s="63" t="str">
        <f>IFNA(VLOOKUP(E97,course_info!$A$1:$I$199,4,false),"")</f>
        <v>Signals and System Fundamentals</v>
      </c>
      <c r="L97" s="65" t="str">
        <f t="shared" si="1"/>
        <v>الاربعاء 1</v>
      </c>
      <c r="M97" s="65" t="str">
        <f t="shared" si="2"/>
        <v>comm 200</v>
      </c>
      <c r="N97" s="65" t="str">
        <f>IFNA(CONCAT(VLOOKUP(D97, SlotTime!$A$2:$C$6, 3, FALSE),VLOOKUP(D97, SlotTime!$A$2:$C$6, 2, FALSE)),"")</f>
        <v>المحاضرة الاولي 8:50 - 10:20</v>
      </c>
      <c r="O97" s="65">
        <f t="shared" si="3"/>
        <v>4</v>
      </c>
      <c r="P97" s="65"/>
      <c r="Q97" s="65" t="str">
        <f>IFNA(SWITCH(G97,"محاضرة",VLOOKUP(E97,course_info!$A$2:$I$199,6,FALSE),"تمارين",VLOOKUP(E97,course_info!$A$2:$I$199,7,false)),"")</f>
        <v/>
      </c>
      <c r="R97" s="66" t="str">
        <f>IFNA(CONCATENATE("(",VLOOKUP(E97,course_info!$A$2:$I$199,6,FALSE),",",VLOOKUP(E97,course_info!$A$2:$I$199,7,false),")"),"")</f>
        <v>(,)</v>
      </c>
      <c r="S97" s="65" t="str">
        <f t="shared" si="4"/>
        <v>commCCE-212</v>
      </c>
      <c r="T97" s="67" t="str">
        <f>VLOOKUP(S97,course_teacher!$A$1:$G$190,4,FALSE)</f>
        <v>د.منال شعبان</v>
      </c>
      <c r="U97" s="68" t="str">
        <f>VLOOKUP(S97,course_teacher!$A$1:$G$190,6,FALSE)</f>
        <v>م.حسن سالم</v>
      </c>
      <c r="V97" s="69" t="str">
        <f>CONCATENATE(VLOOKUP(S97,course_teacher!$A$1:$G$190,4,FALSE),"  ",VLOOKUP(S97,course_teacher!$A$1:$G$190,5,FALSE))</f>
        <v>د.منال شعبان  </v>
      </c>
      <c r="W97" s="69" t="str">
        <f>CONCATENATE(VLOOKUP(S97,course_teacher!$A$1:$G$190,6,FALSE),"  ",VLOOKUP(S97,course_teacher!$A$1:$G$190,7,FALSE))</f>
        <v>م.حسن سالم  </v>
      </c>
    </row>
    <row r="98" hidden="1">
      <c r="A98" s="70">
        <v>1.0</v>
      </c>
      <c r="B98" s="70">
        <v>0.0</v>
      </c>
      <c r="C98" s="73" t="s">
        <v>333</v>
      </c>
      <c r="D98" s="70">
        <v>1.0</v>
      </c>
      <c r="E98" s="77" t="s">
        <v>224</v>
      </c>
      <c r="F98" s="70" t="s">
        <v>173</v>
      </c>
      <c r="G98" s="73" t="s">
        <v>319</v>
      </c>
      <c r="H98" s="73" t="s">
        <v>331</v>
      </c>
      <c r="I98" s="73" t="str">
        <f>IF(G98="محاضرة",VLOOKUP(S98,course_teacher!$A$1:$G$190,4,FALSE),VLOOKUP(S98,course_teacher!$A$1:$G$190,6,FALSE))</f>
        <v>م.عبدالرحمن اشرف</v>
      </c>
      <c r="J98" s="70">
        <f>IFNA(VLOOKUP(E98,course_info!$A$1:$I$199,5,FALSE),"")</f>
        <v>300</v>
      </c>
      <c r="K98" s="73" t="str">
        <f>IFNA(VLOOKUP(E98,course_info!$A$1:$I$199,4,false),"")</f>
        <v>الاتصالات التناظرية</v>
      </c>
      <c r="L98" s="74" t="str">
        <f t="shared" si="1"/>
        <v>الخميس 1</v>
      </c>
      <c r="M98" s="74" t="str">
        <f t="shared" si="2"/>
        <v>comm 300</v>
      </c>
      <c r="N98" s="74" t="str">
        <f>IFNA(CONCAT(VLOOKUP(D98, SlotTime!$A$2:$C$6, 3, FALSE),VLOOKUP(D98, SlotTime!$A$2:$C$6, 2, FALSE)),"")</f>
        <v>المحاضرة الاولي 8:50 - 10:20</v>
      </c>
      <c r="O98" s="74">
        <f t="shared" si="3"/>
        <v>5</v>
      </c>
      <c r="P98" s="74"/>
      <c r="Q98" s="74">
        <f>IFNA(SWITCH(G98,"محاضرة",VLOOKUP(E98,course_info!$A$2:$I$199,6,FALSE),"تمارين",VLOOKUP(E98,course_info!$A$2:$I$199,7,false)),"")</f>
        <v>3</v>
      </c>
      <c r="R98" s="75" t="str">
        <f>IFNA(CONCATENATE("(",VLOOKUP(E98,course_info!$A$2:$I$199,6,FALSE),",",VLOOKUP(E98,course_info!$A$2:$I$199,7,false),")"),"")</f>
        <v>(2,3)</v>
      </c>
      <c r="S98" s="74" t="str">
        <f t="shared" si="4"/>
        <v>commكهت-303</v>
      </c>
      <c r="T98" s="59" t="str">
        <f>VLOOKUP(S98,course_teacher!$A$1:$G$190,4,FALSE)</f>
        <v>أ.م.د.احمد نشأت</v>
      </c>
      <c r="U98" s="68" t="str">
        <f>VLOOKUP(S98,course_teacher!$A$1:$G$190,6,FALSE)</f>
        <v>م.عبدالرحمن اشرف</v>
      </c>
      <c r="V98" s="61" t="str">
        <f>CONCATENATE(VLOOKUP(S98,course_teacher!$A$1:$G$190,4,FALSE),"  ",VLOOKUP(S98,course_teacher!$A$1:$G$190,5,FALSE))</f>
        <v>أ.م.د.احمد نشأت  </v>
      </c>
      <c r="W98" s="61" t="str">
        <f>CONCATENATE(VLOOKUP(S98,course_teacher!$A$1:$G$190,6,FALSE),"  ",VLOOKUP(S98,course_teacher!$A$1:$G$190,7,FALSE))</f>
        <v>م.عبدالرحمن اشرف  </v>
      </c>
    </row>
    <row r="99" hidden="1">
      <c r="A99" s="62">
        <v>1.0</v>
      </c>
      <c r="B99" s="62">
        <v>0.0</v>
      </c>
      <c r="C99" s="63" t="s">
        <v>333</v>
      </c>
      <c r="D99" s="62">
        <v>1.0</v>
      </c>
      <c r="E99" s="64" t="s">
        <v>263</v>
      </c>
      <c r="F99" s="62" t="s">
        <v>176</v>
      </c>
      <c r="G99" s="63" t="s">
        <v>319</v>
      </c>
      <c r="H99" s="63" t="s">
        <v>322</v>
      </c>
      <c r="I99" s="63" t="str">
        <f>IF(G99="محاضرة",VLOOKUP(S99,course_teacher!$A$1:$G$190,4,FALSE),VLOOKUP(S99,course_teacher!$A$1:$G$190,6,FALSE))</f>
        <v>م.عبدالرحمن رجب هاشم</v>
      </c>
      <c r="J99" s="62">
        <f>IFNA(VLOOKUP(E99,course_info!$A$1:$I$199,5,FALSE),"")</f>
        <v>400</v>
      </c>
      <c r="K99" s="63" t="str">
        <f>IFNA(VLOOKUP(E99,course_info!$A$1:$I$199,4,false),"")</f>
        <v>مقرر إختياري 3 تصميم نظم قواعد البيانات</v>
      </c>
      <c r="L99" s="65" t="str">
        <f t="shared" si="1"/>
        <v>الخميس 1</v>
      </c>
      <c r="M99" s="65" t="str">
        <f t="shared" si="2"/>
        <v>comp 400</v>
      </c>
      <c r="N99" s="65" t="str">
        <f>IFNA(CONCAT(VLOOKUP(D99, SlotTime!$A$2:$C$6, 3, FALSE),VLOOKUP(D99, SlotTime!$A$2:$C$6, 2, FALSE)),"")</f>
        <v>المحاضرة الاولي 8:50 - 10:20</v>
      </c>
      <c r="O99" s="65">
        <f t="shared" si="3"/>
        <v>5</v>
      </c>
      <c r="P99" s="62"/>
      <c r="Q99" s="65" t="str">
        <f>IFNA(SWITCH(G99,"محاضرة",VLOOKUP(E99,course_info!$A$2:$I$199,6,FALSE),"تمارين",VLOOKUP(E99,course_info!$A$2:$I$199,7,false)),"")</f>
        <v/>
      </c>
      <c r="R99" s="66" t="str">
        <f>IFNA(CONCATENATE("(",VLOOKUP(E99,course_info!$A$2:$I$199,6,FALSE),",",VLOOKUP(E99,course_info!$A$2:$I$199,7,false),")"),"")</f>
        <v>(,)</v>
      </c>
      <c r="S99" s="65" t="str">
        <f t="shared" si="4"/>
        <v>compكهح-422</v>
      </c>
      <c r="T99" s="67" t="str">
        <f>VLOOKUP(S99,course_teacher!$A$1:$G$190,4,FALSE)</f>
        <v>د.سيد طه</v>
      </c>
      <c r="U99" s="68" t="str">
        <f>VLOOKUP(S99,course_teacher!$A$1:$G$190,6,FALSE)</f>
        <v>م.عبدالرحمن رجب هاشم</v>
      </c>
      <c r="V99" s="69" t="str">
        <f>CONCATENATE(VLOOKUP(S99,course_teacher!$A$1:$G$190,4,FALSE),"  ",VLOOKUP(S99,course_teacher!$A$1:$G$190,5,FALSE))</f>
        <v>د.سيد طه  </v>
      </c>
      <c r="W99" s="69" t="str">
        <f>CONCATENATE(VLOOKUP(S99,course_teacher!$A$1:$G$190,6,FALSE),"  ",VLOOKUP(S99,course_teacher!$A$1:$G$190,7,FALSE))</f>
        <v>م.عبدالرحمن رجب هاشم  </v>
      </c>
    </row>
    <row r="100" hidden="1">
      <c r="A100" s="70">
        <v>1.0</v>
      </c>
      <c r="B100" s="70">
        <v>0.0</v>
      </c>
      <c r="C100" s="73" t="s">
        <v>333</v>
      </c>
      <c r="D100" s="70">
        <v>1.0</v>
      </c>
      <c r="E100" s="72" t="s">
        <v>215</v>
      </c>
      <c r="F100" s="70" t="s">
        <v>173</v>
      </c>
      <c r="G100" s="73" t="s">
        <v>324</v>
      </c>
      <c r="H100" s="73" t="s">
        <v>327</v>
      </c>
      <c r="I100" s="73" t="str">
        <f>IF(G100="محاضرة",VLOOKUP(S100,course_teacher!$A$1:$G$190,4,FALSE),VLOOKUP(S100,course_teacher!$A$1:$G$190,6,FALSE))</f>
        <v>أ.د. إيهاب محمود بيومي عقبة</v>
      </c>
      <c r="J100" s="70">
        <v>100.0</v>
      </c>
      <c r="K100" s="73" t="str">
        <f>IFNA(VLOOKUP(E100,course_info!$A$1:$I$199,4,false),"")</f>
        <v>Professional Ethics اخلاقيات المهنه</v>
      </c>
      <c r="L100" s="74" t="str">
        <f t="shared" si="1"/>
        <v>الخميس 1</v>
      </c>
      <c r="M100" s="74" t="str">
        <f t="shared" si="2"/>
        <v>comm 100</v>
      </c>
      <c r="N100" s="74" t="str">
        <f>IFNA(CONCAT(VLOOKUP(D100, SlotTime!$A$2:$C$6, 3, FALSE),VLOOKUP(D100, SlotTime!$A$2:$C$6, 2, FALSE)),"")</f>
        <v>المحاضرة الاولي 8:50 - 10:20</v>
      </c>
      <c r="O100" s="74">
        <f t="shared" si="3"/>
        <v>5</v>
      </c>
      <c r="P100" s="84"/>
      <c r="Q100" s="74" t="str">
        <f>IFNA(SWITCH(G100,"محاضرة",VLOOKUP(E100,course_info!$A$2:$I$199,6,FALSE),"تمارين",VLOOKUP(E100,course_info!$A$2:$I$199,7,false)),"")</f>
        <v/>
      </c>
      <c r="R100" s="75" t="str">
        <f>IFNA(CONCATENATE("(",VLOOKUP(E100,course_info!$A$2:$I$199,6,FALSE),",",VLOOKUP(E100,course_info!$A$2:$I$199,7,false),")"),"")</f>
        <v>(,)</v>
      </c>
      <c r="S100" s="74" t="str">
        <f t="shared" si="4"/>
        <v>commUNI-2</v>
      </c>
      <c r="T100" s="59" t="str">
        <f>VLOOKUP(S100,course_teacher!$A$1:$G$190,4,FALSE)</f>
        <v>أ.د. إيهاب محمود بيومي عقبة</v>
      </c>
      <c r="U100" s="68" t="str">
        <f>VLOOKUP(S100,course_teacher!$A$1:$G$190,6,FALSE)</f>
        <v>أ.د.حجز مكان</v>
      </c>
      <c r="V100" s="61" t="str">
        <f>CONCATENATE(VLOOKUP(S100,course_teacher!$A$1:$G$190,4,FALSE),"  ",VLOOKUP(S100,course_teacher!$A$1:$G$190,5,FALSE))</f>
        <v>أ.د. إيهاب محمود بيومي عقبة  </v>
      </c>
      <c r="W100" s="61" t="str">
        <f>CONCATENATE(VLOOKUP(S100,course_teacher!$A$1:$G$190,6,FALSE),"  ",VLOOKUP(S100,course_teacher!$A$1:$G$190,7,FALSE))</f>
        <v>أ.د.حجز مكان  </v>
      </c>
    </row>
    <row r="101" hidden="1">
      <c r="A101" s="62">
        <v>1.0</v>
      </c>
      <c r="B101" s="62">
        <v>0.0</v>
      </c>
      <c r="C101" s="93" t="s">
        <v>332</v>
      </c>
      <c r="D101" s="103">
        <v>4.0</v>
      </c>
      <c r="E101" s="104" t="s">
        <v>202</v>
      </c>
      <c r="F101" s="93" t="s">
        <v>201</v>
      </c>
      <c r="G101" s="93" t="s">
        <v>319</v>
      </c>
      <c r="H101" s="107" t="s">
        <v>327</v>
      </c>
      <c r="I101" s="93" t="str">
        <f>IF(G101="محاضرة",VLOOKUP(S101,course_teacher!$A$1:$G$190,4,FALSE),VLOOKUP(S101,course_teacher!$A$1:$G$190,6,FALSE))</f>
        <v/>
      </c>
      <c r="J101" s="93">
        <f>IFNA(VLOOKUP(E101,course_info!$A$1:$I$199,5,FALSE),"")</f>
        <v>200</v>
      </c>
      <c r="K101" s="93" t="str">
        <f>IFNA(VLOOKUP(E101,course_info!$A$1:$I$199,4,false),"")</f>
        <v>Complex Analysis and Partial differential equation</v>
      </c>
      <c r="L101" s="98" t="str">
        <f t="shared" si="1"/>
        <v>الثلاثاء 4</v>
      </c>
      <c r="M101" s="98" t="str">
        <f t="shared" si="2"/>
        <v>pow 200</v>
      </c>
      <c r="N101" s="98" t="str">
        <f>IFNA(CONCAT(VLOOKUP(D101, SlotTime!$A$2:$C$6, 3, FALSE),VLOOKUP(D101, SlotTime!$A$2:$C$6, 2, FALSE)),"")</f>
        <v>المحاضرة الرابعة2:00 - 3:30</v>
      </c>
      <c r="O101" s="98">
        <f t="shared" si="3"/>
        <v>3</v>
      </c>
      <c r="P101" s="100"/>
      <c r="Q101" s="98">
        <f>IFNA(SWITCH(G101,"محاضرة",VLOOKUP(E101,course_info!$A$2:$I$199,6,FALSE),"تمارين",VLOOKUP(E101,course_info!$A$2:$I$199,7,false)),"")</f>
        <v>3</v>
      </c>
      <c r="R101" s="101" t="str">
        <f>IFNA(CONCATENATE("(",VLOOKUP(E101,course_info!$A$2:$I$199,6,FALSE),",",VLOOKUP(E101,course_info!$A$2:$I$199,7,false),")"),"")</f>
        <v>(2,3)</v>
      </c>
      <c r="S101" s="98" t="str">
        <f t="shared" si="4"/>
        <v>powEMP-106</v>
      </c>
      <c r="T101" s="98" t="str">
        <f>VLOOKUP(S101,course_teacher!$A$1:$G$190,4,FALSE)</f>
        <v>أ.د.حازم عطية</v>
      </c>
      <c r="U101" s="102" t="str">
        <f>VLOOKUP(S101,course_teacher!$A$1:$G$190,6,FALSE)</f>
        <v/>
      </c>
      <c r="V101" s="69" t="str">
        <f>CONCATENATE(VLOOKUP(S101,course_teacher!$A$1:$G$190,4,FALSE),"  ",VLOOKUP(S101,course_teacher!$A$1:$G$190,5,FALSE))</f>
        <v>أ.د.حازم عطية  أ.م.د.منة الله محمود</v>
      </c>
      <c r="W101" s="69" t="str">
        <f>CONCATENATE(VLOOKUP(S101,course_teacher!$A$1:$G$190,6,FALSE),"  ",VLOOKUP(S101,course_teacher!$A$1:$G$190,7,FALSE))</f>
        <v>  </v>
      </c>
    </row>
    <row r="102" hidden="1">
      <c r="A102" s="70">
        <v>1.0</v>
      </c>
      <c r="B102" s="70">
        <v>0.0</v>
      </c>
      <c r="C102" s="73" t="s">
        <v>318</v>
      </c>
      <c r="D102" s="70">
        <v>1.0</v>
      </c>
      <c r="E102" s="77" t="s">
        <v>249</v>
      </c>
      <c r="F102" s="70" t="s">
        <v>176</v>
      </c>
      <c r="G102" s="73" t="s">
        <v>319</v>
      </c>
      <c r="H102" s="73" t="s">
        <v>325</v>
      </c>
      <c r="I102" s="73" t="str">
        <f>IF(G102="محاضرة",VLOOKUP(S102,course_teacher!$A$1:$G$190,4,FALSE),VLOOKUP(S102,course_teacher!$A$1:$G$190,6,FALSE))</f>
        <v>م.ندى الجمال</v>
      </c>
      <c r="J102" s="70">
        <f>IFNA(VLOOKUP(E102,course_info!$A$1:$I$199,5,FALSE),"")</f>
        <v>300</v>
      </c>
      <c r="K102" s="73" t="str">
        <f>IFNA(VLOOKUP(E102,course_info!$A$1:$I$199,4,false),"")</f>
        <v>المعالجات الدقيقة وتطبيقاتها</v>
      </c>
      <c r="L102" s="74" t="str">
        <f t="shared" si="1"/>
        <v>الاثنين 1</v>
      </c>
      <c r="M102" s="74" t="str">
        <f t="shared" si="2"/>
        <v>comp 300</v>
      </c>
      <c r="N102" s="74" t="str">
        <f>IFNA(CONCAT(VLOOKUP(D102, SlotTime!$A$2:$C$6, 3, FALSE),VLOOKUP(D102, SlotTime!$A$2:$C$6, 2, FALSE)),"")</f>
        <v>المحاضرة الاولي 8:50 - 10:20</v>
      </c>
      <c r="O102" s="74">
        <f t="shared" si="3"/>
        <v>2</v>
      </c>
      <c r="P102" s="74"/>
      <c r="Q102" s="74" t="str">
        <f>IFNA(SWITCH(G102,"محاضرة",VLOOKUP(E102,course_info!$A$2:$I$199,6,FALSE),"تمارين",VLOOKUP(E102,course_info!$A$2:$I$199,7,false)),"")</f>
        <v/>
      </c>
      <c r="R102" s="75" t="str">
        <f>IFNA(CONCATENATE("(",VLOOKUP(E102,course_info!$A$2:$I$199,6,FALSE),",",VLOOKUP(E102,course_info!$A$2:$I$199,7,false),")"),"")</f>
        <v>(,)</v>
      </c>
      <c r="S102" s="74" t="str">
        <f t="shared" si="4"/>
        <v>compكهح-301</v>
      </c>
      <c r="T102" s="59" t="str">
        <f>VLOOKUP(S102,course_teacher!$A$1:$G$190,4,FALSE)</f>
        <v>د.احمد مصطفى</v>
      </c>
      <c r="U102" s="68" t="str">
        <f>VLOOKUP(S102,course_teacher!$A$1:$G$190,6,FALSE)</f>
        <v>م.ندى الجمال</v>
      </c>
      <c r="V102" s="61" t="str">
        <f>CONCATENATE(VLOOKUP(S102,course_teacher!$A$1:$G$190,4,FALSE),"  ",VLOOKUP(S102,course_teacher!$A$1:$G$190,5,FALSE))</f>
        <v>د.احمد مصطفى  </v>
      </c>
      <c r="W102" s="61" t="str">
        <f>CONCATENATE(VLOOKUP(S102,course_teacher!$A$1:$G$190,6,FALSE),"  ",VLOOKUP(S102,course_teacher!$A$1:$G$190,7,FALSE))</f>
        <v>م.ندى الجمال  </v>
      </c>
    </row>
    <row r="103" hidden="1">
      <c r="A103" s="62">
        <v>1.0</v>
      </c>
      <c r="B103" s="62">
        <v>0.0</v>
      </c>
      <c r="C103" s="63" t="s">
        <v>323</v>
      </c>
      <c r="D103" s="62">
        <v>2.0</v>
      </c>
      <c r="E103" s="64" t="s">
        <v>261</v>
      </c>
      <c r="F103" s="62" t="s">
        <v>176</v>
      </c>
      <c r="G103" s="63" t="s">
        <v>319</v>
      </c>
      <c r="H103" s="63" t="s">
        <v>328</v>
      </c>
      <c r="I103" s="63" t="str">
        <f>IF(G103="محاضرة",VLOOKUP(S103,course_teacher!$A$1:$G$190,4,FALSE),VLOOKUP(S103,course_teacher!$A$1:$G$190,6,FALSE))</f>
        <v>م.محمد سعد</v>
      </c>
      <c r="J103" s="62">
        <f>IFNA(VLOOKUP(E103,course_info!$A$1:$I$199,5,FALSE),"")</f>
        <v>400</v>
      </c>
      <c r="K103" s="63" t="str">
        <f>IFNA(VLOOKUP(E103,course_info!$A$1:$I$199,4,false),"")</f>
        <v>المعالجات المتوازية</v>
      </c>
      <c r="L103" s="65" t="str">
        <f t="shared" si="1"/>
        <v>الاربعاء 2</v>
      </c>
      <c r="M103" s="65" t="str">
        <f t="shared" si="2"/>
        <v>comp 400</v>
      </c>
      <c r="N103" s="65" t="str">
        <f>IFNA(CONCAT(VLOOKUP(D103, SlotTime!$A$2:$C$6, 3, FALSE),VLOOKUP(D103, SlotTime!$A$2:$C$6, 2, FALSE)),"")</f>
        <v>المحاضرة الثانية10:30 - 12:00</v>
      </c>
      <c r="O103" s="65">
        <f t="shared" si="3"/>
        <v>4</v>
      </c>
      <c r="P103" s="65"/>
      <c r="Q103" s="65" t="str">
        <f>IFNA(SWITCH(G103,"محاضرة",VLOOKUP(E103,course_info!$A$2:$I$199,6,FALSE),"تمارين",VLOOKUP(E103,course_info!$A$2:$I$199,7,false)),"")</f>
        <v/>
      </c>
      <c r="R103" s="66" t="str">
        <f>IFNA(CONCATENATE("(",VLOOKUP(E103,course_info!$A$2:$I$199,6,FALSE),",",VLOOKUP(E103,course_info!$A$2:$I$199,7,false),")"),"")</f>
        <v>(,)</v>
      </c>
      <c r="S103" s="65" t="str">
        <f t="shared" si="4"/>
        <v>compكهح-402</v>
      </c>
      <c r="T103" s="67" t="str">
        <f>VLOOKUP(S103,course_teacher!$A$1:$G$190,4,FALSE)</f>
        <v>د.محمد حمدى</v>
      </c>
      <c r="U103" s="68" t="str">
        <f>VLOOKUP(S103,course_teacher!$A$1:$G$190,6,FALSE)</f>
        <v>م.محمد سعد</v>
      </c>
      <c r="V103" s="69" t="str">
        <f>CONCATENATE(VLOOKUP(S103,course_teacher!$A$1:$G$190,4,FALSE),"  ",VLOOKUP(S103,course_teacher!$A$1:$G$190,5,FALSE))</f>
        <v>د.محمد حمدى  </v>
      </c>
      <c r="W103" s="69" t="str">
        <f>CONCATENATE(VLOOKUP(S103,course_teacher!$A$1:$G$190,6,FALSE),"  ",VLOOKUP(S103,course_teacher!$A$1:$G$190,7,FALSE))</f>
        <v>م.محمد سعد  </v>
      </c>
    </row>
    <row r="104" hidden="1">
      <c r="A104" s="70">
        <v>1.0</v>
      </c>
      <c r="B104" s="70">
        <v>0.0</v>
      </c>
      <c r="C104" s="73" t="s">
        <v>321</v>
      </c>
      <c r="D104" s="70">
        <v>1.0</v>
      </c>
      <c r="E104" s="77" t="s">
        <v>293</v>
      </c>
      <c r="F104" s="70" t="s">
        <v>201</v>
      </c>
      <c r="G104" s="73" t="s">
        <v>324</v>
      </c>
      <c r="H104" s="73" t="s">
        <v>325</v>
      </c>
      <c r="I104" s="73" t="str">
        <f>IF(G104="محاضرة",VLOOKUP(S104,course_teacher!$A$1:$G$190,4,FALSE),VLOOKUP(S104,course_teacher!$A$1:$G$190,6,FALSE))</f>
        <v>د.احمد جمال احمد</v>
      </c>
      <c r="J104" s="70">
        <f>IFNA(VLOOKUP(E104,course_info!$A$1:$I$199,5,FALSE),"")</f>
        <v>400</v>
      </c>
      <c r="K104" s="73" t="str">
        <f>IFNA(VLOOKUP(E104,course_info!$A$1:$I$199,4,false),"")</f>
        <v>مقرر اختياري 3 أنظمة توزيع القوى</v>
      </c>
      <c r="L104" s="74" t="str">
        <f t="shared" si="1"/>
        <v>الاحد 1</v>
      </c>
      <c r="M104" s="74" t="str">
        <f t="shared" si="2"/>
        <v>pow 400</v>
      </c>
      <c r="N104" s="74" t="str">
        <f>IFNA(CONCAT(VLOOKUP(D104, SlotTime!$A$2:$C$6, 3, FALSE),VLOOKUP(D104, SlotTime!$A$2:$C$6, 2, FALSE)),"")</f>
        <v>المحاضرة الاولي 8:50 - 10:20</v>
      </c>
      <c r="O104" s="74">
        <f t="shared" si="3"/>
        <v>1</v>
      </c>
      <c r="P104" s="74"/>
      <c r="Q104" s="74" t="str">
        <f>IFNA(SWITCH(G104,"محاضرة",VLOOKUP(E104,course_info!$A$2:$I$199,6,FALSE),"تمارين",VLOOKUP(E104,course_info!$A$2:$I$199,7,false)),"")</f>
        <v/>
      </c>
      <c r="R104" s="75" t="str">
        <f>IFNA(CONCATENATE("(",VLOOKUP(E104,course_info!$A$2:$I$199,6,FALSE),",",VLOOKUP(E104,course_info!$A$2:$I$199,7,false),")"),"")</f>
        <v>(,)</v>
      </c>
      <c r="S104" s="74" t="str">
        <f t="shared" si="4"/>
        <v>powكهق-421</v>
      </c>
      <c r="T104" s="59" t="str">
        <f>VLOOKUP(S104,course_teacher!$A$1:$G$190,4,FALSE)</f>
        <v>د.احمد جمال احمد</v>
      </c>
      <c r="U104" s="68" t="str">
        <f>VLOOKUP(S104,course_teacher!$A$1:$G$190,6,FALSE)</f>
        <v>م.هادي سامر عبدالحافظ</v>
      </c>
      <c r="V104" s="61" t="str">
        <f>CONCATENATE(VLOOKUP(S104,course_teacher!$A$1:$G$190,4,FALSE),"  ",VLOOKUP(S104,course_teacher!$A$1:$G$190,5,FALSE))</f>
        <v>د.احمد جمال احمد  </v>
      </c>
      <c r="W104" s="61" t="str">
        <f>CONCATENATE(VLOOKUP(S104,course_teacher!$A$1:$G$190,6,FALSE),"  ",VLOOKUP(S104,course_teacher!$A$1:$G$190,7,FALSE))</f>
        <v>م.هادي سامر عبدالحافظ  </v>
      </c>
    </row>
    <row r="105" hidden="1">
      <c r="A105" s="62">
        <v>1.0</v>
      </c>
      <c r="B105" s="62">
        <v>0.0</v>
      </c>
      <c r="C105" s="63" t="s">
        <v>321</v>
      </c>
      <c r="D105" s="62">
        <v>2.0</v>
      </c>
      <c r="E105" s="64" t="s">
        <v>293</v>
      </c>
      <c r="F105" s="62" t="s">
        <v>201</v>
      </c>
      <c r="G105" s="63" t="s">
        <v>319</v>
      </c>
      <c r="H105" s="63" t="s">
        <v>328</v>
      </c>
      <c r="I105" s="63" t="str">
        <f>IF(G105="محاضرة",VLOOKUP(S105,course_teacher!$A$1:$G$190,4,FALSE),VLOOKUP(S105,course_teacher!$A$1:$G$190,6,FALSE))</f>
        <v>م.هادي سامر عبدالحافظ</v>
      </c>
      <c r="J105" s="62">
        <f>IFNA(VLOOKUP(E105,course_info!$A$1:$I$199,5,FALSE),"")</f>
        <v>400</v>
      </c>
      <c r="K105" s="63" t="str">
        <f>IFNA(VLOOKUP(E105,course_info!$A$1:$I$199,4,false),"")</f>
        <v>مقرر اختياري 3 أنظمة توزيع القوى</v>
      </c>
      <c r="L105" s="65" t="str">
        <f t="shared" si="1"/>
        <v>الاحد 2</v>
      </c>
      <c r="M105" s="65" t="str">
        <f t="shared" si="2"/>
        <v>pow 400</v>
      </c>
      <c r="N105" s="65" t="str">
        <f>IFNA(CONCAT(VLOOKUP(D105, SlotTime!$A$2:$C$6, 3, FALSE),VLOOKUP(D105, SlotTime!$A$2:$C$6, 2, FALSE)),"")</f>
        <v>المحاضرة الثانية10:30 - 12:00</v>
      </c>
      <c r="O105" s="65">
        <f t="shared" si="3"/>
        <v>1</v>
      </c>
      <c r="P105" s="62"/>
      <c r="Q105" s="65" t="str">
        <f>IFNA(SWITCH(G105,"محاضرة",VLOOKUP(E105,course_info!$A$2:$I$199,6,FALSE),"تمارين",VLOOKUP(E105,course_info!$A$2:$I$199,7,false)),"")</f>
        <v/>
      </c>
      <c r="R105" s="66" t="str">
        <f>IFNA(CONCATENATE("(",VLOOKUP(E105,course_info!$A$2:$I$199,6,FALSE),",",VLOOKUP(E105,course_info!$A$2:$I$199,7,false),")"),"")</f>
        <v>(,)</v>
      </c>
      <c r="S105" s="65" t="str">
        <f t="shared" si="4"/>
        <v>powكهق-421</v>
      </c>
      <c r="T105" s="67" t="str">
        <f>VLOOKUP(S105,course_teacher!$A$1:$G$190,4,FALSE)</f>
        <v>د.احمد جمال احمد</v>
      </c>
      <c r="U105" s="68" t="str">
        <f>VLOOKUP(S105,course_teacher!$A$1:$G$190,6,FALSE)</f>
        <v>م.هادي سامر عبدالحافظ</v>
      </c>
      <c r="V105" s="69" t="str">
        <f>CONCATENATE(VLOOKUP(S105,course_teacher!$A$1:$G$190,4,FALSE),"  ",VLOOKUP(S105,course_teacher!$A$1:$G$190,5,FALSE))</f>
        <v>د.احمد جمال احمد  </v>
      </c>
      <c r="W105" s="69" t="str">
        <f>CONCATENATE(VLOOKUP(S105,course_teacher!$A$1:$G$190,6,FALSE),"  ",VLOOKUP(S105,course_teacher!$A$1:$G$190,7,FALSE))</f>
        <v>م.هادي سامر عبدالحافظ  </v>
      </c>
    </row>
    <row r="106" hidden="1">
      <c r="A106" s="70">
        <v>1.0</v>
      </c>
      <c r="B106" s="70">
        <v>0.0</v>
      </c>
      <c r="C106" s="73" t="s">
        <v>321</v>
      </c>
      <c r="D106" s="70">
        <v>3.0</v>
      </c>
      <c r="E106" s="77" t="s">
        <v>247</v>
      </c>
      <c r="F106" s="70" t="s">
        <v>173</v>
      </c>
      <c r="G106" s="73" t="s">
        <v>324</v>
      </c>
      <c r="H106" s="73" t="s">
        <v>325</v>
      </c>
      <c r="I106" s="73" t="str">
        <f>IF(G106="محاضرة",VLOOKUP(S106,course_teacher!$A$1:$G$190,4,FALSE),VLOOKUP(S106,course_teacher!$A$1:$G$190,6,FALSE))</f>
        <v>د.رانية فؤاد</v>
      </c>
      <c r="J106" s="70">
        <f>IFNA(VLOOKUP(E106,course_info!$A$1:$I$199,5,FALSE),"")</f>
        <v>400</v>
      </c>
      <c r="K106" s="73" t="str">
        <f>IFNA(VLOOKUP(E106,course_info!$A$1:$I$199,4,false),"")</f>
        <v>التدريب الميداني</v>
      </c>
      <c r="L106" s="74" t="str">
        <f t="shared" si="1"/>
        <v>الاحد 3</v>
      </c>
      <c r="M106" s="74" t="str">
        <f t="shared" si="2"/>
        <v>comm 400</v>
      </c>
      <c r="N106" s="74" t="str">
        <f>IFNA(CONCAT(VLOOKUP(D106, SlotTime!$A$2:$C$6, 3, FALSE),VLOOKUP(D106, SlotTime!$A$2:$C$6, 2, FALSE)),"")</f>
        <v>المحاضرة الثالثه 12:20 - 1:50</v>
      </c>
      <c r="O106" s="74">
        <f t="shared" si="3"/>
        <v>1</v>
      </c>
      <c r="P106" s="70"/>
      <c r="Q106" s="74">
        <f>IFNA(SWITCH(G106,"محاضرة",VLOOKUP(E106,course_info!$A$2:$I$199,6,FALSE),"تمارين",VLOOKUP(E106,course_info!$A$2:$I$199,7,false)),"")</f>
        <v>2</v>
      </c>
      <c r="R106" s="75" t="str">
        <f>IFNA(CONCATENATE("(",VLOOKUP(E106,course_info!$A$2:$I$199,6,FALSE),",",VLOOKUP(E106,course_info!$A$2:$I$199,7,false),")"),"")</f>
        <v>(2,1)</v>
      </c>
      <c r="S106" s="74" t="str">
        <f t="shared" si="4"/>
        <v>commكهت-498</v>
      </c>
      <c r="T106" s="59" t="str">
        <f>VLOOKUP(S106,course_teacher!$A$1:$G$190,4,FALSE)</f>
        <v>د.رانية فؤاد</v>
      </c>
      <c r="U106" s="68" t="str">
        <f>VLOOKUP(S106,course_teacher!$A$1:$G$190,6,FALSE)</f>
        <v>م.هشام ياسر أحمد عبد الفتاح</v>
      </c>
      <c r="V106" s="61" t="str">
        <f>CONCATENATE(VLOOKUP(S106,course_teacher!$A$1:$G$190,4,FALSE),"  ",VLOOKUP(S106,course_teacher!$A$1:$G$190,5,FALSE))</f>
        <v>د.رانية فؤاد  </v>
      </c>
      <c r="W106" s="61" t="str">
        <f>CONCATENATE(VLOOKUP(S106,course_teacher!$A$1:$G$190,6,FALSE),"  ",VLOOKUP(S106,course_teacher!$A$1:$G$190,7,FALSE))</f>
        <v>م.هشام ياسر أحمد عبد الفتاح  </v>
      </c>
    </row>
    <row r="107" hidden="1">
      <c r="A107" s="62">
        <v>1.0</v>
      </c>
      <c r="B107" s="62">
        <v>0.0</v>
      </c>
      <c r="C107" s="63" t="s">
        <v>321</v>
      </c>
      <c r="D107" s="62">
        <v>4.0</v>
      </c>
      <c r="E107" s="64" t="s">
        <v>229</v>
      </c>
      <c r="F107" s="62" t="s">
        <v>173</v>
      </c>
      <c r="G107" s="63" t="s">
        <v>324</v>
      </c>
      <c r="H107" s="63" t="s">
        <v>325</v>
      </c>
      <c r="I107" s="63" t="str">
        <f>IF(G107="محاضرة",VLOOKUP(S107,course_teacher!$A$1:$G$190,4,FALSE),VLOOKUP(S107,course_teacher!$A$1:$G$190,6,FALSE))</f>
        <v>د.أحمد فرحان محمد</v>
      </c>
      <c r="J107" s="62">
        <f>IFNA(VLOOKUP(E107,course_info!$A$1:$I$199,5,FALSE),"")</f>
        <v>300</v>
      </c>
      <c r="K107" s="63" t="str">
        <f>IFNA(VLOOKUP(E107,course_info!$A$1:$I$199,4,false),"")</f>
        <v>هندسة التحكم</v>
      </c>
      <c r="L107" s="65" t="str">
        <f t="shared" si="1"/>
        <v>الاحد 4</v>
      </c>
      <c r="M107" s="65" t="str">
        <f t="shared" si="2"/>
        <v>comm 300</v>
      </c>
      <c r="N107" s="65" t="str">
        <f>IFNA(CONCAT(VLOOKUP(D107, SlotTime!$A$2:$C$6, 3, FALSE),VLOOKUP(D107, SlotTime!$A$2:$C$6, 2, FALSE)),"")</f>
        <v>المحاضرة الرابعة2:00 - 3:30</v>
      </c>
      <c r="O107" s="65">
        <f t="shared" si="3"/>
        <v>1</v>
      </c>
      <c r="P107" s="62"/>
      <c r="Q107" s="65">
        <f>IFNA(SWITCH(G107,"محاضرة",VLOOKUP(E107,course_info!$A$2:$I$199,6,FALSE),"تمارين",VLOOKUP(E107,course_info!$A$2:$I$199,7,false)),"")</f>
        <v>2</v>
      </c>
      <c r="R107" s="66" t="str">
        <f>IFNA(CONCATENATE("(",VLOOKUP(E107,course_info!$A$2:$I$199,6,FALSE),",",VLOOKUP(E107,course_info!$A$2:$I$199,7,false),")"),"")</f>
        <v>(2,2)</v>
      </c>
      <c r="S107" s="65" t="str">
        <f t="shared" si="4"/>
        <v>commكهت-305</v>
      </c>
      <c r="T107" s="67" t="str">
        <f>VLOOKUP(S107,course_teacher!$A$1:$G$190,4,FALSE)</f>
        <v>د.أحمد فرحان محمد</v>
      </c>
      <c r="U107" s="68" t="str">
        <f>VLOOKUP(S107,course_teacher!$A$1:$G$190,6,FALSE)</f>
        <v>م.هادي سامر عبدالحافظ</v>
      </c>
      <c r="V107" s="69" t="str">
        <f>CONCATENATE(VLOOKUP(S107,course_teacher!$A$1:$G$190,4,FALSE),"  ",VLOOKUP(S107,course_teacher!$A$1:$G$190,5,FALSE))</f>
        <v>د.أحمد فرحان محمد  </v>
      </c>
      <c r="W107" s="69" t="str">
        <f>CONCATENATE(VLOOKUP(S107,course_teacher!$A$1:$G$190,6,FALSE),"  ",VLOOKUP(S107,course_teacher!$A$1:$G$190,7,FALSE))</f>
        <v>م.هادي سامر عبدالحافظ  </v>
      </c>
    </row>
    <row r="108" hidden="1">
      <c r="A108" s="70">
        <v>1.0</v>
      </c>
      <c r="B108" s="70">
        <v>0.0</v>
      </c>
      <c r="C108" s="73" t="s">
        <v>321</v>
      </c>
      <c r="D108" s="70">
        <v>4.0</v>
      </c>
      <c r="E108" s="77" t="s">
        <v>229</v>
      </c>
      <c r="F108" s="70" t="s">
        <v>176</v>
      </c>
      <c r="G108" s="73" t="s">
        <v>324</v>
      </c>
      <c r="H108" s="73" t="s">
        <v>325</v>
      </c>
      <c r="I108" s="73" t="str">
        <f>IF(G108="محاضرة",VLOOKUP(S108,course_teacher!$A$1:$G$190,4,FALSE),VLOOKUP(S108,course_teacher!$A$1:$G$190,6,FALSE))</f>
        <v>د.أحمد فرحان محمد</v>
      </c>
      <c r="J108" s="70">
        <f>IFNA(VLOOKUP(E108,course_info!$A$1:$I$199,5,FALSE),"")</f>
        <v>300</v>
      </c>
      <c r="K108" s="73" t="str">
        <f>IFNA(VLOOKUP(E108,course_info!$A$1:$I$199,4,false),"")</f>
        <v>هندسة التحكم</v>
      </c>
      <c r="L108" s="74" t="str">
        <f t="shared" si="1"/>
        <v>الاحد 4</v>
      </c>
      <c r="M108" s="74" t="str">
        <f t="shared" si="2"/>
        <v>comp 300</v>
      </c>
      <c r="N108" s="74" t="str">
        <f>IFNA(CONCAT(VLOOKUP(D108, SlotTime!$A$2:$C$6, 3, FALSE),VLOOKUP(D108, SlotTime!$A$2:$C$6, 2, FALSE)),"")</f>
        <v>المحاضرة الرابعة2:00 - 3:30</v>
      </c>
      <c r="O108" s="74">
        <f t="shared" si="3"/>
        <v>1</v>
      </c>
      <c r="P108" s="74"/>
      <c r="Q108" s="74">
        <f>IFNA(SWITCH(G108,"محاضرة",VLOOKUP(E108,course_info!$A$2:$I$199,6,FALSE),"تمارين",VLOOKUP(E108,course_info!$A$2:$I$199,7,false)),"")</f>
        <v>2</v>
      </c>
      <c r="R108" s="75" t="str">
        <f>IFNA(CONCATENATE("(",VLOOKUP(E108,course_info!$A$2:$I$199,6,FALSE),",",VLOOKUP(E108,course_info!$A$2:$I$199,7,false),")"),"")</f>
        <v>(2,2)</v>
      </c>
      <c r="S108" s="74" t="str">
        <f t="shared" si="4"/>
        <v>compكهت-305</v>
      </c>
      <c r="T108" s="59" t="str">
        <f>VLOOKUP(S108,course_teacher!$A$1:$G$190,4,FALSE)</f>
        <v>د.أحمد فرحان محمد</v>
      </c>
      <c r="U108" s="68" t="str">
        <f>VLOOKUP(S108,course_teacher!$A$1:$G$190,6,FALSE)</f>
        <v>م.هادي سامر عبدالحافظ</v>
      </c>
      <c r="V108" s="61" t="str">
        <f>CONCATENATE(VLOOKUP(S108,course_teacher!$A$1:$G$190,4,FALSE),"  ",VLOOKUP(S108,course_teacher!$A$1:$G$190,5,FALSE))</f>
        <v>د.أحمد فرحان محمد  </v>
      </c>
      <c r="W108" s="61" t="str">
        <f>CONCATENATE(VLOOKUP(S108,course_teacher!$A$1:$G$190,6,FALSE),"  ",VLOOKUP(S108,course_teacher!$A$1:$G$190,7,FALSE))</f>
        <v>م.هادي سامر عبدالحافظ  </v>
      </c>
    </row>
    <row r="109" hidden="1">
      <c r="A109" s="62">
        <v>1.0</v>
      </c>
      <c r="B109" s="62">
        <v>0.0</v>
      </c>
      <c r="C109" s="63" t="s">
        <v>323</v>
      </c>
      <c r="D109" s="62">
        <v>3.0</v>
      </c>
      <c r="E109" s="76" t="s">
        <v>186</v>
      </c>
      <c r="F109" s="62" t="s">
        <v>201</v>
      </c>
      <c r="G109" s="63" t="s">
        <v>324</v>
      </c>
      <c r="H109" s="63" t="s">
        <v>329</v>
      </c>
      <c r="I109" s="63" t="str">
        <f>IF(G109="محاضرة",VLOOKUP(S109,course_teacher!$A$1:$G$190,4,FALSE),VLOOKUP(S109,course_teacher!$A$1:$G$190,6,FALSE))</f>
        <v>د.منال شعبان</v>
      </c>
      <c r="J109" s="62">
        <f>IFNA(VLOOKUP(E109,course_info!$A$1:$I$199,5,FALSE),"")</f>
        <v>200</v>
      </c>
      <c r="K109" s="63" t="str">
        <f>IFNA(VLOOKUP(E109,course_info!$A$1:$I$199,4,false),"")</f>
        <v>Control Systems</v>
      </c>
      <c r="L109" s="65" t="str">
        <f t="shared" si="1"/>
        <v>الاربعاء 3</v>
      </c>
      <c r="M109" s="65" t="str">
        <f t="shared" si="2"/>
        <v>pow 200</v>
      </c>
      <c r="N109" s="65" t="str">
        <f>IFNA(CONCAT(VLOOKUP(D109, SlotTime!$A$2:$C$6, 3, FALSE),VLOOKUP(D109, SlotTime!$A$2:$C$6, 2, FALSE)),"")</f>
        <v>المحاضرة الثالثه 12:20 - 1:50</v>
      </c>
      <c r="O109" s="65">
        <f t="shared" si="3"/>
        <v>4</v>
      </c>
      <c r="P109" s="65"/>
      <c r="Q109" s="65" t="str">
        <f>IFNA(SWITCH(G109,"محاضرة",VLOOKUP(E109,course_info!$A$2:$I$199,6,FALSE),"تمارين",VLOOKUP(E109,course_info!$A$2:$I$199,7,false)),"")</f>
        <v/>
      </c>
      <c r="R109" s="66" t="str">
        <f>IFNA(CONCATENATE("(",VLOOKUP(E109,course_info!$A$2:$I$199,6,FALSE),",",VLOOKUP(E109,course_info!$A$2:$I$199,7,false),")"),"")</f>
        <v>(,)</v>
      </c>
      <c r="S109" s="65" t="str">
        <f t="shared" si="4"/>
        <v>powCCE-213</v>
      </c>
      <c r="T109" s="67" t="str">
        <f>VLOOKUP(S109,course_teacher!$A$1:$G$190,4,FALSE)</f>
        <v>د.منال شعبان</v>
      </c>
      <c r="U109" s="68" t="str">
        <f>VLOOKUP(S109,course_teacher!$A$1:$G$190,6,FALSE)</f>
        <v>م.عبير مصطفى سيد</v>
      </c>
      <c r="V109" s="69" t="str">
        <f>CONCATENATE(VLOOKUP(S109,course_teacher!$A$1:$G$190,4,FALSE),"  ",VLOOKUP(S109,course_teacher!$A$1:$G$190,5,FALSE))</f>
        <v>د.منال شعبان  </v>
      </c>
      <c r="W109" s="69" t="str">
        <f>CONCATENATE(VLOOKUP(S109,course_teacher!$A$1:$G$190,6,FALSE),"  ",VLOOKUP(S109,course_teacher!$A$1:$G$190,7,FALSE))</f>
        <v>م.عبير مصطفى سيد  </v>
      </c>
    </row>
    <row r="110" hidden="1">
      <c r="A110" s="70">
        <v>1.0</v>
      </c>
      <c r="B110" s="70">
        <v>0.0</v>
      </c>
      <c r="C110" s="73" t="s">
        <v>333</v>
      </c>
      <c r="D110" s="70">
        <v>1.0</v>
      </c>
      <c r="E110" s="77" t="s">
        <v>234</v>
      </c>
      <c r="F110" s="70" t="s">
        <v>173</v>
      </c>
      <c r="G110" s="73" t="s">
        <v>319</v>
      </c>
      <c r="H110" s="73" t="s">
        <v>326</v>
      </c>
      <c r="I110" s="73" t="str">
        <f>IF(G110="محاضرة",VLOOKUP(S110,course_teacher!$A$1:$G$190,4,FALSE),VLOOKUP(S110,course_teacher!$A$1:$G$190,6,FALSE))</f>
        <v>م.عبدالرحمن حسن</v>
      </c>
      <c r="J110" s="70">
        <f>IFNA(VLOOKUP(E110,course_info!$A$1:$I$199,5,FALSE),"")</f>
        <v>400</v>
      </c>
      <c r="K110" s="73" t="str">
        <f>IFNA(VLOOKUP(E110,course_info!$A$1:$I$199,4,false),"")</f>
        <v>الكترونيات 6</v>
      </c>
      <c r="L110" s="74" t="str">
        <f t="shared" si="1"/>
        <v>الخميس 1</v>
      </c>
      <c r="M110" s="74" t="str">
        <f t="shared" si="2"/>
        <v>comm 400</v>
      </c>
      <c r="N110" s="74" t="str">
        <f>IFNA(CONCAT(VLOOKUP(D110, SlotTime!$A$2:$C$6, 3, FALSE),VLOOKUP(D110, SlotTime!$A$2:$C$6, 2, FALSE)),"")</f>
        <v>المحاضرة الاولي 8:50 - 10:20</v>
      </c>
      <c r="O110" s="74">
        <f t="shared" si="3"/>
        <v>5</v>
      </c>
      <c r="P110" s="74"/>
      <c r="Q110" s="74">
        <f>IFNA(SWITCH(G110,"محاضرة",VLOOKUP(E110,course_info!$A$2:$I$199,6,FALSE),"تمارين",VLOOKUP(E110,course_info!$A$2:$I$199,7,false)),"")</f>
        <v>2</v>
      </c>
      <c r="R110" s="75" t="str">
        <f>IFNA(CONCATENATE("(",VLOOKUP(E110,course_info!$A$2:$I$199,6,FALSE),",",VLOOKUP(E110,course_info!$A$2:$I$199,7,false),")"),"")</f>
        <v>(2,2)</v>
      </c>
      <c r="S110" s="74" t="str">
        <f t="shared" si="4"/>
        <v>commكهت-401</v>
      </c>
      <c r="T110" s="59" t="str">
        <f>VLOOKUP(S110,course_teacher!$A$1:$G$190,4,FALSE)</f>
        <v>د.رانية فؤاد</v>
      </c>
      <c r="U110" s="68" t="str">
        <f>VLOOKUP(S110,course_teacher!$A$1:$G$190,6,FALSE)</f>
        <v>م.عبدالرحمن حسن</v>
      </c>
      <c r="V110" s="61" t="str">
        <f>CONCATENATE(VLOOKUP(S110,course_teacher!$A$1:$G$190,4,FALSE),"  ",VLOOKUP(S110,course_teacher!$A$1:$G$190,5,FALSE))</f>
        <v>د.رانية فؤاد  </v>
      </c>
      <c r="W110" s="61" t="str">
        <f>CONCATENATE(VLOOKUP(S110,course_teacher!$A$1:$G$190,6,FALSE),"  ",VLOOKUP(S110,course_teacher!$A$1:$G$190,7,FALSE))</f>
        <v>م.عبدالرحمن حسن  </v>
      </c>
    </row>
    <row r="111" hidden="1">
      <c r="A111" s="62">
        <v>1.0</v>
      </c>
      <c r="B111" s="62">
        <v>0.0</v>
      </c>
      <c r="C111" s="63" t="s">
        <v>333</v>
      </c>
      <c r="D111" s="62">
        <v>1.0</v>
      </c>
      <c r="E111" s="64" t="s">
        <v>291</v>
      </c>
      <c r="F111" s="62" t="s">
        <v>201</v>
      </c>
      <c r="G111" s="63" t="s">
        <v>324</v>
      </c>
      <c r="H111" s="63" t="s">
        <v>325</v>
      </c>
      <c r="I111" s="63" t="str">
        <f>IF(G111="محاضرة",VLOOKUP(S111,course_teacher!$A$1:$G$190,4,FALSE),VLOOKUP(S111,course_teacher!$A$1:$G$190,6,FALSE))</f>
        <v>د.اسماء صلاح فرج</v>
      </c>
      <c r="J111" s="62">
        <f>IFNA(VLOOKUP(E111,course_info!$A$1:$I$199,5,FALSE),"")</f>
        <v>400</v>
      </c>
      <c r="K111" s="63" t="str">
        <f>IFNA(VLOOKUP(E111,course_info!$A$1:$I$199,4,false),"")</f>
        <v>التحكم الالي الرقمى</v>
      </c>
      <c r="L111" s="65" t="str">
        <f t="shared" si="1"/>
        <v>الخميس 1</v>
      </c>
      <c r="M111" s="65" t="str">
        <f t="shared" si="2"/>
        <v>pow 400</v>
      </c>
      <c r="N111" s="65" t="str">
        <f>IFNA(CONCAT(VLOOKUP(D111, SlotTime!$A$2:$C$6, 3, FALSE),VLOOKUP(D111, SlotTime!$A$2:$C$6, 2, FALSE)),"")</f>
        <v>المحاضرة الاولي 8:50 - 10:20</v>
      </c>
      <c r="O111" s="65">
        <f t="shared" si="3"/>
        <v>5</v>
      </c>
      <c r="P111" s="65"/>
      <c r="Q111" s="65" t="str">
        <f>IFNA(SWITCH(G111,"محاضرة",VLOOKUP(E111,course_info!$A$2:$I$199,6,FALSE),"تمارين",VLOOKUP(E111,course_info!$A$2:$I$199,7,false)),"")</f>
        <v/>
      </c>
      <c r="R111" s="66" t="str">
        <f>IFNA(CONCATENATE("(",VLOOKUP(E111,course_info!$A$2:$I$199,6,FALSE),",",VLOOKUP(E111,course_info!$A$2:$I$199,7,false),")"),"")</f>
        <v>(,)</v>
      </c>
      <c r="S111" s="65" t="str">
        <f t="shared" si="4"/>
        <v>powكهق-403</v>
      </c>
      <c r="T111" s="67" t="str">
        <f>VLOOKUP(S111,course_teacher!$A$1:$G$190,4,FALSE)</f>
        <v>د.اسماء صلاح فرج</v>
      </c>
      <c r="U111" s="68" t="str">
        <f>VLOOKUP(S111,course_teacher!$A$1:$G$190,6,FALSE)</f>
        <v>م.احمد اسامه محمد</v>
      </c>
      <c r="V111" s="69" t="str">
        <f>CONCATENATE(VLOOKUP(S111,course_teacher!$A$1:$G$190,4,FALSE),"  ",VLOOKUP(S111,course_teacher!$A$1:$G$190,5,FALSE))</f>
        <v>د.اسماء صلاح فرج  </v>
      </c>
      <c r="W111" s="69" t="str">
        <f>CONCATENATE(VLOOKUP(S111,course_teacher!$A$1:$G$190,6,FALSE),"  ",VLOOKUP(S111,course_teacher!$A$1:$G$190,7,FALSE))</f>
        <v>م.احمد اسامه محمد  </v>
      </c>
    </row>
    <row r="112" hidden="1">
      <c r="A112" s="70">
        <v>1.0</v>
      </c>
      <c r="B112" s="70">
        <v>0.0</v>
      </c>
      <c r="C112" s="73" t="s">
        <v>332</v>
      </c>
      <c r="D112" s="70">
        <v>3.0</v>
      </c>
      <c r="E112" s="77" t="s">
        <v>284</v>
      </c>
      <c r="F112" s="70" t="s">
        <v>201</v>
      </c>
      <c r="G112" s="73" t="s">
        <v>319</v>
      </c>
      <c r="H112" s="73" t="s">
        <v>328</v>
      </c>
      <c r="I112" s="73" t="str">
        <f>IF(G112="محاضرة",VLOOKUP(S112,course_teacher!$A$1:$G$190,4,FALSE),VLOOKUP(S112,course_teacher!$A$1:$G$190,6,FALSE))</f>
        <v>م.مايكل عوض عيسى زكى</v>
      </c>
      <c r="J112" s="70">
        <f>IFNA(VLOOKUP(E112,course_info!$A$1:$I$199,5,FALSE),"")</f>
        <v>300</v>
      </c>
      <c r="K112" s="73" t="str">
        <f>IFNA(VLOOKUP(E112,course_info!$A$1:$I$199,4,false),"")</f>
        <v>مقرر اختيارى 1 التركيبات الكهربية</v>
      </c>
      <c r="L112" s="74" t="str">
        <f t="shared" si="1"/>
        <v>الثلاثاء 3</v>
      </c>
      <c r="M112" s="74" t="str">
        <f t="shared" si="2"/>
        <v>pow 300</v>
      </c>
      <c r="N112" s="74" t="str">
        <f>IFNA(CONCAT(VLOOKUP(D112, SlotTime!$A$2:$C$6, 3, FALSE),VLOOKUP(D112, SlotTime!$A$2:$C$6, 2, FALSE)),"")</f>
        <v>المحاضرة الثالثه 12:20 - 1:50</v>
      </c>
      <c r="O112" s="74">
        <f t="shared" si="3"/>
        <v>3</v>
      </c>
      <c r="P112" s="74"/>
      <c r="Q112" s="74" t="str">
        <f>IFNA(SWITCH(G112,"محاضرة",VLOOKUP(E112,course_info!$A$2:$I$199,6,FALSE),"تمارين",VLOOKUP(E112,course_info!$A$2:$I$199,7,false)),"")</f>
        <v/>
      </c>
      <c r="R112" s="75" t="str">
        <f>IFNA(CONCATENATE("(",VLOOKUP(E112,course_info!$A$2:$I$199,6,FALSE),",",VLOOKUP(E112,course_info!$A$2:$I$199,7,false),")"),"")</f>
        <v>(,)</v>
      </c>
      <c r="S112" s="74" t="str">
        <f t="shared" si="4"/>
        <v>powكهق-321</v>
      </c>
      <c r="T112" s="59" t="str">
        <f>VLOOKUP(S112,course_teacher!$A$1:$G$190,4,FALSE)</f>
        <v>د.احمد فؤاد</v>
      </c>
      <c r="U112" s="68" t="str">
        <f>VLOOKUP(S112,course_teacher!$A$1:$G$190,6,FALSE)</f>
        <v>م.مايكل عوض عيسى زكى</v>
      </c>
      <c r="V112" s="61" t="str">
        <f>CONCATENATE(VLOOKUP(S112,course_teacher!$A$1:$G$190,4,FALSE),"  ",VLOOKUP(S112,course_teacher!$A$1:$G$190,5,FALSE))</f>
        <v>د.احمد فؤاد  </v>
      </c>
      <c r="W112" s="61" t="str">
        <f>CONCATENATE(VLOOKUP(S112,course_teacher!$A$1:$G$190,6,FALSE),"  ",VLOOKUP(S112,course_teacher!$A$1:$G$190,7,FALSE))</f>
        <v>م.مايكل عوض عيسى زكى  </v>
      </c>
    </row>
    <row r="113" hidden="1">
      <c r="A113" s="62">
        <v>1.0</v>
      </c>
      <c r="B113" s="62">
        <v>0.0</v>
      </c>
      <c r="C113" s="63" t="s">
        <v>333</v>
      </c>
      <c r="D113" s="62">
        <v>2.0</v>
      </c>
      <c r="E113" s="76" t="s">
        <v>207</v>
      </c>
      <c r="F113" s="62" t="s">
        <v>201</v>
      </c>
      <c r="G113" s="63" t="s">
        <v>319</v>
      </c>
      <c r="H113" s="63" t="s">
        <v>320</v>
      </c>
      <c r="I113" s="63" t="str">
        <f>IF(G113="محاضرة",VLOOKUP(S113,course_teacher!$A$1:$G$190,4,FALSE),VLOOKUP(S113,course_teacher!$A$1:$G$190,6,FALSE))</f>
        <v>م.محمد خالد محمد علي</v>
      </c>
      <c r="J113" s="62">
        <f>IFNA(VLOOKUP(E113,course_info!$A$1:$I$199,5,FALSE),"")</f>
        <v>200</v>
      </c>
      <c r="K113" s="63" t="str">
        <f>IFNA(VLOOKUP(E113,course_info!$A$1:$I$199,4,false),"")</f>
        <v>Properties of Electrical Materials</v>
      </c>
      <c r="L113" s="65" t="str">
        <f t="shared" si="1"/>
        <v>الخميس 2</v>
      </c>
      <c r="M113" s="65" t="str">
        <f t="shared" si="2"/>
        <v>pow 200</v>
      </c>
      <c r="N113" s="65" t="str">
        <f>IFNA(CONCAT(VLOOKUP(D113, SlotTime!$A$2:$C$6, 3, FALSE),VLOOKUP(D113, SlotTime!$A$2:$C$6, 2, FALSE)),"")</f>
        <v>المحاضرة الثانية10:30 - 12:00</v>
      </c>
      <c r="O113" s="65">
        <f t="shared" si="3"/>
        <v>5</v>
      </c>
      <c r="P113" s="65"/>
      <c r="Q113" s="65" t="str">
        <f>IFNA(SWITCH(G113,"محاضرة",VLOOKUP(E113,course_info!$A$2:$I$199,6,FALSE),"تمارين",VLOOKUP(E113,course_info!$A$2:$I$199,7,false)),"")</f>
        <v/>
      </c>
      <c r="R113" s="66" t="str">
        <f>IFNA(CONCATENATE("(",VLOOKUP(E113,course_info!$A$2:$I$199,6,FALSE),",",VLOOKUP(E113,course_info!$A$2:$I$199,7,false),")"),"")</f>
        <v>(,)</v>
      </c>
      <c r="S113" s="65" t="str">
        <f t="shared" si="4"/>
        <v>powEPE-211</v>
      </c>
      <c r="T113" s="67" t="str">
        <f>VLOOKUP(S113,course_teacher!$A$1:$G$190,4,FALSE)</f>
        <v>د.محمود محمد عادل</v>
      </c>
      <c r="U113" s="68" t="str">
        <f>VLOOKUP(S113,course_teacher!$A$1:$G$190,6,FALSE)</f>
        <v>م.محمد خالد محمد علي</v>
      </c>
      <c r="V113" s="69" t="str">
        <f>CONCATENATE(VLOOKUP(S113,course_teacher!$A$1:$G$190,4,FALSE),"  ",VLOOKUP(S113,course_teacher!$A$1:$G$190,5,FALSE))</f>
        <v>د.محمود محمد عادل  </v>
      </c>
      <c r="W113" s="69" t="str">
        <f>CONCATENATE(VLOOKUP(S113,course_teacher!$A$1:$G$190,6,FALSE),"  ",VLOOKUP(S113,course_teacher!$A$1:$G$190,7,FALSE))</f>
        <v>م.محمد خالد محمد علي  </v>
      </c>
    </row>
    <row r="114" hidden="1">
      <c r="A114" s="70">
        <v>1.0</v>
      </c>
      <c r="B114" s="70">
        <v>0.0</v>
      </c>
      <c r="C114" s="73" t="s">
        <v>333</v>
      </c>
      <c r="D114" s="70">
        <v>2.0</v>
      </c>
      <c r="E114" s="77" t="s">
        <v>221</v>
      </c>
      <c r="F114" s="70" t="s">
        <v>173</v>
      </c>
      <c r="G114" s="73" t="s">
        <v>319</v>
      </c>
      <c r="H114" s="73" t="s">
        <v>322</v>
      </c>
      <c r="I114" s="73" t="str">
        <f>IF(G114="محاضرة",VLOOKUP(S114,course_teacher!$A$1:$G$190,4,FALSE),VLOOKUP(S114,course_teacher!$A$1:$G$190,6,FALSE))</f>
        <v>م.هشام ياسر أحمد عبد الفتاح</v>
      </c>
      <c r="J114" s="70">
        <f>IFNA(VLOOKUP(E114,course_info!$A$1:$I$199,5,FALSE),"")</f>
        <v>300</v>
      </c>
      <c r="K114" s="73" t="str">
        <f>IFNA(VLOOKUP(E114,course_info!$A$1:$I$199,4,false),"")</f>
        <v>موجات كهرومغناطيسية</v>
      </c>
      <c r="L114" s="74" t="str">
        <f t="shared" si="1"/>
        <v>الخميس 2</v>
      </c>
      <c r="M114" s="74" t="str">
        <f t="shared" si="2"/>
        <v>comm 300</v>
      </c>
      <c r="N114" s="74" t="str">
        <f>IFNA(CONCAT(VLOOKUP(D114, SlotTime!$A$2:$C$6, 3, FALSE),VLOOKUP(D114, SlotTime!$A$2:$C$6, 2, FALSE)),"")</f>
        <v>المحاضرة الثانية10:30 - 12:00</v>
      </c>
      <c r="O114" s="74">
        <f t="shared" si="3"/>
        <v>5</v>
      </c>
      <c r="P114" s="74"/>
      <c r="Q114" s="74">
        <f>IFNA(SWITCH(G114,"محاضرة",VLOOKUP(E114,course_info!$A$2:$I$199,6,FALSE),"تمارين",VLOOKUP(E114,course_info!$A$2:$I$199,7,false)),"")</f>
        <v>2</v>
      </c>
      <c r="R114" s="75" t="str">
        <f>IFNA(CONCATENATE("(",VLOOKUP(E114,course_info!$A$2:$I$199,6,FALSE),",",VLOOKUP(E114,course_info!$A$2:$I$199,7,false),")"),"")</f>
        <v>(2,2)</v>
      </c>
      <c r="S114" s="74" t="str">
        <f t="shared" si="4"/>
        <v>commكهت-302</v>
      </c>
      <c r="T114" s="59" t="str">
        <f>VLOOKUP(S114,course_teacher!$A$1:$G$190,4,FALSE)</f>
        <v>أ.م.د.جلال نديم</v>
      </c>
      <c r="U114" s="68" t="str">
        <f>VLOOKUP(S114,course_teacher!$A$1:$G$190,6,FALSE)</f>
        <v>م.هشام ياسر أحمد عبد الفتاح</v>
      </c>
      <c r="V114" s="61" t="str">
        <f>CONCATENATE(VLOOKUP(S114,course_teacher!$A$1:$G$190,4,FALSE),"  ",VLOOKUP(S114,course_teacher!$A$1:$G$190,5,FALSE))</f>
        <v>أ.م.د.جلال نديم  </v>
      </c>
      <c r="W114" s="61" t="str">
        <f>CONCATENATE(VLOOKUP(S114,course_teacher!$A$1:$G$190,6,FALSE),"  ",VLOOKUP(S114,course_teacher!$A$1:$G$190,7,FALSE))</f>
        <v>م.هشام ياسر أحمد عبد الفتاح  </v>
      </c>
    </row>
    <row r="115" hidden="1">
      <c r="A115" s="62">
        <v>1.0</v>
      </c>
      <c r="B115" s="62">
        <v>0.0</v>
      </c>
      <c r="C115" s="63" t="s">
        <v>333</v>
      </c>
      <c r="D115" s="62">
        <v>2.0</v>
      </c>
      <c r="E115" s="64" t="s">
        <v>250</v>
      </c>
      <c r="F115" s="62" t="s">
        <v>176</v>
      </c>
      <c r="G115" s="63" t="s">
        <v>319</v>
      </c>
      <c r="H115" s="63" t="s">
        <v>328</v>
      </c>
      <c r="I115" s="63" t="str">
        <f>IF(G115="محاضرة",VLOOKUP(S115,course_teacher!$A$1:$G$190,4,FALSE),VLOOKUP(S115,course_teacher!$A$1:$G$190,6,FALSE))</f>
        <v>م.امنية حسنى</v>
      </c>
      <c r="J115" s="62">
        <f>IFNA(VLOOKUP(E115,course_info!$A$1:$I$199,5,FALSE),"")</f>
        <v>300</v>
      </c>
      <c r="K115" s="63" t="str">
        <f>IFNA(VLOOKUP(E115,course_info!$A$1:$I$199,4,false),"")</f>
        <v>الرسم بالحاسب</v>
      </c>
      <c r="L115" s="65" t="str">
        <f t="shared" si="1"/>
        <v>الخميس 2</v>
      </c>
      <c r="M115" s="65" t="str">
        <f t="shared" si="2"/>
        <v>comp 300</v>
      </c>
      <c r="N115" s="65" t="str">
        <f>IFNA(CONCAT(VLOOKUP(D115, SlotTime!$A$2:$C$6, 3, FALSE),VLOOKUP(D115, SlotTime!$A$2:$C$6, 2, FALSE)),"")</f>
        <v>المحاضرة الثانية10:30 - 12:00</v>
      </c>
      <c r="O115" s="65">
        <f t="shared" si="3"/>
        <v>5</v>
      </c>
      <c r="P115" s="62"/>
      <c r="Q115" s="65" t="str">
        <f>IFNA(SWITCH(G115,"محاضرة",VLOOKUP(E115,course_info!$A$2:$I$199,6,FALSE),"تمارين",VLOOKUP(E115,course_info!$A$2:$I$199,7,false)),"")</f>
        <v/>
      </c>
      <c r="R115" s="66" t="str">
        <f>IFNA(CONCATENATE("(",VLOOKUP(E115,course_info!$A$2:$I$199,6,FALSE),",",VLOOKUP(E115,course_info!$A$2:$I$199,7,false),")"),"")</f>
        <v>(,)</v>
      </c>
      <c r="S115" s="65" t="str">
        <f t="shared" si="4"/>
        <v>compكهح-302</v>
      </c>
      <c r="T115" s="67" t="str">
        <f>VLOOKUP(S115,course_teacher!$A$1:$G$190,4,FALSE)</f>
        <v>أ.د.عمرو رفعت</v>
      </c>
      <c r="U115" s="68" t="str">
        <f>VLOOKUP(S115,course_teacher!$A$1:$G$190,6,FALSE)</f>
        <v>م.امنية حسنى</v>
      </c>
      <c r="V115" s="69" t="str">
        <f>CONCATENATE(VLOOKUP(S115,course_teacher!$A$1:$G$190,4,FALSE),"  ",VLOOKUP(S115,course_teacher!$A$1:$G$190,5,FALSE))</f>
        <v>أ.د.عمرو رفعت  </v>
      </c>
      <c r="W115" s="69" t="str">
        <f>CONCATENATE(VLOOKUP(S115,course_teacher!$A$1:$G$190,6,FALSE),"  ",VLOOKUP(S115,course_teacher!$A$1:$G$190,7,FALSE))</f>
        <v>م.امنية حسنى  </v>
      </c>
    </row>
    <row r="116" hidden="1">
      <c r="A116" s="70">
        <v>1.0</v>
      </c>
      <c r="B116" s="70">
        <v>0.0</v>
      </c>
      <c r="C116" s="73" t="s">
        <v>333</v>
      </c>
      <c r="D116" s="70">
        <v>2.0</v>
      </c>
      <c r="E116" s="77" t="s">
        <v>294</v>
      </c>
      <c r="F116" s="70" t="s">
        <v>201</v>
      </c>
      <c r="G116" s="73" t="s">
        <v>324</v>
      </c>
      <c r="H116" s="73" t="s">
        <v>329</v>
      </c>
      <c r="I116" s="73" t="str">
        <f>IF(G116="محاضرة",VLOOKUP(S116,course_teacher!$A$1:$G$190,4,FALSE),VLOOKUP(S116,course_teacher!$A$1:$G$190,6,FALSE))</f>
        <v>د.عماد دعبس</v>
      </c>
      <c r="J116" s="70">
        <f>IFNA(VLOOKUP(E116,course_info!$A$1:$I$199,5,FALSE),"")</f>
        <v>400</v>
      </c>
      <c r="K116" s="73" t="str">
        <f>IFNA(VLOOKUP(E116,course_info!$A$1:$I$199,4,false),"")</f>
        <v>مقرر اختياري 4 تصميم انظمة الطاقة الضوئية والتطبيقات </v>
      </c>
      <c r="L116" s="74" t="str">
        <f t="shared" si="1"/>
        <v>الخميس 2</v>
      </c>
      <c r="M116" s="74" t="str">
        <f t="shared" si="2"/>
        <v>pow 400</v>
      </c>
      <c r="N116" s="74" t="str">
        <f>IFNA(CONCAT(VLOOKUP(D116, SlotTime!$A$2:$C$6, 3, FALSE),VLOOKUP(D116, SlotTime!$A$2:$C$6, 2, FALSE)),"")</f>
        <v>المحاضرة الثانية10:30 - 12:00</v>
      </c>
      <c r="O116" s="74">
        <f t="shared" si="3"/>
        <v>5</v>
      </c>
      <c r="P116" s="74"/>
      <c r="Q116" s="74" t="str">
        <f>IFNA(SWITCH(G116,"محاضرة",VLOOKUP(E116,course_info!$A$2:$I$199,6,FALSE),"تمارين",VLOOKUP(E116,course_info!$A$2:$I$199,7,false)),"")</f>
        <v/>
      </c>
      <c r="R116" s="75" t="str">
        <f>IFNA(CONCATENATE("(",VLOOKUP(E116,course_info!$A$2:$I$199,6,FALSE),",",VLOOKUP(E116,course_info!$A$2:$I$199,7,false),")"),"")</f>
        <v>(,)</v>
      </c>
      <c r="S116" s="74" t="str">
        <f t="shared" si="4"/>
        <v>powكهق-426</v>
      </c>
      <c r="T116" s="59" t="str">
        <f>VLOOKUP(S116,course_teacher!$A$1:$G$190,4,FALSE)</f>
        <v>د.عماد دعبس</v>
      </c>
      <c r="U116" s="68" t="str">
        <f>VLOOKUP(S116,course_teacher!$A$1:$G$190,6,FALSE)</f>
        <v>م.مصطفي نورالدين مصطفي</v>
      </c>
      <c r="V116" s="61" t="str">
        <f>CONCATENATE(VLOOKUP(S116,course_teacher!$A$1:$G$190,4,FALSE),"  ",VLOOKUP(S116,course_teacher!$A$1:$G$190,5,FALSE))</f>
        <v>د.عماد دعبس  </v>
      </c>
      <c r="W116" s="61" t="str">
        <f>CONCATENATE(VLOOKUP(S116,course_teacher!$A$1:$G$190,6,FALSE),"  ",VLOOKUP(S116,course_teacher!$A$1:$G$190,7,FALSE))</f>
        <v>م.مصطفي نورالدين مصطفي  </v>
      </c>
    </row>
    <row r="117" hidden="1">
      <c r="A117" s="62">
        <v>1.0</v>
      </c>
      <c r="B117" s="62">
        <v>0.0</v>
      </c>
      <c r="C117" s="63" t="s">
        <v>333</v>
      </c>
      <c r="D117" s="62">
        <v>2.0</v>
      </c>
      <c r="E117" s="64" t="s">
        <v>239</v>
      </c>
      <c r="F117" s="62" t="s">
        <v>173</v>
      </c>
      <c r="G117" s="63" t="s">
        <v>324</v>
      </c>
      <c r="H117" s="63" t="s">
        <v>325</v>
      </c>
      <c r="I117" s="63" t="str">
        <f>IF(G117="محاضرة",VLOOKUP(S117,course_teacher!$A$1:$G$190,4,FALSE),VLOOKUP(S117,course_teacher!$A$1:$G$190,6,FALSE))</f>
        <v>د.اسماء صلاح فرج</v>
      </c>
      <c r="J117" s="62">
        <f>IFNA(VLOOKUP(E117,course_info!$A$1:$I$199,5,FALSE),"")</f>
        <v>400</v>
      </c>
      <c r="K117" s="63" t="str">
        <f>IFNA(VLOOKUP(E117,course_info!$A$1:$I$199,4,false),"")</f>
        <v>تحكم آلي ونظم</v>
      </c>
      <c r="L117" s="65" t="str">
        <f t="shared" si="1"/>
        <v>الخميس 2</v>
      </c>
      <c r="M117" s="65" t="str">
        <f t="shared" si="2"/>
        <v>comm 400</v>
      </c>
      <c r="N117" s="65" t="str">
        <f>IFNA(CONCAT(VLOOKUP(D117, SlotTime!$A$2:$C$6, 3, FALSE),VLOOKUP(D117, SlotTime!$A$2:$C$6, 2, FALSE)),"")</f>
        <v>المحاضرة الثانية10:30 - 12:00</v>
      </c>
      <c r="O117" s="65">
        <f t="shared" si="3"/>
        <v>5</v>
      </c>
      <c r="P117" s="65"/>
      <c r="Q117" s="65">
        <f>IFNA(SWITCH(G117,"محاضرة",VLOOKUP(E117,course_info!$A$2:$I$199,6,FALSE),"تمارين",VLOOKUP(E117,course_info!$A$2:$I$199,7,false)),"")</f>
        <v>2</v>
      </c>
      <c r="R117" s="66" t="str">
        <f>IFNA(CONCATENATE("(",VLOOKUP(E117,course_info!$A$2:$I$199,6,FALSE),",",VLOOKUP(E117,course_info!$A$2:$I$199,7,false),")"),"")</f>
        <v>(2,2)</v>
      </c>
      <c r="S117" s="65" t="str">
        <f t="shared" si="4"/>
        <v>commكهت-404</v>
      </c>
      <c r="T117" s="67" t="str">
        <f>VLOOKUP(S117,course_teacher!$A$1:$G$190,4,FALSE)</f>
        <v>د.اسماء صلاح فرج</v>
      </c>
      <c r="U117" s="68" t="str">
        <f>VLOOKUP(S117,course_teacher!$A$1:$G$190,6,FALSE)</f>
        <v>م.احمد اسامه محمد</v>
      </c>
      <c r="V117" s="69" t="str">
        <f>CONCATENATE(VLOOKUP(S117,course_teacher!$A$1:$G$190,4,FALSE),"  ",VLOOKUP(S117,course_teacher!$A$1:$G$190,5,FALSE))</f>
        <v>د.اسماء صلاح فرج  </v>
      </c>
      <c r="W117" s="69" t="str">
        <f>CONCATENATE(VLOOKUP(S117,course_teacher!$A$1:$G$190,6,FALSE),"  ",VLOOKUP(S117,course_teacher!$A$1:$G$190,7,FALSE))</f>
        <v>م.احمد اسامه محمد  </v>
      </c>
    </row>
    <row r="118" hidden="1">
      <c r="A118" s="70">
        <v>1.0</v>
      </c>
      <c r="B118" s="70">
        <v>0.0</v>
      </c>
      <c r="C118" s="73" t="s">
        <v>333</v>
      </c>
      <c r="D118" s="70">
        <v>2.0</v>
      </c>
      <c r="E118" s="77" t="s">
        <v>239</v>
      </c>
      <c r="F118" s="70" t="s">
        <v>176</v>
      </c>
      <c r="G118" s="73" t="s">
        <v>324</v>
      </c>
      <c r="H118" s="73" t="s">
        <v>325</v>
      </c>
      <c r="I118" s="73" t="str">
        <f>IF(G118="محاضرة",VLOOKUP(S118,course_teacher!$A$1:$G$190,4,FALSE),VLOOKUP(S118,course_teacher!$A$1:$G$190,6,FALSE))</f>
        <v>د.اسماء صلاح فرج</v>
      </c>
      <c r="J118" s="70">
        <f>IFNA(VLOOKUP(E118,course_info!$A$1:$I$199,5,FALSE),"")</f>
        <v>400</v>
      </c>
      <c r="K118" s="73" t="str">
        <f>IFNA(VLOOKUP(E118,course_info!$A$1:$I$199,4,false),"")</f>
        <v>تحكم آلي ونظم</v>
      </c>
      <c r="L118" s="74" t="str">
        <f t="shared" si="1"/>
        <v>الخميس 2</v>
      </c>
      <c r="M118" s="74" t="str">
        <f t="shared" si="2"/>
        <v>comp 400</v>
      </c>
      <c r="N118" s="74" t="str">
        <f>IFNA(CONCAT(VLOOKUP(D118, SlotTime!$A$2:$C$6, 3, FALSE),VLOOKUP(D118, SlotTime!$A$2:$C$6, 2, FALSE)),"")</f>
        <v>المحاضرة الثانية10:30 - 12:00</v>
      </c>
      <c r="O118" s="74">
        <f t="shared" si="3"/>
        <v>5</v>
      </c>
      <c r="P118" s="70"/>
      <c r="Q118" s="74">
        <f>IFNA(SWITCH(G118,"محاضرة",VLOOKUP(E118,course_info!$A$2:$I$199,6,FALSE),"تمارين",VLOOKUP(E118,course_info!$A$2:$I$199,7,false)),"")</f>
        <v>2</v>
      </c>
      <c r="R118" s="75" t="str">
        <f>IFNA(CONCATENATE("(",VLOOKUP(E118,course_info!$A$2:$I$199,6,FALSE),",",VLOOKUP(E118,course_info!$A$2:$I$199,7,false),")"),"")</f>
        <v>(2,2)</v>
      </c>
      <c r="S118" s="74" t="str">
        <f t="shared" si="4"/>
        <v>compكهت-404</v>
      </c>
      <c r="T118" s="59" t="str">
        <f>VLOOKUP(S118,course_teacher!$A$1:$G$190,4,FALSE)</f>
        <v>د.اسماء صلاح فرج</v>
      </c>
      <c r="U118" s="68" t="str">
        <f>VLOOKUP(S118,course_teacher!$A$1:$G$190,6,FALSE)</f>
        <v>م.احمد اسامه محمد</v>
      </c>
      <c r="V118" s="61" t="str">
        <f>CONCATENATE(VLOOKUP(S118,course_teacher!$A$1:$G$190,4,FALSE),"  ",VLOOKUP(S118,course_teacher!$A$1:$G$190,5,FALSE))</f>
        <v>د.اسماء صلاح فرج  </v>
      </c>
      <c r="W118" s="61" t="str">
        <f>CONCATENATE(VLOOKUP(S118,course_teacher!$A$1:$G$190,6,FALSE),"  ",VLOOKUP(S118,course_teacher!$A$1:$G$190,7,FALSE))</f>
        <v>م.احمد اسامه محمد  </v>
      </c>
    </row>
    <row r="119" hidden="1">
      <c r="A119" s="62">
        <v>1.0</v>
      </c>
      <c r="B119" s="62">
        <v>0.0</v>
      </c>
      <c r="C119" s="63" t="s">
        <v>333</v>
      </c>
      <c r="D119" s="62">
        <v>1.0</v>
      </c>
      <c r="E119" s="64" t="s">
        <v>276</v>
      </c>
      <c r="F119" s="62" t="s">
        <v>201</v>
      </c>
      <c r="G119" s="63" t="s">
        <v>324</v>
      </c>
      <c r="H119" s="63" t="s">
        <v>330</v>
      </c>
      <c r="I119" s="63" t="str">
        <f>IF(G119="محاضرة",VLOOKUP(S119,course_teacher!$A$1:$G$190,4,FALSE),VLOOKUP(S119,course_teacher!$A$1:$G$190,6,FALSE))</f>
        <v>أ.م.د.جيهان الشاذلي</v>
      </c>
      <c r="J119" s="62">
        <f>IFNA(VLOOKUP(E119,course_info!$A$1:$I$199,5,FALSE),"")</f>
        <v>300</v>
      </c>
      <c r="K119" s="63" t="str">
        <f>IFNA(VLOOKUP(E119,course_info!$A$1:$I$199,4,false),"")</f>
        <v>هندسة الجهد العالى</v>
      </c>
      <c r="L119" s="65" t="str">
        <f t="shared" si="1"/>
        <v>الخميس 1</v>
      </c>
      <c r="M119" s="65" t="str">
        <f t="shared" si="2"/>
        <v>pow 300</v>
      </c>
      <c r="N119" s="65" t="str">
        <f>IFNA(CONCAT(VLOOKUP(D119, SlotTime!$A$2:$C$6, 3, FALSE),VLOOKUP(D119, SlotTime!$A$2:$C$6, 2, FALSE)),"")</f>
        <v>المحاضرة الاولي 8:50 - 10:20</v>
      </c>
      <c r="O119" s="65">
        <f t="shared" si="3"/>
        <v>5</v>
      </c>
      <c r="P119" s="65"/>
      <c r="Q119" s="65" t="str">
        <f>IFNA(SWITCH(G119,"محاضرة",VLOOKUP(E119,course_info!$A$2:$I$199,6,FALSE),"تمارين",VLOOKUP(E119,course_info!$A$2:$I$199,7,false)),"")</f>
        <v/>
      </c>
      <c r="R119" s="66" t="str">
        <f>IFNA(CONCATENATE("(",VLOOKUP(E119,course_info!$A$2:$I$199,6,FALSE),",",VLOOKUP(E119,course_info!$A$2:$I$199,7,false),")"),"")</f>
        <v>(,)</v>
      </c>
      <c r="S119" s="65" t="str">
        <f t="shared" si="4"/>
        <v>powكهق-303</v>
      </c>
      <c r="T119" s="67" t="str">
        <f>VLOOKUP(S119,course_teacher!$A$1:$G$190,4,FALSE)</f>
        <v>أ.م.د.جيهان الشاذلي</v>
      </c>
      <c r="U119" s="68" t="str">
        <f>VLOOKUP(S119,course_teacher!$A$1:$G$190,6,FALSE)</f>
        <v>م.عماد محمد السيد ياسين</v>
      </c>
      <c r="V119" s="69" t="str">
        <f>CONCATENATE(VLOOKUP(S119,course_teacher!$A$1:$G$190,4,FALSE),"  ",VLOOKUP(S119,course_teacher!$A$1:$G$190,5,FALSE))</f>
        <v>أ.م.د.جيهان الشاذلي  </v>
      </c>
      <c r="W119" s="69" t="str">
        <f>CONCATENATE(VLOOKUP(S119,course_teacher!$A$1:$G$190,6,FALSE),"  ",VLOOKUP(S119,course_teacher!$A$1:$G$190,7,FALSE))</f>
        <v>م.عماد محمد السيد ياسين  </v>
      </c>
    </row>
    <row r="120" hidden="1">
      <c r="A120" s="70">
        <v>1.0</v>
      </c>
      <c r="B120" s="70">
        <v>1.0</v>
      </c>
      <c r="C120" s="108" t="s">
        <v>333</v>
      </c>
      <c r="D120" s="70">
        <v>2.0</v>
      </c>
      <c r="E120" s="77" t="s">
        <v>279</v>
      </c>
      <c r="F120" s="70" t="s">
        <v>201</v>
      </c>
      <c r="G120" s="73" t="s">
        <v>324</v>
      </c>
      <c r="H120" s="73" t="s">
        <v>330</v>
      </c>
      <c r="I120" s="73" t="str">
        <f>IF(G120="محاضرة",VLOOKUP(S120,course_teacher!$A$1:$G$190,4,FALSE),VLOOKUP(S120,course_teacher!$A$1:$G$190,6,FALSE))</f>
        <v>أ.م.د.داليا علام</v>
      </c>
      <c r="J120" s="70">
        <f>IFNA(VLOOKUP(E120,course_info!$A$1:$I$199,5,FALSE),"")</f>
        <v>300</v>
      </c>
      <c r="K120" s="73" t="str">
        <f>IFNA(VLOOKUP(E120,course_info!$A$1:$I$199,4,false),"")</f>
        <v>الكترونيات القوى</v>
      </c>
      <c r="L120" s="74" t="str">
        <f t="shared" si="1"/>
        <v>الخميس 2</v>
      </c>
      <c r="M120" s="74" t="str">
        <f t="shared" si="2"/>
        <v>pow 300</v>
      </c>
      <c r="N120" s="74" t="str">
        <f>IFNA(CONCAT(VLOOKUP(D120, SlotTime!$A$2:$C$6, 3, FALSE),VLOOKUP(D120, SlotTime!$A$2:$C$6, 2, FALSE)),"")</f>
        <v>المحاضرة الثانية10:30 - 12:00</v>
      </c>
      <c r="O120" s="74">
        <f t="shared" si="3"/>
        <v>5</v>
      </c>
      <c r="P120" s="74"/>
      <c r="Q120" s="74" t="str">
        <f>IFNA(SWITCH(G120,"محاضرة",VLOOKUP(E120,course_info!$A$2:$I$199,6,FALSE),"تمارين",VLOOKUP(E120,course_info!$A$2:$I$199,7,false)),"")</f>
        <v/>
      </c>
      <c r="R120" s="75" t="str">
        <f>IFNA(CONCATENATE("(",VLOOKUP(E120,course_info!$A$2:$I$199,6,FALSE),",",VLOOKUP(E120,course_info!$A$2:$I$199,7,false),")"),"")</f>
        <v>(,)</v>
      </c>
      <c r="S120" s="74" t="str">
        <f t="shared" si="4"/>
        <v>powكهق-304</v>
      </c>
      <c r="T120" s="59" t="str">
        <f>VLOOKUP(S120,course_teacher!$A$1:$G$190,4,FALSE)</f>
        <v>أ.م.د.داليا علام</v>
      </c>
      <c r="U120" s="68" t="str">
        <f>VLOOKUP(S120,course_teacher!$A$1:$G$190,6,FALSE)</f>
        <v>م.محمد يحيى</v>
      </c>
      <c r="V120" s="61" t="str">
        <f>CONCATENATE(VLOOKUP(S120,course_teacher!$A$1:$G$190,4,FALSE),"  ",VLOOKUP(S120,course_teacher!$A$1:$G$190,5,FALSE))</f>
        <v>أ.م.د.داليا علام  </v>
      </c>
      <c r="W120" s="61" t="str">
        <f>CONCATENATE(VLOOKUP(S120,course_teacher!$A$1:$G$190,6,FALSE),"  ",VLOOKUP(S120,course_teacher!$A$1:$G$190,7,FALSE))</f>
        <v>م.محمد يحيى  </v>
      </c>
    </row>
    <row r="121" hidden="1">
      <c r="A121" s="62">
        <v>1.0</v>
      </c>
      <c r="B121" s="62">
        <v>0.0</v>
      </c>
      <c r="C121" s="109" t="s">
        <v>318</v>
      </c>
      <c r="D121" s="62">
        <v>1.0</v>
      </c>
      <c r="E121" s="64" t="s">
        <v>234</v>
      </c>
      <c r="F121" s="62" t="s">
        <v>173</v>
      </c>
      <c r="G121" s="63" t="s">
        <v>324</v>
      </c>
      <c r="H121" s="63" t="s">
        <v>330</v>
      </c>
      <c r="I121" s="63" t="str">
        <f>IF(G121="محاضرة",VLOOKUP(S121,course_teacher!$A$1:$G$190,4,FALSE),VLOOKUP(S121,course_teacher!$A$1:$G$190,6,FALSE))</f>
        <v>د.رانية فؤاد</v>
      </c>
      <c r="J121" s="62">
        <f>IFNA(VLOOKUP(E121,course_info!$A$1:$I$199,5,FALSE),"")</f>
        <v>400</v>
      </c>
      <c r="K121" s="63" t="str">
        <f>IFNA(VLOOKUP(E121,course_info!$A$1:$I$199,4,false),"")</f>
        <v>الكترونيات 6</v>
      </c>
      <c r="L121" s="65" t="str">
        <f t="shared" si="1"/>
        <v>الاثنين 1</v>
      </c>
      <c r="M121" s="65" t="str">
        <f t="shared" si="2"/>
        <v>comm 400</v>
      </c>
      <c r="N121" s="65" t="str">
        <f>IFNA(CONCAT(VLOOKUP(D121, SlotTime!$A$2:$C$6, 3, FALSE),VLOOKUP(D121, SlotTime!$A$2:$C$6, 2, FALSE)),"")</f>
        <v>المحاضرة الاولي 8:50 - 10:20</v>
      </c>
      <c r="O121" s="65">
        <f t="shared" si="3"/>
        <v>2</v>
      </c>
      <c r="P121" s="65"/>
      <c r="Q121" s="65">
        <f>IFNA(SWITCH(G121,"محاضرة",VLOOKUP(E121,course_info!$A$2:$I$199,6,FALSE),"تمارين",VLOOKUP(E121,course_info!$A$2:$I$199,7,false)),"")</f>
        <v>2</v>
      </c>
      <c r="R121" s="66" t="str">
        <f>IFNA(CONCATENATE("(",VLOOKUP(E121,course_info!$A$2:$I$199,6,FALSE),",",VLOOKUP(E121,course_info!$A$2:$I$199,7,false),")"),"")</f>
        <v>(2,2)</v>
      </c>
      <c r="S121" s="65" t="str">
        <f t="shared" si="4"/>
        <v>commكهت-401</v>
      </c>
      <c r="T121" s="67" t="str">
        <f>VLOOKUP(S121,course_teacher!$A$1:$G$190,4,FALSE)</f>
        <v>د.رانية فؤاد</v>
      </c>
      <c r="U121" s="68" t="str">
        <f>VLOOKUP(S121,course_teacher!$A$1:$G$190,6,FALSE)</f>
        <v>م.عبدالرحمن حسن</v>
      </c>
      <c r="V121" s="69" t="str">
        <f>CONCATENATE(VLOOKUP(S121,course_teacher!$A$1:$G$190,4,FALSE),"  ",VLOOKUP(S121,course_teacher!$A$1:$G$190,5,FALSE))</f>
        <v>د.رانية فؤاد  </v>
      </c>
      <c r="W121" s="69" t="str">
        <f>CONCATENATE(VLOOKUP(S121,course_teacher!$A$1:$G$190,6,FALSE),"  ",VLOOKUP(S121,course_teacher!$A$1:$G$190,7,FALSE))</f>
        <v>م.عبدالرحمن حسن  </v>
      </c>
    </row>
    <row r="122" hidden="1">
      <c r="A122" s="70">
        <v>1.0</v>
      </c>
      <c r="B122" s="70">
        <v>1.0</v>
      </c>
      <c r="C122" s="108" t="s">
        <v>333</v>
      </c>
      <c r="D122" s="70">
        <v>2.0</v>
      </c>
      <c r="E122" s="77" t="s">
        <v>276</v>
      </c>
      <c r="F122" s="70" t="s">
        <v>201</v>
      </c>
      <c r="G122" s="73" t="s">
        <v>324</v>
      </c>
      <c r="H122" s="73" t="s">
        <v>330</v>
      </c>
      <c r="I122" s="73" t="str">
        <f>IF(G122="محاضرة",VLOOKUP(S122,course_teacher!$A$1:$G$190,4,FALSE),VLOOKUP(S122,course_teacher!$A$1:$G$190,6,FALSE))</f>
        <v>أ.م.د.جيهان الشاذلي</v>
      </c>
      <c r="J122" s="70">
        <f>IFNA(VLOOKUP(E122,course_info!$A$1:$I$199,5,FALSE),"")</f>
        <v>300</v>
      </c>
      <c r="K122" s="73" t="str">
        <f>IFNA(VLOOKUP(E122,course_info!$A$1:$I$199,4,false),"")</f>
        <v>هندسة الجهد العالى</v>
      </c>
      <c r="L122" s="74" t="str">
        <f t="shared" si="1"/>
        <v>الخميس 2</v>
      </c>
      <c r="M122" s="74" t="str">
        <f t="shared" si="2"/>
        <v>pow 300</v>
      </c>
      <c r="N122" s="74" t="str">
        <f>IFNA(CONCAT(VLOOKUP(D122, SlotTime!$A$2:$C$6, 3, FALSE),VLOOKUP(D122, SlotTime!$A$2:$C$6, 2, FALSE)),"")</f>
        <v>المحاضرة الثانية10:30 - 12:00</v>
      </c>
      <c r="O122" s="74">
        <f t="shared" si="3"/>
        <v>5</v>
      </c>
      <c r="P122" s="70"/>
      <c r="Q122" s="74" t="str">
        <f>IFNA(SWITCH(G122,"محاضرة",VLOOKUP(E122,course_info!$A$2:$I$199,6,FALSE),"تمارين",VLOOKUP(E122,course_info!$A$2:$I$199,7,false)),"")</f>
        <v/>
      </c>
      <c r="R122" s="75" t="str">
        <f>IFNA(CONCATENATE("(",VLOOKUP(E122,course_info!$A$2:$I$199,6,FALSE),",",VLOOKUP(E122,course_info!$A$2:$I$199,7,false),")"),"")</f>
        <v>(,)</v>
      </c>
      <c r="S122" s="74" t="str">
        <f t="shared" si="4"/>
        <v>powكهق-303</v>
      </c>
      <c r="T122" s="59" t="str">
        <f>VLOOKUP(S122,course_teacher!$A$1:$G$190,4,FALSE)</f>
        <v>أ.م.د.جيهان الشاذلي</v>
      </c>
      <c r="U122" s="68" t="str">
        <f>VLOOKUP(S122,course_teacher!$A$1:$G$190,6,FALSE)</f>
        <v>م.عماد محمد السيد ياسين</v>
      </c>
      <c r="V122" s="61" t="str">
        <f>CONCATENATE(VLOOKUP(S122,course_teacher!$A$1:$G$190,4,FALSE),"  ",VLOOKUP(S122,course_teacher!$A$1:$G$190,5,FALSE))</f>
        <v>أ.م.د.جيهان الشاذلي  </v>
      </c>
      <c r="W122" s="61" t="str">
        <f>CONCATENATE(VLOOKUP(S122,course_teacher!$A$1:$G$190,6,FALSE),"  ",VLOOKUP(S122,course_teacher!$A$1:$G$190,7,FALSE))</f>
        <v>م.عماد محمد السيد ياسين  </v>
      </c>
    </row>
    <row r="123" hidden="1">
      <c r="A123" s="62">
        <v>1.0</v>
      </c>
      <c r="B123" s="62">
        <v>0.0</v>
      </c>
      <c r="C123" s="63" t="s">
        <v>318</v>
      </c>
      <c r="D123" s="62">
        <v>4.0</v>
      </c>
      <c r="E123" s="64" t="s">
        <v>253</v>
      </c>
      <c r="F123" s="62" t="s">
        <v>176</v>
      </c>
      <c r="G123" s="63" t="s">
        <v>324</v>
      </c>
      <c r="H123" s="63" t="s">
        <v>330</v>
      </c>
      <c r="I123" s="63" t="str">
        <f>IF(G123="محاضرة",VLOOKUP(S123,course_teacher!$A$1:$G$190,4,FALSE),VLOOKUP(S123,course_teacher!$A$1:$G$190,6,FALSE))</f>
        <v>أ.د.رانيا أبو السعود</v>
      </c>
      <c r="J123" s="62">
        <f>IFNA(VLOOKUP(E123,course_info!$A$1:$I$199,5,FALSE),"")</f>
        <v>300</v>
      </c>
      <c r="K123" s="63" t="str">
        <f>IFNA(VLOOKUP(E123,course_info!$A$1:$I$199,4,false),"")</f>
        <v>أساسيات شبكات الحاسب</v>
      </c>
      <c r="L123" s="65" t="str">
        <f t="shared" si="1"/>
        <v>الاثنين 4</v>
      </c>
      <c r="M123" s="65" t="str">
        <f t="shared" si="2"/>
        <v>comp 300</v>
      </c>
      <c r="N123" s="65" t="str">
        <f>IFNA(CONCAT(VLOOKUP(D123, SlotTime!$A$2:$C$6, 3, FALSE),VLOOKUP(D123, SlotTime!$A$2:$C$6, 2, FALSE)),"")</f>
        <v>المحاضرة الرابعة2:00 - 3:30</v>
      </c>
      <c r="O123" s="65">
        <f t="shared" si="3"/>
        <v>2</v>
      </c>
      <c r="P123" s="65"/>
      <c r="Q123" s="65" t="str">
        <f>IFNA(SWITCH(G123,"محاضرة",VLOOKUP(E123,course_info!$A$2:$I$199,6,FALSE),"تمارين",VLOOKUP(E123,course_info!$A$2:$I$199,7,false)),"")</f>
        <v/>
      </c>
      <c r="R123" s="66" t="str">
        <f>IFNA(CONCATENATE("(",VLOOKUP(E123,course_info!$A$2:$I$199,6,FALSE),",",VLOOKUP(E123,course_info!$A$2:$I$199,7,false),")"),"")</f>
        <v>(,)</v>
      </c>
      <c r="S123" s="65" t="str">
        <f t="shared" si="4"/>
        <v>compكهح-303</v>
      </c>
      <c r="T123" s="67" t="str">
        <f>VLOOKUP(S123,course_teacher!$A$1:$G$190,4,FALSE)</f>
        <v>أ.د.رانيا أبو السعود</v>
      </c>
      <c r="U123" s="68" t="str">
        <f>VLOOKUP(S123,course_teacher!$A$1:$G$190,6,FALSE)</f>
        <v>م.امنية حسنى</v>
      </c>
      <c r="V123" s="69" t="str">
        <f>CONCATENATE(VLOOKUP(S123,course_teacher!$A$1:$G$190,4,FALSE),"  ",VLOOKUP(S123,course_teacher!$A$1:$G$190,5,FALSE))</f>
        <v>أ.د.رانيا أبو السعود  </v>
      </c>
      <c r="W123" s="69" t="str">
        <f>CONCATENATE(VLOOKUP(S123,course_teacher!$A$1:$G$190,6,FALSE),"  ",VLOOKUP(S123,course_teacher!$A$1:$G$190,7,FALSE))</f>
        <v>م.امنية حسنى  </v>
      </c>
    </row>
    <row r="124" hidden="1">
      <c r="A124" s="70">
        <v>1.0</v>
      </c>
      <c r="B124" s="70">
        <v>0.0</v>
      </c>
      <c r="C124" s="73" t="s">
        <v>318</v>
      </c>
      <c r="D124" s="70">
        <v>4.0</v>
      </c>
      <c r="E124" s="77" t="s">
        <v>248</v>
      </c>
      <c r="F124" s="70" t="s">
        <v>173</v>
      </c>
      <c r="G124" s="73" t="s">
        <v>324</v>
      </c>
      <c r="H124" s="73" t="s">
        <v>330</v>
      </c>
      <c r="I124" s="73" t="str">
        <f>IF(G124="محاضرة",VLOOKUP(S124,course_teacher!$A$1:$G$190,4,FALSE),VLOOKUP(S124,course_teacher!$A$1:$G$190,6,FALSE))</f>
        <v/>
      </c>
      <c r="J124" s="70">
        <f>IFNA(VLOOKUP(E124,course_info!$A$1:$I$199,5,FALSE),"")</f>
        <v>400</v>
      </c>
      <c r="K124" s="73" t="str">
        <f>IFNA(VLOOKUP(E124,course_info!$A$1:$I$199,4,false),"")</f>
        <v>مشروع التخرج 1</v>
      </c>
      <c r="L124" s="74" t="str">
        <f t="shared" si="1"/>
        <v>الاثنين 4</v>
      </c>
      <c r="M124" s="74" t="str">
        <f t="shared" si="2"/>
        <v>comm 400</v>
      </c>
      <c r="N124" s="74" t="str">
        <f>IFNA(CONCAT(VLOOKUP(D124, SlotTime!$A$2:$C$6, 3, FALSE),VLOOKUP(D124, SlotTime!$A$2:$C$6, 2, FALSE)),"")</f>
        <v>المحاضرة الرابعة2:00 - 3:30</v>
      </c>
      <c r="O124" s="74">
        <f t="shared" si="3"/>
        <v>2</v>
      </c>
      <c r="P124" s="74"/>
      <c r="Q124" s="74">
        <f>IFNA(SWITCH(G124,"محاضرة",VLOOKUP(E124,course_info!$A$2:$I$199,6,FALSE),"تمارين",VLOOKUP(E124,course_info!$A$2:$I$199,7,false)),"")</f>
        <v>3</v>
      </c>
      <c r="R124" s="75" t="str">
        <f>IFNA(CONCATENATE("(",VLOOKUP(E124,course_info!$A$2:$I$199,6,FALSE),",",VLOOKUP(E124,course_info!$A$2:$I$199,7,false),")"),"")</f>
        <v>(3,0)</v>
      </c>
      <c r="S124" s="74" t="str">
        <f t="shared" si="4"/>
        <v>commكهت-499</v>
      </c>
      <c r="T124" s="59" t="str">
        <f>VLOOKUP(S124,course_teacher!$A$1:$G$190,4,FALSE)</f>
        <v/>
      </c>
      <c r="U124" s="68" t="str">
        <f>VLOOKUP(S124,course_teacher!$A$1:$G$190,6,FALSE)</f>
        <v/>
      </c>
      <c r="V124" s="61" t="str">
        <f>CONCATENATE(VLOOKUP(S124,course_teacher!$A$1:$G$190,4,FALSE),"  ",VLOOKUP(S124,course_teacher!$A$1:$G$190,5,FALSE))</f>
        <v>  </v>
      </c>
      <c r="W124" s="61" t="str">
        <f>CONCATENATE(VLOOKUP(S124,course_teacher!$A$1:$G$190,6,FALSE),"  ",VLOOKUP(S124,course_teacher!$A$1:$G$190,7,FALSE))</f>
        <v>  </v>
      </c>
    </row>
    <row r="125" hidden="1">
      <c r="A125" s="62">
        <v>1.0</v>
      </c>
      <c r="B125" s="62">
        <v>0.0</v>
      </c>
      <c r="C125" s="63" t="s">
        <v>321</v>
      </c>
      <c r="D125" s="62">
        <v>1.0</v>
      </c>
      <c r="E125" s="64" t="s">
        <v>245</v>
      </c>
      <c r="F125" s="62" t="s">
        <v>173</v>
      </c>
      <c r="G125" s="63" t="s">
        <v>324</v>
      </c>
      <c r="H125" s="63" t="s">
        <v>330</v>
      </c>
      <c r="I125" s="63" t="str">
        <f>IF(G125="محاضرة",VLOOKUP(S125,course_teacher!$A$1:$G$190,4,FALSE),VLOOKUP(S125,course_teacher!$A$1:$G$190,6,FALSE))</f>
        <v>د.فاطمة مازن علي</v>
      </c>
      <c r="J125" s="62">
        <f>IFNA(VLOOKUP(E125,course_info!$A$1:$I$199,5,FALSE),"")</f>
        <v>400</v>
      </c>
      <c r="K125" s="63" t="str">
        <f>IFNA(VLOOKUP(E125,course_info!$A$1:$I$199,4,false),"")</f>
        <v>مقرر اختياري 4 : معالجة الصور الرقمية</v>
      </c>
      <c r="L125" s="65" t="str">
        <f t="shared" si="1"/>
        <v>الاحد 1</v>
      </c>
      <c r="M125" s="65" t="str">
        <f t="shared" si="2"/>
        <v>comm 400</v>
      </c>
      <c r="N125" s="65" t="str">
        <f>IFNA(CONCAT(VLOOKUP(D125, SlotTime!$A$2:$C$6, 3, FALSE),VLOOKUP(D125, SlotTime!$A$2:$C$6, 2, FALSE)),"")</f>
        <v>المحاضرة الاولي 8:50 - 10:20</v>
      </c>
      <c r="O125" s="65">
        <f t="shared" si="3"/>
        <v>1</v>
      </c>
      <c r="P125" s="65"/>
      <c r="Q125" s="65">
        <f>IFNA(SWITCH(G125,"محاضرة",VLOOKUP(E125,course_info!$A$2:$I$199,6,FALSE),"تمارين",VLOOKUP(E125,course_info!$A$2:$I$199,7,false)),"")</f>
        <v>2</v>
      </c>
      <c r="R125" s="66" t="str">
        <f>IFNA(CONCATENATE("(",VLOOKUP(E125,course_info!$A$2:$I$199,6,FALSE),",",VLOOKUP(E125,course_info!$A$2:$I$199,7,false),")"),"")</f>
        <v>(2,1)</v>
      </c>
      <c r="S125" s="65" t="str">
        <f t="shared" si="4"/>
        <v>commكهت-428</v>
      </c>
      <c r="T125" s="67" t="str">
        <f>VLOOKUP(S125,course_teacher!$A$1:$G$190,4,FALSE)</f>
        <v>د.فاطمة مازن علي</v>
      </c>
      <c r="U125" s="68" t="str">
        <f>VLOOKUP(S125,course_teacher!$A$1:$G$190,6,FALSE)</f>
        <v>م.هشام ياسر أحمد عبد الفتاح</v>
      </c>
      <c r="V125" s="69" t="str">
        <f>CONCATENATE(VLOOKUP(S125,course_teacher!$A$1:$G$190,4,FALSE),"  ",VLOOKUP(S125,course_teacher!$A$1:$G$190,5,FALSE))</f>
        <v>د.فاطمة مازن علي  </v>
      </c>
      <c r="W125" s="69" t="str">
        <f>CONCATENATE(VLOOKUP(S125,course_teacher!$A$1:$G$190,6,FALSE),"  ",VLOOKUP(S125,course_teacher!$A$1:$G$190,7,FALSE))</f>
        <v>م.هشام ياسر أحمد عبد الفتاح  </v>
      </c>
    </row>
    <row r="126" hidden="1">
      <c r="A126" s="70">
        <v>1.0</v>
      </c>
      <c r="B126" s="70">
        <v>0.0</v>
      </c>
      <c r="C126" s="73" t="s">
        <v>321</v>
      </c>
      <c r="D126" s="70">
        <v>1.0</v>
      </c>
      <c r="E126" s="77" t="s">
        <v>232</v>
      </c>
      <c r="F126" s="70" t="s">
        <v>173</v>
      </c>
      <c r="G126" s="73" t="s">
        <v>324</v>
      </c>
      <c r="H126" s="73" t="s">
        <v>329</v>
      </c>
      <c r="I126" s="73" t="str">
        <f>IF(G126="محاضرة",VLOOKUP(S126,course_teacher!$A$1:$G$190,4,FALSE),VLOOKUP(S126,course_teacher!$A$1:$G$190,6,FALSE))</f>
        <v>د.احمد جمال احمد</v>
      </c>
      <c r="J126" s="70">
        <f>IFNA(VLOOKUP(E126,course_info!$A$1:$I$199,5,FALSE),"")</f>
        <v>300</v>
      </c>
      <c r="K126" s="73" t="str">
        <f>IFNA(VLOOKUP(E126,course_info!$A$1:$I$199,4,false),"")</f>
        <v>مقرر اختياري 1 - إلكترونيات القوى</v>
      </c>
      <c r="L126" s="74" t="str">
        <f t="shared" si="1"/>
        <v>الاحد 1</v>
      </c>
      <c r="M126" s="74" t="str">
        <f t="shared" si="2"/>
        <v>comm 300</v>
      </c>
      <c r="N126" s="74" t="str">
        <f>IFNA(CONCAT(VLOOKUP(D126, SlotTime!$A$2:$C$6, 3, FALSE),VLOOKUP(D126, SlotTime!$A$2:$C$6, 2, FALSE)),"")</f>
        <v>المحاضرة الاولي 8:50 - 10:20</v>
      </c>
      <c r="O126" s="74">
        <f t="shared" si="3"/>
        <v>1</v>
      </c>
      <c r="P126" s="74"/>
      <c r="Q126" s="74">
        <f>IFNA(SWITCH(G126,"محاضرة",VLOOKUP(E126,course_info!$A$2:$I$199,6,FALSE),"تمارين",VLOOKUP(E126,course_info!$A$2:$I$199,7,false)),"")</f>
        <v>2</v>
      </c>
      <c r="R126" s="75" t="str">
        <f>IFNA(CONCATENATE("(",VLOOKUP(E126,course_info!$A$2:$I$199,6,FALSE),",",VLOOKUP(E126,course_info!$A$2:$I$199,7,false),")"),"")</f>
        <v>(2,1)</v>
      </c>
      <c r="S126" s="74" t="str">
        <f t="shared" si="4"/>
        <v>commكهت-322</v>
      </c>
      <c r="T126" s="59" t="str">
        <f>VLOOKUP(S126,course_teacher!$A$1:$G$190,4,FALSE)</f>
        <v>د.احمد جمال احمد</v>
      </c>
      <c r="U126" s="68" t="str">
        <f>VLOOKUP(S126,course_teacher!$A$1:$G$190,6,FALSE)</f>
        <v>م.محمد خالد محمد علي</v>
      </c>
      <c r="V126" s="61" t="str">
        <f>CONCATENATE(VLOOKUP(S126,course_teacher!$A$1:$G$190,4,FALSE),"  ",VLOOKUP(S126,course_teacher!$A$1:$G$190,5,FALSE))</f>
        <v>د.احمد جمال احمد  </v>
      </c>
      <c r="W126" s="61" t="str">
        <f>CONCATENATE(VLOOKUP(S126,course_teacher!$A$1:$G$190,6,FALSE),"  ",VLOOKUP(S126,course_teacher!$A$1:$G$190,7,FALSE))</f>
        <v>م.محمد خالد محمد علي  </v>
      </c>
    </row>
    <row r="127" hidden="1">
      <c r="A127" s="62">
        <v>1.0</v>
      </c>
      <c r="B127" s="62">
        <v>0.0</v>
      </c>
      <c r="C127" s="63" t="s">
        <v>321</v>
      </c>
      <c r="D127" s="62">
        <v>2.0</v>
      </c>
      <c r="E127" s="64" t="s">
        <v>227</v>
      </c>
      <c r="F127" s="62" t="s">
        <v>173</v>
      </c>
      <c r="G127" s="63" t="s">
        <v>324</v>
      </c>
      <c r="H127" s="63" t="s">
        <v>325</v>
      </c>
      <c r="I127" s="63" t="str">
        <f>IF(G127="محاضرة",VLOOKUP(S127,course_teacher!$A$1:$G$190,4,FALSE),VLOOKUP(S127,course_teacher!$A$1:$G$190,6,FALSE))</f>
        <v>د.احمد مصطفى</v>
      </c>
      <c r="J127" s="62">
        <f>IFNA(VLOOKUP(E127,course_info!$A$1:$I$199,5,FALSE),"")</f>
        <v>300</v>
      </c>
      <c r="K127" s="63" t="str">
        <f>IFNA(VLOOKUP(E127,course_info!$A$1:$I$199,4,false),"")</f>
        <v>المعالجات</v>
      </c>
      <c r="L127" s="65" t="str">
        <f t="shared" si="1"/>
        <v>الاحد 2</v>
      </c>
      <c r="M127" s="65" t="str">
        <f t="shared" si="2"/>
        <v>comm 300</v>
      </c>
      <c r="N127" s="65" t="str">
        <f>IFNA(CONCAT(VLOOKUP(D127, SlotTime!$A$2:$C$6, 3, FALSE),VLOOKUP(D127, SlotTime!$A$2:$C$6, 2, FALSE)),"")</f>
        <v>المحاضرة الثانية10:30 - 12:00</v>
      </c>
      <c r="O127" s="65">
        <f t="shared" si="3"/>
        <v>1</v>
      </c>
      <c r="P127" s="65"/>
      <c r="Q127" s="65">
        <f>IFNA(SWITCH(G127,"محاضرة",VLOOKUP(E127,course_info!$A$2:$I$199,6,FALSE),"تمارين",VLOOKUP(E127,course_info!$A$2:$I$199,7,false)),"")</f>
        <v>2</v>
      </c>
      <c r="R127" s="66" t="str">
        <f>IFNA(CONCATENATE("(",VLOOKUP(E127,course_info!$A$2:$I$199,6,FALSE),",",VLOOKUP(E127,course_info!$A$2:$I$199,7,false),")"),"")</f>
        <v>(2,3)</v>
      </c>
      <c r="S127" s="65" t="str">
        <f t="shared" si="4"/>
        <v>commكهت-304</v>
      </c>
      <c r="T127" s="67" t="str">
        <f>VLOOKUP(S127,course_teacher!$A$1:$G$190,4,FALSE)</f>
        <v>د.احمد مصطفى</v>
      </c>
      <c r="U127" s="68" t="str">
        <f>VLOOKUP(S127,course_teacher!$A$1:$G$190,6,FALSE)</f>
        <v>م.ندى الجمال</v>
      </c>
      <c r="V127" s="69" t="str">
        <f>CONCATENATE(VLOOKUP(S127,course_teacher!$A$1:$G$190,4,FALSE),"  ",VLOOKUP(S127,course_teacher!$A$1:$G$190,5,FALSE))</f>
        <v>د.احمد مصطفى  </v>
      </c>
      <c r="W127" s="69" t="str">
        <f>CONCATENATE(VLOOKUP(S127,course_teacher!$A$1:$G$190,6,FALSE),"  ",VLOOKUP(S127,course_teacher!$A$1:$G$190,7,FALSE))</f>
        <v>م.ندى الجمال  </v>
      </c>
    </row>
    <row r="128" hidden="1">
      <c r="A128" s="70">
        <v>1.0</v>
      </c>
      <c r="B128" s="70">
        <v>0.0</v>
      </c>
      <c r="C128" s="73" t="s">
        <v>321</v>
      </c>
      <c r="D128" s="70">
        <v>2.0</v>
      </c>
      <c r="E128" s="77" t="s">
        <v>249</v>
      </c>
      <c r="F128" s="70" t="s">
        <v>176</v>
      </c>
      <c r="G128" s="73" t="s">
        <v>324</v>
      </c>
      <c r="H128" s="73" t="s">
        <v>325</v>
      </c>
      <c r="I128" s="73" t="str">
        <f>IF(G128="محاضرة",VLOOKUP(S128,course_teacher!$A$1:$G$190,4,FALSE),VLOOKUP(S128,course_teacher!$A$1:$G$190,6,FALSE))</f>
        <v>د.احمد مصطفى</v>
      </c>
      <c r="J128" s="70">
        <f>IFNA(VLOOKUP(E128,course_info!$A$1:$I$199,5,FALSE),"")</f>
        <v>300</v>
      </c>
      <c r="K128" s="73" t="str">
        <f>IFNA(VLOOKUP(E128,course_info!$A$1:$I$199,4,false),"")</f>
        <v>المعالجات الدقيقة وتطبيقاتها</v>
      </c>
      <c r="L128" s="74" t="str">
        <f t="shared" si="1"/>
        <v>الاحد 2</v>
      </c>
      <c r="M128" s="74" t="str">
        <f t="shared" si="2"/>
        <v>comp 300</v>
      </c>
      <c r="N128" s="74" t="str">
        <f>IFNA(CONCAT(VLOOKUP(D128, SlotTime!$A$2:$C$6, 3, FALSE),VLOOKUP(D128, SlotTime!$A$2:$C$6, 2, FALSE)),"")</f>
        <v>المحاضرة الثانية10:30 - 12:00</v>
      </c>
      <c r="O128" s="74">
        <f t="shared" si="3"/>
        <v>1</v>
      </c>
      <c r="P128" s="74"/>
      <c r="Q128" s="74" t="str">
        <f>IFNA(SWITCH(G128,"محاضرة",VLOOKUP(E128,course_info!$A$2:$I$199,6,FALSE),"تمارين",VLOOKUP(E128,course_info!$A$2:$I$199,7,false)),"")</f>
        <v/>
      </c>
      <c r="R128" s="75" t="str">
        <f>IFNA(CONCATENATE("(",VLOOKUP(E128,course_info!$A$2:$I$199,6,FALSE),",",VLOOKUP(E128,course_info!$A$2:$I$199,7,false),")"),"")</f>
        <v>(,)</v>
      </c>
      <c r="S128" s="74" t="str">
        <f t="shared" si="4"/>
        <v>compكهح-301</v>
      </c>
      <c r="T128" s="59" t="str">
        <f>VLOOKUP(S128,course_teacher!$A$1:$G$190,4,FALSE)</f>
        <v>د.احمد مصطفى</v>
      </c>
      <c r="U128" s="68" t="str">
        <f>VLOOKUP(S128,course_teacher!$A$1:$G$190,6,FALSE)</f>
        <v>م.ندى الجمال</v>
      </c>
      <c r="V128" s="61" t="str">
        <f>CONCATENATE(VLOOKUP(S128,course_teacher!$A$1:$G$190,4,FALSE),"  ",VLOOKUP(S128,course_teacher!$A$1:$G$190,5,FALSE))</f>
        <v>د.احمد مصطفى  </v>
      </c>
      <c r="W128" s="61" t="str">
        <f>CONCATENATE(VLOOKUP(S128,course_teacher!$A$1:$G$190,6,FALSE),"  ",VLOOKUP(S128,course_teacher!$A$1:$G$190,7,FALSE))</f>
        <v>م.ندى الجمال  </v>
      </c>
    </row>
    <row r="129" hidden="1">
      <c r="A129" s="62">
        <v>1.0</v>
      </c>
      <c r="B129" s="62">
        <v>0.0</v>
      </c>
      <c r="C129" s="63" t="s">
        <v>321</v>
      </c>
      <c r="D129" s="62">
        <v>4.0</v>
      </c>
      <c r="E129" s="64" t="s">
        <v>295</v>
      </c>
      <c r="F129" s="62" t="s">
        <v>201</v>
      </c>
      <c r="G129" s="63" t="s">
        <v>324</v>
      </c>
      <c r="H129" s="63" t="s">
        <v>330</v>
      </c>
      <c r="I129" s="63" t="str">
        <f>IF(G129="محاضرة",VLOOKUP(S129,course_teacher!$A$1:$G$190,4,FALSE),VLOOKUP(S129,course_teacher!$A$1:$G$190,6,FALSE))</f>
        <v>د.محمود محمد عادل</v>
      </c>
      <c r="J129" s="62">
        <f>IFNA(VLOOKUP(E129,course_info!$A$1:$I$199,5,FALSE),"")</f>
        <v>400</v>
      </c>
      <c r="K129" s="63" t="str">
        <f>IFNA(VLOOKUP(E129,course_info!$A$1:$I$199,4,false),"")</f>
        <v>التدريب الميداني</v>
      </c>
      <c r="L129" s="65" t="str">
        <f t="shared" si="1"/>
        <v>الاحد 4</v>
      </c>
      <c r="M129" s="65" t="str">
        <f t="shared" si="2"/>
        <v>pow 400</v>
      </c>
      <c r="N129" s="65" t="str">
        <f>IFNA(CONCAT(VLOOKUP(D129, SlotTime!$A$2:$C$6, 3, FALSE),VLOOKUP(D129, SlotTime!$A$2:$C$6, 2, FALSE)),"")</f>
        <v>المحاضرة الرابعة2:00 - 3:30</v>
      </c>
      <c r="O129" s="65">
        <f t="shared" si="3"/>
        <v>1</v>
      </c>
      <c r="P129" s="62"/>
      <c r="Q129" s="65">
        <f>IFNA(SWITCH(G129,"محاضرة",VLOOKUP(E129,course_info!$A$2:$I$199,6,FALSE),"تمارين",VLOOKUP(E129,course_info!$A$2:$I$199,7,false)),"")</f>
        <v>2</v>
      </c>
      <c r="R129" s="66" t="str">
        <f>IFNA(CONCATENATE("(",VLOOKUP(E129,course_info!$A$2:$I$199,6,FALSE),",",VLOOKUP(E129,course_info!$A$2:$I$199,7,false),")"),"")</f>
        <v>(2,1)</v>
      </c>
      <c r="S129" s="65" t="str">
        <f t="shared" si="4"/>
        <v>powكهق-498</v>
      </c>
      <c r="T129" s="67" t="str">
        <f>VLOOKUP(S129,course_teacher!$A$1:$G$190,4,FALSE)</f>
        <v>د.محمود محمد عادل</v>
      </c>
      <c r="U129" s="68" t="str">
        <f>VLOOKUP(S129,course_teacher!$A$1:$G$190,6,FALSE)</f>
        <v>م.محمد ربيع</v>
      </c>
      <c r="V129" s="69" t="str">
        <f>CONCATENATE(VLOOKUP(S129,course_teacher!$A$1:$G$190,4,FALSE),"  ",VLOOKUP(S129,course_teacher!$A$1:$G$190,5,FALSE))</f>
        <v>د.محمود محمد عادل  </v>
      </c>
      <c r="W129" s="69" t="str">
        <f>CONCATENATE(VLOOKUP(S129,course_teacher!$A$1:$G$190,6,FALSE),"  ",VLOOKUP(S129,course_teacher!$A$1:$G$190,7,FALSE))</f>
        <v>م.محمد ربيع  </v>
      </c>
    </row>
    <row r="130" hidden="1">
      <c r="A130" s="70">
        <v>1.0</v>
      </c>
      <c r="B130" s="70">
        <v>0.0</v>
      </c>
      <c r="C130" s="73" t="s">
        <v>333</v>
      </c>
      <c r="D130" s="70">
        <v>3.0</v>
      </c>
      <c r="E130" s="72" t="s">
        <v>207</v>
      </c>
      <c r="F130" s="70" t="s">
        <v>173</v>
      </c>
      <c r="G130" s="73" t="s">
        <v>319</v>
      </c>
      <c r="H130" s="73" t="s">
        <v>328</v>
      </c>
      <c r="I130" s="73" t="str">
        <f>IF(G130="محاضرة",VLOOKUP(S130,course_teacher!$A$1:$G$190,4,FALSE),VLOOKUP(S130,course_teacher!$A$1:$G$190,6,FALSE))</f>
        <v>م.محمد خالد محمد علي</v>
      </c>
      <c r="J130" s="70">
        <f>IFNA(VLOOKUP(E130,course_info!$A$1:$I$199,5,FALSE),"")</f>
        <v>200</v>
      </c>
      <c r="K130" s="73" t="str">
        <f>IFNA(VLOOKUP(E130,course_info!$A$1:$I$199,4,false),"")</f>
        <v>Properties of Electrical Materials</v>
      </c>
      <c r="L130" s="74" t="str">
        <f t="shared" si="1"/>
        <v>الخميس 3</v>
      </c>
      <c r="M130" s="74" t="str">
        <f t="shared" si="2"/>
        <v>comm 200</v>
      </c>
      <c r="N130" s="74" t="str">
        <f>IFNA(CONCAT(VLOOKUP(D130, SlotTime!$A$2:$C$6, 3, FALSE),VLOOKUP(D130, SlotTime!$A$2:$C$6, 2, FALSE)),"")</f>
        <v>المحاضرة الثالثه 12:20 - 1:50</v>
      </c>
      <c r="O130" s="74">
        <f t="shared" si="3"/>
        <v>5</v>
      </c>
      <c r="P130" s="74"/>
      <c r="Q130" s="74" t="str">
        <f>IFNA(SWITCH(G130,"محاضرة",VLOOKUP(E130,course_info!$A$2:$I$199,6,FALSE),"تمارين",VLOOKUP(E130,course_info!$A$2:$I$199,7,false)),"")</f>
        <v/>
      </c>
      <c r="R130" s="75" t="str">
        <f>IFNA(CONCATENATE("(",VLOOKUP(E130,course_info!$A$2:$I$199,6,FALSE),",",VLOOKUP(E130,course_info!$A$2:$I$199,7,false),")"),"")</f>
        <v>(,)</v>
      </c>
      <c r="S130" s="74" t="str">
        <f t="shared" si="4"/>
        <v>commEPE-211</v>
      </c>
      <c r="T130" s="59" t="str">
        <f>VLOOKUP(S130,course_teacher!$A$1:$G$190,4,FALSE)</f>
        <v>د.محمود محمد عادل</v>
      </c>
      <c r="U130" s="68" t="str">
        <f>VLOOKUP(S130,course_teacher!$A$1:$G$190,6,FALSE)</f>
        <v>م.محمد خالد محمد علي</v>
      </c>
      <c r="V130" s="61" t="str">
        <f>CONCATENATE(VLOOKUP(S130,course_teacher!$A$1:$G$190,4,FALSE),"  ",VLOOKUP(S130,course_teacher!$A$1:$G$190,5,FALSE))</f>
        <v>د.محمود محمد عادل  </v>
      </c>
      <c r="W130" s="61" t="str">
        <f>CONCATENATE(VLOOKUP(S130,course_teacher!$A$1:$G$190,6,FALSE),"  ",VLOOKUP(S130,course_teacher!$A$1:$G$190,7,FALSE))</f>
        <v>م.محمد خالد محمد علي  </v>
      </c>
    </row>
    <row r="131" hidden="1">
      <c r="A131" s="62">
        <v>1.0</v>
      </c>
      <c r="B131" s="62">
        <v>0.0</v>
      </c>
      <c r="C131" s="63" t="s">
        <v>333</v>
      </c>
      <c r="D131" s="62">
        <v>3.0</v>
      </c>
      <c r="E131" s="64" t="s">
        <v>286</v>
      </c>
      <c r="F131" s="62" t="s">
        <v>201</v>
      </c>
      <c r="G131" s="63" t="s">
        <v>319</v>
      </c>
      <c r="H131" s="63" t="s">
        <v>331</v>
      </c>
      <c r="I131" s="63" t="str">
        <f>IF(G131="محاضرة",VLOOKUP(S131,course_teacher!$A$1:$G$190,4,FALSE),VLOOKUP(S131,course_teacher!$A$1:$G$190,6,FALSE))</f>
        <v>م.احمد عويس شعبان</v>
      </c>
      <c r="J131" s="62">
        <f>IFNA(VLOOKUP(E131,course_info!$A$1:$I$199,5,FALSE),"")</f>
        <v>400</v>
      </c>
      <c r="K131" s="63" t="str">
        <f>IFNA(VLOOKUP(E131,course_info!$A$1:$I$199,4,false),"")</f>
        <v>التشغيل الأمثل ودراسة الاتزان والاعتمادية لنظم القوى الكهربية</v>
      </c>
      <c r="L131" s="65" t="str">
        <f t="shared" si="1"/>
        <v>الخميس 3</v>
      </c>
      <c r="M131" s="65" t="str">
        <f t="shared" si="2"/>
        <v>pow 400</v>
      </c>
      <c r="N131" s="65" t="str">
        <f>IFNA(CONCAT(VLOOKUP(D131, SlotTime!$A$2:$C$6, 3, FALSE),VLOOKUP(D131, SlotTime!$A$2:$C$6, 2, FALSE)),"")</f>
        <v>المحاضرة الثالثه 12:20 - 1:50</v>
      </c>
      <c r="O131" s="65">
        <f t="shared" si="3"/>
        <v>5</v>
      </c>
      <c r="P131" s="65"/>
      <c r="Q131" s="65" t="str">
        <f>IFNA(SWITCH(G131,"محاضرة",VLOOKUP(E131,course_info!$A$2:$I$199,6,FALSE),"تمارين",VLOOKUP(E131,course_info!$A$2:$I$199,7,false)),"")</f>
        <v/>
      </c>
      <c r="R131" s="66" t="str">
        <f>IFNA(CONCATENATE("(",VLOOKUP(E131,course_info!$A$2:$I$199,6,FALSE),",",VLOOKUP(E131,course_info!$A$2:$I$199,7,false),")"),"")</f>
        <v>(,)</v>
      </c>
      <c r="S131" s="65" t="str">
        <f t="shared" si="4"/>
        <v>powكهق-401</v>
      </c>
      <c r="T131" s="67" t="str">
        <f>VLOOKUP(S131,course_teacher!$A$1:$G$190,4,FALSE)</f>
        <v>أ.م.د.عبير جلال</v>
      </c>
      <c r="U131" s="68" t="str">
        <f>VLOOKUP(S131,course_teacher!$A$1:$G$190,6,FALSE)</f>
        <v>م.احمد عويس شعبان</v>
      </c>
      <c r="V131" s="69" t="str">
        <f>CONCATENATE(VLOOKUP(S131,course_teacher!$A$1:$G$190,4,FALSE),"  ",VLOOKUP(S131,course_teacher!$A$1:$G$190,5,FALSE))</f>
        <v>أ.م.د.عبير جلال  </v>
      </c>
      <c r="W131" s="69" t="str">
        <f>CONCATENATE(VLOOKUP(S131,course_teacher!$A$1:$G$190,6,FALSE),"  ",VLOOKUP(S131,course_teacher!$A$1:$G$190,7,FALSE))</f>
        <v>م.احمد عويس شعبان  </v>
      </c>
    </row>
    <row r="132" hidden="1">
      <c r="A132" s="70">
        <v>1.0</v>
      </c>
      <c r="B132" s="70">
        <v>0.0</v>
      </c>
      <c r="C132" s="73" t="s">
        <v>333</v>
      </c>
      <c r="D132" s="70">
        <v>3.0</v>
      </c>
      <c r="E132" s="77" t="s">
        <v>258</v>
      </c>
      <c r="F132" s="70" t="s">
        <v>176</v>
      </c>
      <c r="G132" s="73" t="s">
        <v>324</v>
      </c>
      <c r="H132" s="73" t="s">
        <v>327</v>
      </c>
      <c r="I132" s="73" t="str">
        <f>IF(G132="محاضرة",VLOOKUP(S132,course_teacher!$A$1:$G$190,4,FALSE),VLOOKUP(S132,course_teacher!$A$1:$G$190,6,FALSE))</f>
        <v>د.سيد طه</v>
      </c>
      <c r="J132" s="70">
        <f>IFNA(VLOOKUP(E132,course_info!$A$1:$I$199,5,FALSE),"")</f>
        <v>400</v>
      </c>
      <c r="K132" s="73" t="str">
        <f>IFNA(VLOOKUP(E132,course_info!$A$1:$I$199,4,false),"")</f>
        <v>تصميم تطبيقات الويب</v>
      </c>
      <c r="L132" s="74" t="str">
        <f t="shared" si="1"/>
        <v>الخميس 3</v>
      </c>
      <c r="M132" s="74" t="str">
        <f t="shared" si="2"/>
        <v>comp 400</v>
      </c>
      <c r="N132" s="74" t="str">
        <f>IFNA(CONCAT(VLOOKUP(D132, SlotTime!$A$2:$C$6, 3, FALSE),VLOOKUP(D132, SlotTime!$A$2:$C$6, 2, FALSE)),"")</f>
        <v>المحاضرة الثالثه 12:20 - 1:50</v>
      </c>
      <c r="O132" s="74">
        <f t="shared" si="3"/>
        <v>5</v>
      </c>
      <c r="P132" s="74"/>
      <c r="Q132" s="74" t="str">
        <f>IFNA(SWITCH(G132,"محاضرة",VLOOKUP(E132,course_info!$A$2:$I$199,6,FALSE),"تمارين",VLOOKUP(E132,course_info!$A$2:$I$199,7,false)),"")</f>
        <v/>
      </c>
      <c r="R132" s="75" t="str">
        <f>IFNA(CONCATENATE("(",VLOOKUP(E132,course_info!$A$2:$I$199,6,FALSE),",",VLOOKUP(E132,course_info!$A$2:$I$199,7,false),")"),"")</f>
        <v>(,)</v>
      </c>
      <c r="S132" s="74" t="str">
        <f t="shared" si="4"/>
        <v>compكهح-401</v>
      </c>
      <c r="T132" s="59" t="str">
        <f>VLOOKUP(S132,course_teacher!$A$1:$G$190,4,FALSE)</f>
        <v>د.سيد طه</v>
      </c>
      <c r="U132" s="68" t="str">
        <f>VLOOKUP(S132,course_teacher!$A$1:$G$190,6,FALSE)</f>
        <v>م.ندى الجمال</v>
      </c>
      <c r="V132" s="61" t="str">
        <f>CONCATENATE(VLOOKUP(S132,course_teacher!$A$1:$G$190,4,FALSE),"  ",VLOOKUP(S132,course_teacher!$A$1:$G$190,5,FALSE))</f>
        <v>د.سيد طه  </v>
      </c>
      <c r="W132" s="61" t="str">
        <f>CONCATENATE(VLOOKUP(S132,course_teacher!$A$1:$G$190,6,FALSE),"  ",VLOOKUP(S132,course_teacher!$A$1:$G$190,7,FALSE))</f>
        <v>م.ندى الجمال  م.عبدالرحمن رجب هاشم</v>
      </c>
    </row>
    <row r="133" hidden="1">
      <c r="A133" s="78">
        <v>1.0</v>
      </c>
      <c r="B133" s="78">
        <v>0.0</v>
      </c>
      <c r="C133" s="79" t="s">
        <v>333</v>
      </c>
      <c r="D133" s="80">
        <v>3.0</v>
      </c>
      <c r="E133" s="78" t="s">
        <v>229</v>
      </c>
      <c r="F133" s="81" t="s">
        <v>173</v>
      </c>
      <c r="G133" s="79" t="s">
        <v>319</v>
      </c>
      <c r="H133" s="79" t="s">
        <v>325</v>
      </c>
      <c r="I133" s="81" t="str">
        <f>IF(G133="محاضرة",VLOOKUP(S133,course_teacher!$A$1:$G$190,4,FALSE),VLOOKUP(S133,course_teacher!$A$1:$G$190,6,FALSE))</f>
        <v>م.هادي سامر عبدالحافظ</v>
      </c>
      <c r="J133" s="81">
        <f>IFNA(VLOOKUP(E133,course_info!$A$1:$I$199,5,FALSE),"")</f>
        <v>300</v>
      </c>
      <c r="K133" s="81" t="str">
        <f>IFNA(VLOOKUP(E133,course_info!$A$1:$I$199,4,false),"")</f>
        <v>هندسة التحكم</v>
      </c>
      <c r="L133" s="67" t="str">
        <f t="shared" si="1"/>
        <v>الخميس 3</v>
      </c>
      <c r="M133" s="67" t="str">
        <f t="shared" si="2"/>
        <v>comm 300</v>
      </c>
      <c r="N133" s="67" t="str">
        <f>IFNA(CONCAT(VLOOKUP(D133, SlotTime!$A$2:$C$6, 3, FALSE),VLOOKUP(D133, SlotTime!$A$2:$C$6, 2, FALSE)),"")</f>
        <v>المحاضرة الثالثه 12:20 - 1:50</v>
      </c>
      <c r="O133" s="67">
        <f t="shared" si="3"/>
        <v>5</v>
      </c>
      <c r="P133" s="67"/>
      <c r="Q133" s="67">
        <f>IFNA(SWITCH(G133,"محاضرة",VLOOKUP(E133,course_info!$A$2:$I$199,6,FALSE),"تمارين",VLOOKUP(E133,course_info!$A$2:$I$199,7,false)),"")</f>
        <v>2</v>
      </c>
      <c r="R133" s="83" t="str">
        <f>IFNA(CONCATENATE("(",VLOOKUP(E133,course_info!$A$2:$I$199,6,FALSE),",",VLOOKUP(E133,course_info!$A$2:$I$199,7,false),")"),"")</f>
        <v>(2,2)</v>
      </c>
      <c r="S133" s="67" t="str">
        <f t="shared" si="4"/>
        <v>commكهت-305</v>
      </c>
      <c r="T133" s="67" t="str">
        <f>VLOOKUP(S133,course_teacher!$A$1:$G$190,4,FALSE)</f>
        <v>د.أحمد فرحان محمد</v>
      </c>
      <c r="U133" s="69" t="str">
        <f>VLOOKUP(S133,course_teacher!$A$1:$G$190,6,FALSE)</f>
        <v>م.هادي سامر عبدالحافظ</v>
      </c>
      <c r="V133" s="69" t="str">
        <f>CONCATENATE(VLOOKUP(S133,course_teacher!$A$1:$G$190,4,FALSE),"  ",VLOOKUP(S133,course_teacher!$A$1:$G$190,5,FALSE))</f>
        <v>د.أحمد فرحان محمد  </v>
      </c>
      <c r="W133" s="69" t="str">
        <f>CONCATENATE(VLOOKUP(S133,course_teacher!$A$1:$G$190,6,FALSE),"  ",VLOOKUP(S133,course_teacher!$A$1:$G$190,7,FALSE))</f>
        <v>م.هادي سامر عبدالحافظ  </v>
      </c>
    </row>
    <row r="134" hidden="1">
      <c r="A134" s="70">
        <v>1.0</v>
      </c>
      <c r="B134" s="70">
        <v>0.0</v>
      </c>
      <c r="C134" s="73" t="s">
        <v>333</v>
      </c>
      <c r="D134" s="70">
        <v>3.0</v>
      </c>
      <c r="E134" s="77" t="s">
        <v>279</v>
      </c>
      <c r="F134" s="70" t="s">
        <v>201</v>
      </c>
      <c r="G134" s="73" t="s">
        <v>324</v>
      </c>
      <c r="H134" s="73" t="s">
        <v>330</v>
      </c>
      <c r="I134" s="73" t="str">
        <f>IF(G134="محاضرة",VLOOKUP(S134,course_teacher!$A$1:$G$190,4,FALSE),VLOOKUP(S134,course_teacher!$A$1:$G$190,6,FALSE))</f>
        <v>أ.م.د.داليا علام</v>
      </c>
      <c r="J134" s="70">
        <f>IFNA(VLOOKUP(E134,course_info!$A$1:$I$199,5,FALSE),"")</f>
        <v>300</v>
      </c>
      <c r="K134" s="73" t="str">
        <f>IFNA(VLOOKUP(E134,course_info!$A$1:$I$199,4,false),"")</f>
        <v>الكترونيات القوى</v>
      </c>
      <c r="L134" s="74" t="str">
        <f t="shared" si="1"/>
        <v>الخميس 3</v>
      </c>
      <c r="M134" s="74" t="str">
        <f t="shared" si="2"/>
        <v>pow 300</v>
      </c>
      <c r="N134" s="74" t="str">
        <f>IFNA(CONCAT(VLOOKUP(D134, SlotTime!$A$2:$C$6, 3, FALSE),VLOOKUP(D134, SlotTime!$A$2:$C$6, 2, FALSE)),"")</f>
        <v>المحاضرة الثالثه 12:20 - 1:50</v>
      </c>
      <c r="O134" s="74">
        <f t="shared" si="3"/>
        <v>5</v>
      </c>
      <c r="P134" s="70"/>
      <c r="Q134" s="74" t="str">
        <f>IFNA(SWITCH(G134,"محاضرة",VLOOKUP(E134,course_info!$A$2:$I$199,6,FALSE),"تمارين",VLOOKUP(E134,course_info!$A$2:$I$199,7,false)),"")</f>
        <v/>
      </c>
      <c r="R134" s="75" t="str">
        <f>IFNA(CONCATENATE("(",VLOOKUP(E134,course_info!$A$2:$I$199,6,FALSE),",",VLOOKUP(E134,course_info!$A$2:$I$199,7,false),")"),"")</f>
        <v>(,)</v>
      </c>
      <c r="S134" s="74" t="str">
        <f t="shared" si="4"/>
        <v>powكهق-304</v>
      </c>
      <c r="T134" s="59" t="str">
        <f>VLOOKUP(S134,course_teacher!$A$1:$G$190,4,FALSE)</f>
        <v>أ.م.د.داليا علام</v>
      </c>
      <c r="U134" s="68" t="str">
        <f>VLOOKUP(S134,course_teacher!$A$1:$G$190,6,FALSE)</f>
        <v>م.محمد يحيى</v>
      </c>
      <c r="V134" s="61" t="str">
        <f>CONCATENATE(VLOOKUP(S134,course_teacher!$A$1:$G$190,4,FALSE),"  ",VLOOKUP(S134,course_teacher!$A$1:$G$190,5,FALSE))</f>
        <v>أ.م.د.داليا علام  </v>
      </c>
      <c r="W134" s="61" t="str">
        <f>CONCATENATE(VLOOKUP(S134,course_teacher!$A$1:$G$190,6,FALSE),"  ",VLOOKUP(S134,course_teacher!$A$1:$G$190,7,FALSE))</f>
        <v>م.محمد يحيى  </v>
      </c>
    </row>
    <row r="135" hidden="1">
      <c r="A135" s="62">
        <v>1.0</v>
      </c>
      <c r="B135" s="62">
        <v>0.0</v>
      </c>
      <c r="C135" s="63" t="s">
        <v>333</v>
      </c>
      <c r="D135" s="62">
        <v>4.0</v>
      </c>
      <c r="E135" s="64" t="s">
        <v>229</v>
      </c>
      <c r="F135" s="62" t="s">
        <v>176</v>
      </c>
      <c r="G135" s="63" t="s">
        <v>319</v>
      </c>
      <c r="H135" s="63" t="s">
        <v>325</v>
      </c>
      <c r="I135" s="63" t="str">
        <f>IF(G135="محاضرة",VLOOKUP(S135,course_teacher!$A$1:$G$190,4,FALSE),VLOOKUP(S135,course_teacher!$A$1:$G$190,6,FALSE))</f>
        <v>م.هادي سامر عبدالحافظ</v>
      </c>
      <c r="J135" s="62">
        <f>IFNA(VLOOKUP(E135,course_info!$A$1:$I$199,5,FALSE),"")</f>
        <v>300</v>
      </c>
      <c r="K135" s="63" t="str">
        <f>IFNA(VLOOKUP(E135,course_info!$A$1:$I$199,4,false),"")</f>
        <v>هندسة التحكم</v>
      </c>
      <c r="L135" s="65" t="str">
        <f t="shared" si="1"/>
        <v>الخميس 4</v>
      </c>
      <c r="M135" s="65" t="str">
        <f t="shared" si="2"/>
        <v>comp 300</v>
      </c>
      <c r="N135" s="65" t="str">
        <f>IFNA(CONCAT(VLOOKUP(D135, SlotTime!$A$2:$C$6, 3, FALSE),VLOOKUP(D135, SlotTime!$A$2:$C$6, 2, FALSE)),"")</f>
        <v>المحاضرة الرابعة2:00 - 3:30</v>
      </c>
      <c r="O135" s="65">
        <f t="shared" si="3"/>
        <v>5</v>
      </c>
      <c r="P135" s="65"/>
      <c r="Q135" s="65">
        <f>IFNA(SWITCH(G135,"محاضرة",VLOOKUP(E135,course_info!$A$2:$I$199,6,FALSE),"تمارين",VLOOKUP(E135,course_info!$A$2:$I$199,7,false)),"")</f>
        <v>2</v>
      </c>
      <c r="R135" s="66" t="str">
        <f>IFNA(CONCATENATE("(",VLOOKUP(E135,course_info!$A$2:$I$199,6,FALSE),",",VLOOKUP(E135,course_info!$A$2:$I$199,7,false),")"),"")</f>
        <v>(2,2)</v>
      </c>
      <c r="S135" s="65" t="str">
        <f t="shared" si="4"/>
        <v>compكهت-305</v>
      </c>
      <c r="T135" s="67" t="str">
        <f>VLOOKUP(S135,course_teacher!$A$1:$G$190,4,FALSE)</f>
        <v>د.أحمد فرحان محمد</v>
      </c>
      <c r="U135" s="68" t="str">
        <f>VLOOKUP(S135,course_teacher!$A$1:$G$190,6,FALSE)</f>
        <v>م.هادي سامر عبدالحافظ</v>
      </c>
      <c r="V135" s="69" t="str">
        <f>CONCATENATE(VLOOKUP(S135,course_teacher!$A$1:$G$190,4,FALSE),"  ",VLOOKUP(S135,course_teacher!$A$1:$G$190,5,FALSE))</f>
        <v>د.أحمد فرحان محمد  </v>
      </c>
      <c r="W135" s="69" t="str">
        <f>CONCATENATE(VLOOKUP(S135,course_teacher!$A$1:$G$190,6,FALSE),"  ",VLOOKUP(S135,course_teacher!$A$1:$G$190,7,FALSE))</f>
        <v>م.هادي سامر عبدالحافظ  </v>
      </c>
    </row>
    <row r="136" hidden="1">
      <c r="A136" s="70">
        <v>1.0</v>
      </c>
      <c r="B136" s="70">
        <v>0.0</v>
      </c>
      <c r="C136" s="73" t="s">
        <v>333</v>
      </c>
      <c r="D136" s="70">
        <v>4.0</v>
      </c>
      <c r="E136" s="77" t="s">
        <v>295</v>
      </c>
      <c r="F136" s="70" t="s">
        <v>201</v>
      </c>
      <c r="G136" s="73" t="s">
        <v>319</v>
      </c>
      <c r="H136" s="73" t="s">
        <v>331</v>
      </c>
      <c r="I136" s="73" t="str">
        <f>IF(G136="محاضرة",VLOOKUP(S136,course_teacher!$A$1:$G$190,4,FALSE),VLOOKUP(S136,course_teacher!$A$1:$G$190,6,FALSE))</f>
        <v>م.محمد ربيع</v>
      </c>
      <c r="J136" s="70">
        <f>IFNA(VLOOKUP(E136,course_info!$A$1:$I$199,5,FALSE),"")</f>
        <v>400</v>
      </c>
      <c r="K136" s="73" t="str">
        <f>IFNA(VLOOKUP(E136,course_info!$A$1:$I$199,4,false),"")</f>
        <v>التدريب الميداني</v>
      </c>
      <c r="L136" s="74" t="str">
        <f t="shared" si="1"/>
        <v>الخميس 4</v>
      </c>
      <c r="M136" s="74" t="str">
        <f t="shared" si="2"/>
        <v>pow 400</v>
      </c>
      <c r="N136" s="74" t="str">
        <f>IFNA(CONCAT(VLOOKUP(D136, SlotTime!$A$2:$C$6, 3, FALSE),VLOOKUP(D136, SlotTime!$A$2:$C$6, 2, FALSE)),"")</f>
        <v>المحاضرة الرابعة2:00 - 3:30</v>
      </c>
      <c r="O136" s="74">
        <f t="shared" si="3"/>
        <v>5</v>
      </c>
      <c r="P136" s="70"/>
      <c r="Q136" s="74">
        <f>IFNA(SWITCH(G136,"محاضرة",VLOOKUP(E136,course_info!$A$2:$I$199,6,FALSE),"تمارين",VLOOKUP(E136,course_info!$A$2:$I$199,7,false)),"")</f>
        <v>1</v>
      </c>
      <c r="R136" s="75" t="str">
        <f>IFNA(CONCATENATE("(",VLOOKUP(E136,course_info!$A$2:$I$199,6,FALSE),",",VLOOKUP(E136,course_info!$A$2:$I$199,7,false),")"),"")</f>
        <v>(2,1)</v>
      </c>
      <c r="S136" s="74" t="str">
        <f t="shared" si="4"/>
        <v>powكهق-498</v>
      </c>
      <c r="T136" s="59" t="str">
        <f>VLOOKUP(S136,course_teacher!$A$1:$G$190,4,FALSE)</f>
        <v>د.محمود محمد عادل</v>
      </c>
      <c r="U136" s="68" t="str">
        <f>VLOOKUP(S136,course_teacher!$A$1:$G$190,6,FALSE)</f>
        <v>م.محمد ربيع</v>
      </c>
      <c r="V136" s="61" t="str">
        <f>CONCATENATE(VLOOKUP(S136,course_teacher!$A$1:$G$190,4,FALSE),"  ",VLOOKUP(S136,course_teacher!$A$1:$G$190,5,FALSE))</f>
        <v>د.محمود محمد عادل  </v>
      </c>
      <c r="W136" s="61" t="str">
        <f>CONCATENATE(VLOOKUP(S136,course_teacher!$A$1:$G$190,6,FALSE),"  ",VLOOKUP(S136,course_teacher!$A$1:$G$190,7,FALSE))</f>
        <v>م.محمد ربيع  </v>
      </c>
    </row>
    <row r="137" hidden="1">
      <c r="A137" s="62">
        <v>1.0</v>
      </c>
      <c r="B137" s="62">
        <v>0.0</v>
      </c>
      <c r="C137" s="63" t="s">
        <v>333</v>
      </c>
      <c r="D137" s="62">
        <v>4.0</v>
      </c>
      <c r="E137" s="64" t="s">
        <v>247</v>
      </c>
      <c r="F137" s="62" t="s">
        <v>173</v>
      </c>
      <c r="G137" s="63" t="s">
        <v>319</v>
      </c>
      <c r="H137" s="63" t="s">
        <v>326</v>
      </c>
      <c r="I137" s="63" t="str">
        <f>IF(G137="محاضرة",VLOOKUP(S137,course_teacher!$A$1:$G$190,4,FALSE),VLOOKUP(S137,course_teacher!$A$1:$G$190,6,FALSE))</f>
        <v>م.هشام ياسر أحمد عبد الفتاح</v>
      </c>
      <c r="J137" s="62">
        <f>IFNA(VLOOKUP(E137,course_info!$A$1:$I$199,5,FALSE),"")</f>
        <v>400</v>
      </c>
      <c r="K137" s="63" t="str">
        <f>IFNA(VLOOKUP(E137,course_info!$A$1:$I$199,4,false),"")</f>
        <v>التدريب الميداني</v>
      </c>
      <c r="L137" s="65" t="str">
        <f t="shared" si="1"/>
        <v>الخميس 4</v>
      </c>
      <c r="M137" s="65" t="str">
        <f t="shared" si="2"/>
        <v>comm 400</v>
      </c>
      <c r="N137" s="65" t="str">
        <f>IFNA(CONCAT(VLOOKUP(D137, SlotTime!$A$2:$C$6, 3, FALSE),VLOOKUP(D137, SlotTime!$A$2:$C$6, 2, FALSE)),"")</f>
        <v>المحاضرة الرابعة2:00 - 3:30</v>
      </c>
      <c r="O137" s="65">
        <f t="shared" si="3"/>
        <v>5</v>
      </c>
      <c r="P137" s="62"/>
      <c r="Q137" s="65">
        <f>IFNA(SWITCH(G137,"محاضرة",VLOOKUP(E137,course_info!$A$2:$I$199,6,FALSE),"تمارين",VLOOKUP(E137,course_info!$A$2:$I$199,7,false)),"")</f>
        <v>1</v>
      </c>
      <c r="R137" s="66" t="str">
        <f>IFNA(CONCATENATE("(",VLOOKUP(E137,course_info!$A$2:$I$199,6,FALSE),",",VLOOKUP(E137,course_info!$A$2:$I$199,7,false),")"),"")</f>
        <v>(2,1)</v>
      </c>
      <c r="S137" s="65" t="str">
        <f t="shared" si="4"/>
        <v>commكهت-498</v>
      </c>
      <c r="T137" s="67" t="str">
        <f>VLOOKUP(S137,course_teacher!$A$1:$G$190,4,FALSE)</f>
        <v>د.رانية فؤاد</v>
      </c>
      <c r="U137" s="68" t="str">
        <f>VLOOKUP(S137,course_teacher!$A$1:$G$190,6,FALSE)</f>
        <v>م.هشام ياسر أحمد عبد الفتاح</v>
      </c>
      <c r="V137" s="69" t="str">
        <f>CONCATENATE(VLOOKUP(S137,course_teacher!$A$1:$G$190,4,FALSE),"  ",VLOOKUP(S137,course_teacher!$A$1:$G$190,5,FALSE))</f>
        <v>د.رانية فؤاد  </v>
      </c>
      <c r="W137" s="69" t="str">
        <f>CONCATENATE(VLOOKUP(S137,course_teacher!$A$1:$G$190,6,FALSE),"  ",VLOOKUP(S137,course_teacher!$A$1:$G$190,7,FALSE))</f>
        <v>م.هشام ياسر أحمد عبد الفتاح  </v>
      </c>
    </row>
    <row r="138" hidden="1">
      <c r="A138" s="70">
        <v>1.0</v>
      </c>
      <c r="B138" s="70">
        <v>0.0</v>
      </c>
      <c r="C138" s="73" t="s">
        <v>333</v>
      </c>
      <c r="D138" s="70">
        <v>4.0</v>
      </c>
      <c r="E138" s="77" t="s">
        <v>263</v>
      </c>
      <c r="F138" s="70" t="s">
        <v>176</v>
      </c>
      <c r="G138" s="73" t="s">
        <v>324</v>
      </c>
      <c r="H138" s="73" t="s">
        <v>327</v>
      </c>
      <c r="I138" s="73" t="str">
        <f>IF(G138="محاضرة",VLOOKUP(S138,course_teacher!$A$1:$G$190,4,FALSE),VLOOKUP(S138,course_teacher!$A$1:$G$190,6,FALSE))</f>
        <v>د.سيد طه</v>
      </c>
      <c r="J138" s="70">
        <f>IFNA(VLOOKUP(E138,course_info!$A$1:$I$199,5,FALSE),"")</f>
        <v>400</v>
      </c>
      <c r="K138" s="73" t="str">
        <f>IFNA(VLOOKUP(E138,course_info!$A$1:$I$199,4,false),"")</f>
        <v>مقرر إختياري 3 تصميم نظم قواعد البيانات</v>
      </c>
      <c r="L138" s="74" t="str">
        <f t="shared" si="1"/>
        <v>الخميس 4</v>
      </c>
      <c r="M138" s="74" t="str">
        <f t="shared" si="2"/>
        <v>comp 400</v>
      </c>
      <c r="N138" s="74" t="str">
        <f>IFNA(CONCAT(VLOOKUP(D138, SlotTime!$A$2:$C$6, 3, FALSE),VLOOKUP(D138, SlotTime!$A$2:$C$6, 2, FALSE)),"")</f>
        <v>المحاضرة الرابعة2:00 - 3:30</v>
      </c>
      <c r="O138" s="74">
        <f t="shared" si="3"/>
        <v>5</v>
      </c>
      <c r="P138" s="74"/>
      <c r="Q138" s="74" t="str">
        <f>IFNA(SWITCH(G138,"محاضرة",VLOOKUP(E138,course_info!$A$2:$I$199,6,FALSE),"تمارين",VLOOKUP(E138,course_info!$A$2:$I$199,7,false)),"")</f>
        <v/>
      </c>
      <c r="R138" s="75" t="str">
        <f>IFNA(CONCATENATE("(",VLOOKUP(E138,course_info!$A$2:$I$199,6,FALSE),",",VLOOKUP(E138,course_info!$A$2:$I$199,7,false),")"),"")</f>
        <v>(,)</v>
      </c>
      <c r="S138" s="74" t="str">
        <f t="shared" si="4"/>
        <v>compكهح-422</v>
      </c>
      <c r="T138" s="59" t="str">
        <f>VLOOKUP(S138,course_teacher!$A$1:$G$190,4,FALSE)</f>
        <v>د.سيد طه</v>
      </c>
      <c r="U138" s="68" t="str">
        <f>VLOOKUP(S138,course_teacher!$A$1:$G$190,6,FALSE)</f>
        <v>م.عبدالرحمن رجب هاشم</v>
      </c>
      <c r="V138" s="61" t="str">
        <f>CONCATENATE(VLOOKUP(S138,course_teacher!$A$1:$G$190,4,FALSE),"  ",VLOOKUP(S138,course_teacher!$A$1:$G$190,5,FALSE))</f>
        <v>د.سيد طه  </v>
      </c>
      <c r="W138" s="61" t="str">
        <f>CONCATENATE(VLOOKUP(S138,course_teacher!$A$1:$G$190,6,FALSE),"  ",VLOOKUP(S138,course_teacher!$A$1:$G$190,7,FALSE))</f>
        <v>م.عبدالرحمن رجب هاشم  </v>
      </c>
    </row>
    <row r="139" hidden="1">
      <c r="A139" s="62">
        <v>1.0</v>
      </c>
      <c r="B139" s="62">
        <v>0.0</v>
      </c>
      <c r="C139" s="63" t="s">
        <v>333</v>
      </c>
      <c r="D139" s="62">
        <v>4.0</v>
      </c>
      <c r="E139" s="64" t="s">
        <v>281</v>
      </c>
      <c r="F139" s="62" t="s">
        <v>201</v>
      </c>
      <c r="G139" s="63" t="s">
        <v>324</v>
      </c>
      <c r="H139" s="63" t="s">
        <v>330</v>
      </c>
      <c r="I139" s="63" t="str">
        <f>IF(G139="محاضرة",VLOOKUP(S139,course_teacher!$A$1:$G$190,4,FALSE),VLOOKUP(S139,course_teacher!$A$1:$G$190,6,FALSE))</f>
        <v>د.عماد دعبس</v>
      </c>
      <c r="J139" s="62">
        <f>IFNA(VLOOKUP(E139,course_info!$A$1:$I$199,5,FALSE),"")</f>
        <v>300</v>
      </c>
      <c r="K139" s="63" t="str">
        <f>IFNA(VLOOKUP(E139,course_info!$A$1:$I$199,4,false),"")</f>
        <v>اختبارات كهربية</v>
      </c>
      <c r="L139" s="65" t="str">
        <f t="shared" si="1"/>
        <v>الخميس 4</v>
      </c>
      <c r="M139" s="65" t="str">
        <f t="shared" si="2"/>
        <v>pow 300</v>
      </c>
      <c r="N139" s="65" t="str">
        <f>IFNA(CONCAT(VLOOKUP(D139, SlotTime!$A$2:$C$6, 3, FALSE),VLOOKUP(D139, SlotTime!$A$2:$C$6, 2, FALSE)),"")</f>
        <v>المحاضرة الرابعة2:00 - 3:30</v>
      </c>
      <c r="O139" s="65">
        <f t="shared" si="3"/>
        <v>5</v>
      </c>
      <c r="P139" s="65"/>
      <c r="Q139" s="65" t="str">
        <f>IFNA(SWITCH(G139,"محاضرة",VLOOKUP(E139,course_info!$A$2:$I$199,6,FALSE),"تمارين",VLOOKUP(E139,course_info!$A$2:$I$199,7,false)),"")</f>
        <v/>
      </c>
      <c r="R139" s="66" t="str">
        <f>IFNA(CONCATENATE("(",VLOOKUP(E139,course_info!$A$2:$I$199,6,FALSE),",",VLOOKUP(E139,course_info!$A$2:$I$199,7,false),")"),"")</f>
        <v>(,)</v>
      </c>
      <c r="S139" s="65" t="str">
        <f t="shared" si="4"/>
        <v>powكهق-305</v>
      </c>
      <c r="T139" s="67" t="str">
        <f>VLOOKUP(S139,course_teacher!$A$1:$G$190,4,FALSE)</f>
        <v>د.عماد دعبس</v>
      </c>
      <c r="U139" s="68" t="str">
        <f>VLOOKUP(S139,course_teacher!$A$1:$G$190,6,FALSE)</f>
        <v>م.مايكل عوض عيسى زكى</v>
      </c>
      <c r="V139" s="69" t="str">
        <f>CONCATENATE(VLOOKUP(S139,course_teacher!$A$1:$G$190,4,FALSE),"  ",VLOOKUP(S139,course_teacher!$A$1:$G$190,5,FALSE))</f>
        <v>د.عماد دعبس  </v>
      </c>
      <c r="W139" s="69" t="str">
        <f>CONCATENATE(VLOOKUP(S139,course_teacher!$A$1:$G$190,6,FALSE),"  ",VLOOKUP(S139,course_teacher!$A$1:$G$190,7,FALSE))</f>
        <v>م.مايكل عوض عيسى زكى  </v>
      </c>
    </row>
    <row r="140">
      <c r="A140" s="70">
        <v>0.0</v>
      </c>
      <c r="B140" s="70">
        <v>0.0</v>
      </c>
      <c r="C140" s="73"/>
      <c r="D140" s="70"/>
      <c r="E140" s="77"/>
      <c r="F140" s="70"/>
      <c r="G140" s="73"/>
      <c r="H140" s="85"/>
      <c r="I140" s="73"/>
      <c r="J140" s="70"/>
      <c r="K140" s="73"/>
      <c r="L140" s="74"/>
      <c r="M140" s="74"/>
      <c r="N140" s="74"/>
      <c r="O140" s="74"/>
      <c r="P140" s="70"/>
      <c r="Q140" s="74"/>
      <c r="R140" s="75"/>
      <c r="S140" s="74"/>
      <c r="T140" s="59"/>
      <c r="U140" s="68"/>
      <c r="V140" s="61" t="str">
        <f>CONCAT(VLOOKUP(S140,course_teacher!$A$1:$G$190,4,FALSE),VLOOKUP(S140,course_teacher!$A$1:$G$190,5,FALSE))</f>
        <v>#N/A</v>
      </c>
      <c r="W140" s="61" t="str">
        <f>CONCATENATE(VLOOKUP(S140,course_teacher!$A$1:$G$190,6,FALSE)," , ",VLOOKUP(S140,course_teacher!$A$1:$G$190,7,FALSE))</f>
        <v>#N/A</v>
      </c>
    </row>
    <row r="141">
      <c r="A141" s="62">
        <v>0.0</v>
      </c>
      <c r="B141" s="62">
        <v>0.0</v>
      </c>
      <c r="C141" s="63"/>
      <c r="D141" s="62"/>
      <c r="E141" s="64"/>
      <c r="F141" s="62"/>
      <c r="G141" s="63"/>
      <c r="H141" s="106"/>
      <c r="I141" s="63"/>
      <c r="J141" s="62"/>
      <c r="K141" s="63"/>
      <c r="L141" s="65"/>
      <c r="M141" s="65"/>
      <c r="N141" s="65"/>
      <c r="O141" s="65"/>
      <c r="P141" s="62"/>
      <c r="Q141" s="65"/>
      <c r="R141" s="66"/>
      <c r="S141" s="65"/>
      <c r="T141" s="67"/>
      <c r="U141" s="68"/>
      <c r="V141" s="69" t="str">
        <f>CONCAT(VLOOKUP(S141,course_teacher!$A$1:$G$190,4,FALSE),VLOOKUP(S141,course_teacher!$A$1:$G$190,5,FALSE))</f>
        <v>#N/A</v>
      </c>
      <c r="W141" s="69" t="str">
        <f>CONCATENATE(VLOOKUP(S141,course_teacher!$A$1:$G$190,6,FALSE)," , ",VLOOKUP(S141,course_teacher!$A$1:$G$190,7,FALSE))</f>
        <v>#N/A</v>
      </c>
    </row>
    <row r="142">
      <c r="A142" s="70">
        <v>0.0</v>
      </c>
      <c r="B142" s="70">
        <v>0.0</v>
      </c>
      <c r="C142" s="73"/>
      <c r="D142" s="70"/>
      <c r="E142" s="77"/>
      <c r="F142" s="70"/>
      <c r="G142" s="73"/>
      <c r="H142" s="85"/>
      <c r="I142" s="73"/>
      <c r="J142" s="70"/>
      <c r="K142" s="73"/>
      <c r="L142" s="74"/>
      <c r="M142" s="74"/>
      <c r="N142" s="74"/>
      <c r="O142" s="74"/>
      <c r="P142" s="70"/>
      <c r="Q142" s="74"/>
      <c r="R142" s="75"/>
      <c r="S142" s="74"/>
      <c r="T142" s="59"/>
      <c r="U142" s="68"/>
      <c r="V142" s="61" t="str">
        <f>CONCAT(VLOOKUP(S142,course_teacher!$A$1:$G$190,4,FALSE),VLOOKUP(S142,course_teacher!$A$1:$G$190,5,FALSE))</f>
        <v>#N/A</v>
      </c>
      <c r="W142" s="61" t="str">
        <f>CONCATENATE(VLOOKUP(S142,course_teacher!$A$1:$G$190,6,FALSE)," , ",VLOOKUP(S142,course_teacher!$A$1:$G$190,7,FALSE))</f>
        <v>#N/A</v>
      </c>
    </row>
    <row r="143">
      <c r="A143" s="62">
        <v>0.0</v>
      </c>
      <c r="B143" s="62">
        <v>0.0</v>
      </c>
      <c r="C143" s="63"/>
      <c r="D143" s="62"/>
      <c r="E143" s="64"/>
      <c r="F143" s="62"/>
      <c r="G143" s="63"/>
      <c r="H143" s="106"/>
      <c r="I143" s="63"/>
      <c r="J143" s="62"/>
      <c r="K143" s="63"/>
      <c r="L143" s="65"/>
      <c r="M143" s="65"/>
      <c r="N143" s="65"/>
      <c r="O143" s="65"/>
      <c r="P143" s="62"/>
      <c r="Q143" s="65"/>
      <c r="R143" s="66"/>
      <c r="S143" s="65"/>
      <c r="T143" s="67"/>
      <c r="U143" s="68"/>
      <c r="V143" s="69" t="str">
        <f>CONCAT(VLOOKUP(S143,course_teacher!$A$1:$G$190,4,FALSE),VLOOKUP(S143,course_teacher!$A$1:$G$190,5,FALSE))</f>
        <v>#N/A</v>
      </c>
      <c r="W143" s="69" t="str">
        <f>CONCATENATE(VLOOKUP(S143,course_teacher!$A$1:$G$190,6,FALSE)," , ",VLOOKUP(S143,course_teacher!$A$1:$G$190,7,FALSE))</f>
        <v>#N/A</v>
      </c>
    </row>
    <row r="144">
      <c r="A144" s="70">
        <v>0.0</v>
      </c>
      <c r="B144" s="70">
        <v>0.0</v>
      </c>
      <c r="C144" s="73"/>
      <c r="D144" s="70"/>
      <c r="E144" s="77"/>
      <c r="F144" s="70"/>
      <c r="G144" s="73"/>
      <c r="H144" s="85"/>
      <c r="I144" s="73"/>
      <c r="J144" s="70"/>
      <c r="K144" s="73"/>
      <c r="L144" s="74"/>
      <c r="M144" s="74"/>
      <c r="N144" s="74"/>
      <c r="O144" s="74"/>
      <c r="P144" s="70"/>
      <c r="Q144" s="74"/>
      <c r="R144" s="75"/>
      <c r="S144" s="74"/>
      <c r="T144" s="59"/>
      <c r="U144" s="68"/>
      <c r="V144" s="61" t="str">
        <f>CONCAT(VLOOKUP(S144,course_teacher!$A$1:$G$190,4,FALSE),VLOOKUP(S144,course_teacher!$A$1:$G$190,5,FALSE))</f>
        <v>#N/A</v>
      </c>
      <c r="W144" s="61" t="str">
        <f>CONCATENATE(VLOOKUP(S144,course_teacher!$A$1:$G$190,6,FALSE)," , ",VLOOKUP(S144,course_teacher!$A$1:$G$190,7,FALSE))</f>
        <v>#N/A</v>
      </c>
    </row>
  </sheetData>
  <autoFilter ref="$A$1:$U$139">
    <filterColumn colId="8">
      <filters>
        <filter val="م.حسن سالم"/>
      </filters>
    </filterColumn>
    <sortState ref="A1:U139">
      <sortCondition ref="C1:C139"/>
      <sortCondition ref="H1:H139"/>
      <sortCondition ref="I1:I139"/>
      <sortCondition ref="D1:D139"/>
      <sortCondition ref="E1:E139"/>
      <sortCondition ref="G1:G139"/>
    </sortState>
  </autoFilter>
  <customSheetViews>
    <customSheetView guid="{5E2C2247-D619-442C-9647-1DC8BCE90D10}" filter="1" showAutoFilter="1">
      <autoFilter ref="$A$1:$S$136">
        <filterColumn colId="5">
          <filters>
            <filter val="comp"/>
          </filters>
        </filterColumn>
        <filterColumn colId="10">
          <filters>
            <filter val="Electronics"/>
            <filter val="Electrical Circuits I"/>
            <filter val="Logic Design"/>
            <filter val="Programming Techniques"/>
            <filter val="Physics III"/>
            <filter val="Complex Analysis and Partial differential equation"/>
            <filter val="Differential Equation and Numerical Analysis"/>
            <filter val="هندسة التحكم"/>
            <filter val="Properties of Electrical Materials"/>
            <filter val="Control Systems"/>
            <filter val="Professional Ethics اخلاقيات المهنه"/>
            <filter val="Electrical Circuits II"/>
            <filter val="Signals and System Fundamentals"/>
          </filters>
        </filterColumn>
      </autoFilter>
    </customSheetView>
    <customSheetView guid="{AF426DA7-C745-4615-841D-A5D92BBD7151}" filter="1" showAutoFilter="1">
      <autoFilter ref="$A$1:$S$136">
        <filterColumn colId="2">
          <filters>
            <filter val="الاحد"/>
          </filters>
        </filterColumn>
        <filterColumn colId="6">
          <filters>
            <filter val="تمارين"/>
          </filters>
        </filterColumn>
        <sortState ref="A1:S136">
          <sortCondition ref="I1:I136"/>
        </sortState>
      </autoFilter>
    </customSheetView>
    <customSheetView guid="{EF28F56C-EB61-4939-ABA8-C9A0496498AF}" filter="1" showAutoFilter="1">
      <autoFilter ref="$A$1:$U$136">
        <filterColumn colId="2">
          <filters>
            <filter val="الثلاثاء"/>
            <filter val="الاحد"/>
          </filters>
        </filterColumn>
        <filterColumn colId="12">
          <filters>
            <filter val="comm 200"/>
          </filters>
        </filterColumn>
      </autoFilter>
    </customSheetView>
    <customSheetView guid="{502A0C4C-1012-4DE5-A497-B8C88C02464F}" filter="1" showAutoFilter="1">
      <autoFilter ref="$A$1:$U$136"/>
    </customSheetView>
    <customSheetView guid="{C7D8D1D8-A777-4385-99B4-F5A39AB80E6E}" filter="1" showAutoFilter="1">
      <autoFilter ref="$A$1:$S$135">
        <filterColumn colId="8">
          <filters>
            <filter val="م.هادي سامر عبدالحافظ"/>
            <filter val="م.محمود هاشم"/>
            <filter val="م.حسن سالم"/>
            <filter val="م.هشام ياسر أحمد عبد الفتاح"/>
            <filter val="د.محمود محمد عادل"/>
            <filter val="د.منال شعبان"/>
            <filter val="م.عبير مصطفى سيد"/>
            <filter val="م.اثار شعبان"/>
            <filter val="د.مي عزالدين"/>
          </filters>
        </filterColumn>
        <sortState ref="A1:S135">
          <sortCondition ref="I1:I135"/>
        </sortState>
      </autoFilter>
    </customSheetView>
  </customSheetViews>
  <dataValidations>
    <dataValidation type="list" allowBlank="1" showErrorMessage="1" sqref="F2:F144">
      <formula1>"pow,comm,comp"</formula1>
    </dataValidation>
    <dataValidation type="list" allowBlank="1" showErrorMessage="1" sqref="E2:E144">
      <formula1>course_info!$A$2:$A144</formula1>
    </dataValidation>
    <dataValidation type="list" allowBlank="1" showErrorMessage="1" sqref="C2:C144">
      <formula1>"الاحد,الاثنين,الثلاثاء,الاربعاء,الخميس"</formula1>
    </dataValidation>
    <dataValidation type="list" allowBlank="1" showErrorMessage="1" sqref="H2:H144">
      <formula1>locations!$C$2:$C144</formula1>
    </dataValidation>
    <dataValidation type="list" allowBlank="1" showErrorMessage="1" sqref="G2:G144">
      <formula1>"محاضرة,تمارين"</formula1>
    </dataValidation>
    <dataValidation type="list" allowBlank="1" showErrorMessage="1" sqref="D2:D144">
      <formula1>SlotTime!$A$2:$A$5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4" t="str">
        <f>IFERROR(__xludf.DUMMYFUNCTION("QUERY({QUERY(course_teacher!A2:G71,""select E, count(A) group by E"");QUERY(course_teacher!A2:G71,""select D, count(A) group by D"")},""select Col1,sum(Col2) group by Col1 order by sum(Col2)"")"),"")</f>
        <v/>
      </c>
      <c r="B1" s="44" t="str">
        <f>IFERROR(__xludf.DUMMYFUNCTION("""COMPUTED_VALUE"""),"sum count ")</f>
        <v>sum count </v>
      </c>
    </row>
    <row r="2">
      <c r="A2" s="44" t="str">
        <f>IFERROR(__xludf.DUMMYFUNCTION("""COMPUTED_VALUE"""),"أ.د.رانيا أبو السعود")</f>
        <v>أ.د.رانيا أبو السعود</v>
      </c>
      <c r="B2" s="44">
        <f>IFERROR(__xludf.DUMMYFUNCTION("""COMPUTED_VALUE"""),1.0)</f>
        <v>1</v>
      </c>
    </row>
    <row r="3">
      <c r="A3" s="44" t="str">
        <f>IFERROR(__xludf.DUMMYFUNCTION("""COMPUTED_VALUE"""),"أ.د.عمرو رفعت")</f>
        <v>أ.د.عمرو رفعت</v>
      </c>
      <c r="B3" s="44">
        <f>IFERROR(__xludf.DUMMYFUNCTION("""COMPUTED_VALUE"""),1.0)</f>
        <v>1</v>
      </c>
    </row>
    <row r="4">
      <c r="A4" s="44" t="str">
        <f>IFERROR(__xludf.DUMMYFUNCTION("""COMPUTED_VALUE"""),"أ.م.د.جلال نديم")</f>
        <v>أ.م.د.جلال نديم</v>
      </c>
      <c r="B4" s="44">
        <f>IFERROR(__xludf.DUMMYFUNCTION("""COMPUTED_VALUE"""),1.0)</f>
        <v>1</v>
      </c>
    </row>
    <row r="5">
      <c r="A5" s="44" t="str">
        <f>IFERROR(__xludf.DUMMYFUNCTION("""COMPUTED_VALUE"""),"أ.م.د.جيهان الشاذلي")</f>
        <v>أ.م.د.جيهان الشاذلي</v>
      </c>
      <c r="B5" s="44">
        <f>IFERROR(__xludf.DUMMYFUNCTION("""COMPUTED_VALUE"""),1.0)</f>
        <v>1</v>
      </c>
    </row>
    <row r="6">
      <c r="A6" s="44" t="str">
        <f>IFERROR(__xludf.DUMMYFUNCTION("""COMPUTED_VALUE"""),"أ.م.د.جيهان نجيب")</f>
        <v>أ.م.د.جيهان نجيب</v>
      </c>
      <c r="B6" s="44">
        <f>IFERROR(__xludf.DUMMYFUNCTION("""COMPUTED_VALUE"""),1.0)</f>
        <v>1</v>
      </c>
    </row>
    <row r="7">
      <c r="A7" s="44" t="str">
        <f>IFERROR(__xludf.DUMMYFUNCTION("""COMPUTED_VALUE"""),"أ.م.د.داليا علام")</f>
        <v>أ.م.د.داليا علام</v>
      </c>
      <c r="B7" s="44">
        <f>IFERROR(__xludf.DUMMYFUNCTION("""COMPUTED_VALUE"""),1.0)</f>
        <v>1</v>
      </c>
    </row>
    <row r="8">
      <c r="A8" s="44" t="str">
        <f>IFERROR(__xludf.DUMMYFUNCTION("""COMPUTED_VALUE"""),"أ.م.د.صابر محمد")</f>
        <v>أ.م.د.صابر محمد</v>
      </c>
      <c r="B8" s="44">
        <f>IFERROR(__xludf.DUMMYFUNCTION("""COMPUTED_VALUE"""),1.0)</f>
        <v>1</v>
      </c>
    </row>
    <row r="9">
      <c r="A9" s="44" t="str">
        <f>IFERROR(__xludf.DUMMYFUNCTION("""COMPUTED_VALUE"""),"أ.م.د.عبير جلال")</f>
        <v>أ.م.د.عبير جلال</v>
      </c>
      <c r="B9" s="44">
        <f>IFERROR(__xludf.DUMMYFUNCTION("""COMPUTED_VALUE"""),1.0)</f>
        <v>1</v>
      </c>
    </row>
    <row r="10">
      <c r="A10" s="44" t="str">
        <f>IFERROR(__xludf.DUMMYFUNCTION("""COMPUTED_VALUE"""),"د.احمد فؤاد")</f>
        <v>د.احمد فؤاد</v>
      </c>
      <c r="B10" s="44">
        <f>IFERROR(__xludf.DUMMYFUNCTION("""COMPUTED_VALUE"""),1.0)</f>
        <v>1</v>
      </c>
    </row>
    <row r="11">
      <c r="A11" s="44" t="str">
        <f>IFERROR(__xludf.DUMMYFUNCTION("""COMPUTED_VALUE"""),"د.ياسر ممدوح")</f>
        <v>د.ياسر ممدوح</v>
      </c>
      <c r="B11" s="44">
        <f>IFERROR(__xludf.DUMMYFUNCTION("""COMPUTED_VALUE"""),1.0)</f>
        <v>1</v>
      </c>
    </row>
    <row r="12">
      <c r="A12" s="44" t="str">
        <f>IFERROR(__xludf.DUMMYFUNCTION("""COMPUTED_VALUE"""),"أ.د.حازم عطية")</f>
        <v>أ.د.حازم عطية</v>
      </c>
      <c r="B12" s="44">
        <f>IFERROR(__xludf.DUMMYFUNCTION("""COMPUTED_VALUE"""),2.0)</f>
        <v>2</v>
      </c>
    </row>
    <row r="13">
      <c r="A13" s="44" t="str">
        <f>IFERROR(__xludf.DUMMYFUNCTION("""COMPUTED_VALUE"""),"أ.م.د.احمد عبداللطيف")</f>
        <v>أ.م.د.احمد عبداللطيف</v>
      </c>
      <c r="B13" s="44">
        <f>IFERROR(__xludf.DUMMYFUNCTION("""COMPUTED_VALUE"""),2.0)</f>
        <v>2</v>
      </c>
    </row>
    <row r="14">
      <c r="A14" s="44" t="str">
        <f>IFERROR(__xludf.DUMMYFUNCTION("""COMPUTED_VALUE"""),"أ.م.د.احمد نشأت")</f>
        <v>أ.م.د.احمد نشأت</v>
      </c>
      <c r="B14" s="44">
        <f>IFERROR(__xludf.DUMMYFUNCTION("""COMPUTED_VALUE"""),2.0)</f>
        <v>2</v>
      </c>
    </row>
    <row r="15">
      <c r="A15" s="44" t="str">
        <f>IFERROR(__xludf.DUMMYFUNCTION("""COMPUTED_VALUE"""),"أ.م.د.تامر بركات")</f>
        <v>أ.م.د.تامر بركات</v>
      </c>
      <c r="B15" s="44">
        <f>IFERROR(__xludf.DUMMYFUNCTION("""COMPUTED_VALUE"""),2.0)</f>
        <v>2</v>
      </c>
    </row>
    <row r="16">
      <c r="A16" s="44" t="str">
        <f>IFERROR(__xludf.DUMMYFUNCTION("""COMPUTED_VALUE"""),"أ.م.د.ماجد كساب")</f>
        <v>أ.م.د.ماجد كساب</v>
      </c>
      <c r="B16" s="44">
        <f>IFERROR(__xludf.DUMMYFUNCTION("""COMPUTED_VALUE"""),2.0)</f>
        <v>2</v>
      </c>
    </row>
    <row r="17">
      <c r="A17" s="44" t="str">
        <f>IFERROR(__xludf.DUMMYFUNCTION("""COMPUTED_VALUE"""),"أ.م.د.مختارسعيد")</f>
        <v>أ.م.د.مختارسعيد</v>
      </c>
      <c r="B17" s="44">
        <f>IFERROR(__xludf.DUMMYFUNCTION("""COMPUTED_VALUE"""),2.0)</f>
        <v>2</v>
      </c>
    </row>
    <row r="18">
      <c r="A18" s="44" t="str">
        <f>IFERROR(__xludf.DUMMYFUNCTION("""COMPUTED_VALUE"""),"د.احمد جمال احمد")</f>
        <v>د.احمد جمال احمد</v>
      </c>
      <c r="B18" s="44">
        <f>IFERROR(__xludf.DUMMYFUNCTION("""COMPUTED_VALUE"""),2.0)</f>
        <v>2</v>
      </c>
    </row>
    <row r="19">
      <c r="A19" s="44" t="str">
        <f>IFERROR(__xludf.DUMMYFUNCTION("""COMPUTED_VALUE"""),"د.اميرة الدسوقي")</f>
        <v>د.اميرة الدسوقي</v>
      </c>
      <c r="B19" s="44">
        <f>IFERROR(__xludf.DUMMYFUNCTION("""COMPUTED_VALUE"""),2.0)</f>
        <v>2</v>
      </c>
    </row>
    <row r="20">
      <c r="A20" s="44" t="str">
        <f>IFERROR(__xludf.DUMMYFUNCTION("""COMPUTED_VALUE"""),"د.حمدية منصور")</f>
        <v>د.حمدية منصور</v>
      </c>
      <c r="B20" s="44">
        <f>IFERROR(__xludf.DUMMYFUNCTION("""COMPUTED_VALUE"""),2.0)</f>
        <v>2</v>
      </c>
    </row>
    <row r="21">
      <c r="A21" s="44" t="str">
        <f>IFERROR(__xludf.DUMMYFUNCTION("""COMPUTED_VALUE"""),"د.سيد طه")</f>
        <v>د.سيد طه</v>
      </c>
      <c r="B21" s="44">
        <f>IFERROR(__xludf.DUMMYFUNCTION("""COMPUTED_VALUE"""),2.0)</f>
        <v>2</v>
      </c>
    </row>
    <row r="22">
      <c r="A22" s="44" t="str">
        <f>IFERROR(__xludf.DUMMYFUNCTION("""COMPUTED_VALUE"""),"د.عماد دعبس")</f>
        <v>د.عماد دعبس</v>
      </c>
      <c r="B22" s="44">
        <f>IFERROR(__xludf.DUMMYFUNCTION("""COMPUTED_VALUE"""),2.0)</f>
        <v>2</v>
      </c>
    </row>
    <row r="23">
      <c r="A23" s="44" t="str">
        <f>IFERROR(__xludf.DUMMYFUNCTION("""COMPUTED_VALUE"""),"د.فاطمة مازن علي")</f>
        <v>د.فاطمة مازن علي</v>
      </c>
      <c r="B23" s="44">
        <f>IFERROR(__xludf.DUMMYFUNCTION("""COMPUTED_VALUE"""),2.0)</f>
        <v>2</v>
      </c>
    </row>
    <row r="24">
      <c r="A24" s="44" t="str">
        <f>IFERROR(__xludf.DUMMYFUNCTION("""COMPUTED_VALUE"""),"د.محمد حمدى")</f>
        <v>د.محمد حمدى</v>
      </c>
      <c r="B24" s="44">
        <f>IFERROR(__xludf.DUMMYFUNCTION("""COMPUTED_VALUE"""),2.0)</f>
        <v>2</v>
      </c>
    </row>
    <row r="25">
      <c r="A25" s="44" t="str">
        <f>IFERROR(__xludf.DUMMYFUNCTION("""COMPUTED_VALUE"""),"د.هبه محمود صوفي")</f>
        <v>د.هبه محمود صوفي</v>
      </c>
      <c r="B25" s="44">
        <f>IFERROR(__xludf.DUMMYFUNCTION("""COMPUTED_VALUE"""),2.0)</f>
        <v>2</v>
      </c>
    </row>
    <row r="26">
      <c r="A26" s="44" t="str">
        <f>IFERROR(__xludf.DUMMYFUNCTION("""COMPUTED_VALUE"""),"د.وائل وهبه")</f>
        <v>د.وائل وهبه</v>
      </c>
      <c r="B26" s="44">
        <f>IFERROR(__xludf.DUMMYFUNCTION("""COMPUTED_VALUE"""),2.0)</f>
        <v>2</v>
      </c>
    </row>
    <row r="27">
      <c r="A27" s="44" t="str">
        <f>IFERROR(__xludf.DUMMYFUNCTION("""COMPUTED_VALUE"""),"أ.د. إيهاب محمود بيومي عقبة")</f>
        <v>أ.د. إيهاب محمود بيومي عقبة</v>
      </c>
      <c r="B27" s="44">
        <f>IFERROR(__xludf.DUMMYFUNCTION("""COMPUTED_VALUE"""),3.0)</f>
        <v>3</v>
      </c>
    </row>
    <row r="28">
      <c r="A28" s="44" t="str">
        <f>IFERROR(__xludf.DUMMYFUNCTION("""COMPUTED_VALUE"""),"د.أحمد فرحان محمد")</f>
        <v>د.أحمد فرحان محمد</v>
      </c>
      <c r="B28" s="44">
        <f>IFERROR(__xludf.DUMMYFUNCTION("""COMPUTED_VALUE"""),3.0)</f>
        <v>3</v>
      </c>
    </row>
    <row r="29">
      <c r="A29" s="44" t="str">
        <f>IFERROR(__xludf.DUMMYFUNCTION("""COMPUTED_VALUE"""),"د.اسماء صلاح فرج")</f>
        <v>د.اسماء صلاح فرج</v>
      </c>
      <c r="B29" s="44">
        <f>IFERROR(__xludf.DUMMYFUNCTION("""COMPUTED_VALUE"""),3.0)</f>
        <v>3</v>
      </c>
    </row>
    <row r="30">
      <c r="A30" s="44" t="str">
        <f>IFERROR(__xludf.DUMMYFUNCTION("""COMPUTED_VALUE"""),"د.محمود محمد عادل")</f>
        <v>د.محمود محمد عادل</v>
      </c>
      <c r="B30" s="44">
        <f>IFERROR(__xludf.DUMMYFUNCTION("""COMPUTED_VALUE"""),3.0)</f>
        <v>3</v>
      </c>
    </row>
    <row r="31">
      <c r="A31" s="44" t="str">
        <f>IFERROR(__xludf.DUMMYFUNCTION("""COMPUTED_VALUE"""),"د.مي عزالدين")</f>
        <v>د.مي عزالدين</v>
      </c>
      <c r="B31" s="44">
        <f>IFERROR(__xludf.DUMMYFUNCTION("""COMPUTED_VALUE"""),3.0)</f>
        <v>3</v>
      </c>
    </row>
    <row r="32">
      <c r="A32" s="44" t="str">
        <f>IFERROR(__xludf.DUMMYFUNCTION("""COMPUTED_VALUE"""),"أ.م.د.منة الله محمود")</f>
        <v>أ.م.د.منة الله محمود</v>
      </c>
      <c r="B32" s="44">
        <f>IFERROR(__xludf.DUMMYFUNCTION("""COMPUTED_VALUE"""),4.0)</f>
        <v>4</v>
      </c>
    </row>
    <row r="33">
      <c r="A33" s="44" t="str">
        <f>IFERROR(__xludf.DUMMYFUNCTION("""COMPUTED_VALUE"""),"د.احمد مصطفى")</f>
        <v>د.احمد مصطفى</v>
      </c>
      <c r="B33" s="44">
        <f>IFERROR(__xludf.DUMMYFUNCTION("""COMPUTED_VALUE"""),4.0)</f>
        <v>4</v>
      </c>
    </row>
    <row r="34">
      <c r="A34" s="44" t="str">
        <f>IFERROR(__xludf.DUMMYFUNCTION("""COMPUTED_VALUE"""),"د.رانية فؤاد")</f>
        <v>د.رانية فؤاد</v>
      </c>
      <c r="B34" s="44">
        <f>IFERROR(__xludf.DUMMYFUNCTION("""COMPUTED_VALUE"""),4.0)</f>
        <v>4</v>
      </c>
    </row>
    <row r="35">
      <c r="A35" s="44" t="str">
        <f>IFERROR(__xludf.DUMMYFUNCTION("""COMPUTED_VALUE"""),"د.منال شعبان")</f>
        <v>د.منال شعبان</v>
      </c>
      <c r="B35" s="44">
        <f>IFERROR(__xludf.DUMMYFUNCTION("""COMPUTED_VALUE"""),5.0)</f>
        <v>5</v>
      </c>
    </row>
    <row r="36">
      <c r="A36" s="44"/>
      <c r="B36" s="44">
        <f>IFERROR(__xludf.DUMMYFUNCTION("""COMPUTED_VALUE"""),68.0)</f>
        <v>68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25"/>
  </cols>
  <sheetData>
    <row r="1">
      <c r="A1" s="44" t="str">
        <f>IFERROR(__xludf.DUMMYFUNCTION("QUERY({QUERY(course_teacher!A2:G72,""select F, count(A) group by F"");QUERY(course_teacher!A2:G72,""select G, count(A) group by G"")},""select Col1,sum(Col2) group by Col1 order by sum(Col2)"")"),"")</f>
        <v/>
      </c>
      <c r="B1" s="44" t="str">
        <f>IFERROR(__xludf.DUMMYFUNCTION("""COMPUTED_VALUE"""),"sum count ")</f>
        <v>sum count </v>
      </c>
    </row>
    <row r="2">
      <c r="A2" s="44" t="str">
        <f>IFERROR(__xludf.DUMMYFUNCTION("""COMPUTED_VALUE"""),"م.اثار شعبان")</f>
        <v>م.اثار شعبان</v>
      </c>
      <c r="B2" s="44">
        <f>IFERROR(__xludf.DUMMYFUNCTION("""COMPUTED_VALUE"""),1.0)</f>
        <v>1</v>
      </c>
    </row>
    <row r="3">
      <c r="A3" s="44" t="str">
        <f>IFERROR(__xludf.DUMMYFUNCTION("""COMPUTED_VALUE"""),"م.حنان ربيع")</f>
        <v>م.حنان ربيع</v>
      </c>
      <c r="B3" s="44">
        <f>IFERROR(__xludf.DUMMYFUNCTION("""COMPUTED_VALUE"""),1.0)</f>
        <v>1</v>
      </c>
    </row>
    <row r="4">
      <c r="A4" s="44" t="str">
        <f>IFERROR(__xludf.DUMMYFUNCTION("""COMPUTED_VALUE"""),"م.أحمد محمود")</f>
        <v>م.أحمد محمود</v>
      </c>
      <c r="B4" s="44">
        <f>IFERROR(__xludf.DUMMYFUNCTION("""COMPUTED_VALUE"""),2.0)</f>
        <v>2</v>
      </c>
    </row>
    <row r="5">
      <c r="A5" s="44" t="str">
        <f>IFERROR(__xludf.DUMMYFUNCTION("""COMPUTED_VALUE"""),"م.احمد ياسر احمد عبدالفتاح")</f>
        <v>م.احمد ياسر احمد عبدالفتاح</v>
      </c>
      <c r="B5" s="44">
        <f>IFERROR(__xludf.DUMMYFUNCTION("""COMPUTED_VALUE"""),2.0)</f>
        <v>2</v>
      </c>
    </row>
    <row r="6">
      <c r="A6" s="44" t="str">
        <f>IFERROR(__xludf.DUMMYFUNCTION("""COMPUTED_VALUE"""),"م.امنية حسنى")</f>
        <v>م.امنية حسنى</v>
      </c>
      <c r="B6" s="44">
        <f>IFERROR(__xludf.DUMMYFUNCTION("""COMPUTED_VALUE"""),2.0)</f>
        <v>2</v>
      </c>
    </row>
    <row r="7">
      <c r="A7" s="44" t="str">
        <f>IFERROR(__xludf.DUMMYFUNCTION("""COMPUTED_VALUE"""),"م.اندرو امجد")</f>
        <v>م.اندرو امجد</v>
      </c>
      <c r="B7" s="44">
        <f>IFERROR(__xludf.DUMMYFUNCTION("""COMPUTED_VALUE"""),2.0)</f>
        <v>2</v>
      </c>
    </row>
    <row r="8">
      <c r="A8" s="44" t="str">
        <f>IFERROR(__xludf.DUMMYFUNCTION("""COMPUTED_VALUE"""),"م.جهاد عوض على")</f>
        <v>م.جهاد عوض على</v>
      </c>
      <c r="B8" s="44">
        <f>IFERROR(__xludf.DUMMYFUNCTION("""COMPUTED_VALUE"""),2.0)</f>
        <v>2</v>
      </c>
    </row>
    <row r="9">
      <c r="A9" s="44" t="str">
        <f>IFERROR(__xludf.DUMMYFUNCTION("""COMPUTED_VALUE"""),"م.حسن سالم")</f>
        <v>م.حسن سالم</v>
      </c>
      <c r="B9" s="44">
        <f>IFERROR(__xludf.DUMMYFUNCTION("""COMPUTED_VALUE"""),2.0)</f>
        <v>2</v>
      </c>
    </row>
    <row r="10">
      <c r="A10" s="44" t="str">
        <f>IFERROR(__xludf.DUMMYFUNCTION("""COMPUTED_VALUE"""),"م.عبدالرحمن اشرف")</f>
        <v>م.عبدالرحمن اشرف</v>
      </c>
      <c r="B10" s="44">
        <f>IFERROR(__xludf.DUMMYFUNCTION("""COMPUTED_VALUE"""),2.0)</f>
        <v>2</v>
      </c>
    </row>
    <row r="11">
      <c r="A11" s="44" t="str">
        <f>IFERROR(__xludf.DUMMYFUNCTION("""COMPUTED_VALUE"""),"م.عبدالرحمن حسن")</f>
        <v>م.عبدالرحمن حسن</v>
      </c>
      <c r="B11" s="44">
        <f>IFERROR(__xludf.DUMMYFUNCTION("""COMPUTED_VALUE"""),2.0)</f>
        <v>2</v>
      </c>
    </row>
    <row r="12">
      <c r="A12" s="44" t="str">
        <f>IFERROR(__xludf.DUMMYFUNCTION("""COMPUTED_VALUE"""),"م.عبدالرحمن رجب هاشم")</f>
        <v>م.عبدالرحمن رجب هاشم</v>
      </c>
      <c r="B12" s="44">
        <f>IFERROR(__xludf.DUMMYFUNCTION("""COMPUTED_VALUE"""),2.0)</f>
        <v>2</v>
      </c>
    </row>
    <row r="13">
      <c r="A13" s="44" t="str">
        <f>IFERROR(__xludf.DUMMYFUNCTION("""COMPUTED_VALUE"""),"م.عبير مصطفى سيد")</f>
        <v>م.عبير مصطفى سيد</v>
      </c>
      <c r="B13" s="44">
        <f>IFERROR(__xludf.DUMMYFUNCTION("""COMPUTED_VALUE"""),2.0)</f>
        <v>2</v>
      </c>
    </row>
    <row r="14">
      <c r="A14" s="44" t="str">
        <f>IFERROR(__xludf.DUMMYFUNCTION("""COMPUTED_VALUE"""),"م.عماد محمد السيد ياسين")</f>
        <v>م.عماد محمد السيد ياسين</v>
      </c>
      <c r="B14" s="44">
        <f>IFERROR(__xludf.DUMMYFUNCTION("""COMPUTED_VALUE"""),2.0)</f>
        <v>2</v>
      </c>
    </row>
    <row r="15">
      <c r="A15" s="44" t="str">
        <f>IFERROR(__xludf.DUMMYFUNCTION("""COMPUTED_VALUE"""),"م.مايكل عوض عيسى زكى")</f>
        <v>م.مايكل عوض عيسى زكى</v>
      </c>
      <c r="B15" s="44">
        <f>IFERROR(__xludf.DUMMYFUNCTION("""COMPUTED_VALUE"""),2.0)</f>
        <v>2</v>
      </c>
    </row>
    <row r="16">
      <c r="A16" s="44" t="str">
        <f>IFERROR(__xludf.DUMMYFUNCTION("""COMPUTED_VALUE"""),"م.محمد ربيع")</f>
        <v>م.محمد ربيع</v>
      </c>
      <c r="B16" s="44">
        <f>IFERROR(__xludf.DUMMYFUNCTION("""COMPUTED_VALUE"""),2.0)</f>
        <v>2</v>
      </c>
    </row>
    <row r="17">
      <c r="A17" s="44" t="str">
        <f>IFERROR(__xludf.DUMMYFUNCTION("""COMPUTED_VALUE"""),"م.محمد مصطفى محمود علي")</f>
        <v>م.محمد مصطفى محمود علي</v>
      </c>
      <c r="B17" s="44">
        <f>IFERROR(__xludf.DUMMYFUNCTION("""COMPUTED_VALUE"""),2.0)</f>
        <v>2</v>
      </c>
    </row>
    <row r="18">
      <c r="A18" s="44" t="str">
        <f>IFERROR(__xludf.DUMMYFUNCTION("""COMPUTED_VALUE"""),"م.محمد يحيى")</f>
        <v>م.محمد يحيى</v>
      </c>
      <c r="B18" s="44">
        <f>IFERROR(__xludf.DUMMYFUNCTION("""COMPUTED_VALUE"""),2.0)</f>
        <v>2</v>
      </c>
    </row>
    <row r="19">
      <c r="A19" s="44" t="str">
        <f>IFERROR(__xludf.DUMMYFUNCTION("""COMPUTED_VALUE"""),"م.محمود عبد الخالق")</f>
        <v>م.محمود عبد الخالق</v>
      </c>
      <c r="B19" s="44">
        <f>IFERROR(__xludf.DUMMYFUNCTION("""COMPUTED_VALUE"""),2.0)</f>
        <v>2</v>
      </c>
    </row>
    <row r="20">
      <c r="A20" s="44" t="str">
        <f>IFERROR(__xludf.DUMMYFUNCTION("""COMPUTED_VALUE"""),"م.مصطفي نورالدين مصطفي")</f>
        <v>م.مصطفي نورالدين مصطفي</v>
      </c>
      <c r="B20" s="44">
        <f>IFERROR(__xludf.DUMMYFUNCTION("""COMPUTED_VALUE"""),2.0)</f>
        <v>2</v>
      </c>
    </row>
    <row r="21">
      <c r="A21" s="44" t="str">
        <f>IFERROR(__xludf.DUMMYFUNCTION("""COMPUTED_VALUE"""),"م.ياسمين طنطاوي")</f>
        <v>م.ياسمين طنطاوي</v>
      </c>
      <c r="B21" s="44">
        <f>IFERROR(__xludf.DUMMYFUNCTION("""COMPUTED_VALUE"""),2.0)</f>
        <v>2</v>
      </c>
    </row>
    <row r="22">
      <c r="A22" s="44" t="str">
        <f>IFERROR(__xludf.DUMMYFUNCTION("""COMPUTED_VALUE"""),"أ.د.حجز مكان")</f>
        <v>أ.د.حجز مكان</v>
      </c>
      <c r="B22" s="44">
        <f>IFERROR(__xludf.DUMMYFUNCTION("""COMPUTED_VALUE"""),3.0)</f>
        <v>3</v>
      </c>
    </row>
    <row r="23">
      <c r="A23" s="44" t="str">
        <f>IFERROR(__xludf.DUMMYFUNCTION("""COMPUTED_VALUE"""),"م.احمد اسامه محمد")</f>
        <v>م.احمد اسامه محمد</v>
      </c>
      <c r="B23" s="44">
        <f>IFERROR(__xludf.DUMMYFUNCTION("""COMPUTED_VALUE"""),3.0)</f>
        <v>3</v>
      </c>
    </row>
    <row r="24">
      <c r="A24" s="44" t="str">
        <f>IFERROR(__xludf.DUMMYFUNCTION("""COMPUTED_VALUE"""),"م.احمد عويس شعبان")</f>
        <v>م.احمد عويس شعبان</v>
      </c>
      <c r="B24" s="44">
        <f>IFERROR(__xludf.DUMMYFUNCTION("""COMPUTED_VALUE"""),3.0)</f>
        <v>3</v>
      </c>
    </row>
    <row r="25">
      <c r="A25" s="44" t="str">
        <f>IFERROR(__xludf.DUMMYFUNCTION("""COMPUTED_VALUE"""),"م.محمد خالد محمد علي")</f>
        <v>م.محمد خالد محمد علي</v>
      </c>
      <c r="B25" s="44">
        <f>IFERROR(__xludf.DUMMYFUNCTION("""COMPUTED_VALUE"""),3.0)</f>
        <v>3</v>
      </c>
    </row>
    <row r="26">
      <c r="A26" s="44" t="str">
        <f>IFERROR(__xludf.DUMMYFUNCTION("""COMPUTED_VALUE"""),"م.محمد سعد")</f>
        <v>م.محمد سعد</v>
      </c>
      <c r="B26" s="44">
        <f>IFERROR(__xludf.DUMMYFUNCTION("""COMPUTED_VALUE"""),3.0)</f>
        <v>3</v>
      </c>
    </row>
    <row r="27">
      <c r="A27" s="44" t="str">
        <f>IFERROR(__xludf.DUMMYFUNCTION("""COMPUTED_VALUE"""),"م.محمد ناصر")</f>
        <v>م.محمد ناصر</v>
      </c>
      <c r="B27" s="44">
        <f>IFERROR(__xludf.DUMMYFUNCTION("""COMPUTED_VALUE"""),3.0)</f>
        <v>3</v>
      </c>
    </row>
    <row r="28">
      <c r="A28" s="44" t="str">
        <f>IFERROR(__xludf.DUMMYFUNCTION("""COMPUTED_VALUE"""),"م.محمود هاشم")</f>
        <v>م.محمود هاشم</v>
      </c>
      <c r="B28" s="44">
        <f>IFERROR(__xludf.DUMMYFUNCTION("""COMPUTED_VALUE"""),3.0)</f>
        <v>3</v>
      </c>
    </row>
    <row r="29">
      <c r="A29" s="44" t="str">
        <f>IFERROR(__xludf.DUMMYFUNCTION("""COMPUTED_VALUE"""),"م.ندى الجمال")</f>
        <v>م.ندى الجمال</v>
      </c>
      <c r="B29" s="44">
        <f>IFERROR(__xludf.DUMMYFUNCTION("""COMPUTED_VALUE"""),3.0)</f>
        <v>3</v>
      </c>
    </row>
    <row r="30">
      <c r="A30" s="44" t="str">
        <f>IFERROR(__xludf.DUMMYFUNCTION("""COMPUTED_VALUE"""),"م.هادي سامر عبدالحافظ")</f>
        <v>م.هادي سامر عبدالحافظ</v>
      </c>
      <c r="B30" s="44">
        <f>IFERROR(__xludf.DUMMYFUNCTION("""COMPUTED_VALUE"""),3.0)</f>
        <v>3</v>
      </c>
    </row>
    <row r="31">
      <c r="A31" s="44" t="str">
        <f>IFERROR(__xludf.DUMMYFUNCTION("""COMPUTED_VALUE"""),"م.هشام ياسر أحمد عبد الفتاح")</f>
        <v>م.هشام ياسر أحمد عبد الفتاح</v>
      </c>
      <c r="B31" s="44">
        <f>IFERROR(__xludf.DUMMYFUNCTION("""COMPUTED_VALUE"""),3.0)</f>
        <v>3</v>
      </c>
    </row>
    <row r="32">
      <c r="A32" s="44"/>
      <c r="B32" s="44">
        <f>IFERROR(__xludf.DUMMYFUNCTION("""COMPUTED_VALUE"""),74.0)</f>
        <v>74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8.25"/>
    <col customWidth="1" min="2" max="2" width="11.5"/>
    <col customWidth="1" min="3" max="3" width="6.38"/>
    <col customWidth="1" min="4" max="4" width="7.75"/>
    <col customWidth="1" min="5" max="5" width="9.38"/>
    <col customWidth="1" min="6" max="6" width="13.75"/>
    <col customWidth="1" min="7" max="7" width="7.13"/>
    <col customWidth="1" min="8" max="8" width="12.0"/>
    <col customWidth="1" min="9" max="9" width="6.25"/>
    <col customWidth="1" min="10" max="10" width="10.5"/>
    <col customWidth="1" min="11" max="11" width="5.25"/>
    <col customWidth="1" min="12" max="12" width="14.38"/>
    <col customWidth="1" min="13" max="13" width="5.0"/>
    <col customWidth="1" min="14" max="14" width="14.38"/>
    <col customWidth="1" min="15" max="16" width="5.0"/>
    <col customWidth="1" min="17" max="21" width="5.5"/>
    <col customWidth="1" min="22" max="22" width="1.88"/>
  </cols>
  <sheetData>
    <row r="1">
      <c r="A1" s="11" t="s">
        <v>334</v>
      </c>
      <c r="B1" s="11" t="s">
        <v>335</v>
      </c>
      <c r="F1" s="110">
        <v>1.0</v>
      </c>
      <c r="G1" s="49" t="s">
        <v>336</v>
      </c>
      <c r="L1" s="44">
        <f>COUNTIF(C7:V29,1)</f>
        <v>114</v>
      </c>
    </row>
    <row r="2">
      <c r="F2" s="111" t="s">
        <v>337</v>
      </c>
      <c r="G2" s="49" t="s">
        <v>338</v>
      </c>
      <c r="L2" s="112">
        <f>COUNTIF(D7:V29,2)</f>
        <v>1</v>
      </c>
    </row>
    <row r="4">
      <c r="F4" s="11" t="s">
        <v>339</v>
      </c>
    </row>
    <row r="5">
      <c r="A5" s="44" t="s">
        <v>340</v>
      </c>
      <c r="B5" s="44"/>
      <c r="C5" s="44"/>
      <c r="D5" s="44" t="s">
        <v>304</v>
      </c>
      <c r="E5" s="44"/>
      <c r="F5" s="44"/>
      <c r="G5" s="44"/>
      <c r="H5" s="44"/>
      <c r="I5" s="44"/>
      <c r="J5" s="44"/>
      <c r="K5" s="44"/>
      <c r="L5" s="44"/>
    </row>
    <row r="6">
      <c r="A6" s="44" t="s">
        <v>310</v>
      </c>
      <c r="B6" s="44" t="s">
        <v>300</v>
      </c>
      <c r="C6" s="44" t="s">
        <v>301</v>
      </c>
      <c r="D6" s="44" t="s">
        <v>330</v>
      </c>
      <c r="E6" s="44" t="s">
        <v>325</v>
      </c>
      <c r="F6" s="44" t="s">
        <v>329</v>
      </c>
      <c r="G6" s="44" t="s">
        <v>327</v>
      </c>
      <c r="H6" s="44" t="s">
        <v>331</v>
      </c>
      <c r="I6" s="44" t="s">
        <v>326</v>
      </c>
      <c r="J6" s="44" t="s">
        <v>322</v>
      </c>
      <c r="K6" s="44" t="s">
        <v>328</v>
      </c>
      <c r="L6" s="44" t="s">
        <v>320</v>
      </c>
    </row>
    <row r="7">
      <c r="A7" s="44">
        <v>1.0</v>
      </c>
      <c r="B7" s="44" t="s">
        <v>321</v>
      </c>
      <c r="C7" s="44">
        <v>1.0</v>
      </c>
      <c r="D7" s="44">
        <v>1.0</v>
      </c>
      <c r="E7" s="44">
        <v>1.0</v>
      </c>
      <c r="F7" s="44">
        <v>1.0</v>
      </c>
      <c r="G7" s="44">
        <v>1.0</v>
      </c>
      <c r="H7" s="44">
        <v>1.0</v>
      </c>
      <c r="I7" s="44">
        <v>1.0</v>
      </c>
      <c r="J7" s="44">
        <v>1.0</v>
      </c>
      <c r="K7" s="44">
        <v>1.0</v>
      </c>
      <c r="L7" s="44">
        <v>1.0</v>
      </c>
    </row>
    <row r="8">
      <c r="A8" s="44"/>
      <c r="B8" s="44"/>
      <c r="C8" s="44">
        <v>2.0</v>
      </c>
      <c r="D8" s="44"/>
      <c r="E8" s="44">
        <v>1.0</v>
      </c>
      <c r="F8" s="44">
        <v>1.0</v>
      </c>
      <c r="G8" s="44">
        <v>1.0</v>
      </c>
      <c r="H8" s="44">
        <v>1.0</v>
      </c>
      <c r="I8" s="44">
        <v>1.0</v>
      </c>
      <c r="J8" s="44">
        <v>1.0</v>
      </c>
      <c r="K8" s="44">
        <v>1.0</v>
      </c>
      <c r="L8" s="44"/>
    </row>
    <row r="9">
      <c r="A9" s="44"/>
      <c r="B9" s="44"/>
      <c r="C9" s="44">
        <v>3.0</v>
      </c>
      <c r="D9" s="44"/>
      <c r="E9" s="44">
        <v>1.0</v>
      </c>
      <c r="F9" s="44">
        <v>1.0</v>
      </c>
      <c r="G9" s="44">
        <v>1.0</v>
      </c>
      <c r="H9" s="44">
        <v>1.0</v>
      </c>
      <c r="I9" s="44">
        <v>1.0</v>
      </c>
      <c r="J9" s="44">
        <v>1.0</v>
      </c>
      <c r="K9" s="44"/>
      <c r="L9" s="44"/>
    </row>
    <row r="10">
      <c r="A10" s="44"/>
      <c r="B10" s="44"/>
      <c r="C10" s="44">
        <v>4.0</v>
      </c>
      <c r="D10" s="44">
        <v>1.0</v>
      </c>
      <c r="E10" s="44">
        <v>1.0</v>
      </c>
      <c r="F10" s="44"/>
      <c r="G10" s="44"/>
      <c r="H10" s="44"/>
      <c r="I10" s="44">
        <v>1.0</v>
      </c>
      <c r="J10" s="44"/>
      <c r="K10" s="44"/>
      <c r="L10" s="44"/>
      <c r="Q10" s="113"/>
      <c r="R10" s="114"/>
      <c r="S10" s="115"/>
    </row>
    <row r="11">
      <c r="A11" s="44">
        <v>2.0</v>
      </c>
      <c r="B11" s="44" t="s">
        <v>318</v>
      </c>
      <c r="C11" s="44">
        <v>1.0</v>
      </c>
      <c r="D11" s="44">
        <v>1.0</v>
      </c>
      <c r="E11" s="44">
        <v>1.0</v>
      </c>
      <c r="F11" s="44"/>
      <c r="G11" s="44">
        <v>1.0</v>
      </c>
      <c r="H11" s="44"/>
      <c r="I11" s="44">
        <v>1.0</v>
      </c>
      <c r="J11" s="44"/>
      <c r="K11" s="44">
        <v>1.0</v>
      </c>
      <c r="L11" s="44"/>
      <c r="Q11" s="113"/>
      <c r="R11" s="114"/>
      <c r="S11" s="115"/>
    </row>
    <row r="12">
      <c r="A12" s="44"/>
      <c r="B12" s="44"/>
      <c r="C12" s="44">
        <v>2.0</v>
      </c>
      <c r="D12" s="44">
        <v>1.0</v>
      </c>
      <c r="E12" s="44">
        <v>1.0</v>
      </c>
      <c r="F12" s="44">
        <v>1.0</v>
      </c>
      <c r="G12" s="44">
        <v>1.0</v>
      </c>
      <c r="H12" s="44">
        <v>1.0</v>
      </c>
      <c r="I12" s="44">
        <v>1.0</v>
      </c>
      <c r="J12" s="44"/>
      <c r="K12" s="44"/>
      <c r="L12" s="44"/>
      <c r="Q12" s="116"/>
      <c r="R12" s="117"/>
      <c r="S12" s="118"/>
    </row>
    <row r="13">
      <c r="A13" s="44"/>
      <c r="B13" s="44"/>
      <c r="C13" s="44">
        <v>3.0</v>
      </c>
      <c r="D13" s="44"/>
      <c r="E13" s="44"/>
      <c r="F13" s="44"/>
      <c r="G13" s="44"/>
      <c r="H13" s="44">
        <v>1.0</v>
      </c>
      <c r="I13" s="44">
        <v>1.0</v>
      </c>
      <c r="J13" s="44"/>
      <c r="K13" s="44">
        <v>1.0</v>
      </c>
      <c r="L13" s="44">
        <v>1.0</v>
      </c>
      <c r="Q13" s="113"/>
      <c r="R13" s="114"/>
      <c r="S13" s="115"/>
    </row>
    <row r="14">
      <c r="A14" s="44"/>
      <c r="B14" s="44"/>
      <c r="C14" s="44">
        <v>4.0</v>
      </c>
      <c r="D14" s="44">
        <v>1.0</v>
      </c>
      <c r="E14" s="44"/>
      <c r="F14" s="44"/>
      <c r="G14" s="44"/>
      <c r="H14" s="44"/>
      <c r="I14" s="44">
        <v>1.0</v>
      </c>
      <c r="J14" s="44"/>
      <c r="K14" s="44">
        <v>1.0</v>
      </c>
      <c r="L14" s="44">
        <v>1.0</v>
      </c>
    </row>
    <row r="15">
      <c r="A15" s="44">
        <v>3.0</v>
      </c>
      <c r="B15" s="44" t="s">
        <v>332</v>
      </c>
      <c r="C15" s="44">
        <v>1.0</v>
      </c>
      <c r="D15" s="44"/>
      <c r="E15" s="44">
        <v>1.0</v>
      </c>
      <c r="F15" s="44">
        <v>1.0</v>
      </c>
      <c r="G15" s="44">
        <v>1.0</v>
      </c>
      <c r="H15" s="44">
        <v>1.0</v>
      </c>
      <c r="I15" s="44">
        <v>1.0</v>
      </c>
      <c r="J15" s="44">
        <v>1.0</v>
      </c>
      <c r="K15" s="44">
        <v>1.0</v>
      </c>
      <c r="L15" s="44">
        <v>1.0</v>
      </c>
    </row>
    <row r="16">
      <c r="A16" s="44"/>
      <c r="B16" s="44"/>
      <c r="C16" s="44">
        <v>2.0</v>
      </c>
      <c r="D16" s="44">
        <v>1.0</v>
      </c>
      <c r="E16" s="44">
        <v>1.0</v>
      </c>
      <c r="F16" s="44">
        <v>1.0</v>
      </c>
      <c r="G16" s="44">
        <v>1.0</v>
      </c>
      <c r="H16" s="44">
        <v>0.0</v>
      </c>
      <c r="I16" s="44">
        <v>1.0</v>
      </c>
      <c r="J16" s="44"/>
      <c r="K16" s="44"/>
      <c r="L16" s="44">
        <v>1.0</v>
      </c>
    </row>
    <row r="17">
      <c r="A17" s="44"/>
      <c r="B17" s="44"/>
      <c r="C17" s="44">
        <v>3.0</v>
      </c>
      <c r="D17" s="44">
        <v>1.0</v>
      </c>
      <c r="E17" s="44"/>
      <c r="F17" s="44"/>
      <c r="G17" s="44">
        <v>1.0</v>
      </c>
      <c r="H17" s="44">
        <v>0.0</v>
      </c>
      <c r="I17" s="44"/>
      <c r="J17" s="44">
        <v>1.0</v>
      </c>
      <c r="K17" s="44">
        <v>1.0</v>
      </c>
      <c r="L17" s="44"/>
    </row>
    <row r="18">
      <c r="A18" s="44"/>
      <c r="B18" s="44"/>
      <c r="C18" s="44">
        <v>4.0</v>
      </c>
      <c r="D18" s="44"/>
      <c r="E18" s="44">
        <v>0.0</v>
      </c>
      <c r="F18" s="44"/>
      <c r="G18" s="44">
        <v>0.0</v>
      </c>
      <c r="H18" s="44">
        <v>0.0</v>
      </c>
      <c r="I18" s="44"/>
      <c r="J18" s="44"/>
      <c r="K18" s="44">
        <v>0.0</v>
      </c>
      <c r="L18" s="44"/>
    </row>
    <row r="19">
      <c r="A19" s="44">
        <v>4.0</v>
      </c>
      <c r="B19" s="44" t="s">
        <v>323</v>
      </c>
      <c r="C19" s="44">
        <v>1.0</v>
      </c>
      <c r="D19" s="44">
        <v>1.0</v>
      </c>
      <c r="E19" s="44">
        <v>1.0</v>
      </c>
      <c r="F19" s="44">
        <v>1.0</v>
      </c>
      <c r="G19" s="44">
        <v>1.0</v>
      </c>
      <c r="H19" s="44">
        <v>1.0</v>
      </c>
      <c r="I19" s="44">
        <v>1.0</v>
      </c>
      <c r="J19" s="44">
        <v>1.0</v>
      </c>
      <c r="K19" s="44"/>
      <c r="L19" s="44">
        <v>1.0</v>
      </c>
    </row>
    <row r="20">
      <c r="A20" s="44"/>
      <c r="B20" s="44"/>
      <c r="C20" s="44">
        <v>2.0</v>
      </c>
      <c r="D20" s="44"/>
      <c r="E20" s="44">
        <v>1.0</v>
      </c>
      <c r="F20" s="44">
        <v>1.0</v>
      </c>
      <c r="G20" s="44">
        <v>1.0</v>
      </c>
      <c r="H20" s="44">
        <v>1.0</v>
      </c>
      <c r="I20" s="44">
        <v>1.0</v>
      </c>
      <c r="J20" s="44">
        <v>1.0</v>
      </c>
      <c r="K20" s="44">
        <v>1.0</v>
      </c>
      <c r="L20" s="44">
        <v>1.0</v>
      </c>
    </row>
    <row r="21">
      <c r="A21" s="44"/>
      <c r="B21" s="44"/>
      <c r="C21" s="44">
        <v>3.0</v>
      </c>
      <c r="D21" s="44">
        <v>1.0</v>
      </c>
      <c r="E21" s="44">
        <v>1.0</v>
      </c>
      <c r="F21" s="44">
        <v>1.0</v>
      </c>
      <c r="G21" s="44"/>
      <c r="H21" s="44">
        <v>1.0</v>
      </c>
      <c r="I21" s="44">
        <v>1.0</v>
      </c>
      <c r="J21" s="44">
        <v>1.0</v>
      </c>
      <c r="K21" s="44"/>
      <c r="L21" s="44"/>
    </row>
    <row r="22">
      <c r="A22" s="44"/>
      <c r="B22" s="44"/>
      <c r="C22" s="44">
        <v>4.0</v>
      </c>
      <c r="D22" s="44"/>
      <c r="E22" s="44"/>
      <c r="F22" s="44"/>
      <c r="G22" s="44"/>
      <c r="H22" s="44"/>
      <c r="I22" s="44"/>
      <c r="J22" s="44"/>
      <c r="K22" s="44">
        <v>1.0</v>
      </c>
      <c r="L22" s="44">
        <v>1.0</v>
      </c>
    </row>
    <row r="23">
      <c r="A23" s="44">
        <v>5.0</v>
      </c>
      <c r="B23" s="44" t="s">
        <v>333</v>
      </c>
      <c r="C23" s="44">
        <v>1.0</v>
      </c>
      <c r="D23" s="44">
        <v>1.0</v>
      </c>
      <c r="E23" s="44">
        <v>1.0</v>
      </c>
      <c r="F23" s="44"/>
      <c r="G23" s="44">
        <v>1.0</v>
      </c>
      <c r="H23" s="44">
        <v>1.0</v>
      </c>
      <c r="I23" s="44">
        <v>1.0</v>
      </c>
      <c r="J23" s="44">
        <v>1.0</v>
      </c>
      <c r="K23" s="44">
        <v>1.0</v>
      </c>
      <c r="L23" s="44">
        <v>1.0</v>
      </c>
    </row>
    <row r="24">
      <c r="A24" s="44"/>
      <c r="B24" s="44"/>
      <c r="C24" s="44">
        <v>2.0</v>
      </c>
      <c r="D24" s="44">
        <v>2.0</v>
      </c>
      <c r="E24" s="44">
        <v>1.0</v>
      </c>
      <c r="F24" s="44">
        <v>1.0</v>
      </c>
      <c r="G24" s="44"/>
      <c r="H24" s="44"/>
      <c r="I24" s="44"/>
      <c r="J24" s="44">
        <v>1.0</v>
      </c>
      <c r="K24" s="44">
        <v>1.0</v>
      </c>
      <c r="L24" s="44">
        <v>1.0</v>
      </c>
    </row>
    <row r="25">
      <c r="A25" s="44"/>
      <c r="B25" s="44"/>
      <c r="C25" s="44">
        <v>3.0</v>
      </c>
      <c r="D25" s="44">
        <v>1.0</v>
      </c>
      <c r="E25" s="44">
        <v>1.0</v>
      </c>
      <c r="F25" s="44"/>
      <c r="G25" s="44">
        <v>1.0</v>
      </c>
      <c r="H25" s="44">
        <v>1.0</v>
      </c>
      <c r="I25" s="44"/>
      <c r="J25" s="44"/>
      <c r="K25" s="44">
        <v>1.0</v>
      </c>
      <c r="L25" s="44"/>
    </row>
    <row r="26">
      <c r="A26" s="44"/>
      <c r="B26" s="44"/>
      <c r="C26" s="44">
        <v>4.0</v>
      </c>
      <c r="D26" s="44">
        <v>1.0</v>
      </c>
      <c r="E26" s="44">
        <v>1.0</v>
      </c>
      <c r="F26" s="44"/>
      <c r="G26" s="44">
        <v>1.0</v>
      </c>
      <c r="H26" s="44">
        <v>1.0</v>
      </c>
      <c r="I26" s="44">
        <v>1.0</v>
      </c>
      <c r="J26" s="44"/>
      <c r="K26" s="44"/>
      <c r="L26" s="44"/>
    </row>
    <row r="30">
      <c r="A30" s="44"/>
      <c r="B30" s="44"/>
      <c r="C30" s="44" t="s">
        <v>304</v>
      </c>
      <c r="D30" s="44" t="s">
        <v>341</v>
      </c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</row>
    <row r="31">
      <c r="A31" s="44"/>
      <c r="B31" s="44"/>
      <c r="C31" s="44" t="s">
        <v>330</v>
      </c>
      <c r="D31" s="44"/>
      <c r="E31" s="44" t="s">
        <v>325</v>
      </c>
      <c r="F31" s="44"/>
      <c r="G31" s="44" t="s">
        <v>329</v>
      </c>
      <c r="H31" s="44"/>
      <c r="I31" s="44" t="s">
        <v>327</v>
      </c>
      <c r="J31" s="44"/>
      <c r="K31" s="44" t="s">
        <v>331</v>
      </c>
      <c r="L31" s="44"/>
      <c r="M31" s="44" t="s">
        <v>326</v>
      </c>
      <c r="N31" s="44"/>
      <c r="O31" s="44" t="s">
        <v>322</v>
      </c>
      <c r="P31" s="44"/>
      <c r="Q31" s="44" t="s">
        <v>328</v>
      </c>
      <c r="R31" s="44"/>
      <c r="S31" s="44" t="s">
        <v>320</v>
      </c>
      <c r="T31" s="44"/>
    </row>
    <row r="32">
      <c r="A32" s="44" t="s">
        <v>300</v>
      </c>
      <c r="B32" s="44" t="s">
        <v>301</v>
      </c>
      <c r="C32" s="44" t="s">
        <v>340</v>
      </c>
      <c r="D32" s="44" t="s">
        <v>342</v>
      </c>
      <c r="E32" s="44" t="s">
        <v>340</v>
      </c>
      <c r="F32" s="44" t="s">
        <v>342</v>
      </c>
      <c r="G32" s="44" t="s">
        <v>340</v>
      </c>
      <c r="H32" s="44" t="s">
        <v>342</v>
      </c>
      <c r="I32" s="44" t="s">
        <v>340</v>
      </c>
      <c r="J32" s="44" t="s">
        <v>342</v>
      </c>
      <c r="K32" s="44" t="s">
        <v>340</v>
      </c>
      <c r="L32" s="44" t="s">
        <v>342</v>
      </c>
      <c r="M32" s="44" t="s">
        <v>340</v>
      </c>
      <c r="N32" s="44" t="s">
        <v>342</v>
      </c>
      <c r="O32" s="44" t="s">
        <v>340</v>
      </c>
      <c r="P32" s="44" t="s">
        <v>342</v>
      </c>
      <c r="Q32" s="44" t="s">
        <v>340</v>
      </c>
      <c r="R32" s="44" t="s">
        <v>342</v>
      </c>
      <c r="S32" s="44" t="s">
        <v>340</v>
      </c>
      <c r="T32" s="44" t="s">
        <v>342</v>
      </c>
    </row>
    <row r="33">
      <c r="A33" s="44" t="s">
        <v>318</v>
      </c>
      <c r="B33" s="44">
        <v>1.0</v>
      </c>
      <c r="C33" s="44">
        <v>1.0</v>
      </c>
      <c r="D33" s="44" t="s">
        <v>234</v>
      </c>
      <c r="E33" s="44">
        <v>1.0</v>
      </c>
      <c r="F33" s="44" t="s">
        <v>249</v>
      </c>
      <c r="G33" s="44"/>
      <c r="H33" s="44"/>
      <c r="I33" s="44">
        <v>1.0</v>
      </c>
      <c r="J33" s="44" t="s">
        <v>177</v>
      </c>
      <c r="K33" s="44"/>
      <c r="L33" s="44"/>
      <c r="M33" s="44">
        <v>1.0</v>
      </c>
      <c r="N33" s="44" t="s">
        <v>239</v>
      </c>
      <c r="O33" s="44"/>
      <c r="P33" s="44"/>
      <c r="Q33" s="44">
        <v>1.0</v>
      </c>
      <c r="R33" s="44" t="s">
        <v>183</v>
      </c>
      <c r="S33" s="44"/>
      <c r="T33" s="44"/>
    </row>
    <row r="34">
      <c r="A34" s="44"/>
      <c r="B34" s="44">
        <v>2.0</v>
      </c>
      <c r="C34" s="44">
        <v>1.0</v>
      </c>
      <c r="D34" s="44" t="s">
        <v>284</v>
      </c>
      <c r="E34" s="44">
        <v>1.0</v>
      </c>
      <c r="F34" s="44" t="s">
        <v>224</v>
      </c>
      <c r="G34" s="44">
        <v>1.0</v>
      </c>
      <c r="H34" s="44" t="s">
        <v>180</v>
      </c>
      <c r="I34" s="44">
        <v>1.0</v>
      </c>
      <c r="J34" s="44" t="s">
        <v>204</v>
      </c>
      <c r="K34" s="44">
        <v>1.0</v>
      </c>
      <c r="L34" s="44" t="s">
        <v>239</v>
      </c>
      <c r="M34" s="44">
        <v>1.0</v>
      </c>
      <c r="N34" s="44" t="s">
        <v>286</v>
      </c>
      <c r="O34" s="44"/>
      <c r="P34" s="44"/>
      <c r="Q34" s="44"/>
      <c r="R34" s="44"/>
      <c r="S34" s="44"/>
      <c r="T34" s="44"/>
    </row>
    <row r="35">
      <c r="A35" s="44"/>
      <c r="B35" s="44">
        <v>3.0</v>
      </c>
      <c r="C35" s="44"/>
      <c r="D35" s="44"/>
      <c r="E35" s="44"/>
      <c r="F35" s="44"/>
      <c r="G35" s="44"/>
      <c r="H35" s="44"/>
      <c r="I35" s="44"/>
      <c r="J35" s="44"/>
      <c r="K35" s="44">
        <v>1.0</v>
      </c>
      <c r="L35" s="44" t="s">
        <v>172</v>
      </c>
      <c r="M35" s="44">
        <v>1.0</v>
      </c>
      <c r="N35" s="44" t="s">
        <v>242</v>
      </c>
      <c r="O35" s="44"/>
      <c r="P35" s="44"/>
      <c r="Q35" s="44">
        <v>1.0</v>
      </c>
      <c r="R35" s="44" t="s">
        <v>186</v>
      </c>
      <c r="S35" s="44">
        <v>1.0</v>
      </c>
      <c r="T35" s="44" t="s">
        <v>227</v>
      </c>
    </row>
    <row r="36">
      <c r="A36" s="44"/>
      <c r="B36" s="44">
        <v>4.0</v>
      </c>
      <c r="C36" s="44">
        <v>1.0</v>
      </c>
      <c r="D36" s="44" t="s">
        <v>253</v>
      </c>
      <c r="E36" s="44"/>
      <c r="F36" s="44"/>
      <c r="G36" s="44"/>
      <c r="H36" s="44"/>
      <c r="I36" s="44"/>
      <c r="J36" s="44"/>
      <c r="K36" s="44"/>
      <c r="L36" s="44"/>
      <c r="M36" s="44">
        <v>1.0</v>
      </c>
      <c r="N36" s="44" t="s">
        <v>294</v>
      </c>
      <c r="O36" s="44"/>
      <c r="P36" s="44"/>
      <c r="Q36" s="44">
        <v>1.0</v>
      </c>
      <c r="R36" s="44" t="s">
        <v>172</v>
      </c>
      <c r="S36" s="44">
        <v>1.0</v>
      </c>
      <c r="T36" s="44" t="s">
        <v>227</v>
      </c>
    </row>
    <row r="37">
      <c r="A37" s="44" t="s">
        <v>321</v>
      </c>
      <c r="B37" s="44">
        <v>1.0</v>
      </c>
      <c r="C37" s="44">
        <v>1.0</v>
      </c>
      <c r="D37" s="44" t="s">
        <v>245</v>
      </c>
      <c r="E37" s="44">
        <v>1.0</v>
      </c>
      <c r="F37" s="44" t="s">
        <v>293</v>
      </c>
      <c r="G37" s="44">
        <v>1.0</v>
      </c>
      <c r="H37" s="44" t="s">
        <v>232</v>
      </c>
      <c r="I37" s="44">
        <v>1.0</v>
      </c>
      <c r="J37" s="44" t="s">
        <v>192</v>
      </c>
      <c r="K37" s="44">
        <v>1.0</v>
      </c>
      <c r="L37" s="44" t="s">
        <v>255</v>
      </c>
      <c r="M37" s="44">
        <v>1.0</v>
      </c>
      <c r="N37" s="44" t="s">
        <v>258</v>
      </c>
      <c r="O37" s="44">
        <v>1.0</v>
      </c>
      <c r="P37" s="44" t="s">
        <v>210</v>
      </c>
      <c r="Q37" s="44">
        <v>1.0</v>
      </c>
      <c r="R37" s="44" t="s">
        <v>192</v>
      </c>
      <c r="S37" s="44">
        <v>1.0</v>
      </c>
      <c r="T37" s="44" t="s">
        <v>180</v>
      </c>
    </row>
    <row r="38">
      <c r="A38" s="44"/>
      <c r="B38" s="44">
        <v>2.0</v>
      </c>
      <c r="C38" s="44"/>
      <c r="D38" s="44"/>
      <c r="E38" s="44">
        <v>1.0</v>
      </c>
      <c r="F38" s="44" t="s">
        <v>227</v>
      </c>
      <c r="G38" s="44">
        <v>1.0</v>
      </c>
      <c r="H38" s="44" t="s">
        <v>207</v>
      </c>
      <c r="I38" s="44">
        <v>1.0</v>
      </c>
      <c r="J38" s="44" t="s">
        <v>192</v>
      </c>
      <c r="K38" s="44">
        <v>1.0</v>
      </c>
      <c r="L38" s="44" t="s">
        <v>266</v>
      </c>
      <c r="M38" s="44">
        <v>1.0</v>
      </c>
      <c r="N38" s="44" t="s">
        <v>238</v>
      </c>
      <c r="O38" s="44">
        <v>1.0</v>
      </c>
      <c r="P38" s="44" t="s">
        <v>274</v>
      </c>
      <c r="Q38" s="44">
        <v>1.0</v>
      </c>
      <c r="R38" s="44" t="s">
        <v>293</v>
      </c>
      <c r="S38" s="44"/>
      <c r="T38" s="44"/>
    </row>
    <row r="39">
      <c r="A39" s="44"/>
      <c r="B39" s="44">
        <v>3.0</v>
      </c>
      <c r="C39" s="44"/>
      <c r="D39" s="44"/>
      <c r="E39" s="44">
        <v>1.0</v>
      </c>
      <c r="F39" s="44" t="s">
        <v>247</v>
      </c>
      <c r="G39" s="44">
        <v>1.0</v>
      </c>
      <c r="H39" s="44" t="s">
        <v>183</v>
      </c>
      <c r="I39" s="44">
        <v>1.0</v>
      </c>
      <c r="J39" s="44" t="s">
        <v>172</v>
      </c>
      <c r="K39" s="44">
        <v>1.0</v>
      </c>
      <c r="L39" s="44" t="s">
        <v>266</v>
      </c>
      <c r="M39" s="44">
        <v>1.0</v>
      </c>
      <c r="N39" s="44" t="s">
        <v>291</v>
      </c>
      <c r="O39" s="44">
        <v>1.0</v>
      </c>
      <c r="P39" s="44" t="s">
        <v>279</v>
      </c>
      <c r="Q39" s="44"/>
      <c r="R39" s="44"/>
      <c r="S39" s="44"/>
      <c r="T39" s="44"/>
    </row>
    <row r="40">
      <c r="A40" s="44"/>
      <c r="B40" s="44">
        <v>4.0</v>
      </c>
      <c r="C40" s="44">
        <v>1.0</v>
      </c>
      <c r="D40" s="44" t="s">
        <v>295</v>
      </c>
      <c r="E40" s="44">
        <v>1.0</v>
      </c>
      <c r="F40" s="44" t="s">
        <v>229</v>
      </c>
      <c r="G40" s="44"/>
      <c r="H40" s="44"/>
      <c r="I40" s="44"/>
      <c r="J40" s="44"/>
      <c r="K40" s="44"/>
      <c r="L40" s="44"/>
      <c r="M40" s="44">
        <v>1.0</v>
      </c>
      <c r="N40" s="44" t="s">
        <v>265</v>
      </c>
      <c r="O40" s="44"/>
      <c r="P40" s="44"/>
      <c r="Q40" s="44"/>
      <c r="R40" s="44"/>
      <c r="S40" s="44"/>
      <c r="T40" s="44"/>
    </row>
    <row r="41">
      <c r="A41" s="44" t="s">
        <v>323</v>
      </c>
      <c r="B41" s="44">
        <v>1.0</v>
      </c>
      <c r="C41" s="44">
        <v>1.0</v>
      </c>
      <c r="D41" s="44" t="s">
        <v>221</v>
      </c>
      <c r="E41" s="44">
        <v>1.0</v>
      </c>
      <c r="F41" s="44" t="s">
        <v>242</v>
      </c>
      <c r="G41" s="44">
        <v>1.0</v>
      </c>
      <c r="H41" s="44" t="s">
        <v>265</v>
      </c>
      <c r="I41" s="44">
        <v>1.0</v>
      </c>
      <c r="J41" s="44" t="s">
        <v>177</v>
      </c>
      <c r="K41" s="44">
        <v>1.0</v>
      </c>
      <c r="L41" s="44" t="s">
        <v>183</v>
      </c>
      <c r="M41" s="44">
        <v>1.0</v>
      </c>
      <c r="N41" s="44" t="s">
        <v>253</v>
      </c>
      <c r="O41" s="44">
        <v>1.0</v>
      </c>
      <c r="P41" s="44" t="s">
        <v>271</v>
      </c>
      <c r="Q41" s="44"/>
      <c r="R41" s="44"/>
      <c r="S41" s="44">
        <v>1.0</v>
      </c>
      <c r="T41" s="44" t="s">
        <v>180</v>
      </c>
    </row>
    <row r="42">
      <c r="A42" s="44"/>
      <c r="B42" s="44">
        <v>2.0</v>
      </c>
      <c r="C42" s="44"/>
      <c r="D42" s="44"/>
      <c r="E42" s="44">
        <v>1.0</v>
      </c>
      <c r="F42" s="44" t="s">
        <v>242</v>
      </c>
      <c r="G42" s="44">
        <v>1.0</v>
      </c>
      <c r="H42" s="44" t="s">
        <v>186</v>
      </c>
      <c r="I42" s="44">
        <v>1.0</v>
      </c>
      <c r="J42" s="44" t="s">
        <v>177</v>
      </c>
      <c r="K42" s="44">
        <v>1.0</v>
      </c>
      <c r="L42" s="44" t="s">
        <v>204</v>
      </c>
      <c r="M42" s="44">
        <v>1.0</v>
      </c>
      <c r="N42" s="44" t="s">
        <v>288</v>
      </c>
      <c r="O42" s="44">
        <v>1.0</v>
      </c>
      <c r="P42" s="44" t="s">
        <v>218</v>
      </c>
      <c r="Q42" s="44">
        <v>1.0</v>
      </c>
      <c r="R42" s="44" t="s">
        <v>261</v>
      </c>
      <c r="S42" s="44">
        <v>1.0</v>
      </c>
      <c r="T42" s="44" t="s">
        <v>281</v>
      </c>
    </row>
    <row r="43">
      <c r="A43" s="44"/>
      <c r="B43" s="44">
        <v>3.0</v>
      </c>
      <c r="C43" s="44">
        <v>1.0</v>
      </c>
      <c r="D43" s="44" t="s">
        <v>276</v>
      </c>
      <c r="E43" s="44">
        <v>1.0</v>
      </c>
      <c r="F43" s="44" t="s">
        <v>232</v>
      </c>
      <c r="G43" s="44">
        <v>1.0</v>
      </c>
      <c r="H43" s="44" t="s">
        <v>186</v>
      </c>
      <c r="I43" s="44"/>
      <c r="J43" s="44"/>
      <c r="K43" s="44">
        <v>1.0</v>
      </c>
      <c r="L43" s="44" t="s">
        <v>238</v>
      </c>
      <c r="M43" s="44">
        <v>1.0</v>
      </c>
      <c r="N43" s="44" t="s">
        <v>292</v>
      </c>
      <c r="O43" s="44">
        <v>1.0</v>
      </c>
      <c r="P43" s="44" t="s">
        <v>204</v>
      </c>
      <c r="Q43" s="44"/>
      <c r="R43" s="44"/>
      <c r="S43" s="44"/>
      <c r="T43" s="44"/>
    </row>
    <row r="44">
      <c r="A44" s="44"/>
      <c r="B44" s="44">
        <v>4.0</v>
      </c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>
        <v>1.0</v>
      </c>
      <c r="R44" s="44" t="s">
        <v>274</v>
      </c>
      <c r="S44" s="44">
        <v>1.0</v>
      </c>
      <c r="T44" s="44" t="s">
        <v>261</v>
      </c>
    </row>
    <row r="45">
      <c r="A45" s="44" t="s">
        <v>332</v>
      </c>
      <c r="B45" s="44">
        <v>1.0</v>
      </c>
      <c r="C45" s="44"/>
      <c r="D45" s="44"/>
      <c r="E45" s="44">
        <v>1.0</v>
      </c>
      <c r="F45" s="44" t="s">
        <v>271</v>
      </c>
      <c r="G45" s="44">
        <v>1.0</v>
      </c>
      <c r="H45" s="44" t="s">
        <v>210</v>
      </c>
      <c r="I45" s="44">
        <v>1.0</v>
      </c>
      <c r="J45" s="44" t="s">
        <v>197</v>
      </c>
      <c r="K45" s="44">
        <v>1.0</v>
      </c>
      <c r="L45" s="44" t="s">
        <v>292</v>
      </c>
      <c r="M45" s="44">
        <v>1.0</v>
      </c>
      <c r="N45" s="44" t="s">
        <v>236</v>
      </c>
      <c r="O45" s="44">
        <v>1.0</v>
      </c>
      <c r="P45" s="44" t="s">
        <v>256</v>
      </c>
      <c r="Q45" s="44">
        <v>1.0</v>
      </c>
      <c r="R45" s="44" t="s">
        <v>264</v>
      </c>
      <c r="S45" s="44">
        <v>1.0</v>
      </c>
      <c r="T45" s="44" t="s">
        <v>218</v>
      </c>
    </row>
    <row r="46">
      <c r="A46" s="44"/>
      <c r="B46" s="44">
        <v>2.0</v>
      </c>
      <c r="C46" s="44">
        <v>1.0</v>
      </c>
      <c r="D46" s="44" t="s">
        <v>288</v>
      </c>
      <c r="E46" s="44">
        <v>1.0</v>
      </c>
      <c r="F46" s="44" t="s">
        <v>271</v>
      </c>
      <c r="G46" s="44">
        <v>1.0</v>
      </c>
      <c r="H46" s="44" t="s">
        <v>202</v>
      </c>
      <c r="I46" s="44">
        <v>1.0</v>
      </c>
      <c r="J46" s="44" t="s">
        <v>197</v>
      </c>
      <c r="K46" s="44">
        <v>0.0</v>
      </c>
      <c r="L46" s="44" t="s">
        <v>268</v>
      </c>
      <c r="M46" s="44">
        <v>1.0</v>
      </c>
      <c r="N46" s="44" t="s">
        <v>250</v>
      </c>
      <c r="O46" s="44"/>
      <c r="P46" s="44"/>
      <c r="Q46" s="44"/>
      <c r="R46" s="44"/>
      <c r="S46" s="44">
        <v>1.0</v>
      </c>
      <c r="T46" s="44" t="s">
        <v>245</v>
      </c>
    </row>
    <row r="47">
      <c r="A47" s="44"/>
      <c r="B47" s="44">
        <v>3.0</v>
      </c>
      <c r="C47" s="44">
        <v>1.0</v>
      </c>
      <c r="D47" s="44" t="s">
        <v>236</v>
      </c>
      <c r="E47" s="44"/>
      <c r="F47" s="44"/>
      <c r="G47" s="44"/>
      <c r="H47" s="44"/>
      <c r="I47" s="44">
        <v>1.0</v>
      </c>
      <c r="J47" s="44" t="s">
        <v>202</v>
      </c>
      <c r="K47" s="44">
        <v>0.0</v>
      </c>
      <c r="L47" s="44" t="s">
        <v>296</v>
      </c>
      <c r="M47" s="44"/>
      <c r="N47" s="44"/>
      <c r="O47" s="44">
        <v>1.0</v>
      </c>
      <c r="P47" s="44" t="s">
        <v>264</v>
      </c>
      <c r="Q47" s="44">
        <v>1.0</v>
      </c>
      <c r="R47" s="44" t="s">
        <v>284</v>
      </c>
      <c r="S47" s="44"/>
      <c r="T47" s="44"/>
    </row>
    <row r="48">
      <c r="A48" s="44"/>
      <c r="B48" s="44">
        <v>4.0</v>
      </c>
      <c r="C48" s="44"/>
      <c r="D48" s="44"/>
      <c r="E48" s="44">
        <v>0.0</v>
      </c>
      <c r="F48" s="44" t="s">
        <v>248</v>
      </c>
      <c r="G48" s="44"/>
      <c r="H48" s="44"/>
      <c r="I48" s="44">
        <v>0.0</v>
      </c>
      <c r="J48" s="44" t="s">
        <v>202</v>
      </c>
      <c r="K48" s="44">
        <v>0.0</v>
      </c>
      <c r="L48" s="44" t="s">
        <v>268</v>
      </c>
      <c r="M48" s="44"/>
      <c r="N48" s="44"/>
      <c r="O48" s="44"/>
      <c r="P48" s="44"/>
      <c r="Q48" s="44">
        <v>0.0</v>
      </c>
      <c r="R48" s="44" t="s">
        <v>296</v>
      </c>
      <c r="S48" s="44"/>
      <c r="T48" s="44"/>
    </row>
    <row r="49">
      <c r="A49" s="44" t="s">
        <v>333</v>
      </c>
      <c r="B49" s="44">
        <v>1.0</v>
      </c>
      <c r="C49" s="44">
        <v>1.0</v>
      </c>
      <c r="D49" s="44" t="s">
        <v>276</v>
      </c>
      <c r="E49" s="44">
        <v>1.0</v>
      </c>
      <c r="F49" s="44" t="s">
        <v>291</v>
      </c>
      <c r="G49" s="44"/>
      <c r="H49" s="44"/>
      <c r="I49" s="44">
        <v>1.0</v>
      </c>
      <c r="J49" s="44" t="s">
        <v>215</v>
      </c>
      <c r="K49" s="44">
        <v>1.0</v>
      </c>
      <c r="L49" s="44" t="s">
        <v>224</v>
      </c>
      <c r="M49" s="44">
        <v>1.0</v>
      </c>
      <c r="N49" s="44" t="s">
        <v>234</v>
      </c>
      <c r="O49" s="44">
        <v>1.0</v>
      </c>
      <c r="P49" s="44" t="s">
        <v>263</v>
      </c>
      <c r="Q49" s="44">
        <v>1.0</v>
      </c>
      <c r="R49" s="44" t="s">
        <v>256</v>
      </c>
      <c r="S49" s="44">
        <v>1.0</v>
      </c>
      <c r="T49" s="44" t="s">
        <v>210</v>
      </c>
    </row>
    <row r="50">
      <c r="A50" s="44"/>
      <c r="B50" s="44">
        <v>2.0</v>
      </c>
      <c r="C50" s="44">
        <v>2.0</v>
      </c>
      <c r="D50" s="44" t="s">
        <v>279</v>
      </c>
      <c r="E50" s="44">
        <v>1.0</v>
      </c>
      <c r="F50" s="44" t="s">
        <v>239</v>
      </c>
      <c r="G50" s="44">
        <v>1.0</v>
      </c>
      <c r="H50" s="44" t="s">
        <v>294</v>
      </c>
      <c r="I50" s="44"/>
      <c r="J50" s="44"/>
      <c r="K50" s="44"/>
      <c r="L50" s="44"/>
      <c r="M50" s="44"/>
      <c r="N50" s="44"/>
      <c r="O50" s="44">
        <v>1.0</v>
      </c>
      <c r="P50" s="44" t="s">
        <v>221</v>
      </c>
      <c r="Q50" s="44">
        <v>1.0</v>
      </c>
      <c r="R50" s="44" t="s">
        <v>250</v>
      </c>
      <c r="S50" s="44">
        <v>1.0</v>
      </c>
      <c r="T50" s="44" t="s">
        <v>207</v>
      </c>
    </row>
    <row r="51">
      <c r="A51" s="44"/>
      <c r="B51" s="44">
        <v>3.0</v>
      </c>
      <c r="C51" s="44">
        <v>1.0</v>
      </c>
      <c r="D51" s="44" t="s">
        <v>279</v>
      </c>
      <c r="E51" s="44">
        <v>1.0</v>
      </c>
      <c r="F51" s="44" t="s">
        <v>229</v>
      </c>
      <c r="G51" s="44"/>
      <c r="H51" s="44"/>
      <c r="I51" s="44">
        <v>1.0</v>
      </c>
      <c r="J51" s="44" t="s">
        <v>258</v>
      </c>
      <c r="K51" s="44">
        <v>1.0</v>
      </c>
      <c r="L51" s="44" t="s">
        <v>286</v>
      </c>
      <c r="M51" s="44"/>
      <c r="N51" s="44"/>
      <c r="O51" s="44"/>
      <c r="P51" s="44"/>
      <c r="Q51" s="44">
        <v>1.0</v>
      </c>
      <c r="R51" s="44" t="s">
        <v>207</v>
      </c>
      <c r="S51" s="44"/>
      <c r="T51" s="44"/>
    </row>
    <row r="52">
      <c r="A52" s="44"/>
      <c r="B52" s="44">
        <v>4.0</v>
      </c>
      <c r="C52" s="44"/>
      <c r="D52" s="44"/>
      <c r="E52" s="44">
        <v>1.0</v>
      </c>
      <c r="F52" s="44" t="s">
        <v>229</v>
      </c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</row>
    <row r="56">
      <c r="A56" s="44"/>
      <c r="B56" s="44"/>
      <c r="C56" s="44" t="s">
        <v>304</v>
      </c>
      <c r="D56" s="44" t="s">
        <v>341</v>
      </c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</row>
    <row r="57">
      <c r="A57" s="44"/>
      <c r="B57" s="44"/>
      <c r="C57" s="44" t="s">
        <v>330</v>
      </c>
      <c r="D57" s="44"/>
      <c r="E57" s="44" t="s">
        <v>325</v>
      </c>
      <c r="F57" s="44"/>
      <c r="G57" s="44" t="s">
        <v>329</v>
      </c>
      <c r="H57" s="44"/>
      <c r="I57" s="44" t="s">
        <v>327</v>
      </c>
      <c r="J57" s="44"/>
      <c r="K57" s="44" t="s">
        <v>331</v>
      </c>
      <c r="L57" s="44"/>
      <c r="M57" s="44" t="s">
        <v>326</v>
      </c>
      <c r="N57" s="44"/>
      <c r="O57" s="44" t="s">
        <v>322</v>
      </c>
      <c r="P57" s="44"/>
      <c r="Q57" s="44" t="s">
        <v>328</v>
      </c>
      <c r="R57" s="44"/>
      <c r="S57" s="44" t="s">
        <v>320</v>
      </c>
      <c r="T57" s="44"/>
    </row>
    <row r="58">
      <c r="A58" s="44" t="s">
        <v>300</v>
      </c>
      <c r="B58" s="44" t="s">
        <v>301</v>
      </c>
      <c r="C58" s="44" t="s">
        <v>340</v>
      </c>
      <c r="D58" s="44" t="s">
        <v>342</v>
      </c>
      <c r="E58" s="44" t="s">
        <v>340</v>
      </c>
      <c r="F58" s="44" t="s">
        <v>342</v>
      </c>
      <c r="G58" s="44" t="s">
        <v>340</v>
      </c>
      <c r="H58" s="44" t="s">
        <v>342</v>
      </c>
      <c r="I58" s="44" t="s">
        <v>340</v>
      </c>
      <c r="J58" s="44" t="s">
        <v>342</v>
      </c>
      <c r="K58" s="44" t="s">
        <v>340</v>
      </c>
      <c r="L58" s="44" t="s">
        <v>342</v>
      </c>
      <c r="M58" s="44" t="s">
        <v>340</v>
      </c>
      <c r="N58" s="44" t="s">
        <v>342</v>
      </c>
      <c r="O58" s="44" t="s">
        <v>340</v>
      </c>
      <c r="P58" s="44" t="s">
        <v>342</v>
      </c>
      <c r="Q58" s="44" t="s">
        <v>340</v>
      </c>
      <c r="R58" s="44" t="s">
        <v>342</v>
      </c>
      <c r="S58" s="44" t="s">
        <v>340</v>
      </c>
      <c r="T58" s="44" t="s">
        <v>342</v>
      </c>
    </row>
    <row r="59">
      <c r="A59" s="44" t="s">
        <v>318</v>
      </c>
      <c r="B59" s="44">
        <v>1.0</v>
      </c>
      <c r="C59" s="44">
        <v>1.0</v>
      </c>
      <c r="D59" s="44" t="s">
        <v>181</v>
      </c>
      <c r="E59" s="44">
        <v>1.0</v>
      </c>
      <c r="F59" s="44" t="s">
        <v>228</v>
      </c>
      <c r="G59" s="44"/>
      <c r="H59" s="44"/>
      <c r="I59" s="44">
        <v>1.0</v>
      </c>
      <c r="J59" s="44" t="s">
        <v>179</v>
      </c>
      <c r="K59" s="44"/>
      <c r="L59" s="44"/>
      <c r="M59" s="44">
        <v>1.0</v>
      </c>
      <c r="N59" s="44" t="s">
        <v>241</v>
      </c>
      <c r="O59" s="44"/>
      <c r="P59" s="44"/>
      <c r="Q59" s="44">
        <v>1.0</v>
      </c>
      <c r="R59" s="44" t="s">
        <v>185</v>
      </c>
      <c r="S59" s="44"/>
      <c r="T59" s="44"/>
    </row>
    <row r="60">
      <c r="A60" s="44"/>
      <c r="B60" s="44">
        <v>2.0</v>
      </c>
      <c r="C60" s="44">
        <v>1.0</v>
      </c>
      <c r="D60" s="44" t="s">
        <v>285</v>
      </c>
      <c r="E60" s="44">
        <v>1.0</v>
      </c>
      <c r="F60" s="44" t="s">
        <v>225</v>
      </c>
      <c r="G60" s="44">
        <v>1.0</v>
      </c>
      <c r="H60" s="44" t="s">
        <v>181</v>
      </c>
      <c r="I60" s="44">
        <v>1.0</v>
      </c>
      <c r="J60" s="44" t="s">
        <v>205</v>
      </c>
      <c r="K60" s="44">
        <v>1.0</v>
      </c>
      <c r="L60" s="44" t="s">
        <v>241</v>
      </c>
      <c r="M60" s="44">
        <v>1.0</v>
      </c>
      <c r="N60" s="44" t="s">
        <v>287</v>
      </c>
      <c r="O60" s="44"/>
      <c r="P60" s="44"/>
      <c r="Q60" s="44"/>
      <c r="R60" s="44"/>
      <c r="S60" s="44"/>
      <c r="T60" s="44"/>
    </row>
    <row r="61">
      <c r="A61" s="44"/>
      <c r="B61" s="44">
        <v>3.0</v>
      </c>
      <c r="C61" s="44"/>
      <c r="D61" s="44"/>
      <c r="E61" s="44"/>
      <c r="F61" s="44"/>
      <c r="G61" s="44"/>
      <c r="H61" s="44"/>
      <c r="I61" s="44"/>
      <c r="J61" s="44"/>
      <c r="K61" s="44">
        <v>1.0</v>
      </c>
      <c r="L61" s="44" t="s">
        <v>175</v>
      </c>
      <c r="M61" s="44">
        <v>1.0</v>
      </c>
      <c r="N61" s="44" t="s">
        <v>244</v>
      </c>
      <c r="O61" s="44"/>
      <c r="P61" s="44"/>
      <c r="Q61" s="44">
        <v>1.0</v>
      </c>
      <c r="R61" s="44" t="s">
        <v>187</v>
      </c>
      <c r="S61" s="44">
        <v>1.0</v>
      </c>
      <c r="T61" s="44" t="s">
        <v>228</v>
      </c>
    </row>
    <row r="62">
      <c r="A62" s="44"/>
      <c r="B62" s="44">
        <v>4.0</v>
      </c>
      <c r="C62" s="44">
        <v>1.0</v>
      </c>
      <c r="D62" s="44" t="s">
        <v>254</v>
      </c>
      <c r="E62" s="44"/>
      <c r="F62" s="44"/>
      <c r="G62" s="44"/>
      <c r="H62" s="44"/>
      <c r="I62" s="44"/>
      <c r="J62" s="44"/>
      <c r="K62" s="44"/>
      <c r="L62" s="44"/>
      <c r="M62" s="44">
        <v>1.0</v>
      </c>
      <c r="N62" s="44" t="s">
        <v>290</v>
      </c>
      <c r="O62" s="44"/>
      <c r="P62" s="44"/>
      <c r="Q62" s="44">
        <v>1.0</v>
      </c>
      <c r="R62" s="44" t="s">
        <v>262</v>
      </c>
      <c r="S62" s="44">
        <v>1.0</v>
      </c>
      <c r="T62" s="44" t="s">
        <v>228</v>
      </c>
    </row>
    <row r="63">
      <c r="A63" s="44" t="s">
        <v>321</v>
      </c>
      <c r="B63" s="44">
        <v>1.0</v>
      </c>
      <c r="C63" s="44">
        <v>1.0</v>
      </c>
      <c r="D63" s="44" t="s">
        <v>246</v>
      </c>
      <c r="E63" s="44">
        <v>1.0</v>
      </c>
      <c r="F63" s="44" t="s">
        <v>233</v>
      </c>
      <c r="G63" s="44">
        <v>1.0</v>
      </c>
      <c r="H63" s="44" t="s">
        <v>233</v>
      </c>
      <c r="I63" s="44">
        <v>1.0</v>
      </c>
      <c r="J63" s="44" t="s">
        <v>195</v>
      </c>
      <c r="K63" s="44">
        <v>1.0</v>
      </c>
      <c r="L63" s="44" t="s">
        <v>226</v>
      </c>
      <c r="M63" s="44">
        <v>1.0</v>
      </c>
      <c r="N63" s="44" t="s">
        <v>228</v>
      </c>
      <c r="O63" s="44">
        <v>1.0</v>
      </c>
      <c r="P63" s="44" t="s">
        <v>270</v>
      </c>
      <c r="Q63" s="44">
        <v>1.0</v>
      </c>
      <c r="R63" s="44" t="s">
        <v>269</v>
      </c>
      <c r="S63" s="44">
        <v>1.0</v>
      </c>
      <c r="T63" s="44" t="s">
        <v>182</v>
      </c>
    </row>
    <row r="64">
      <c r="A64" s="44"/>
      <c r="B64" s="44">
        <v>2.0</v>
      </c>
      <c r="C64" s="44"/>
      <c r="D64" s="44"/>
      <c r="E64" s="44">
        <v>1.0</v>
      </c>
      <c r="F64" s="44" t="s">
        <v>174</v>
      </c>
      <c r="G64" s="44">
        <v>1.0</v>
      </c>
      <c r="H64" s="44" t="s">
        <v>208</v>
      </c>
      <c r="I64" s="44">
        <v>1.0</v>
      </c>
      <c r="J64" s="44" t="s">
        <v>193</v>
      </c>
      <c r="K64" s="44">
        <v>1.0</v>
      </c>
      <c r="L64" s="44" t="s">
        <v>267</v>
      </c>
      <c r="M64" s="44">
        <v>1.0</v>
      </c>
      <c r="N64" s="44" t="s">
        <v>237</v>
      </c>
      <c r="O64" s="44">
        <v>1.0</v>
      </c>
      <c r="P64" s="44" t="s">
        <v>230</v>
      </c>
      <c r="Q64" s="44">
        <v>1.0</v>
      </c>
      <c r="R64" s="44" t="s">
        <v>231</v>
      </c>
      <c r="S64" s="44"/>
      <c r="T64" s="44"/>
    </row>
    <row r="65">
      <c r="A65" s="44"/>
      <c r="B65" s="44">
        <v>3.0</v>
      </c>
      <c r="C65" s="44"/>
      <c r="D65" s="44"/>
      <c r="E65" s="44">
        <v>1.0</v>
      </c>
      <c r="F65" s="44" t="s">
        <v>181</v>
      </c>
      <c r="G65" s="44">
        <v>1.0</v>
      </c>
      <c r="H65" s="44" t="s">
        <v>184</v>
      </c>
      <c r="I65" s="44">
        <v>1.0</v>
      </c>
      <c r="J65" s="44" t="s">
        <v>174</v>
      </c>
      <c r="K65" s="44">
        <v>1.0</v>
      </c>
      <c r="L65" s="44" t="s">
        <v>257</v>
      </c>
      <c r="M65" s="44">
        <v>1.0</v>
      </c>
      <c r="N65" s="44" t="s">
        <v>241</v>
      </c>
      <c r="O65" s="44">
        <v>1.0</v>
      </c>
      <c r="P65" s="44" t="s">
        <v>270</v>
      </c>
      <c r="Q65" s="44"/>
      <c r="R65" s="44"/>
      <c r="S65" s="44"/>
      <c r="T65" s="44"/>
    </row>
    <row r="66">
      <c r="A66" s="44"/>
      <c r="B66" s="44">
        <v>4.0</v>
      </c>
      <c r="C66" s="44">
        <v>1.0</v>
      </c>
      <c r="D66" s="44" t="s">
        <v>208</v>
      </c>
      <c r="E66" s="44">
        <v>1.0</v>
      </c>
      <c r="F66" s="44" t="s">
        <v>230</v>
      </c>
      <c r="G66" s="44"/>
      <c r="H66" s="44"/>
      <c r="I66" s="44"/>
      <c r="J66" s="44"/>
      <c r="K66" s="44"/>
      <c r="L66" s="44"/>
      <c r="M66" s="44">
        <v>1.0</v>
      </c>
      <c r="N66" s="44" t="s">
        <v>257</v>
      </c>
      <c r="O66" s="44"/>
      <c r="P66" s="44"/>
      <c r="Q66" s="44"/>
      <c r="R66" s="44"/>
      <c r="S66" s="44"/>
      <c r="T66" s="44"/>
    </row>
    <row r="67">
      <c r="A67" s="44" t="s">
        <v>323</v>
      </c>
      <c r="B67" s="44">
        <v>1.0</v>
      </c>
      <c r="C67" s="44">
        <v>1.0</v>
      </c>
      <c r="D67" s="44" t="s">
        <v>222</v>
      </c>
      <c r="E67" s="44">
        <v>1.0</v>
      </c>
      <c r="F67" s="44" t="s">
        <v>243</v>
      </c>
      <c r="G67" s="44">
        <v>1.0</v>
      </c>
      <c r="H67" s="44" t="s">
        <v>246</v>
      </c>
      <c r="I67" s="44">
        <v>1.0</v>
      </c>
      <c r="J67" s="44" t="s">
        <v>178</v>
      </c>
      <c r="K67" s="44">
        <v>1.0</v>
      </c>
      <c r="L67" s="44" t="s">
        <v>185</v>
      </c>
      <c r="M67" s="44">
        <v>1.0</v>
      </c>
      <c r="N67" s="44" t="s">
        <v>252</v>
      </c>
      <c r="O67" s="44">
        <v>1.0</v>
      </c>
      <c r="P67" s="44" t="s">
        <v>273</v>
      </c>
      <c r="Q67" s="44"/>
      <c r="R67" s="44"/>
      <c r="S67" s="44">
        <v>1.0</v>
      </c>
      <c r="T67" s="44" t="s">
        <v>182</v>
      </c>
    </row>
    <row r="68">
      <c r="A68" s="44"/>
      <c r="B68" s="44">
        <v>2.0</v>
      </c>
      <c r="C68" s="44"/>
      <c r="D68" s="44"/>
      <c r="E68" s="44">
        <v>1.0</v>
      </c>
      <c r="F68" s="44" t="s">
        <v>243</v>
      </c>
      <c r="G68" s="44">
        <v>1.0</v>
      </c>
      <c r="H68" s="44" t="s">
        <v>187</v>
      </c>
      <c r="I68" s="44">
        <v>1.0</v>
      </c>
      <c r="J68" s="44" t="s">
        <v>179</v>
      </c>
      <c r="K68" s="44">
        <v>1.0</v>
      </c>
      <c r="L68" s="44" t="s">
        <v>206</v>
      </c>
      <c r="M68" s="44">
        <v>1.0</v>
      </c>
      <c r="N68" s="44" t="s">
        <v>290</v>
      </c>
      <c r="O68" s="44">
        <v>1.0</v>
      </c>
      <c r="P68" s="44" t="s">
        <v>220</v>
      </c>
      <c r="Q68" s="44">
        <v>1.0</v>
      </c>
      <c r="R68" s="44" t="s">
        <v>262</v>
      </c>
      <c r="S68" s="44">
        <v>1.0</v>
      </c>
      <c r="T68" s="44" t="s">
        <v>283</v>
      </c>
    </row>
    <row r="69">
      <c r="A69" s="44"/>
      <c r="B69" s="44">
        <v>3.0</v>
      </c>
      <c r="C69" s="44">
        <v>1.0</v>
      </c>
      <c r="D69" s="44" t="s">
        <v>278</v>
      </c>
      <c r="E69" s="44">
        <v>1.0</v>
      </c>
      <c r="F69" s="44" t="s">
        <v>209</v>
      </c>
      <c r="G69" s="44">
        <v>1.0</v>
      </c>
      <c r="H69" s="44" t="s">
        <v>184</v>
      </c>
      <c r="I69" s="44"/>
      <c r="J69" s="44"/>
      <c r="K69" s="44">
        <v>1.0</v>
      </c>
      <c r="L69" s="44" t="s">
        <v>235</v>
      </c>
      <c r="M69" s="44">
        <v>1.0</v>
      </c>
      <c r="N69" s="44" t="s">
        <v>273</v>
      </c>
      <c r="O69" s="44">
        <v>1.0</v>
      </c>
      <c r="P69" s="44" t="s">
        <v>206</v>
      </c>
      <c r="Q69" s="44"/>
      <c r="R69" s="44"/>
      <c r="S69" s="44"/>
      <c r="T69" s="44"/>
    </row>
    <row r="70">
      <c r="A70" s="44"/>
      <c r="B70" s="44">
        <v>4.0</v>
      </c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>
        <v>1.0</v>
      </c>
      <c r="R70" s="44" t="s">
        <v>275</v>
      </c>
      <c r="S70" s="44">
        <v>1.0</v>
      </c>
      <c r="T70" s="44" t="s">
        <v>219</v>
      </c>
    </row>
    <row r="71">
      <c r="A71" s="44" t="s">
        <v>332</v>
      </c>
      <c r="B71" s="44">
        <v>1.0</v>
      </c>
      <c r="C71" s="44"/>
      <c r="D71" s="44"/>
      <c r="E71" s="44">
        <v>1.0</v>
      </c>
      <c r="F71" s="44" t="s">
        <v>272</v>
      </c>
      <c r="G71" s="44">
        <v>1.0</v>
      </c>
      <c r="H71" s="44" t="s">
        <v>211</v>
      </c>
      <c r="I71" s="44">
        <v>1.0</v>
      </c>
      <c r="J71" s="44" t="s">
        <v>200</v>
      </c>
      <c r="K71" s="44">
        <v>1.0</v>
      </c>
      <c r="L71" s="44" t="s">
        <v>289</v>
      </c>
      <c r="M71" s="44">
        <v>1.0</v>
      </c>
      <c r="N71" s="44" t="s">
        <v>237</v>
      </c>
      <c r="O71" s="44">
        <v>1.0</v>
      </c>
      <c r="P71" s="44" t="s">
        <v>178</v>
      </c>
      <c r="Q71" s="44">
        <v>1.0</v>
      </c>
      <c r="R71" s="44" t="s">
        <v>244</v>
      </c>
      <c r="S71" s="44">
        <v>1.0</v>
      </c>
      <c r="T71" s="44" t="s">
        <v>219</v>
      </c>
    </row>
    <row r="72">
      <c r="A72" s="44"/>
      <c r="B72" s="44">
        <v>2.0</v>
      </c>
      <c r="C72" s="44">
        <v>1.0</v>
      </c>
      <c r="D72" s="44" t="s">
        <v>289</v>
      </c>
      <c r="E72" s="44">
        <v>1.0</v>
      </c>
      <c r="F72" s="44" t="s">
        <v>272</v>
      </c>
      <c r="G72" s="44">
        <v>1.0</v>
      </c>
      <c r="H72" s="44" t="s">
        <v>203</v>
      </c>
      <c r="I72" s="44">
        <v>1.0</v>
      </c>
      <c r="J72" s="44" t="s">
        <v>198</v>
      </c>
      <c r="K72" s="44">
        <v>0.0</v>
      </c>
      <c r="L72" s="44"/>
      <c r="M72" s="44">
        <v>1.0</v>
      </c>
      <c r="N72" s="44" t="s">
        <v>251</v>
      </c>
      <c r="O72" s="44"/>
      <c r="P72" s="44"/>
      <c r="Q72" s="44"/>
      <c r="R72" s="44"/>
      <c r="S72" s="44">
        <v>1.0</v>
      </c>
      <c r="T72" s="44" t="s">
        <v>223</v>
      </c>
    </row>
    <row r="73">
      <c r="A73" s="44"/>
      <c r="B73" s="44">
        <v>3.0</v>
      </c>
      <c r="C73" s="44">
        <v>1.0</v>
      </c>
      <c r="D73" s="44" t="s">
        <v>220</v>
      </c>
      <c r="E73" s="44"/>
      <c r="F73" s="44"/>
      <c r="G73" s="44"/>
      <c r="H73" s="44"/>
      <c r="I73" s="44">
        <v>1.0</v>
      </c>
      <c r="J73" s="44" t="s">
        <v>203</v>
      </c>
      <c r="K73" s="44">
        <v>0.0</v>
      </c>
      <c r="L73" s="44"/>
      <c r="M73" s="44"/>
      <c r="N73" s="44"/>
      <c r="O73" s="44">
        <v>1.0</v>
      </c>
      <c r="P73" s="44" t="s">
        <v>184</v>
      </c>
      <c r="Q73" s="44">
        <v>1.0</v>
      </c>
      <c r="R73" s="44" t="s">
        <v>283</v>
      </c>
      <c r="S73" s="44"/>
      <c r="T73" s="44"/>
    </row>
    <row r="74">
      <c r="A74" s="44"/>
      <c r="B74" s="44">
        <v>4.0</v>
      </c>
      <c r="C74" s="44"/>
      <c r="D74" s="44"/>
      <c r="E74" s="44">
        <v>0.0</v>
      </c>
      <c r="F74" s="44"/>
      <c r="G74" s="44"/>
      <c r="H74" s="44"/>
      <c r="I74" s="44">
        <v>0.0</v>
      </c>
      <c r="J74" s="44"/>
      <c r="K74" s="44">
        <v>0.0</v>
      </c>
      <c r="L74" s="44"/>
      <c r="M74" s="44"/>
      <c r="N74" s="44"/>
      <c r="O74" s="44"/>
      <c r="P74" s="44"/>
      <c r="Q74" s="44">
        <v>0.0</v>
      </c>
      <c r="R74" s="44"/>
      <c r="S74" s="44"/>
      <c r="T74" s="44"/>
    </row>
    <row r="75">
      <c r="A75" s="44" t="s">
        <v>333</v>
      </c>
      <c r="B75" s="44">
        <v>1.0</v>
      </c>
      <c r="C75" s="44">
        <v>1.0</v>
      </c>
      <c r="D75" s="44" t="s">
        <v>277</v>
      </c>
      <c r="E75" s="44">
        <v>1.0</v>
      </c>
      <c r="F75" s="44" t="s">
        <v>240</v>
      </c>
      <c r="G75" s="44"/>
      <c r="H75" s="44"/>
      <c r="I75" s="44">
        <v>1.0</v>
      </c>
      <c r="J75" s="44" t="s">
        <v>216</v>
      </c>
      <c r="K75" s="44">
        <v>1.0</v>
      </c>
      <c r="L75" s="44" t="s">
        <v>226</v>
      </c>
      <c r="M75" s="44">
        <v>1.0</v>
      </c>
      <c r="N75" s="44" t="s">
        <v>235</v>
      </c>
      <c r="O75" s="44">
        <v>1.0</v>
      </c>
      <c r="P75" s="44" t="s">
        <v>260</v>
      </c>
      <c r="Q75" s="44">
        <v>1.0</v>
      </c>
      <c r="R75" s="44" t="s">
        <v>257</v>
      </c>
      <c r="S75" s="44">
        <v>1.0</v>
      </c>
      <c r="T75" s="44" t="s">
        <v>175</v>
      </c>
    </row>
    <row r="76">
      <c r="A76" s="44"/>
      <c r="B76" s="44">
        <v>2.0</v>
      </c>
      <c r="C76" s="44">
        <v>2.0</v>
      </c>
      <c r="D76" s="44" t="s">
        <v>280</v>
      </c>
      <c r="E76" s="44">
        <v>1.0</v>
      </c>
      <c r="F76" s="44" t="s">
        <v>240</v>
      </c>
      <c r="G76" s="44">
        <v>1.0</v>
      </c>
      <c r="H76" s="44" t="s">
        <v>282</v>
      </c>
      <c r="I76" s="44"/>
      <c r="J76" s="44"/>
      <c r="K76" s="44"/>
      <c r="L76" s="44"/>
      <c r="M76" s="44"/>
      <c r="N76" s="44"/>
      <c r="O76" s="44">
        <v>1.0</v>
      </c>
      <c r="P76" s="44" t="s">
        <v>223</v>
      </c>
      <c r="Q76" s="44">
        <v>1.0</v>
      </c>
      <c r="R76" s="44" t="s">
        <v>252</v>
      </c>
      <c r="S76" s="44">
        <v>1.0</v>
      </c>
      <c r="T76" s="44" t="s">
        <v>209</v>
      </c>
    </row>
    <row r="77">
      <c r="A77" s="44"/>
      <c r="B77" s="44">
        <v>3.0</v>
      </c>
      <c r="C77" s="44">
        <v>1.0</v>
      </c>
      <c r="D77" s="44" t="s">
        <v>280</v>
      </c>
      <c r="E77" s="44">
        <v>1.0</v>
      </c>
      <c r="F77" s="44" t="s">
        <v>231</v>
      </c>
      <c r="G77" s="44"/>
      <c r="H77" s="44"/>
      <c r="I77" s="44">
        <v>1.0</v>
      </c>
      <c r="J77" s="44" t="s">
        <v>259</v>
      </c>
      <c r="K77" s="44">
        <v>1.0</v>
      </c>
      <c r="L77" s="44" t="s">
        <v>206</v>
      </c>
      <c r="M77" s="44"/>
      <c r="N77" s="44"/>
      <c r="O77" s="44"/>
      <c r="P77" s="44"/>
      <c r="Q77" s="44">
        <v>1.0</v>
      </c>
      <c r="R77" s="44" t="s">
        <v>209</v>
      </c>
      <c r="S77" s="44"/>
      <c r="T77" s="44"/>
    </row>
    <row r="78">
      <c r="A78" s="44"/>
      <c r="B78" s="44">
        <v>4.0</v>
      </c>
      <c r="C78" s="44"/>
      <c r="D78" s="44"/>
      <c r="E78" s="44">
        <v>1.0</v>
      </c>
      <c r="F78" s="44" t="s">
        <v>231</v>
      </c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</row>
    <row r="87">
      <c r="A87" s="44"/>
      <c r="B87" s="44"/>
      <c r="C87" s="44" t="s">
        <v>304</v>
      </c>
      <c r="D87" s="44" t="s">
        <v>341</v>
      </c>
      <c r="E87" s="44"/>
      <c r="F87" s="44"/>
      <c r="G87" s="44"/>
      <c r="H87" s="44"/>
      <c r="I87" s="44"/>
      <c r="J87" s="44"/>
    </row>
    <row r="88">
      <c r="A88" s="44"/>
      <c r="B88" s="44"/>
      <c r="C88" s="44" t="s">
        <v>330</v>
      </c>
      <c r="D88" s="44"/>
      <c r="E88" s="44" t="s">
        <v>325</v>
      </c>
      <c r="F88" s="44"/>
      <c r="G88" s="44" t="s">
        <v>329</v>
      </c>
      <c r="H88" s="44"/>
      <c r="I88" s="44" t="s">
        <v>327</v>
      </c>
      <c r="J88" s="44"/>
    </row>
    <row r="89">
      <c r="A89" s="44" t="s">
        <v>300</v>
      </c>
      <c r="B89" s="44" t="s">
        <v>301</v>
      </c>
      <c r="C89" s="44" t="s">
        <v>340</v>
      </c>
      <c r="D89" s="44" t="s">
        <v>342</v>
      </c>
      <c r="E89" s="44" t="s">
        <v>340</v>
      </c>
      <c r="F89" s="44" t="s">
        <v>342</v>
      </c>
      <c r="G89" s="44" t="s">
        <v>340</v>
      </c>
      <c r="H89" s="44" t="s">
        <v>342</v>
      </c>
      <c r="I89" s="44" t="s">
        <v>340</v>
      </c>
      <c r="J89" s="44" t="s">
        <v>342</v>
      </c>
      <c r="K89" s="44"/>
      <c r="L89" s="44"/>
      <c r="M89" s="44"/>
      <c r="N89" s="44"/>
      <c r="O89" s="44"/>
      <c r="P89" s="44"/>
      <c r="Q89" s="44"/>
      <c r="R89" s="44"/>
      <c r="S89" s="44"/>
      <c r="T89" s="44"/>
    </row>
    <row r="90">
      <c r="A90" s="44" t="s">
        <v>318</v>
      </c>
      <c r="B90" s="44">
        <v>1.0</v>
      </c>
      <c r="C90" s="44">
        <v>1.0</v>
      </c>
      <c r="D90" s="44" t="s">
        <v>343</v>
      </c>
      <c r="E90" s="44">
        <v>1.0</v>
      </c>
      <c r="F90" s="44" t="s">
        <v>344</v>
      </c>
      <c r="G90" s="44"/>
      <c r="H90" s="44"/>
      <c r="I90" s="44">
        <v>1.0</v>
      </c>
      <c r="J90" s="44" t="s">
        <v>345</v>
      </c>
      <c r="K90" s="44"/>
      <c r="L90" s="44"/>
      <c r="M90" s="44"/>
      <c r="N90" s="44"/>
      <c r="O90" s="44"/>
      <c r="P90" s="44"/>
      <c r="Q90" s="44"/>
      <c r="R90" s="44"/>
      <c r="S90" s="44"/>
      <c r="T90" s="44"/>
    </row>
    <row r="91">
      <c r="A91" s="44"/>
      <c r="B91" s="44">
        <v>2.0</v>
      </c>
      <c r="C91" s="44">
        <v>1.0</v>
      </c>
      <c r="D91" s="44" t="s">
        <v>346</v>
      </c>
      <c r="E91" s="44">
        <v>1.0</v>
      </c>
      <c r="F91" s="44" t="s">
        <v>347</v>
      </c>
      <c r="G91" s="44">
        <v>1.0</v>
      </c>
      <c r="H91" s="44" t="s">
        <v>348</v>
      </c>
      <c r="I91" s="44">
        <v>1.0</v>
      </c>
      <c r="J91" s="44" t="s">
        <v>345</v>
      </c>
      <c r="K91" s="44"/>
      <c r="L91" s="44"/>
      <c r="M91" s="44"/>
      <c r="N91" s="44"/>
      <c r="O91" s="44"/>
      <c r="P91" s="44"/>
      <c r="Q91" s="44"/>
      <c r="R91" s="44"/>
      <c r="S91" s="44"/>
      <c r="T91" s="44"/>
    </row>
    <row r="92">
      <c r="A92" s="44"/>
      <c r="B92" s="44">
        <v>4.0</v>
      </c>
      <c r="C92" s="44">
        <v>1.0</v>
      </c>
      <c r="D92" s="44" t="s">
        <v>344</v>
      </c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</row>
    <row r="93">
      <c r="A93" s="44" t="s">
        <v>321</v>
      </c>
      <c r="B93" s="44">
        <v>1.0</v>
      </c>
      <c r="C93" s="44">
        <v>1.0</v>
      </c>
      <c r="D93" s="44" t="s">
        <v>343</v>
      </c>
      <c r="E93" s="44">
        <v>1.0</v>
      </c>
      <c r="F93" s="44" t="s">
        <v>349</v>
      </c>
      <c r="G93" s="44">
        <v>1.0</v>
      </c>
      <c r="H93" s="44" t="s">
        <v>347</v>
      </c>
      <c r="I93" s="44">
        <v>1.0</v>
      </c>
      <c r="J93" s="44" t="s">
        <v>350</v>
      </c>
      <c r="K93" s="44"/>
      <c r="L93" s="44"/>
      <c r="M93" s="44"/>
      <c r="N93" s="44"/>
      <c r="O93" s="44"/>
      <c r="P93" s="44"/>
      <c r="Q93" s="44"/>
      <c r="R93" s="44"/>
      <c r="S93" s="44"/>
      <c r="T93" s="44"/>
    </row>
    <row r="94">
      <c r="A94" s="44"/>
      <c r="B94" s="44">
        <v>2.0</v>
      </c>
      <c r="C94" s="44"/>
      <c r="D94" s="44"/>
      <c r="E94" s="44">
        <v>1.0</v>
      </c>
      <c r="F94" s="44" t="s">
        <v>347</v>
      </c>
      <c r="G94" s="44">
        <v>1.0</v>
      </c>
      <c r="H94" s="44" t="s">
        <v>351</v>
      </c>
      <c r="I94" s="44">
        <v>1.0</v>
      </c>
      <c r="J94" s="44" t="s">
        <v>350</v>
      </c>
      <c r="K94" s="44"/>
      <c r="L94" s="44"/>
      <c r="M94" s="44"/>
      <c r="N94" s="44"/>
      <c r="O94" s="44"/>
      <c r="P94" s="44"/>
      <c r="Q94" s="44"/>
      <c r="R94" s="44"/>
      <c r="S94" s="44"/>
      <c r="T94" s="44"/>
    </row>
    <row r="95">
      <c r="A95" s="44"/>
      <c r="B95" s="44">
        <v>3.0</v>
      </c>
      <c r="C95" s="44"/>
      <c r="D95" s="44"/>
      <c r="E95" s="44">
        <v>1.0</v>
      </c>
      <c r="F95" s="44" t="s">
        <v>343</v>
      </c>
      <c r="G95" s="44">
        <v>1.0</v>
      </c>
      <c r="H95" s="44" t="s">
        <v>351</v>
      </c>
      <c r="I95" s="44">
        <v>1.0</v>
      </c>
      <c r="J95" s="44" t="s">
        <v>350</v>
      </c>
      <c r="K95" s="44"/>
      <c r="L95" s="44"/>
      <c r="M95" s="44"/>
      <c r="N95" s="44"/>
      <c r="O95" s="44"/>
      <c r="P95" s="44"/>
      <c r="Q95" s="44"/>
      <c r="R95" s="44"/>
      <c r="S95" s="44"/>
      <c r="T95" s="44"/>
    </row>
    <row r="96">
      <c r="A96" s="44"/>
      <c r="B96" s="44">
        <v>4.0</v>
      </c>
      <c r="C96" s="44">
        <v>1.0</v>
      </c>
      <c r="D96" s="44" t="s">
        <v>349</v>
      </c>
      <c r="E96" s="44">
        <v>1.0</v>
      </c>
      <c r="F96" s="44" t="s">
        <v>347</v>
      </c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</row>
    <row r="97">
      <c r="A97" s="44" t="s">
        <v>323</v>
      </c>
      <c r="B97" s="44">
        <v>1.0</v>
      </c>
      <c r="C97" s="44">
        <v>1.0</v>
      </c>
      <c r="D97" s="44" t="s">
        <v>347</v>
      </c>
      <c r="E97" s="44">
        <v>1.0</v>
      </c>
      <c r="F97" s="44" t="s">
        <v>343</v>
      </c>
      <c r="G97" s="44">
        <v>1.0</v>
      </c>
      <c r="H97" s="44" t="s">
        <v>352</v>
      </c>
      <c r="I97" s="44">
        <v>1.0</v>
      </c>
      <c r="J97" s="44" t="s">
        <v>350</v>
      </c>
      <c r="K97" s="44"/>
      <c r="L97" s="44"/>
      <c r="M97" s="44"/>
      <c r="N97" s="44"/>
      <c r="O97" s="44"/>
      <c r="P97" s="44"/>
      <c r="Q97" s="44"/>
      <c r="R97" s="44"/>
      <c r="S97" s="44"/>
      <c r="T97" s="44"/>
    </row>
    <row r="98">
      <c r="A98" s="44"/>
      <c r="B98" s="44">
        <v>2.0</v>
      </c>
      <c r="C98" s="44"/>
      <c r="D98" s="44"/>
      <c r="E98" s="44">
        <v>1.0</v>
      </c>
      <c r="F98" s="44" t="s">
        <v>343</v>
      </c>
      <c r="G98" s="44">
        <v>1.0</v>
      </c>
      <c r="H98" s="44" t="s">
        <v>351</v>
      </c>
      <c r="I98" s="44">
        <v>1.0</v>
      </c>
      <c r="J98" s="44" t="s">
        <v>350</v>
      </c>
      <c r="K98" s="44"/>
      <c r="L98" s="44"/>
      <c r="M98" s="44"/>
      <c r="N98" s="44"/>
      <c r="O98" s="44"/>
      <c r="P98" s="44"/>
      <c r="Q98" s="44"/>
      <c r="R98" s="44"/>
      <c r="S98" s="44"/>
      <c r="T98" s="44"/>
    </row>
    <row r="99">
      <c r="A99" s="44"/>
      <c r="B99" s="44">
        <v>3.0</v>
      </c>
      <c r="C99" s="44">
        <v>1.0</v>
      </c>
      <c r="D99" s="44" t="s">
        <v>346</v>
      </c>
      <c r="E99" s="44">
        <v>1.0</v>
      </c>
      <c r="F99" s="44" t="s">
        <v>347</v>
      </c>
      <c r="G99" s="44">
        <v>1.0</v>
      </c>
      <c r="H99" s="44" t="s">
        <v>351</v>
      </c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</row>
    <row r="100">
      <c r="A100" s="44" t="s">
        <v>332</v>
      </c>
      <c r="B100" s="44">
        <v>1.0</v>
      </c>
      <c r="C100" s="44"/>
      <c r="D100" s="44"/>
      <c r="E100" s="44">
        <v>1.0</v>
      </c>
      <c r="F100" s="44" t="s">
        <v>346</v>
      </c>
      <c r="G100" s="44">
        <v>1.0</v>
      </c>
      <c r="H100" s="44" t="s">
        <v>351</v>
      </c>
      <c r="I100" s="44">
        <v>1.0</v>
      </c>
      <c r="J100" s="44" t="s">
        <v>350</v>
      </c>
      <c r="K100" s="44"/>
      <c r="L100" s="44"/>
      <c r="M100" s="44"/>
      <c r="N100" s="44"/>
      <c r="O100" s="44"/>
      <c r="P100" s="44"/>
      <c r="Q100" s="44"/>
      <c r="R100" s="44"/>
      <c r="S100" s="44"/>
      <c r="T100" s="44"/>
    </row>
    <row r="101">
      <c r="A101" s="44"/>
      <c r="B101" s="44">
        <v>2.0</v>
      </c>
      <c r="C101" s="44">
        <v>1.0</v>
      </c>
      <c r="D101" s="44" t="s">
        <v>349</v>
      </c>
      <c r="E101" s="44">
        <v>1.0</v>
      </c>
      <c r="F101" s="44" t="s">
        <v>346</v>
      </c>
      <c r="G101" s="44">
        <v>1.0</v>
      </c>
      <c r="H101" s="44" t="s">
        <v>351</v>
      </c>
      <c r="I101" s="44">
        <v>1.0</v>
      </c>
      <c r="J101" s="44" t="s">
        <v>350</v>
      </c>
      <c r="K101" s="44"/>
      <c r="L101" s="44"/>
      <c r="M101" s="44"/>
      <c r="N101" s="44"/>
      <c r="O101" s="44"/>
      <c r="P101" s="44"/>
      <c r="Q101" s="44"/>
      <c r="R101" s="44"/>
      <c r="S101" s="44"/>
      <c r="T101" s="44"/>
    </row>
    <row r="102">
      <c r="A102" s="44"/>
      <c r="B102" s="44">
        <v>3.0</v>
      </c>
      <c r="C102" s="44">
        <v>1.0</v>
      </c>
      <c r="D102" s="44" t="s">
        <v>343</v>
      </c>
      <c r="E102" s="44"/>
      <c r="F102" s="44"/>
      <c r="G102" s="44"/>
      <c r="H102" s="44"/>
      <c r="I102" s="44">
        <v>1.0</v>
      </c>
      <c r="J102" s="44" t="s">
        <v>351</v>
      </c>
      <c r="K102" s="44"/>
      <c r="L102" s="44"/>
      <c r="M102" s="44"/>
      <c r="N102" s="44"/>
      <c r="O102" s="44"/>
      <c r="P102" s="44"/>
      <c r="Q102" s="44"/>
      <c r="R102" s="44"/>
      <c r="S102" s="44"/>
      <c r="T102" s="44"/>
    </row>
    <row r="103">
      <c r="A103" s="44"/>
      <c r="B103" s="44">
        <v>4.0</v>
      </c>
      <c r="C103" s="44"/>
      <c r="D103" s="44"/>
      <c r="E103" s="44">
        <v>0.0</v>
      </c>
      <c r="F103" s="44" t="s">
        <v>343</v>
      </c>
      <c r="G103" s="44"/>
      <c r="H103" s="44"/>
      <c r="I103" s="44">
        <v>0.0</v>
      </c>
      <c r="J103" s="44" t="s">
        <v>351</v>
      </c>
      <c r="K103" s="44"/>
      <c r="L103" s="44"/>
      <c r="M103" s="44"/>
      <c r="N103" s="44"/>
      <c r="O103" s="44"/>
      <c r="P103" s="44"/>
      <c r="Q103" s="44"/>
      <c r="R103" s="44"/>
      <c r="S103" s="44"/>
      <c r="T103" s="44"/>
    </row>
    <row r="104">
      <c r="A104" s="44" t="s">
        <v>333</v>
      </c>
      <c r="B104" s="44">
        <v>1.0</v>
      </c>
      <c r="C104" s="44">
        <v>1.0</v>
      </c>
      <c r="D104" s="44" t="s">
        <v>346</v>
      </c>
      <c r="E104" s="44">
        <v>1.0</v>
      </c>
      <c r="F104" s="44" t="s">
        <v>349</v>
      </c>
      <c r="G104" s="44"/>
      <c r="H104" s="44"/>
      <c r="I104" s="44">
        <v>1.0</v>
      </c>
      <c r="J104" s="44" t="s">
        <v>345</v>
      </c>
      <c r="K104" s="44"/>
      <c r="L104" s="44"/>
      <c r="M104" s="44"/>
      <c r="N104" s="44"/>
      <c r="O104" s="44"/>
      <c r="P104" s="44"/>
      <c r="Q104" s="44"/>
      <c r="R104" s="44"/>
      <c r="S104" s="44"/>
      <c r="T104" s="44"/>
    </row>
    <row r="105">
      <c r="A105" s="44"/>
      <c r="B105" s="44">
        <v>2.0</v>
      </c>
      <c r="C105" s="44">
        <v>2.0</v>
      </c>
      <c r="D105" s="44" t="s">
        <v>346</v>
      </c>
      <c r="E105" s="44">
        <v>1.0</v>
      </c>
      <c r="F105" s="44" t="s">
        <v>343</v>
      </c>
      <c r="G105" s="44">
        <v>1.0</v>
      </c>
      <c r="H105" s="44" t="s">
        <v>349</v>
      </c>
      <c r="I105" s="44"/>
      <c r="J105" s="44"/>
    </row>
    <row r="106">
      <c r="A106" s="44"/>
      <c r="B106" s="44">
        <v>3.0</v>
      </c>
      <c r="C106" s="44">
        <v>1.0</v>
      </c>
      <c r="D106" s="44" t="s">
        <v>346</v>
      </c>
      <c r="E106" s="44">
        <v>1.0</v>
      </c>
      <c r="F106" s="44" t="s">
        <v>347</v>
      </c>
      <c r="G106" s="44"/>
      <c r="H106" s="44"/>
      <c r="I106" s="44">
        <v>1.0</v>
      </c>
      <c r="J106" s="44" t="s">
        <v>352</v>
      </c>
    </row>
    <row r="107">
      <c r="A107" s="44"/>
      <c r="B107" s="44">
        <v>4.0</v>
      </c>
      <c r="C107" s="44"/>
      <c r="D107" s="44"/>
      <c r="E107" s="44">
        <v>1.0</v>
      </c>
      <c r="F107" s="44" t="s">
        <v>344</v>
      </c>
      <c r="G107" s="44"/>
      <c r="H107" s="44"/>
      <c r="I107" s="44"/>
      <c r="J107" s="44"/>
    </row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</sheetData>
  <conditionalFormatting sqref="D7:AJ51 AK7:AN32 D118:M137">
    <cfRule type="cellIs" dxfId="6" priority="1" operator="greaterThan">
      <formula>1</formula>
    </cfRule>
  </conditionalFormatting>
  <conditionalFormatting sqref="D7:P46 Q7:AN32 D118:M137">
    <cfRule type="cellIs" dxfId="7" priority="2" operator="equal">
      <formula>1</formula>
    </cfRule>
  </conditionalFormatting>
  <conditionalFormatting sqref="D7:P46 Q7:AN33 D118:M137">
    <cfRule type="cellIs" dxfId="8" priority="3" operator="equal">
      <formula>0</formula>
    </cfRule>
  </conditionalFormatting>
  <conditionalFormatting sqref="C58:T73 C89:T104">
    <cfRule type="containsBlanks" dxfId="0" priority="4">
      <formula>LEN(TRIM(C58))=0</formula>
    </cfRule>
  </conditionalFormatting>
  <conditionalFormatting sqref="C58:T78 C89:T109">
    <cfRule type="cellIs" dxfId="9" priority="5" operator="equal">
      <formula>2</formula>
    </cfRule>
  </conditionalFormatting>
  <conditionalFormatting sqref="L2">
    <cfRule type="cellIs" dxfId="10" priority="6" operator="greaterThan">
      <formula>0</formula>
    </cfRule>
  </conditionalFormatting>
  <conditionalFormatting sqref="L2">
    <cfRule type="cellIs" dxfId="0" priority="7" operator="equal">
      <formula>1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3"/>
  <legacy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8.38"/>
    <col customWidth="1" min="2" max="2" width="3.88"/>
    <col customWidth="1" min="3" max="3" width="8.88"/>
    <col customWidth="1" min="4" max="6" width="8.75"/>
    <col customWidth="1" min="7" max="7" width="11.88"/>
    <col customWidth="1" min="8" max="11" width="8.38"/>
    <col customWidth="1" min="12" max="15" width="7.25"/>
  </cols>
  <sheetData>
    <row r="1">
      <c r="A1" s="11" t="s">
        <v>9</v>
      </c>
      <c r="B1" s="11" t="s">
        <v>458</v>
      </c>
      <c r="F1" s="119">
        <v>1.0</v>
      </c>
      <c r="G1" s="11" t="s">
        <v>459</v>
      </c>
      <c r="J1" s="44">
        <f>COUNTIF(C6:O22,1)</f>
        <v>111</v>
      </c>
    </row>
    <row r="2">
      <c r="F2" s="120">
        <v>2.0</v>
      </c>
      <c r="G2" s="11" t="s">
        <v>460</v>
      </c>
      <c r="J2" s="44">
        <f>COUNTIF(C6:O25,"&gt;1")</f>
        <v>1</v>
      </c>
    </row>
    <row r="4">
      <c r="A4" s="44" t="s">
        <v>340</v>
      </c>
      <c r="B4" s="44"/>
      <c r="C4" s="44" t="s">
        <v>308</v>
      </c>
      <c r="D4" s="44"/>
      <c r="E4" s="44"/>
      <c r="F4" s="44"/>
      <c r="G4" s="44"/>
      <c r="H4" s="44"/>
      <c r="I4" s="44"/>
      <c r="J4" s="44"/>
      <c r="K4" s="44"/>
      <c r="L4" s="44"/>
    </row>
    <row r="5">
      <c r="A5" s="44" t="s">
        <v>300</v>
      </c>
      <c r="B5" s="44" t="s">
        <v>301</v>
      </c>
      <c r="C5" s="44" t="s">
        <v>350</v>
      </c>
      <c r="D5" s="44" t="s">
        <v>351</v>
      </c>
      <c r="E5" s="44" t="s">
        <v>347</v>
      </c>
      <c r="F5" s="44" t="s">
        <v>343</v>
      </c>
      <c r="G5" s="44" t="s">
        <v>344</v>
      </c>
      <c r="H5" s="44" t="s">
        <v>352</v>
      </c>
      <c r="I5" s="44" t="s">
        <v>345</v>
      </c>
      <c r="J5" s="44" t="s">
        <v>348</v>
      </c>
      <c r="K5" s="44" t="s">
        <v>346</v>
      </c>
      <c r="L5" s="44" t="s">
        <v>349</v>
      </c>
    </row>
    <row r="6">
      <c r="A6" s="44" t="s">
        <v>318</v>
      </c>
      <c r="B6" s="44">
        <v>1.0</v>
      </c>
      <c r="C6" s="44"/>
      <c r="D6" s="44"/>
      <c r="E6" s="44"/>
      <c r="F6" s="44">
        <v>1.0</v>
      </c>
      <c r="G6" s="44">
        <v>1.0</v>
      </c>
      <c r="H6" s="44">
        <v>1.0</v>
      </c>
      <c r="I6" s="44">
        <v>1.0</v>
      </c>
      <c r="J6" s="44">
        <v>1.0</v>
      </c>
      <c r="K6" s="44"/>
      <c r="L6" s="44"/>
    </row>
    <row r="7">
      <c r="A7" s="44"/>
      <c r="B7" s="44">
        <v>2.0</v>
      </c>
      <c r="C7" s="44">
        <v>1.0</v>
      </c>
      <c r="D7" s="44">
        <v>1.0</v>
      </c>
      <c r="E7" s="44">
        <v>1.0</v>
      </c>
      <c r="F7" s="44">
        <v>1.0</v>
      </c>
      <c r="G7" s="44">
        <v>1.0</v>
      </c>
      <c r="H7" s="44"/>
      <c r="I7" s="44">
        <v>1.0</v>
      </c>
      <c r="J7" s="44">
        <v>1.0</v>
      </c>
      <c r="K7" s="44">
        <v>1.0</v>
      </c>
      <c r="L7" s="44">
        <v>1.0</v>
      </c>
    </row>
    <row r="8">
      <c r="A8" s="44"/>
      <c r="B8" s="44">
        <v>3.0</v>
      </c>
      <c r="C8" s="44">
        <v>1.0</v>
      </c>
      <c r="D8" s="44"/>
      <c r="E8" s="44">
        <v>1.0</v>
      </c>
      <c r="F8" s="44">
        <v>1.0</v>
      </c>
      <c r="G8" s="44"/>
      <c r="H8" s="44"/>
      <c r="I8" s="44"/>
      <c r="J8" s="44">
        <v>1.0</v>
      </c>
      <c r="K8" s="44"/>
      <c r="L8" s="44"/>
    </row>
    <row r="9">
      <c r="A9" s="44"/>
      <c r="B9" s="44">
        <v>4.0</v>
      </c>
      <c r="C9" s="44"/>
      <c r="D9" s="44"/>
      <c r="E9" s="44">
        <v>1.0</v>
      </c>
      <c r="F9" s="44">
        <v>0.0</v>
      </c>
      <c r="G9" s="44">
        <v>1.0</v>
      </c>
      <c r="H9" s="44"/>
      <c r="I9" s="44">
        <v>1.0</v>
      </c>
      <c r="J9" s="44"/>
      <c r="K9" s="44"/>
      <c r="L9" s="44">
        <v>1.0</v>
      </c>
    </row>
    <row r="10">
      <c r="A10" s="44" t="s">
        <v>321</v>
      </c>
      <c r="B10" s="44">
        <v>1.0</v>
      </c>
      <c r="C10" s="44">
        <v>1.0</v>
      </c>
      <c r="D10" s="44">
        <v>1.0</v>
      </c>
      <c r="E10" s="44">
        <v>1.0</v>
      </c>
      <c r="F10" s="44">
        <v>1.0</v>
      </c>
      <c r="G10" s="44">
        <v>1.0</v>
      </c>
      <c r="H10" s="44">
        <v>1.0</v>
      </c>
      <c r="I10" s="44">
        <v>1.0</v>
      </c>
      <c r="J10" s="44">
        <v>1.0</v>
      </c>
      <c r="K10" s="44"/>
      <c r="L10" s="44">
        <v>1.0</v>
      </c>
    </row>
    <row r="11">
      <c r="A11" s="44"/>
      <c r="B11" s="44">
        <v>2.0</v>
      </c>
      <c r="C11" s="44">
        <v>1.0</v>
      </c>
      <c r="D11" s="44">
        <v>1.0</v>
      </c>
      <c r="E11" s="44">
        <v>1.0</v>
      </c>
      <c r="F11" s="44">
        <v>1.0</v>
      </c>
      <c r="G11" s="44">
        <v>1.0</v>
      </c>
      <c r="H11" s="44">
        <v>1.0</v>
      </c>
      <c r="I11" s="44">
        <v>1.0</v>
      </c>
      <c r="J11" s="44">
        <v>1.0</v>
      </c>
      <c r="K11" s="44">
        <v>1.0</v>
      </c>
      <c r="L11" s="44">
        <v>1.0</v>
      </c>
    </row>
    <row r="12">
      <c r="A12" s="44"/>
      <c r="B12" s="44">
        <v>3.0</v>
      </c>
      <c r="C12" s="44">
        <v>1.0</v>
      </c>
      <c r="D12" s="44">
        <v>1.0</v>
      </c>
      <c r="E12" s="44"/>
      <c r="F12" s="44">
        <v>1.0</v>
      </c>
      <c r="G12" s="44"/>
      <c r="H12" s="44">
        <v>1.0</v>
      </c>
      <c r="I12" s="44">
        <v>1.0</v>
      </c>
      <c r="J12" s="44">
        <v>1.0</v>
      </c>
      <c r="K12" s="44">
        <v>1.0</v>
      </c>
      <c r="L12" s="44">
        <v>1.0</v>
      </c>
    </row>
    <row r="13">
      <c r="A13" s="44"/>
      <c r="B13" s="44">
        <v>4.0</v>
      </c>
      <c r="C13" s="44"/>
      <c r="D13" s="44"/>
      <c r="E13" s="44">
        <v>1.0</v>
      </c>
      <c r="F13" s="44"/>
      <c r="G13" s="44">
        <v>1.0</v>
      </c>
      <c r="H13" s="44">
        <v>1.0</v>
      </c>
      <c r="I13" s="44"/>
      <c r="J13" s="44"/>
      <c r="K13" s="44"/>
      <c r="L13" s="44">
        <v>1.0</v>
      </c>
    </row>
    <row r="14">
      <c r="A14" s="44" t="s">
        <v>323</v>
      </c>
      <c r="B14" s="44">
        <v>1.0</v>
      </c>
      <c r="C14" s="44">
        <v>1.0</v>
      </c>
      <c r="D14" s="44">
        <v>1.0</v>
      </c>
      <c r="E14" s="44">
        <v>1.0</v>
      </c>
      <c r="F14" s="44">
        <v>1.0</v>
      </c>
      <c r="G14" s="44">
        <v>1.0</v>
      </c>
      <c r="H14" s="44">
        <v>1.0</v>
      </c>
      <c r="I14" s="44">
        <v>1.0</v>
      </c>
      <c r="J14" s="44">
        <v>1.0</v>
      </c>
      <c r="K14" s="44">
        <v>1.0</v>
      </c>
      <c r="L14" s="44"/>
    </row>
    <row r="15">
      <c r="A15" s="44"/>
      <c r="B15" s="44">
        <v>2.0</v>
      </c>
      <c r="C15" s="44">
        <v>1.0</v>
      </c>
      <c r="D15" s="44">
        <v>1.0</v>
      </c>
      <c r="E15" s="44">
        <v>1.0</v>
      </c>
      <c r="F15" s="44">
        <v>1.0</v>
      </c>
      <c r="G15" s="44"/>
      <c r="H15" s="44">
        <v>1.0</v>
      </c>
      <c r="I15" s="44">
        <v>1.0</v>
      </c>
      <c r="J15" s="44"/>
      <c r="K15" s="44">
        <v>1.0</v>
      </c>
      <c r="L15" s="44">
        <v>1.0</v>
      </c>
    </row>
    <row r="16">
      <c r="A16" s="44"/>
      <c r="B16" s="44">
        <v>3.0</v>
      </c>
      <c r="C16" s="44">
        <v>1.0</v>
      </c>
      <c r="D16" s="44">
        <v>1.0</v>
      </c>
      <c r="E16" s="44">
        <v>1.0</v>
      </c>
      <c r="F16" s="44">
        <v>1.0</v>
      </c>
      <c r="G16" s="44"/>
      <c r="H16" s="44"/>
      <c r="I16" s="44"/>
      <c r="J16" s="44">
        <v>1.0</v>
      </c>
      <c r="K16" s="44">
        <v>1.0</v>
      </c>
      <c r="L16" s="44">
        <v>1.0</v>
      </c>
    </row>
    <row r="17">
      <c r="A17" s="44"/>
      <c r="B17" s="44">
        <v>4.0</v>
      </c>
      <c r="C17" s="44"/>
      <c r="D17" s="44"/>
      <c r="E17" s="44"/>
      <c r="F17" s="44"/>
      <c r="G17" s="44"/>
      <c r="H17" s="44">
        <v>1.0</v>
      </c>
      <c r="I17" s="44"/>
      <c r="J17" s="44"/>
      <c r="K17" s="44">
        <v>1.0</v>
      </c>
      <c r="L17" s="44"/>
    </row>
    <row r="18">
      <c r="A18" s="44" t="s">
        <v>332</v>
      </c>
      <c r="B18" s="44">
        <v>1.0</v>
      </c>
      <c r="C18" s="44">
        <v>1.0</v>
      </c>
      <c r="D18" s="44">
        <v>1.0</v>
      </c>
      <c r="E18" s="44">
        <v>1.0</v>
      </c>
      <c r="F18" s="44">
        <v>1.0</v>
      </c>
      <c r="G18" s="44">
        <v>1.0</v>
      </c>
      <c r="H18" s="44">
        <v>1.0</v>
      </c>
      <c r="I18" s="44">
        <v>1.0</v>
      </c>
      <c r="J18" s="44">
        <v>1.0</v>
      </c>
      <c r="K18" s="44">
        <v>1.0</v>
      </c>
      <c r="L18" s="44">
        <v>1.0</v>
      </c>
    </row>
    <row r="19">
      <c r="A19" s="44"/>
      <c r="B19" s="44">
        <v>2.0</v>
      </c>
      <c r="C19" s="44">
        <v>1.0</v>
      </c>
      <c r="D19" s="44">
        <v>1.0</v>
      </c>
      <c r="E19" s="44"/>
      <c r="F19" s="44">
        <v>1.0</v>
      </c>
      <c r="G19" s="44">
        <v>1.0</v>
      </c>
      <c r="H19" s="44">
        <v>0.0</v>
      </c>
      <c r="I19" s="44">
        <v>1.0</v>
      </c>
      <c r="J19" s="44">
        <v>1.0</v>
      </c>
      <c r="K19" s="44">
        <v>1.0</v>
      </c>
      <c r="L19" s="44">
        <v>1.0</v>
      </c>
    </row>
    <row r="20">
      <c r="A20" s="44"/>
      <c r="B20" s="44">
        <v>3.0</v>
      </c>
      <c r="C20" s="44"/>
      <c r="D20" s="44">
        <v>1.0</v>
      </c>
      <c r="E20" s="44"/>
      <c r="F20" s="44">
        <v>1.0</v>
      </c>
      <c r="G20" s="44"/>
      <c r="H20" s="44">
        <v>1.0</v>
      </c>
      <c r="I20" s="44"/>
      <c r="J20" s="44">
        <v>1.0</v>
      </c>
      <c r="K20" s="44">
        <v>1.0</v>
      </c>
      <c r="L20" s="44">
        <v>0.0</v>
      </c>
    </row>
    <row r="21">
      <c r="A21" s="44"/>
      <c r="B21" s="44">
        <v>4.0</v>
      </c>
      <c r="C21" s="44"/>
      <c r="D21" s="44">
        <v>0.0</v>
      </c>
      <c r="E21" s="44"/>
      <c r="F21" s="44">
        <v>0.0</v>
      </c>
      <c r="G21" s="44"/>
      <c r="H21" s="44">
        <v>0.0</v>
      </c>
      <c r="I21" s="44"/>
      <c r="J21" s="44">
        <v>0.0</v>
      </c>
      <c r="K21" s="44"/>
      <c r="L21" s="44">
        <v>0.0</v>
      </c>
    </row>
    <row r="22">
      <c r="A22" s="44" t="s">
        <v>333</v>
      </c>
      <c r="B22" s="44">
        <v>1.0</v>
      </c>
      <c r="C22" s="44">
        <v>1.0</v>
      </c>
      <c r="D22" s="44">
        <v>1.0</v>
      </c>
      <c r="E22" s="44">
        <v>1.0</v>
      </c>
      <c r="F22" s="44">
        <v>1.0</v>
      </c>
      <c r="G22" s="44">
        <v>1.0</v>
      </c>
      <c r="H22" s="44">
        <v>1.0</v>
      </c>
      <c r="I22" s="44">
        <v>1.0</v>
      </c>
      <c r="J22" s="44"/>
      <c r="K22" s="44">
        <v>1.0</v>
      </c>
      <c r="L22" s="44">
        <v>1.0</v>
      </c>
    </row>
    <row r="23">
      <c r="A23" s="44"/>
      <c r="B23" s="44">
        <v>2.0</v>
      </c>
      <c r="C23" s="44"/>
      <c r="D23" s="44"/>
      <c r="E23" s="44">
        <v>1.0</v>
      </c>
      <c r="F23" s="44">
        <v>1.0</v>
      </c>
      <c r="G23" s="44">
        <v>1.0</v>
      </c>
      <c r="H23" s="44">
        <v>1.0</v>
      </c>
      <c r="I23" s="44"/>
      <c r="J23" s="44">
        <v>1.0</v>
      </c>
      <c r="K23" s="44">
        <v>2.0</v>
      </c>
      <c r="L23" s="44">
        <v>1.0</v>
      </c>
    </row>
    <row r="24">
      <c r="A24" s="44"/>
      <c r="B24" s="44">
        <v>3.0</v>
      </c>
      <c r="C24" s="44"/>
      <c r="D24" s="44">
        <v>1.0</v>
      </c>
      <c r="E24" s="44">
        <v>1.0</v>
      </c>
      <c r="F24" s="44"/>
      <c r="G24" s="44"/>
      <c r="H24" s="44">
        <v>1.0</v>
      </c>
      <c r="I24" s="44"/>
      <c r="J24" s="44"/>
      <c r="K24" s="44">
        <v>1.0</v>
      </c>
      <c r="L24" s="44">
        <v>1.0</v>
      </c>
    </row>
    <row r="25">
      <c r="A25" s="44"/>
      <c r="B25" s="44">
        <v>4.0</v>
      </c>
      <c r="C25" s="44"/>
      <c r="D25" s="44"/>
      <c r="E25" s="44"/>
      <c r="F25" s="44">
        <v>1.0</v>
      </c>
      <c r="G25" s="44">
        <v>1.0</v>
      </c>
      <c r="H25" s="44">
        <v>1.0</v>
      </c>
      <c r="I25" s="44"/>
      <c r="J25" s="44"/>
      <c r="K25" s="44">
        <v>1.0</v>
      </c>
      <c r="L25" s="44">
        <v>1.0</v>
      </c>
    </row>
  </sheetData>
  <conditionalFormatting sqref="C6:P25">
    <cfRule type="cellIs" dxfId="5" priority="1" operator="greaterThan">
      <formula>1</formula>
    </cfRule>
  </conditionalFormatting>
  <conditionalFormatting sqref="C6:P25">
    <cfRule type="cellIs" dxfId="7" priority="2" operator="equal">
      <formula>1</formula>
    </cfRule>
  </conditionalFormatting>
  <conditionalFormatting sqref="J2">
    <cfRule type="cellIs" dxfId="10" priority="3" operator="greaterThan">
      <formula>0</formula>
    </cfRule>
  </conditionalFormatting>
  <conditionalFormatting sqref="J2">
    <cfRule type="cellIs" dxfId="0" priority="4" operator="equal">
      <formula>0</formula>
    </cfRule>
  </conditionalFormatting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rightToLeft="1" workbookViewId="0"/>
  </sheetViews>
  <sheetFormatPr customHeight="1" defaultColWidth="12.63" defaultRowHeight="15.75"/>
  <cols>
    <col customWidth="1" min="1" max="1" width="0.5"/>
    <col customWidth="1" min="2" max="2" width="5.38"/>
    <col customWidth="1" min="3" max="3" width="47.38"/>
    <col customWidth="1" min="4" max="4" width="46.5"/>
    <col customWidth="1" min="5" max="5" width="52.75"/>
    <col customWidth="1" min="6" max="6" width="56.25"/>
    <col customWidth="1" min="7" max="7" width="16.25"/>
    <col customWidth="1" min="8" max="8" width="18.25"/>
  </cols>
  <sheetData>
    <row r="1" ht="61.5" customHeight="1">
      <c r="A1" s="121" t="s">
        <v>461</v>
      </c>
      <c r="D1" s="122"/>
      <c r="E1" s="122"/>
      <c r="F1" s="123" t="s">
        <v>462</v>
      </c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  <c r="CW1" s="51"/>
      <c r="CX1" s="51"/>
      <c r="CY1" s="51"/>
      <c r="CZ1" s="51"/>
      <c r="DA1" s="51"/>
      <c r="DB1" s="51"/>
      <c r="DC1" s="51"/>
      <c r="DD1" s="51"/>
      <c r="DE1" s="51"/>
      <c r="DF1" s="51"/>
      <c r="DG1" s="51"/>
    </row>
    <row r="2">
      <c r="A2" s="124" t="s">
        <v>342</v>
      </c>
      <c r="B2" s="125"/>
      <c r="C2" s="124" t="s">
        <v>301</v>
      </c>
      <c r="D2" s="124" t="s">
        <v>309</v>
      </c>
      <c r="E2" s="124"/>
      <c r="F2" s="124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</row>
    <row r="3">
      <c r="A3" s="126"/>
      <c r="B3" s="127"/>
      <c r="C3" s="124">
        <v>1.0</v>
      </c>
      <c r="D3" s="124">
        <v>2.0</v>
      </c>
      <c r="E3" s="124">
        <v>3.0</v>
      </c>
      <c r="F3" s="124">
        <v>4.0</v>
      </c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</row>
    <row r="4">
      <c r="A4" s="128" t="s">
        <v>310</v>
      </c>
      <c r="B4" s="129" t="s">
        <v>463</v>
      </c>
      <c r="C4" s="130" t="s">
        <v>464</v>
      </c>
      <c r="D4" s="130" t="s">
        <v>465</v>
      </c>
      <c r="E4" s="130" t="s">
        <v>466</v>
      </c>
      <c r="F4" s="130" t="s">
        <v>467</v>
      </c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</row>
    <row r="5">
      <c r="A5" s="131">
        <v>1.0</v>
      </c>
      <c r="B5" s="132" t="s">
        <v>321</v>
      </c>
      <c r="C5" s="131" t="s">
        <v>360</v>
      </c>
      <c r="D5" s="131" t="s">
        <v>364</v>
      </c>
      <c r="E5" s="131" t="s">
        <v>371</v>
      </c>
      <c r="F5" s="13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</row>
    <row r="6">
      <c r="A6" s="131">
        <v>2.0</v>
      </c>
      <c r="B6" s="132" t="s">
        <v>318</v>
      </c>
      <c r="C6" s="131" t="s">
        <v>380</v>
      </c>
      <c r="D6" s="131" t="s">
        <v>386</v>
      </c>
      <c r="E6" s="131"/>
      <c r="F6" s="131" t="s">
        <v>395</v>
      </c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</row>
    <row r="7">
      <c r="A7" s="131">
        <v>3.0</v>
      </c>
      <c r="B7" s="132" t="s">
        <v>332</v>
      </c>
      <c r="C7" s="131" t="s">
        <v>398</v>
      </c>
      <c r="D7" s="131" t="s">
        <v>406</v>
      </c>
      <c r="E7" s="131"/>
      <c r="F7" s="133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</row>
    <row r="8">
      <c r="A8" s="134">
        <v>4.0</v>
      </c>
      <c r="B8" s="132" t="s">
        <v>323</v>
      </c>
      <c r="C8" s="131" t="s">
        <v>421</v>
      </c>
      <c r="D8" s="131" t="s">
        <v>426</v>
      </c>
      <c r="E8" s="131"/>
      <c r="F8" s="13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</row>
    <row r="9">
      <c r="A9" s="131">
        <v>5.0</v>
      </c>
      <c r="B9" s="132" t="s">
        <v>333</v>
      </c>
      <c r="C9" s="131" t="s">
        <v>441</v>
      </c>
      <c r="D9" s="133"/>
      <c r="E9" s="131"/>
      <c r="F9" s="13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</row>
    <row r="10" ht="66.0" customHeight="1">
      <c r="A10" s="135"/>
      <c r="B10" s="136"/>
      <c r="C10" s="137" t="s">
        <v>468</v>
      </c>
      <c r="D10" s="137" t="s">
        <v>469</v>
      </c>
      <c r="E10" s="136"/>
      <c r="F10" s="137" t="s">
        <v>470</v>
      </c>
      <c r="G10" s="136"/>
      <c r="H10" s="136"/>
      <c r="I10" s="136"/>
      <c r="J10" s="136"/>
      <c r="K10" s="136"/>
      <c r="L10" s="136"/>
      <c r="M10" s="136"/>
      <c r="N10" s="136"/>
      <c r="O10" s="136"/>
      <c r="P10" s="136"/>
      <c r="Q10" s="136"/>
      <c r="R10" s="136"/>
      <c r="S10" s="136"/>
      <c r="T10" s="136"/>
      <c r="U10" s="136"/>
      <c r="V10" s="136"/>
      <c r="W10" s="136"/>
      <c r="X10" s="136"/>
      <c r="Y10" s="136"/>
      <c r="Z10" s="136"/>
      <c r="AA10" s="136"/>
      <c r="AB10" s="136"/>
      <c r="AC10" s="136"/>
      <c r="AD10" s="136"/>
      <c r="AE10" s="136"/>
      <c r="AF10" s="136"/>
      <c r="AG10" s="136"/>
      <c r="AH10" s="136"/>
      <c r="AI10" s="136"/>
      <c r="AJ10" s="136"/>
      <c r="AK10" s="136"/>
      <c r="AL10" s="136"/>
      <c r="AM10" s="136"/>
      <c r="AN10" s="136"/>
      <c r="AO10" s="136"/>
      <c r="AP10" s="136"/>
      <c r="AQ10" s="136"/>
      <c r="AR10" s="136"/>
      <c r="AS10" s="136"/>
      <c r="AT10" s="136"/>
      <c r="AU10" s="136"/>
      <c r="AV10" s="136"/>
      <c r="AW10" s="136"/>
      <c r="AX10" s="136"/>
      <c r="AY10" s="136"/>
      <c r="AZ10" s="136"/>
      <c r="BA10" s="136"/>
      <c r="BB10" s="136"/>
      <c r="BC10" s="136"/>
      <c r="BD10" s="136"/>
      <c r="BE10" s="136"/>
      <c r="BF10" s="136"/>
      <c r="BG10" s="136"/>
      <c r="BH10" s="136"/>
      <c r="BI10" s="136"/>
      <c r="BJ10" s="136"/>
      <c r="BK10" s="136"/>
      <c r="BL10" s="136"/>
      <c r="BM10" s="136"/>
      <c r="BN10" s="136"/>
      <c r="BO10" s="136"/>
      <c r="BP10" s="136"/>
      <c r="BQ10" s="136"/>
      <c r="BR10" s="136"/>
      <c r="BS10" s="136"/>
      <c r="BT10" s="136"/>
      <c r="BU10" s="136"/>
      <c r="BV10" s="136"/>
      <c r="BW10" s="136"/>
      <c r="BX10" s="136"/>
      <c r="BY10" s="136"/>
      <c r="BZ10" s="136"/>
      <c r="CA10" s="136"/>
      <c r="CB10" s="136"/>
      <c r="CC10" s="136"/>
      <c r="CD10" s="136"/>
      <c r="CE10" s="136"/>
      <c r="CF10" s="136"/>
      <c r="CG10" s="136"/>
      <c r="CH10" s="136"/>
      <c r="CI10" s="136"/>
      <c r="CJ10" s="136"/>
      <c r="CK10" s="136"/>
      <c r="CL10" s="136"/>
      <c r="CM10" s="136"/>
      <c r="CN10" s="136"/>
      <c r="CO10" s="136"/>
      <c r="CP10" s="136"/>
      <c r="CQ10" s="136"/>
      <c r="CR10" s="136"/>
      <c r="CS10" s="136"/>
      <c r="CT10" s="136"/>
      <c r="CU10" s="136"/>
      <c r="CV10" s="136"/>
      <c r="CW10" s="136"/>
      <c r="CX10" s="136"/>
      <c r="CY10" s="136"/>
      <c r="CZ10" s="136"/>
      <c r="DA10" s="136"/>
      <c r="DB10" s="136"/>
      <c r="DC10" s="136"/>
      <c r="DD10" s="136"/>
      <c r="DE10" s="136"/>
      <c r="DF10" s="136"/>
      <c r="DG10" s="136"/>
    </row>
    <row r="11" ht="1.5" customHeight="1">
      <c r="A11" s="138"/>
      <c r="B11" s="121"/>
      <c r="E11" s="122"/>
      <c r="F11" s="123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</row>
    <row r="12" ht="70.5" customHeight="1">
      <c r="A12" s="121" t="s">
        <v>471</v>
      </c>
      <c r="D12" s="122"/>
      <c r="E12" s="122"/>
      <c r="F12" s="123" t="s">
        <v>462</v>
      </c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</row>
    <row r="13">
      <c r="A13" s="124" t="s">
        <v>342</v>
      </c>
      <c r="B13" s="125"/>
      <c r="C13" s="124" t="s">
        <v>301</v>
      </c>
      <c r="D13" s="124" t="s">
        <v>309</v>
      </c>
      <c r="E13" s="124"/>
      <c r="F13" s="124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</row>
    <row r="14">
      <c r="A14" s="124"/>
      <c r="B14" s="125"/>
      <c r="C14" s="124">
        <v>1.0</v>
      </c>
      <c r="D14" s="124">
        <v>2.0</v>
      </c>
      <c r="E14" s="124">
        <v>3.0</v>
      </c>
      <c r="F14" s="124">
        <v>4.0</v>
      </c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</row>
    <row r="15">
      <c r="A15" s="128" t="s">
        <v>310</v>
      </c>
      <c r="B15" s="129" t="s">
        <v>463</v>
      </c>
      <c r="C15" s="128" t="s">
        <v>464</v>
      </c>
      <c r="D15" s="128" t="s">
        <v>465</v>
      </c>
      <c r="E15" s="128" t="s">
        <v>466</v>
      </c>
      <c r="F15" s="128" t="s">
        <v>467</v>
      </c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</row>
    <row r="16">
      <c r="A16" s="131">
        <v>1.0</v>
      </c>
      <c r="B16" s="132" t="s">
        <v>321</v>
      </c>
      <c r="C16" s="131" t="s">
        <v>359</v>
      </c>
      <c r="D16" s="131" t="s">
        <v>363</v>
      </c>
      <c r="E16" s="131" t="s">
        <v>370</v>
      </c>
      <c r="F16" s="13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</row>
    <row r="17">
      <c r="A17" s="131">
        <v>2.0</v>
      </c>
      <c r="B17" s="132" t="s">
        <v>318</v>
      </c>
      <c r="C17" s="131" t="s">
        <v>382</v>
      </c>
      <c r="D17" s="131" t="s">
        <v>385</v>
      </c>
      <c r="E17" s="131" t="s">
        <v>391</v>
      </c>
      <c r="F17" s="13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</row>
    <row r="18">
      <c r="A18" s="131">
        <v>3.0</v>
      </c>
      <c r="B18" s="132" t="s">
        <v>332</v>
      </c>
      <c r="C18" s="131" t="s">
        <v>397</v>
      </c>
      <c r="D18" s="131" t="s">
        <v>405</v>
      </c>
      <c r="E18" s="131" t="s">
        <v>411</v>
      </c>
      <c r="F18" s="131" t="s">
        <v>416</v>
      </c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</row>
    <row r="19">
      <c r="A19" s="131">
        <v>4.0</v>
      </c>
      <c r="B19" s="132" t="s">
        <v>323</v>
      </c>
      <c r="C19" s="131" t="s">
        <v>361</v>
      </c>
      <c r="D19" s="133"/>
      <c r="E19" s="131" t="s">
        <v>433</v>
      </c>
      <c r="F19" s="133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</row>
    <row r="20">
      <c r="A20" s="131">
        <v>5.0</v>
      </c>
      <c r="B20" s="132" t="s">
        <v>333</v>
      </c>
      <c r="C20" s="131"/>
      <c r="D20" s="131" t="s">
        <v>452</v>
      </c>
      <c r="E20" s="131"/>
      <c r="F20" s="13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</row>
    <row r="21" ht="78.0" customHeight="1">
      <c r="A21" s="139"/>
      <c r="B21" s="140"/>
      <c r="C21" s="140" t="s">
        <v>472</v>
      </c>
      <c r="D21" s="140" t="s">
        <v>469</v>
      </c>
      <c r="E21" s="140"/>
      <c r="F21" s="140" t="s">
        <v>473</v>
      </c>
      <c r="G21" s="140"/>
      <c r="H21" s="140"/>
      <c r="I21" s="140"/>
      <c r="J21" s="140"/>
      <c r="K21" s="140"/>
      <c r="L21" s="140"/>
      <c r="M21" s="140"/>
      <c r="N21" s="140"/>
      <c r="O21" s="140"/>
      <c r="P21" s="140"/>
      <c r="Q21" s="140"/>
      <c r="R21" s="140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0"/>
      <c r="BB21" s="140"/>
      <c r="BC21" s="140"/>
      <c r="BD21" s="140"/>
      <c r="BE21" s="140"/>
      <c r="BF21" s="140"/>
      <c r="BG21" s="140"/>
      <c r="BH21" s="140"/>
      <c r="BI21" s="140"/>
      <c r="BJ21" s="140"/>
      <c r="BK21" s="140"/>
      <c r="BL21" s="140"/>
      <c r="BM21" s="140"/>
      <c r="BN21" s="140"/>
      <c r="BO21" s="140"/>
      <c r="BP21" s="140"/>
      <c r="BQ21" s="140"/>
      <c r="BR21" s="140"/>
      <c r="BS21" s="140"/>
      <c r="BT21" s="140"/>
      <c r="BU21" s="140"/>
      <c r="BV21" s="140"/>
      <c r="BW21" s="140"/>
      <c r="BX21" s="140"/>
      <c r="BY21" s="140"/>
      <c r="BZ21" s="140"/>
      <c r="CA21" s="140"/>
      <c r="CB21" s="140"/>
      <c r="CC21" s="140"/>
      <c r="CD21" s="140"/>
      <c r="CE21" s="140"/>
      <c r="CF21" s="140"/>
      <c r="CG21" s="140"/>
      <c r="CH21" s="140"/>
      <c r="CI21" s="140"/>
      <c r="CJ21" s="140"/>
      <c r="CK21" s="140"/>
      <c r="CL21" s="140"/>
      <c r="CM21" s="140"/>
      <c r="CN21" s="140"/>
      <c r="CO21" s="140"/>
      <c r="CP21" s="140"/>
      <c r="CQ21" s="140"/>
      <c r="CR21" s="140"/>
      <c r="CS21" s="140"/>
      <c r="CT21" s="140"/>
      <c r="CU21" s="140"/>
      <c r="CV21" s="140"/>
      <c r="CW21" s="140"/>
      <c r="CX21" s="140"/>
      <c r="CY21" s="140"/>
      <c r="CZ21" s="140"/>
      <c r="DA21" s="140"/>
      <c r="DB21" s="140"/>
      <c r="DC21" s="140"/>
      <c r="DD21" s="140"/>
      <c r="DE21" s="140"/>
      <c r="DF21" s="140"/>
      <c r="DG21" s="140"/>
    </row>
    <row r="22" ht="68.25" customHeight="1">
      <c r="A22" s="121" t="s">
        <v>474</v>
      </c>
      <c r="D22" s="122"/>
      <c r="E22" s="122"/>
      <c r="F22" s="123" t="s">
        <v>462</v>
      </c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</row>
    <row r="23">
      <c r="A23" s="124" t="s">
        <v>342</v>
      </c>
      <c r="B23" s="125"/>
      <c r="C23" s="124" t="s">
        <v>301</v>
      </c>
      <c r="D23" s="124" t="s">
        <v>309</v>
      </c>
      <c r="E23" s="124"/>
      <c r="F23" s="124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</row>
    <row r="24">
      <c r="A24" s="124"/>
      <c r="B24" s="125"/>
      <c r="C24" s="124">
        <v>1.0</v>
      </c>
      <c r="D24" s="124">
        <v>2.0</v>
      </c>
      <c r="E24" s="124">
        <v>3.0</v>
      </c>
      <c r="F24" s="124">
        <v>4.0</v>
      </c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</row>
    <row r="25">
      <c r="A25" s="128" t="s">
        <v>310</v>
      </c>
      <c r="B25" s="129" t="s">
        <v>463</v>
      </c>
      <c r="C25" s="128" t="s">
        <v>464</v>
      </c>
      <c r="D25" s="128" t="s">
        <v>465</v>
      </c>
      <c r="E25" s="128" t="s">
        <v>466</v>
      </c>
      <c r="F25" s="128" t="s">
        <v>467</v>
      </c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</row>
    <row r="26">
      <c r="A26" s="131">
        <v>1.0</v>
      </c>
      <c r="B26" s="132" t="s">
        <v>321</v>
      </c>
      <c r="C26" s="131"/>
      <c r="D26" s="131" t="s">
        <v>367</v>
      </c>
      <c r="E26" s="131" t="s">
        <v>374</v>
      </c>
      <c r="F26" s="13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</row>
    <row r="27">
      <c r="A27" s="131">
        <v>2.0</v>
      </c>
      <c r="B27" s="132" t="s">
        <v>318</v>
      </c>
      <c r="C27" s="131"/>
      <c r="D27" s="131" t="s">
        <v>383</v>
      </c>
      <c r="E27" s="131"/>
      <c r="F27" s="13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  <c r="AW27" s="51"/>
      <c r="AX27" s="51"/>
      <c r="AY27" s="51"/>
      <c r="AZ27" s="51"/>
      <c r="BA27" s="51"/>
      <c r="BB27" s="51"/>
      <c r="BC27" s="51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51"/>
      <c r="BX27" s="51"/>
      <c r="BY27" s="51"/>
      <c r="BZ27" s="51"/>
      <c r="CA27" s="51"/>
      <c r="CB27" s="51"/>
      <c r="CC27" s="51"/>
      <c r="CD27" s="51"/>
      <c r="CE27" s="51"/>
      <c r="CF27" s="51"/>
      <c r="CG27" s="51"/>
      <c r="CH27" s="51"/>
      <c r="CI27" s="51"/>
      <c r="CJ27" s="51"/>
      <c r="CK27" s="51"/>
      <c r="CL27" s="51"/>
      <c r="CM27" s="51"/>
      <c r="CN27" s="51"/>
      <c r="CO27" s="51"/>
      <c r="CP27" s="51"/>
      <c r="CQ27" s="51"/>
      <c r="CR27" s="51"/>
      <c r="CS27" s="51"/>
      <c r="CT27" s="51"/>
      <c r="CU27" s="51"/>
      <c r="CV27" s="51"/>
      <c r="CW27" s="51"/>
      <c r="CX27" s="51"/>
      <c r="CY27" s="51"/>
      <c r="CZ27" s="51"/>
      <c r="DA27" s="51"/>
      <c r="DB27" s="51"/>
      <c r="DC27" s="51"/>
      <c r="DD27" s="51"/>
      <c r="DE27" s="51"/>
      <c r="DF27" s="51"/>
      <c r="DG27" s="51"/>
    </row>
    <row r="28">
      <c r="A28" s="131">
        <v>3.0</v>
      </c>
      <c r="B28" s="132" t="s">
        <v>332</v>
      </c>
      <c r="C28" s="131" t="s">
        <v>396</v>
      </c>
      <c r="D28" s="131" t="s">
        <v>396</v>
      </c>
      <c r="E28" s="131" t="s">
        <v>414</v>
      </c>
      <c r="F28" s="133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1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I28" s="51"/>
      <c r="CJ28" s="51"/>
      <c r="CK28" s="51"/>
      <c r="CL28" s="51"/>
      <c r="CM28" s="51"/>
      <c r="CN28" s="51"/>
      <c r="CO28" s="51"/>
      <c r="CP28" s="51"/>
      <c r="CQ28" s="51"/>
      <c r="CR28" s="51"/>
      <c r="CS28" s="51"/>
      <c r="CT28" s="51"/>
      <c r="CU28" s="51"/>
      <c r="CV28" s="51"/>
      <c r="CW28" s="51"/>
      <c r="CX28" s="51"/>
      <c r="CY28" s="51"/>
      <c r="CZ28" s="51"/>
      <c r="DA28" s="51"/>
      <c r="DB28" s="51"/>
      <c r="DC28" s="51"/>
      <c r="DD28" s="51"/>
      <c r="DE28" s="51"/>
      <c r="DF28" s="51"/>
      <c r="DG28" s="51"/>
    </row>
    <row r="29">
      <c r="A29" s="131">
        <v>4.0</v>
      </c>
      <c r="B29" s="132" t="s">
        <v>323</v>
      </c>
      <c r="C29" s="131" t="s">
        <v>424</v>
      </c>
      <c r="D29" s="131" t="s">
        <v>430</v>
      </c>
      <c r="E29" s="131" t="s">
        <v>431</v>
      </c>
      <c r="F29" s="131" t="s">
        <v>437</v>
      </c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/>
      <c r="BB29" s="51"/>
      <c r="BC29" s="51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  <c r="BW29" s="51"/>
      <c r="BX29" s="51"/>
      <c r="BY29" s="51"/>
      <c r="BZ29" s="51"/>
      <c r="CA29" s="51"/>
      <c r="CB29" s="51"/>
      <c r="CC29" s="51"/>
      <c r="CD29" s="51"/>
      <c r="CE29" s="51"/>
      <c r="CF29" s="51"/>
      <c r="CG29" s="51"/>
      <c r="CH29" s="51"/>
      <c r="CI29" s="51"/>
      <c r="CJ29" s="51"/>
      <c r="CK29" s="51"/>
      <c r="CL29" s="51"/>
      <c r="CM29" s="51"/>
      <c r="CN29" s="51"/>
      <c r="CO29" s="51"/>
      <c r="CP29" s="51"/>
      <c r="CQ29" s="51"/>
      <c r="CR29" s="51"/>
      <c r="CS29" s="51"/>
      <c r="CT29" s="51"/>
      <c r="CU29" s="51"/>
      <c r="CV29" s="51"/>
      <c r="CW29" s="51"/>
      <c r="CX29" s="51"/>
      <c r="CY29" s="51"/>
      <c r="CZ29" s="51"/>
      <c r="DA29" s="51"/>
      <c r="DB29" s="51"/>
      <c r="DC29" s="51"/>
      <c r="DD29" s="51"/>
      <c r="DE29" s="51"/>
      <c r="DF29" s="51"/>
      <c r="DG29" s="51"/>
    </row>
    <row r="30">
      <c r="A30" s="131">
        <v>5.0</v>
      </c>
      <c r="B30" s="132" t="s">
        <v>333</v>
      </c>
      <c r="C30" s="131" t="s">
        <v>439</v>
      </c>
      <c r="D30" s="131" t="s">
        <v>447</v>
      </c>
      <c r="E30" s="131" t="s">
        <v>447</v>
      </c>
      <c r="F30" s="131" t="s">
        <v>475</v>
      </c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51"/>
      <c r="AV30" s="51"/>
      <c r="AW30" s="51"/>
      <c r="AX30" s="51"/>
      <c r="AY30" s="51"/>
      <c r="AZ30" s="51"/>
      <c r="BA30" s="51"/>
      <c r="BB30" s="51"/>
      <c r="BC30" s="51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51"/>
      <c r="BX30" s="51"/>
      <c r="BY30" s="51"/>
      <c r="BZ30" s="51"/>
      <c r="CA30" s="51"/>
      <c r="CB30" s="51"/>
      <c r="CC30" s="51"/>
      <c r="CD30" s="51"/>
      <c r="CE30" s="51"/>
      <c r="CF30" s="51"/>
      <c r="CG30" s="51"/>
      <c r="CH30" s="51"/>
      <c r="CI30" s="51"/>
      <c r="CJ30" s="51"/>
      <c r="CK30" s="51"/>
      <c r="CL30" s="51"/>
      <c r="CM30" s="51"/>
      <c r="CN30" s="51"/>
      <c r="CO30" s="51"/>
      <c r="CP30" s="51"/>
      <c r="CQ30" s="51"/>
      <c r="CR30" s="51"/>
      <c r="CS30" s="51"/>
      <c r="CT30" s="51"/>
      <c r="CU30" s="51"/>
      <c r="CV30" s="51"/>
      <c r="CW30" s="51"/>
      <c r="CX30" s="51"/>
      <c r="CY30" s="51"/>
      <c r="CZ30" s="51"/>
      <c r="DA30" s="51"/>
      <c r="DB30" s="51"/>
      <c r="DC30" s="51"/>
      <c r="DD30" s="51"/>
      <c r="DE30" s="51"/>
      <c r="DF30" s="51"/>
      <c r="DG30" s="51"/>
    </row>
    <row r="31" ht="78.0" customHeight="1">
      <c r="A31" s="140"/>
      <c r="B31" s="140"/>
      <c r="C31" s="140" t="s">
        <v>472</v>
      </c>
      <c r="D31" s="140" t="s">
        <v>469</v>
      </c>
      <c r="E31" s="140"/>
      <c r="F31" s="140" t="s">
        <v>473</v>
      </c>
      <c r="G31" s="140"/>
      <c r="H31" s="140"/>
      <c r="I31" s="140"/>
      <c r="J31" s="140"/>
      <c r="K31" s="140"/>
      <c r="L31" s="140"/>
      <c r="M31" s="140"/>
      <c r="N31" s="140"/>
      <c r="O31" s="140"/>
      <c r="P31" s="140"/>
      <c r="Q31" s="140"/>
      <c r="R31" s="140"/>
      <c r="S31" s="140"/>
      <c r="T31" s="140"/>
      <c r="U31" s="140"/>
      <c r="V31" s="140"/>
      <c r="W31" s="140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0"/>
      <c r="BB31" s="140"/>
      <c r="BC31" s="140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140"/>
      <c r="BV31" s="140"/>
      <c r="BW31" s="140"/>
      <c r="BX31" s="140"/>
      <c r="BY31" s="140"/>
      <c r="BZ31" s="140"/>
      <c r="CA31" s="140"/>
      <c r="CB31" s="140"/>
      <c r="CC31" s="140"/>
      <c r="CD31" s="140"/>
      <c r="CE31" s="140"/>
      <c r="CF31" s="140"/>
      <c r="CG31" s="140"/>
      <c r="CH31" s="140"/>
      <c r="CI31" s="140"/>
      <c r="CJ31" s="140"/>
      <c r="CK31" s="140"/>
      <c r="CL31" s="140"/>
      <c r="CM31" s="140"/>
      <c r="CN31" s="140"/>
      <c r="CO31" s="140"/>
      <c r="CP31" s="140"/>
      <c r="CQ31" s="140"/>
      <c r="CR31" s="140"/>
      <c r="CS31" s="140"/>
      <c r="CT31" s="140"/>
      <c r="CU31" s="140"/>
      <c r="CV31" s="140"/>
      <c r="CW31" s="140"/>
      <c r="CX31" s="140"/>
      <c r="CY31" s="140"/>
      <c r="CZ31" s="140"/>
      <c r="DA31" s="140"/>
      <c r="DB31" s="140"/>
      <c r="DC31" s="140"/>
      <c r="DD31" s="140"/>
      <c r="DE31" s="140"/>
      <c r="DF31" s="140"/>
      <c r="DG31" s="140"/>
    </row>
    <row r="32" ht="66.75" customHeight="1">
      <c r="A32" s="141" t="s">
        <v>476</v>
      </c>
      <c r="D32" s="142"/>
      <c r="E32" s="142"/>
      <c r="F32" s="143" t="s">
        <v>462</v>
      </c>
      <c r="G32" s="144"/>
      <c r="H32" s="144"/>
      <c r="I32" s="144"/>
      <c r="J32" s="144"/>
      <c r="K32" s="144"/>
      <c r="L32" s="144"/>
      <c r="M32" s="144"/>
      <c r="N32" s="144"/>
      <c r="O32" s="144"/>
      <c r="P32" s="144"/>
      <c r="Q32" s="144"/>
      <c r="R32" s="144"/>
      <c r="S32" s="144"/>
      <c r="T32" s="144"/>
      <c r="U32" s="144"/>
      <c r="V32" s="144"/>
      <c r="W32" s="144"/>
      <c r="X32" s="144"/>
      <c r="Y32" s="144"/>
      <c r="Z32" s="144"/>
      <c r="AA32" s="144"/>
      <c r="AB32" s="144"/>
      <c r="AC32" s="144"/>
      <c r="AD32" s="144"/>
      <c r="AE32" s="144"/>
      <c r="AF32" s="144"/>
      <c r="AG32" s="144"/>
      <c r="AH32" s="144"/>
      <c r="AI32" s="144"/>
      <c r="AJ32" s="144"/>
      <c r="AK32" s="144"/>
      <c r="AL32" s="144"/>
      <c r="AM32" s="144"/>
      <c r="AN32" s="144"/>
      <c r="AO32" s="144"/>
      <c r="AP32" s="144"/>
      <c r="AQ32" s="144"/>
      <c r="AR32" s="144"/>
      <c r="AS32" s="144"/>
      <c r="AT32" s="144"/>
      <c r="AU32" s="144"/>
      <c r="AV32" s="144"/>
      <c r="AW32" s="144"/>
      <c r="AX32" s="144"/>
      <c r="AY32" s="144"/>
      <c r="AZ32" s="144"/>
      <c r="BA32" s="144"/>
      <c r="BB32" s="144"/>
      <c r="BC32" s="144"/>
      <c r="BD32" s="144"/>
      <c r="BE32" s="144"/>
      <c r="BF32" s="144"/>
      <c r="BG32" s="144"/>
      <c r="BH32" s="144"/>
      <c r="BI32" s="144"/>
      <c r="BJ32" s="144"/>
      <c r="BK32" s="144"/>
      <c r="BL32" s="144"/>
      <c r="BM32" s="144"/>
      <c r="BN32" s="144"/>
      <c r="BO32" s="144"/>
      <c r="BP32" s="144"/>
      <c r="BQ32" s="144"/>
      <c r="BR32" s="144"/>
      <c r="BS32" s="144"/>
      <c r="BT32" s="144"/>
      <c r="BU32" s="144"/>
      <c r="BV32" s="144"/>
      <c r="BW32" s="144"/>
      <c r="BX32" s="144"/>
      <c r="BY32" s="144"/>
      <c r="BZ32" s="144"/>
      <c r="CA32" s="144"/>
      <c r="CB32" s="144"/>
      <c r="CC32" s="144"/>
      <c r="CD32" s="144"/>
      <c r="CE32" s="144"/>
      <c r="CF32" s="144"/>
      <c r="CG32" s="144"/>
      <c r="CH32" s="144"/>
      <c r="CI32" s="144"/>
      <c r="CJ32" s="144"/>
      <c r="CK32" s="144"/>
      <c r="CL32" s="144"/>
      <c r="CM32" s="144"/>
      <c r="CN32" s="144"/>
      <c r="CO32" s="144"/>
      <c r="CP32" s="144"/>
      <c r="CQ32" s="144"/>
      <c r="CR32" s="144"/>
      <c r="CS32" s="144"/>
      <c r="CT32" s="144"/>
      <c r="CU32" s="144"/>
      <c r="CV32" s="144"/>
      <c r="CW32" s="144"/>
      <c r="CX32" s="144"/>
      <c r="CY32" s="144"/>
      <c r="CZ32" s="144"/>
      <c r="DA32" s="144"/>
      <c r="DB32" s="144"/>
      <c r="DC32" s="144"/>
      <c r="DD32" s="144"/>
      <c r="DE32" s="144"/>
      <c r="DF32" s="144"/>
      <c r="DG32" s="144"/>
    </row>
    <row r="33">
      <c r="A33" s="124" t="s">
        <v>342</v>
      </c>
      <c r="B33" s="125"/>
      <c r="C33" s="124" t="s">
        <v>301</v>
      </c>
      <c r="D33" s="124" t="s">
        <v>309</v>
      </c>
      <c r="E33" s="124"/>
      <c r="F33" s="124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  <c r="BA33" s="51"/>
      <c r="BB33" s="51"/>
      <c r="BC33" s="51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51"/>
      <c r="BX33" s="51"/>
      <c r="BY33" s="51"/>
      <c r="BZ33" s="51"/>
      <c r="CA33" s="51"/>
      <c r="CB33" s="51"/>
      <c r="CC33" s="51"/>
      <c r="CD33" s="51"/>
      <c r="CE33" s="51"/>
      <c r="CF33" s="51"/>
      <c r="CG33" s="51"/>
      <c r="CH33" s="51"/>
      <c r="CI33" s="51"/>
      <c r="CJ33" s="51"/>
      <c r="CK33" s="51"/>
      <c r="CL33" s="51"/>
      <c r="CM33" s="51"/>
      <c r="CN33" s="51"/>
      <c r="CO33" s="51"/>
      <c r="CP33" s="51"/>
      <c r="CQ33" s="51"/>
      <c r="CR33" s="51"/>
      <c r="CS33" s="51"/>
      <c r="CT33" s="51"/>
      <c r="CU33" s="51"/>
      <c r="CV33" s="51"/>
      <c r="CW33" s="51"/>
      <c r="CX33" s="51"/>
      <c r="CY33" s="51"/>
      <c r="CZ33" s="51"/>
      <c r="DA33" s="51"/>
      <c r="DB33" s="51"/>
      <c r="DC33" s="51"/>
      <c r="DD33" s="51"/>
      <c r="DE33" s="51"/>
      <c r="DF33" s="51"/>
      <c r="DG33" s="51"/>
    </row>
    <row r="34">
      <c r="A34" s="124"/>
      <c r="B34" s="125"/>
      <c r="C34" s="124">
        <v>1.0</v>
      </c>
      <c r="D34" s="124">
        <v>2.0</v>
      </c>
      <c r="E34" s="124">
        <v>3.0</v>
      </c>
      <c r="F34" s="124">
        <v>4.0</v>
      </c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51"/>
      <c r="CG34" s="51"/>
      <c r="CH34" s="51"/>
      <c r="CI34" s="51"/>
      <c r="CJ34" s="51"/>
      <c r="CK34" s="51"/>
      <c r="CL34" s="51"/>
      <c r="CM34" s="51"/>
      <c r="CN34" s="51"/>
      <c r="CO34" s="51"/>
      <c r="CP34" s="51"/>
      <c r="CQ34" s="51"/>
      <c r="CR34" s="51"/>
      <c r="CS34" s="51"/>
      <c r="CT34" s="51"/>
      <c r="CU34" s="51"/>
      <c r="CV34" s="51"/>
      <c r="CW34" s="51"/>
      <c r="CX34" s="51"/>
      <c r="CY34" s="51"/>
      <c r="CZ34" s="51"/>
      <c r="DA34" s="51"/>
      <c r="DB34" s="51"/>
      <c r="DC34" s="51"/>
      <c r="DD34" s="51"/>
      <c r="DE34" s="51"/>
      <c r="DF34" s="51"/>
      <c r="DG34" s="51"/>
    </row>
    <row r="35">
      <c r="A35" s="128" t="s">
        <v>310</v>
      </c>
      <c r="B35" s="129" t="s">
        <v>463</v>
      </c>
      <c r="C35" s="128" t="s">
        <v>464</v>
      </c>
      <c r="D35" s="128" t="s">
        <v>465</v>
      </c>
      <c r="E35" s="128" t="s">
        <v>466</v>
      </c>
      <c r="F35" s="128" t="s">
        <v>467</v>
      </c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  <c r="DC35" s="51"/>
      <c r="DD35" s="51"/>
      <c r="DE35" s="51"/>
      <c r="DF35" s="51"/>
      <c r="DG35" s="51"/>
    </row>
    <row r="36">
      <c r="A36" s="131">
        <v>1.0</v>
      </c>
      <c r="B36" s="132" t="s">
        <v>321</v>
      </c>
      <c r="C36" s="131" t="s">
        <v>354</v>
      </c>
      <c r="D36" s="131" t="s">
        <v>368</v>
      </c>
      <c r="E36" s="131" t="s">
        <v>373</v>
      </c>
      <c r="F36" s="131" t="s">
        <v>375</v>
      </c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51"/>
      <c r="BX36" s="51"/>
      <c r="BY36" s="51"/>
      <c r="BZ36" s="51"/>
      <c r="CA36" s="51"/>
      <c r="CB36" s="51"/>
      <c r="CC36" s="51"/>
      <c r="CD36" s="51"/>
      <c r="CE36" s="51"/>
      <c r="CF36" s="51"/>
      <c r="CG36" s="51"/>
      <c r="CH36" s="51"/>
      <c r="CI36" s="51"/>
      <c r="CJ36" s="51"/>
      <c r="CK36" s="51"/>
      <c r="CL36" s="51"/>
      <c r="CM36" s="51"/>
      <c r="CN36" s="51"/>
      <c r="CO36" s="51"/>
      <c r="CP36" s="51"/>
      <c r="CQ36" s="51"/>
      <c r="CR36" s="51"/>
      <c r="CS36" s="51"/>
      <c r="CT36" s="51"/>
      <c r="CU36" s="51"/>
      <c r="CV36" s="51"/>
      <c r="CW36" s="51"/>
      <c r="CX36" s="51"/>
      <c r="CY36" s="51"/>
      <c r="CZ36" s="51"/>
      <c r="DA36" s="51"/>
      <c r="DB36" s="51"/>
      <c r="DC36" s="51"/>
      <c r="DD36" s="51"/>
      <c r="DE36" s="51"/>
      <c r="DF36" s="51"/>
      <c r="DG36" s="51"/>
    </row>
    <row r="37">
      <c r="A37" s="131">
        <v>2.0</v>
      </c>
      <c r="B37" s="132" t="s">
        <v>318</v>
      </c>
      <c r="C37" s="131"/>
      <c r="D37" s="131" t="s">
        <v>388</v>
      </c>
      <c r="E37" s="131"/>
      <c r="F37" s="131" t="s">
        <v>394</v>
      </c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51"/>
      <c r="BX37" s="51"/>
      <c r="BY37" s="51"/>
      <c r="BZ37" s="51"/>
      <c r="CA37" s="51"/>
      <c r="CB37" s="51"/>
      <c r="CC37" s="51"/>
      <c r="CD37" s="51"/>
      <c r="CE37" s="51"/>
      <c r="CF37" s="51"/>
      <c r="CG37" s="51"/>
      <c r="CH37" s="51"/>
      <c r="CI37" s="51"/>
      <c r="CJ37" s="51"/>
      <c r="CK37" s="51"/>
      <c r="CL37" s="51"/>
      <c r="CM37" s="51"/>
      <c r="CN37" s="51"/>
      <c r="CO37" s="51"/>
      <c r="CP37" s="51"/>
      <c r="CQ37" s="51"/>
      <c r="CR37" s="51"/>
      <c r="CS37" s="51"/>
      <c r="CT37" s="51"/>
      <c r="CU37" s="51"/>
      <c r="CV37" s="51"/>
      <c r="CW37" s="51"/>
      <c r="CX37" s="51"/>
      <c r="CY37" s="51"/>
      <c r="CZ37" s="51"/>
      <c r="DA37" s="51"/>
      <c r="DB37" s="51"/>
      <c r="DC37" s="51"/>
      <c r="DD37" s="51"/>
      <c r="DE37" s="51"/>
      <c r="DF37" s="51"/>
      <c r="DG37" s="51"/>
    </row>
    <row r="38">
      <c r="A38" s="131">
        <v>3.0</v>
      </c>
      <c r="B38" s="132" t="s">
        <v>332</v>
      </c>
      <c r="C38" s="131" t="s">
        <v>399</v>
      </c>
      <c r="D38" s="131" t="s">
        <v>404</v>
      </c>
      <c r="E38" s="131" t="s">
        <v>412</v>
      </c>
      <c r="F38" s="131" t="s">
        <v>417</v>
      </c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51"/>
      <c r="CG38" s="51"/>
      <c r="CH38" s="51"/>
      <c r="CI38" s="51"/>
      <c r="CJ38" s="51"/>
      <c r="CK38" s="51"/>
      <c r="CL38" s="51"/>
      <c r="CM38" s="51"/>
      <c r="CN38" s="51"/>
      <c r="CO38" s="51"/>
      <c r="CP38" s="51"/>
      <c r="CQ38" s="51"/>
      <c r="CR38" s="51"/>
      <c r="CS38" s="51"/>
      <c r="CT38" s="51"/>
      <c r="CU38" s="51"/>
      <c r="CV38" s="51"/>
      <c r="CW38" s="51"/>
      <c r="CX38" s="51"/>
      <c r="CY38" s="51"/>
      <c r="CZ38" s="51"/>
      <c r="DA38" s="51"/>
      <c r="DB38" s="51"/>
      <c r="DC38" s="51"/>
      <c r="DD38" s="51"/>
      <c r="DE38" s="51"/>
      <c r="DF38" s="51"/>
      <c r="DG38" s="51"/>
    </row>
    <row r="39">
      <c r="A39" s="131">
        <v>4.0</v>
      </c>
      <c r="B39" s="132" t="s">
        <v>323</v>
      </c>
      <c r="C39" s="131"/>
      <c r="D39" s="131" t="s">
        <v>427</v>
      </c>
      <c r="E39" s="131" t="s">
        <v>435</v>
      </c>
      <c r="F39" s="13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51"/>
      <c r="BX39" s="51"/>
      <c r="BY39" s="51"/>
      <c r="BZ39" s="51"/>
      <c r="CA39" s="51"/>
      <c r="CB39" s="51"/>
      <c r="CC39" s="51"/>
      <c r="CD39" s="51"/>
      <c r="CE39" s="51"/>
      <c r="CF39" s="51"/>
      <c r="CG39" s="51"/>
      <c r="CH39" s="51"/>
      <c r="CI39" s="51"/>
      <c r="CJ39" s="51"/>
      <c r="CK39" s="51"/>
      <c r="CL39" s="51"/>
      <c r="CM39" s="51"/>
      <c r="CN39" s="51"/>
      <c r="CO39" s="51"/>
      <c r="CP39" s="51"/>
      <c r="CQ39" s="51"/>
      <c r="CR39" s="51"/>
      <c r="CS39" s="51"/>
      <c r="CT39" s="51"/>
      <c r="CU39" s="51"/>
      <c r="CV39" s="51"/>
      <c r="CW39" s="51"/>
      <c r="CX39" s="51"/>
      <c r="CY39" s="51"/>
      <c r="CZ39" s="51"/>
      <c r="DA39" s="51"/>
      <c r="DB39" s="51"/>
      <c r="DC39" s="51"/>
      <c r="DD39" s="51"/>
      <c r="DE39" s="51"/>
      <c r="DF39" s="51"/>
      <c r="DG39" s="51"/>
    </row>
    <row r="40">
      <c r="A40" s="145">
        <v>5.0</v>
      </c>
      <c r="B40" s="132" t="s">
        <v>333</v>
      </c>
      <c r="C40" s="131" t="s">
        <v>440</v>
      </c>
      <c r="D40" s="131" t="s">
        <v>449</v>
      </c>
      <c r="E40" s="131" t="s">
        <v>455</v>
      </c>
      <c r="F40" s="131" t="s">
        <v>457</v>
      </c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51"/>
      <c r="BX40" s="51"/>
      <c r="BY40" s="51"/>
      <c r="BZ40" s="51"/>
      <c r="CA40" s="51"/>
      <c r="CB40" s="51"/>
      <c r="CC40" s="51"/>
      <c r="CD40" s="51"/>
      <c r="CE40" s="51"/>
      <c r="CF40" s="51"/>
      <c r="CG40" s="51"/>
      <c r="CH40" s="51"/>
      <c r="CI40" s="51"/>
      <c r="CJ40" s="51"/>
      <c r="CK40" s="51"/>
      <c r="CL40" s="51"/>
      <c r="CM40" s="51"/>
      <c r="CN40" s="51"/>
      <c r="CO40" s="51"/>
      <c r="CP40" s="51"/>
      <c r="CQ40" s="51"/>
      <c r="CR40" s="51"/>
      <c r="CS40" s="51"/>
      <c r="CT40" s="51"/>
      <c r="CU40" s="51"/>
      <c r="CV40" s="51"/>
      <c r="CW40" s="51"/>
      <c r="CX40" s="51"/>
      <c r="CY40" s="51"/>
      <c r="CZ40" s="51"/>
      <c r="DA40" s="51"/>
      <c r="DB40" s="51"/>
      <c r="DC40" s="51"/>
      <c r="DD40" s="51"/>
      <c r="DE40" s="51"/>
      <c r="DF40" s="51"/>
      <c r="DG40" s="51"/>
    </row>
    <row r="41" ht="78.0" customHeight="1">
      <c r="A41" s="140"/>
      <c r="B41" s="140"/>
      <c r="C41" s="146" t="s">
        <v>468</v>
      </c>
      <c r="D41" s="140" t="s">
        <v>469</v>
      </c>
      <c r="E41" s="140"/>
      <c r="F41" s="146" t="s">
        <v>470</v>
      </c>
      <c r="G41" s="140"/>
      <c r="H41" s="140"/>
      <c r="I41" s="140"/>
      <c r="J41" s="140"/>
      <c r="K41" s="140"/>
      <c r="L41" s="140"/>
      <c r="M41" s="140"/>
      <c r="N41" s="140"/>
      <c r="O41" s="140"/>
      <c r="P41" s="140"/>
      <c r="Q41" s="140"/>
      <c r="R41" s="140"/>
      <c r="S41" s="140"/>
      <c r="T41" s="140"/>
      <c r="U41" s="140"/>
      <c r="V41" s="140"/>
      <c r="W41" s="140"/>
      <c r="X41" s="140"/>
      <c r="Y41" s="140"/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40"/>
      <c r="AU41" s="140"/>
      <c r="AV41" s="140"/>
      <c r="AW41" s="140"/>
      <c r="AX41" s="140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140"/>
      <c r="BV41" s="140"/>
      <c r="BW41" s="140"/>
      <c r="BX41" s="140"/>
      <c r="BY41" s="140"/>
      <c r="BZ41" s="140"/>
      <c r="CA41" s="140"/>
      <c r="CB41" s="140"/>
      <c r="CC41" s="140"/>
      <c r="CD41" s="140"/>
      <c r="CE41" s="140"/>
      <c r="CF41" s="140"/>
      <c r="CG41" s="140"/>
      <c r="CH41" s="140"/>
      <c r="CI41" s="140"/>
      <c r="CJ41" s="140"/>
      <c r="CK41" s="140"/>
      <c r="CL41" s="140"/>
      <c r="CM41" s="140"/>
      <c r="CN41" s="140"/>
      <c r="CO41" s="140"/>
      <c r="CP41" s="140"/>
      <c r="CQ41" s="140"/>
      <c r="CR41" s="140"/>
      <c r="CS41" s="140"/>
      <c r="CT41" s="140"/>
      <c r="CU41" s="140"/>
      <c r="CV41" s="140"/>
      <c r="CW41" s="140"/>
      <c r="CX41" s="140"/>
      <c r="CY41" s="140"/>
      <c r="CZ41" s="140"/>
      <c r="DA41" s="140"/>
      <c r="DB41" s="140"/>
      <c r="DC41" s="140"/>
      <c r="DD41" s="140"/>
      <c r="DE41" s="140"/>
      <c r="DF41" s="140"/>
      <c r="DG41" s="140"/>
    </row>
    <row r="42">
      <c r="A42" s="51"/>
      <c r="B42" s="136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1"/>
      <c r="BS42" s="51"/>
      <c r="BT42" s="51"/>
      <c r="BU42" s="51"/>
      <c r="BV42" s="51"/>
      <c r="BW42" s="51"/>
      <c r="BX42" s="51"/>
      <c r="BY42" s="51"/>
      <c r="BZ42" s="51"/>
      <c r="CA42" s="51"/>
      <c r="CB42" s="51"/>
      <c r="CC42" s="51"/>
      <c r="CD42" s="51"/>
      <c r="CE42" s="51"/>
      <c r="CF42" s="51"/>
      <c r="CG42" s="51"/>
      <c r="CH42" s="51"/>
      <c r="CI42" s="51"/>
      <c r="CJ42" s="51"/>
      <c r="CK42" s="51"/>
      <c r="CL42" s="51"/>
      <c r="CM42" s="51"/>
      <c r="CN42" s="51"/>
      <c r="CO42" s="51"/>
      <c r="CP42" s="51"/>
      <c r="CQ42" s="51"/>
      <c r="CR42" s="51"/>
      <c r="CS42" s="51"/>
      <c r="CT42" s="51"/>
      <c r="CU42" s="51"/>
      <c r="CV42" s="51"/>
      <c r="CW42" s="51"/>
      <c r="CX42" s="51"/>
      <c r="CY42" s="51"/>
      <c r="CZ42" s="51"/>
      <c r="DA42" s="51"/>
      <c r="DB42" s="51"/>
      <c r="DC42" s="51"/>
      <c r="DD42" s="51"/>
      <c r="DE42" s="51"/>
      <c r="DF42" s="51"/>
      <c r="DG42" s="51"/>
    </row>
    <row r="43">
      <c r="A43" s="51"/>
      <c r="B43" s="136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51"/>
      <c r="BV43" s="51"/>
      <c r="BW43" s="51"/>
      <c r="BX43" s="51"/>
      <c r="BY43" s="51"/>
      <c r="BZ43" s="51"/>
      <c r="CA43" s="51"/>
      <c r="CB43" s="51"/>
      <c r="CC43" s="51"/>
      <c r="CD43" s="51"/>
      <c r="CE43" s="51"/>
      <c r="CF43" s="51"/>
      <c r="CG43" s="51"/>
      <c r="CH43" s="51"/>
      <c r="CI43" s="51"/>
      <c r="CJ43" s="51"/>
      <c r="CK43" s="51"/>
      <c r="CL43" s="51"/>
      <c r="CM43" s="51"/>
      <c r="CN43" s="51"/>
      <c r="CO43" s="51"/>
      <c r="CP43" s="51"/>
      <c r="CQ43" s="51"/>
      <c r="CR43" s="51"/>
      <c r="CS43" s="51"/>
      <c r="CT43" s="51"/>
      <c r="CU43" s="51"/>
      <c r="CV43" s="51"/>
      <c r="CW43" s="51"/>
      <c r="CX43" s="51"/>
      <c r="CY43" s="51"/>
      <c r="CZ43" s="51"/>
      <c r="DA43" s="51"/>
      <c r="DB43" s="51"/>
      <c r="DC43" s="51"/>
      <c r="DD43" s="51"/>
      <c r="DE43" s="51"/>
      <c r="DF43" s="51"/>
      <c r="DG43" s="51"/>
    </row>
    <row r="44">
      <c r="A44" s="51"/>
      <c r="B44" s="136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51"/>
      <c r="BC44" s="51"/>
      <c r="BD44" s="51"/>
      <c r="BE44" s="51"/>
      <c r="BF44" s="51"/>
      <c r="BG44" s="51"/>
      <c r="BH44" s="51"/>
      <c r="BI44" s="51"/>
      <c r="BJ44" s="51"/>
      <c r="BK44" s="51"/>
      <c r="BL44" s="51"/>
      <c r="BM44" s="51"/>
      <c r="BN44" s="51"/>
      <c r="BO44" s="51"/>
      <c r="BP44" s="51"/>
      <c r="BQ44" s="51"/>
      <c r="BR44" s="51"/>
      <c r="BS44" s="51"/>
      <c r="BT44" s="51"/>
      <c r="BU44" s="51"/>
      <c r="BV44" s="51"/>
      <c r="BW44" s="51"/>
      <c r="BX44" s="51"/>
      <c r="BY44" s="51"/>
      <c r="BZ44" s="51"/>
      <c r="CA44" s="51"/>
      <c r="CB44" s="51"/>
      <c r="CC44" s="51"/>
      <c r="CD44" s="51"/>
      <c r="CE44" s="51"/>
      <c r="CF44" s="51"/>
      <c r="CG44" s="51"/>
      <c r="CH44" s="51"/>
      <c r="CI44" s="51"/>
      <c r="CJ44" s="51"/>
      <c r="CK44" s="51"/>
      <c r="CL44" s="51"/>
      <c r="CM44" s="51"/>
      <c r="CN44" s="51"/>
      <c r="CO44" s="51"/>
      <c r="CP44" s="51"/>
      <c r="CQ44" s="51"/>
      <c r="CR44" s="51"/>
      <c r="CS44" s="51"/>
      <c r="CT44" s="51"/>
      <c r="CU44" s="51"/>
      <c r="CV44" s="51"/>
      <c r="CW44" s="51"/>
      <c r="CX44" s="51"/>
      <c r="CY44" s="51"/>
      <c r="CZ44" s="51"/>
      <c r="DA44" s="51"/>
      <c r="DB44" s="51"/>
      <c r="DC44" s="51"/>
      <c r="DD44" s="51"/>
      <c r="DE44" s="51"/>
      <c r="DF44" s="51"/>
      <c r="DG44" s="51"/>
    </row>
    <row r="45">
      <c r="A45" s="51"/>
      <c r="B45" s="136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  <c r="BB45" s="51"/>
      <c r="BC45" s="51"/>
      <c r="BD45" s="51"/>
      <c r="BE45" s="51"/>
      <c r="BF45" s="51"/>
      <c r="BG45" s="51"/>
      <c r="BH45" s="51"/>
      <c r="BI45" s="51"/>
      <c r="BJ45" s="51"/>
      <c r="BK45" s="51"/>
      <c r="BL45" s="51"/>
      <c r="BM45" s="51"/>
      <c r="BN45" s="51"/>
      <c r="BO45" s="51"/>
      <c r="BP45" s="51"/>
      <c r="BQ45" s="51"/>
      <c r="BR45" s="51"/>
      <c r="BS45" s="51"/>
      <c r="BT45" s="51"/>
      <c r="BU45" s="51"/>
      <c r="BV45" s="51"/>
      <c r="BW45" s="51"/>
      <c r="BX45" s="51"/>
      <c r="BY45" s="51"/>
      <c r="BZ45" s="51"/>
      <c r="CA45" s="51"/>
      <c r="CB45" s="51"/>
      <c r="CC45" s="51"/>
      <c r="CD45" s="51"/>
      <c r="CE45" s="51"/>
      <c r="CF45" s="51"/>
      <c r="CG45" s="51"/>
      <c r="CH45" s="51"/>
      <c r="CI45" s="51"/>
      <c r="CJ45" s="51"/>
      <c r="CK45" s="51"/>
      <c r="CL45" s="51"/>
      <c r="CM45" s="51"/>
      <c r="CN45" s="51"/>
      <c r="CO45" s="51"/>
      <c r="CP45" s="51"/>
      <c r="CQ45" s="51"/>
      <c r="CR45" s="51"/>
      <c r="CS45" s="51"/>
      <c r="CT45" s="51"/>
      <c r="CU45" s="51"/>
      <c r="CV45" s="51"/>
      <c r="CW45" s="51"/>
      <c r="CX45" s="51"/>
      <c r="CY45" s="51"/>
      <c r="CZ45" s="51"/>
      <c r="DA45" s="51"/>
      <c r="DB45" s="51"/>
      <c r="DC45" s="51"/>
      <c r="DD45" s="51"/>
      <c r="DE45" s="51"/>
      <c r="DF45" s="51"/>
      <c r="DG45" s="51"/>
    </row>
    <row r="46">
      <c r="A46" s="51"/>
      <c r="B46" s="136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51"/>
      <c r="BC46" s="51"/>
      <c r="BD46" s="51"/>
      <c r="BE46" s="51"/>
      <c r="BF46" s="51"/>
      <c r="BG46" s="51"/>
      <c r="BH46" s="51"/>
      <c r="BI46" s="51"/>
      <c r="BJ46" s="51"/>
      <c r="BK46" s="51"/>
      <c r="BL46" s="51"/>
      <c r="BM46" s="51"/>
      <c r="BN46" s="51"/>
      <c r="BO46" s="51"/>
      <c r="BP46" s="51"/>
      <c r="BQ46" s="51"/>
      <c r="BR46" s="51"/>
      <c r="BS46" s="51"/>
      <c r="BT46" s="51"/>
      <c r="BU46" s="51"/>
      <c r="BV46" s="51"/>
      <c r="BW46" s="51"/>
      <c r="BX46" s="51"/>
      <c r="BY46" s="51"/>
      <c r="BZ46" s="51"/>
      <c r="CA46" s="51"/>
      <c r="CB46" s="51"/>
      <c r="CC46" s="51"/>
      <c r="CD46" s="51"/>
      <c r="CE46" s="51"/>
      <c r="CF46" s="51"/>
      <c r="CG46" s="51"/>
      <c r="CH46" s="51"/>
      <c r="CI46" s="51"/>
      <c r="CJ46" s="51"/>
      <c r="CK46" s="51"/>
      <c r="CL46" s="51"/>
      <c r="CM46" s="51"/>
      <c r="CN46" s="51"/>
      <c r="CO46" s="51"/>
      <c r="CP46" s="51"/>
      <c r="CQ46" s="51"/>
      <c r="CR46" s="51"/>
      <c r="CS46" s="51"/>
      <c r="CT46" s="51"/>
      <c r="CU46" s="51"/>
      <c r="CV46" s="51"/>
      <c r="CW46" s="51"/>
      <c r="CX46" s="51"/>
      <c r="CY46" s="51"/>
      <c r="CZ46" s="51"/>
      <c r="DA46" s="51"/>
      <c r="DB46" s="51"/>
      <c r="DC46" s="51"/>
      <c r="DD46" s="51"/>
      <c r="DE46" s="51"/>
      <c r="DF46" s="51"/>
      <c r="DG46" s="51"/>
    </row>
    <row r="47">
      <c r="A47" s="51"/>
      <c r="B47" s="136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  <c r="BC47" s="51"/>
      <c r="BD47" s="51"/>
      <c r="BE47" s="51"/>
      <c r="BF47" s="51"/>
      <c r="BG47" s="51"/>
      <c r="BH47" s="51"/>
      <c r="BI47" s="51"/>
      <c r="BJ47" s="51"/>
      <c r="BK47" s="51"/>
      <c r="BL47" s="51"/>
      <c r="BM47" s="51"/>
      <c r="BN47" s="51"/>
      <c r="BO47" s="51"/>
      <c r="BP47" s="51"/>
      <c r="BQ47" s="51"/>
      <c r="BR47" s="51"/>
      <c r="BS47" s="51"/>
      <c r="BT47" s="51"/>
      <c r="BU47" s="51"/>
      <c r="BV47" s="51"/>
      <c r="BW47" s="51"/>
      <c r="BX47" s="51"/>
      <c r="BY47" s="51"/>
      <c r="BZ47" s="51"/>
      <c r="CA47" s="51"/>
      <c r="CB47" s="51"/>
      <c r="CC47" s="51"/>
      <c r="CD47" s="51"/>
      <c r="CE47" s="51"/>
      <c r="CF47" s="51"/>
      <c r="CG47" s="51"/>
      <c r="CH47" s="51"/>
      <c r="CI47" s="51"/>
      <c r="CJ47" s="51"/>
      <c r="CK47" s="51"/>
      <c r="CL47" s="51"/>
      <c r="CM47" s="51"/>
      <c r="CN47" s="51"/>
      <c r="CO47" s="51"/>
      <c r="CP47" s="51"/>
      <c r="CQ47" s="51"/>
      <c r="CR47" s="51"/>
      <c r="CS47" s="51"/>
      <c r="CT47" s="51"/>
      <c r="CU47" s="51"/>
      <c r="CV47" s="51"/>
      <c r="CW47" s="51"/>
      <c r="CX47" s="51"/>
      <c r="CY47" s="51"/>
      <c r="CZ47" s="51"/>
      <c r="DA47" s="51"/>
      <c r="DB47" s="51"/>
      <c r="DC47" s="51"/>
      <c r="DD47" s="51"/>
      <c r="DE47" s="51"/>
      <c r="DF47" s="51"/>
      <c r="DG47" s="51"/>
    </row>
    <row r="48">
      <c r="A48" s="51"/>
      <c r="B48" s="136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</row>
    <row r="49">
      <c r="A49" s="51"/>
      <c r="B49" s="136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</row>
    <row r="50">
      <c r="A50" s="51"/>
      <c r="B50" s="136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</row>
    <row r="51">
      <c r="A51" s="51"/>
      <c r="B51" s="136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</row>
    <row r="52">
      <c r="A52" s="51"/>
      <c r="B52" s="136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</row>
    <row r="53">
      <c r="A53" s="51"/>
      <c r="B53" s="136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</row>
    <row r="54">
      <c r="A54" s="51"/>
      <c r="B54" s="136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</row>
    <row r="55">
      <c r="A55" s="51"/>
      <c r="B55" s="136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</row>
    <row r="56">
      <c r="A56" s="51"/>
      <c r="B56" s="136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</row>
    <row r="57">
      <c r="A57" s="51"/>
      <c r="B57" s="136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</row>
    <row r="58">
      <c r="A58" s="51"/>
      <c r="B58" s="136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</row>
    <row r="59">
      <c r="A59" s="51"/>
      <c r="B59" s="136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</row>
    <row r="60">
      <c r="A60" s="51"/>
      <c r="B60" s="136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</row>
    <row r="61">
      <c r="A61" s="51"/>
      <c r="B61" s="136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</row>
    <row r="62">
      <c r="A62" s="51"/>
      <c r="B62" s="136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</row>
    <row r="63">
      <c r="A63" s="51"/>
      <c r="B63" s="136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</row>
    <row r="64">
      <c r="A64" s="51"/>
      <c r="B64" s="136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</row>
    <row r="65">
      <c r="A65" s="51"/>
      <c r="B65" s="136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</row>
    <row r="66">
      <c r="A66" s="51"/>
      <c r="B66" s="136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</row>
    <row r="67">
      <c r="A67" s="51"/>
      <c r="B67" s="136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</row>
    <row r="68">
      <c r="A68" s="51"/>
      <c r="B68" s="136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</row>
    <row r="69">
      <c r="A69" s="51"/>
      <c r="B69" s="136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</row>
    <row r="70">
      <c r="A70" s="51"/>
      <c r="B70" s="136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</row>
    <row r="71">
      <c r="A71" s="51"/>
      <c r="B71" s="136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</row>
    <row r="72">
      <c r="A72" s="51"/>
      <c r="B72" s="136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</row>
    <row r="73">
      <c r="A73" s="51"/>
      <c r="B73" s="136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</row>
    <row r="74">
      <c r="A74" s="51"/>
      <c r="B74" s="136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</row>
    <row r="75">
      <c r="A75" s="51"/>
      <c r="B75" s="136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</row>
    <row r="76">
      <c r="A76" s="51"/>
      <c r="B76" s="136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</row>
    <row r="77">
      <c r="A77" s="51"/>
      <c r="B77" s="136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</row>
    <row r="78">
      <c r="A78" s="51"/>
      <c r="B78" s="136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</row>
    <row r="79">
      <c r="A79" s="51"/>
      <c r="B79" s="136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</row>
    <row r="80">
      <c r="A80" s="51"/>
      <c r="B80" s="136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</row>
    <row r="81">
      <c r="A81" s="51"/>
      <c r="B81" s="136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</row>
    <row r="82">
      <c r="A82" s="51"/>
      <c r="B82" s="136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</row>
    <row r="83">
      <c r="A83" s="51"/>
      <c r="B83" s="136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</row>
    <row r="84">
      <c r="A84" s="51"/>
      <c r="B84" s="136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</row>
    <row r="85">
      <c r="A85" s="51"/>
      <c r="B85" s="136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</row>
    <row r="86">
      <c r="A86" s="51"/>
      <c r="B86" s="136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</row>
    <row r="87">
      <c r="A87" s="51"/>
      <c r="B87" s="136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</row>
    <row r="88">
      <c r="A88" s="51"/>
      <c r="B88" s="136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</row>
    <row r="89">
      <c r="A89" s="51"/>
      <c r="B89" s="136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</row>
    <row r="90">
      <c r="A90" s="51"/>
      <c r="B90" s="136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</row>
    <row r="91">
      <c r="A91" s="51"/>
      <c r="B91" s="136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</row>
    <row r="92">
      <c r="A92" s="51"/>
      <c r="B92" s="136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</row>
    <row r="93">
      <c r="A93" s="51"/>
      <c r="B93" s="136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</row>
    <row r="94">
      <c r="A94" s="51"/>
      <c r="B94" s="136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</row>
    <row r="95">
      <c r="A95" s="51"/>
      <c r="B95" s="136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</row>
    <row r="96">
      <c r="A96" s="51"/>
      <c r="B96" s="136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</row>
    <row r="97">
      <c r="A97" s="51"/>
      <c r="B97" s="136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</row>
    <row r="98">
      <c r="A98" s="51"/>
      <c r="B98" s="136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</row>
    <row r="99">
      <c r="A99" s="51"/>
      <c r="B99" s="136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  <c r="DA99" s="51"/>
      <c r="DB99" s="51"/>
      <c r="DC99" s="51"/>
      <c r="DD99" s="51"/>
      <c r="DE99" s="51"/>
      <c r="DF99" s="51"/>
      <c r="DG99" s="51"/>
    </row>
    <row r="100">
      <c r="A100" s="51"/>
      <c r="B100" s="136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51"/>
      <c r="CG100" s="51"/>
      <c r="CH100" s="51"/>
      <c r="CI100" s="51"/>
      <c r="CJ100" s="51"/>
      <c r="CK100" s="51"/>
      <c r="CL100" s="51"/>
      <c r="CM100" s="51"/>
      <c r="CN100" s="51"/>
      <c r="CO100" s="51"/>
      <c r="CP100" s="51"/>
      <c r="CQ100" s="51"/>
      <c r="CR100" s="51"/>
      <c r="CS100" s="51"/>
      <c r="CT100" s="51"/>
      <c r="CU100" s="51"/>
      <c r="CV100" s="51"/>
      <c r="CW100" s="51"/>
      <c r="CX100" s="51"/>
      <c r="CY100" s="51"/>
      <c r="CZ100" s="51"/>
      <c r="DA100" s="51"/>
      <c r="DB100" s="51"/>
      <c r="DC100" s="51"/>
      <c r="DD100" s="51"/>
      <c r="DE100" s="51"/>
      <c r="DF100" s="51"/>
      <c r="DG100" s="51"/>
    </row>
    <row r="101">
      <c r="A101" s="51"/>
      <c r="B101" s="136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51"/>
      <c r="CK101" s="51"/>
      <c r="CL101" s="51"/>
      <c r="CM101" s="51"/>
      <c r="CN101" s="51"/>
      <c r="CO101" s="51"/>
      <c r="CP101" s="51"/>
      <c r="CQ101" s="51"/>
      <c r="CR101" s="51"/>
      <c r="CS101" s="51"/>
      <c r="CT101" s="51"/>
      <c r="CU101" s="51"/>
      <c r="CV101" s="51"/>
      <c r="CW101" s="51"/>
      <c r="CX101" s="51"/>
      <c r="CY101" s="51"/>
      <c r="CZ101" s="51"/>
      <c r="DA101" s="51"/>
      <c r="DB101" s="51"/>
      <c r="DC101" s="51"/>
      <c r="DD101" s="51"/>
      <c r="DE101" s="51"/>
      <c r="DF101" s="51"/>
      <c r="DG101" s="51"/>
    </row>
    <row r="102">
      <c r="A102" s="51"/>
      <c r="B102" s="136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51"/>
      <c r="CA102" s="51"/>
      <c r="CB102" s="51"/>
      <c r="CC102" s="51"/>
      <c r="CD102" s="51"/>
      <c r="CE102" s="51"/>
      <c r="CF102" s="51"/>
      <c r="CG102" s="51"/>
      <c r="CH102" s="51"/>
      <c r="CI102" s="51"/>
      <c r="CJ102" s="51"/>
      <c r="CK102" s="51"/>
      <c r="CL102" s="51"/>
      <c r="CM102" s="51"/>
      <c r="CN102" s="51"/>
      <c r="CO102" s="51"/>
      <c r="CP102" s="51"/>
      <c r="CQ102" s="51"/>
      <c r="CR102" s="51"/>
      <c r="CS102" s="51"/>
      <c r="CT102" s="51"/>
      <c r="CU102" s="51"/>
      <c r="CV102" s="51"/>
      <c r="CW102" s="51"/>
      <c r="CX102" s="51"/>
      <c r="CY102" s="51"/>
      <c r="CZ102" s="51"/>
      <c r="DA102" s="51"/>
      <c r="DB102" s="51"/>
      <c r="DC102" s="51"/>
      <c r="DD102" s="51"/>
      <c r="DE102" s="51"/>
      <c r="DF102" s="51"/>
      <c r="DG102" s="51"/>
    </row>
    <row r="103">
      <c r="A103" s="51"/>
      <c r="B103" s="136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  <c r="CS103" s="51"/>
      <c r="CT103" s="51"/>
      <c r="CU103" s="51"/>
      <c r="CV103" s="51"/>
      <c r="CW103" s="51"/>
      <c r="CX103" s="51"/>
      <c r="CY103" s="51"/>
      <c r="CZ103" s="51"/>
      <c r="DA103" s="51"/>
      <c r="DB103" s="51"/>
      <c r="DC103" s="51"/>
      <c r="DD103" s="51"/>
      <c r="DE103" s="51"/>
      <c r="DF103" s="51"/>
      <c r="DG103" s="51"/>
    </row>
    <row r="104">
      <c r="A104" s="51"/>
      <c r="B104" s="136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  <c r="BR104" s="51"/>
      <c r="BS104" s="51"/>
      <c r="BT104" s="51"/>
      <c r="BU104" s="51"/>
      <c r="BV104" s="51"/>
      <c r="BW104" s="51"/>
      <c r="BX104" s="51"/>
      <c r="BY104" s="51"/>
      <c r="BZ104" s="51"/>
      <c r="CA104" s="51"/>
      <c r="CB104" s="51"/>
      <c r="CC104" s="51"/>
      <c r="CD104" s="51"/>
      <c r="CE104" s="51"/>
      <c r="CF104" s="51"/>
      <c r="CG104" s="51"/>
      <c r="CH104" s="51"/>
      <c r="CI104" s="51"/>
      <c r="CJ104" s="51"/>
      <c r="CK104" s="51"/>
      <c r="CL104" s="51"/>
      <c r="CM104" s="51"/>
      <c r="CN104" s="51"/>
      <c r="CO104" s="51"/>
      <c r="CP104" s="51"/>
      <c r="CQ104" s="51"/>
      <c r="CR104" s="51"/>
      <c r="CS104" s="51"/>
      <c r="CT104" s="51"/>
      <c r="CU104" s="51"/>
      <c r="CV104" s="51"/>
      <c r="CW104" s="51"/>
      <c r="CX104" s="51"/>
      <c r="CY104" s="51"/>
      <c r="CZ104" s="51"/>
      <c r="DA104" s="51"/>
      <c r="DB104" s="51"/>
      <c r="DC104" s="51"/>
      <c r="DD104" s="51"/>
      <c r="DE104" s="51"/>
      <c r="DF104" s="51"/>
      <c r="DG104" s="51"/>
    </row>
    <row r="105">
      <c r="A105" s="51"/>
      <c r="B105" s="136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  <c r="BR105" s="51"/>
      <c r="BS105" s="51"/>
      <c r="BT105" s="5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51"/>
      <c r="CG105" s="51"/>
      <c r="CH105" s="51"/>
      <c r="CI105" s="51"/>
      <c r="CJ105" s="51"/>
      <c r="CK105" s="51"/>
      <c r="CL105" s="51"/>
      <c r="CM105" s="51"/>
      <c r="CN105" s="51"/>
      <c r="CO105" s="51"/>
      <c r="CP105" s="51"/>
      <c r="CQ105" s="51"/>
      <c r="CR105" s="51"/>
      <c r="CS105" s="51"/>
      <c r="CT105" s="51"/>
      <c r="CU105" s="51"/>
      <c r="CV105" s="51"/>
      <c r="CW105" s="51"/>
      <c r="CX105" s="51"/>
      <c r="CY105" s="51"/>
      <c r="CZ105" s="51"/>
      <c r="DA105" s="51"/>
      <c r="DB105" s="51"/>
      <c r="DC105" s="51"/>
      <c r="DD105" s="51"/>
      <c r="DE105" s="51"/>
      <c r="DF105" s="51"/>
      <c r="DG105" s="51"/>
    </row>
    <row r="106">
      <c r="A106" s="51"/>
      <c r="B106" s="136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51"/>
      <c r="CD106" s="51"/>
      <c r="CE106" s="51"/>
      <c r="CF106" s="51"/>
      <c r="CG106" s="51"/>
      <c r="CH106" s="51"/>
      <c r="CI106" s="51"/>
      <c r="CJ106" s="51"/>
      <c r="CK106" s="51"/>
      <c r="CL106" s="51"/>
      <c r="CM106" s="51"/>
      <c r="CN106" s="51"/>
      <c r="CO106" s="51"/>
      <c r="CP106" s="51"/>
      <c r="CQ106" s="51"/>
      <c r="CR106" s="51"/>
      <c r="CS106" s="51"/>
      <c r="CT106" s="51"/>
      <c r="CU106" s="51"/>
      <c r="CV106" s="51"/>
      <c r="CW106" s="51"/>
      <c r="CX106" s="51"/>
      <c r="CY106" s="51"/>
      <c r="CZ106" s="51"/>
      <c r="DA106" s="51"/>
      <c r="DB106" s="51"/>
      <c r="DC106" s="51"/>
      <c r="DD106" s="51"/>
      <c r="DE106" s="51"/>
      <c r="DF106" s="51"/>
      <c r="DG106" s="51"/>
    </row>
    <row r="107">
      <c r="A107" s="51"/>
      <c r="B107" s="136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51"/>
      <c r="BT107" s="51"/>
      <c r="BU107" s="51"/>
      <c r="BV107" s="51"/>
      <c r="BW107" s="51"/>
      <c r="BX107" s="51"/>
      <c r="BY107" s="51"/>
      <c r="BZ107" s="51"/>
      <c r="CA107" s="51"/>
      <c r="CB107" s="51"/>
      <c r="CC107" s="51"/>
      <c r="CD107" s="51"/>
      <c r="CE107" s="51"/>
      <c r="CF107" s="51"/>
      <c r="CG107" s="51"/>
      <c r="CH107" s="51"/>
      <c r="CI107" s="51"/>
      <c r="CJ107" s="51"/>
      <c r="CK107" s="51"/>
      <c r="CL107" s="51"/>
      <c r="CM107" s="51"/>
      <c r="CN107" s="51"/>
      <c r="CO107" s="51"/>
      <c r="CP107" s="51"/>
      <c r="CQ107" s="51"/>
      <c r="CR107" s="51"/>
      <c r="CS107" s="51"/>
      <c r="CT107" s="51"/>
      <c r="CU107" s="51"/>
      <c r="CV107" s="51"/>
      <c r="CW107" s="51"/>
      <c r="CX107" s="51"/>
      <c r="CY107" s="51"/>
      <c r="CZ107" s="51"/>
      <c r="DA107" s="51"/>
      <c r="DB107" s="51"/>
      <c r="DC107" s="51"/>
      <c r="DD107" s="51"/>
      <c r="DE107" s="51"/>
      <c r="DF107" s="51"/>
      <c r="DG107" s="51"/>
    </row>
    <row r="108">
      <c r="A108" s="51"/>
      <c r="B108" s="136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  <c r="BR108" s="51"/>
      <c r="BS108" s="51"/>
      <c r="BT108" s="51"/>
      <c r="BU108" s="51"/>
      <c r="BV108" s="51"/>
      <c r="BW108" s="51"/>
      <c r="BX108" s="51"/>
      <c r="BY108" s="51"/>
      <c r="BZ108" s="51"/>
      <c r="CA108" s="51"/>
      <c r="CB108" s="51"/>
      <c r="CC108" s="51"/>
      <c r="CD108" s="51"/>
      <c r="CE108" s="51"/>
      <c r="CF108" s="51"/>
      <c r="CG108" s="51"/>
      <c r="CH108" s="51"/>
      <c r="CI108" s="51"/>
      <c r="CJ108" s="51"/>
      <c r="CK108" s="51"/>
      <c r="CL108" s="51"/>
      <c r="CM108" s="51"/>
      <c r="CN108" s="51"/>
      <c r="CO108" s="51"/>
      <c r="CP108" s="51"/>
      <c r="CQ108" s="51"/>
      <c r="CR108" s="51"/>
      <c r="CS108" s="51"/>
      <c r="CT108" s="51"/>
      <c r="CU108" s="51"/>
      <c r="CV108" s="51"/>
      <c r="CW108" s="51"/>
      <c r="CX108" s="51"/>
      <c r="CY108" s="51"/>
      <c r="CZ108" s="51"/>
      <c r="DA108" s="51"/>
      <c r="DB108" s="51"/>
      <c r="DC108" s="51"/>
      <c r="DD108" s="51"/>
      <c r="DE108" s="51"/>
      <c r="DF108" s="51"/>
      <c r="DG108" s="51"/>
    </row>
    <row r="109">
      <c r="A109" s="51"/>
      <c r="B109" s="136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51"/>
      <c r="CG109" s="51"/>
      <c r="CH109" s="51"/>
      <c r="CI109" s="51"/>
      <c r="CJ109" s="51"/>
      <c r="CK109" s="51"/>
      <c r="CL109" s="51"/>
      <c r="CM109" s="51"/>
      <c r="CN109" s="51"/>
      <c r="CO109" s="51"/>
      <c r="CP109" s="51"/>
      <c r="CQ109" s="51"/>
      <c r="CR109" s="51"/>
      <c r="CS109" s="51"/>
      <c r="CT109" s="51"/>
      <c r="CU109" s="51"/>
      <c r="CV109" s="51"/>
      <c r="CW109" s="51"/>
      <c r="CX109" s="51"/>
      <c r="CY109" s="51"/>
      <c r="CZ109" s="51"/>
      <c r="DA109" s="51"/>
      <c r="DB109" s="51"/>
      <c r="DC109" s="51"/>
      <c r="DD109" s="51"/>
      <c r="DE109" s="51"/>
      <c r="DF109" s="51"/>
      <c r="DG109" s="51"/>
    </row>
    <row r="110">
      <c r="A110" s="51"/>
      <c r="B110" s="136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  <c r="DA110" s="51"/>
      <c r="DB110" s="51"/>
      <c r="DC110" s="51"/>
      <c r="DD110" s="51"/>
      <c r="DE110" s="51"/>
      <c r="DF110" s="51"/>
      <c r="DG110" s="51"/>
    </row>
    <row r="111">
      <c r="A111" s="51"/>
      <c r="B111" s="136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  <c r="BR111" s="51"/>
      <c r="BS111" s="51"/>
      <c r="BT111" s="51"/>
      <c r="BU111" s="51"/>
      <c r="BV111" s="51"/>
      <c r="BW111" s="51"/>
      <c r="BX111" s="51"/>
      <c r="BY111" s="51"/>
      <c r="BZ111" s="51"/>
      <c r="CA111" s="51"/>
      <c r="CB111" s="51"/>
      <c r="CC111" s="51"/>
      <c r="CD111" s="51"/>
      <c r="CE111" s="51"/>
      <c r="CF111" s="51"/>
      <c r="CG111" s="51"/>
      <c r="CH111" s="51"/>
      <c r="CI111" s="51"/>
      <c r="CJ111" s="51"/>
      <c r="CK111" s="51"/>
      <c r="CL111" s="51"/>
      <c r="CM111" s="51"/>
      <c r="CN111" s="51"/>
      <c r="CO111" s="51"/>
      <c r="CP111" s="51"/>
      <c r="CQ111" s="51"/>
      <c r="CR111" s="51"/>
      <c r="CS111" s="51"/>
      <c r="CT111" s="51"/>
      <c r="CU111" s="51"/>
      <c r="CV111" s="51"/>
      <c r="CW111" s="51"/>
      <c r="CX111" s="51"/>
      <c r="CY111" s="51"/>
      <c r="CZ111" s="51"/>
      <c r="DA111" s="51"/>
      <c r="DB111" s="51"/>
      <c r="DC111" s="51"/>
      <c r="DD111" s="51"/>
      <c r="DE111" s="51"/>
      <c r="DF111" s="51"/>
      <c r="DG111" s="51"/>
    </row>
    <row r="112">
      <c r="A112" s="51"/>
      <c r="B112" s="136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  <c r="CE112" s="51"/>
      <c r="CF112" s="51"/>
      <c r="CG112" s="51"/>
      <c r="CH112" s="51"/>
      <c r="CI112" s="51"/>
      <c r="CJ112" s="51"/>
      <c r="CK112" s="51"/>
      <c r="CL112" s="51"/>
      <c r="CM112" s="51"/>
      <c r="CN112" s="51"/>
      <c r="CO112" s="51"/>
      <c r="CP112" s="51"/>
      <c r="CQ112" s="51"/>
      <c r="CR112" s="51"/>
      <c r="CS112" s="51"/>
      <c r="CT112" s="51"/>
      <c r="CU112" s="51"/>
      <c r="CV112" s="51"/>
      <c r="CW112" s="51"/>
      <c r="CX112" s="51"/>
      <c r="CY112" s="51"/>
      <c r="CZ112" s="51"/>
      <c r="DA112" s="51"/>
      <c r="DB112" s="51"/>
      <c r="DC112" s="51"/>
      <c r="DD112" s="51"/>
      <c r="DE112" s="51"/>
      <c r="DF112" s="51"/>
      <c r="DG112" s="51"/>
    </row>
    <row r="113">
      <c r="A113" s="51"/>
      <c r="B113" s="136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  <c r="BR113" s="51"/>
      <c r="BS113" s="51"/>
      <c r="BT113" s="5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51"/>
      <c r="CG113" s="51"/>
      <c r="CH113" s="51"/>
      <c r="CI113" s="51"/>
      <c r="CJ113" s="51"/>
      <c r="CK113" s="51"/>
      <c r="CL113" s="51"/>
      <c r="CM113" s="51"/>
      <c r="CN113" s="51"/>
      <c r="CO113" s="51"/>
      <c r="CP113" s="51"/>
      <c r="CQ113" s="51"/>
      <c r="CR113" s="51"/>
      <c r="CS113" s="51"/>
      <c r="CT113" s="51"/>
      <c r="CU113" s="51"/>
      <c r="CV113" s="51"/>
      <c r="CW113" s="51"/>
      <c r="CX113" s="51"/>
      <c r="CY113" s="51"/>
      <c r="CZ113" s="51"/>
      <c r="DA113" s="51"/>
      <c r="DB113" s="51"/>
      <c r="DC113" s="51"/>
      <c r="DD113" s="51"/>
      <c r="DE113" s="51"/>
      <c r="DF113" s="51"/>
      <c r="DG113" s="51"/>
    </row>
    <row r="114">
      <c r="A114" s="51"/>
      <c r="B114" s="136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  <c r="BR114" s="51"/>
      <c r="BS114" s="51"/>
      <c r="BT114" s="51"/>
      <c r="BU114" s="51"/>
      <c r="BV114" s="51"/>
      <c r="BW114" s="51"/>
      <c r="BX114" s="51"/>
      <c r="BY114" s="51"/>
      <c r="BZ114" s="51"/>
      <c r="CA114" s="51"/>
      <c r="CB114" s="51"/>
      <c r="CC114" s="51"/>
      <c r="CD114" s="51"/>
      <c r="CE114" s="51"/>
      <c r="CF114" s="51"/>
      <c r="CG114" s="51"/>
      <c r="CH114" s="51"/>
      <c r="CI114" s="51"/>
      <c r="CJ114" s="51"/>
      <c r="CK114" s="51"/>
      <c r="CL114" s="51"/>
      <c r="CM114" s="51"/>
      <c r="CN114" s="51"/>
      <c r="CO114" s="51"/>
      <c r="CP114" s="51"/>
      <c r="CQ114" s="51"/>
      <c r="CR114" s="51"/>
      <c r="CS114" s="51"/>
      <c r="CT114" s="51"/>
      <c r="CU114" s="51"/>
      <c r="CV114" s="51"/>
      <c r="CW114" s="51"/>
      <c r="CX114" s="51"/>
      <c r="CY114" s="51"/>
      <c r="CZ114" s="51"/>
      <c r="DA114" s="51"/>
      <c r="DB114" s="51"/>
      <c r="DC114" s="51"/>
      <c r="DD114" s="51"/>
      <c r="DE114" s="51"/>
      <c r="DF114" s="51"/>
      <c r="DG114" s="51"/>
    </row>
    <row r="115">
      <c r="A115" s="51"/>
      <c r="B115" s="136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  <c r="BR115" s="51"/>
      <c r="BS115" s="51"/>
      <c r="BT115" s="51"/>
      <c r="BU115" s="51"/>
      <c r="BV115" s="51"/>
      <c r="BW115" s="51"/>
      <c r="BX115" s="51"/>
      <c r="BY115" s="51"/>
      <c r="BZ115" s="51"/>
      <c r="CA115" s="51"/>
      <c r="CB115" s="51"/>
      <c r="CC115" s="51"/>
      <c r="CD115" s="51"/>
      <c r="CE115" s="51"/>
      <c r="CF115" s="51"/>
      <c r="CG115" s="51"/>
      <c r="CH115" s="51"/>
      <c r="CI115" s="51"/>
      <c r="CJ115" s="51"/>
      <c r="CK115" s="51"/>
      <c r="CL115" s="51"/>
      <c r="CM115" s="51"/>
      <c r="CN115" s="51"/>
      <c r="CO115" s="51"/>
      <c r="CP115" s="51"/>
      <c r="CQ115" s="51"/>
      <c r="CR115" s="51"/>
      <c r="CS115" s="51"/>
      <c r="CT115" s="51"/>
      <c r="CU115" s="51"/>
      <c r="CV115" s="51"/>
      <c r="CW115" s="51"/>
      <c r="CX115" s="51"/>
      <c r="CY115" s="51"/>
      <c r="CZ115" s="51"/>
      <c r="DA115" s="51"/>
      <c r="DB115" s="51"/>
      <c r="DC115" s="51"/>
      <c r="DD115" s="51"/>
      <c r="DE115" s="51"/>
      <c r="DF115" s="51"/>
      <c r="DG115" s="51"/>
    </row>
    <row r="116">
      <c r="A116" s="51"/>
      <c r="B116" s="136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O116" s="51"/>
      <c r="BP116" s="51"/>
      <c r="BQ116" s="51"/>
      <c r="BR116" s="51"/>
      <c r="BS116" s="51"/>
      <c r="BT116" s="51"/>
      <c r="BU116" s="51"/>
      <c r="BV116" s="51"/>
      <c r="BW116" s="51"/>
      <c r="BX116" s="51"/>
      <c r="BY116" s="51"/>
      <c r="BZ116" s="51"/>
      <c r="CA116" s="51"/>
      <c r="CB116" s="51"/>
      <c r="CC116" s="51"/>
      <c r="CD116" s="51"/>
      <c r="CE116" s="51"/>
      <c r="CF116" s="51"/>
      <c r="CG116" s="51"/>
      <c r="CH116" s="51"/>
      <c r="CI116" s="51"/>
      <c r="CJ116" s="51"/>
      <c r="CK116" s="51"/>
      <c r="CL116" s="51"/>
      <c r="CM116" s="51"/>
      <c r="CN116" s="51"/>
      <c r="CO116" s="51"/>
      <c r="CP116" s="51"/>
      <c r="CQ116" s="51"/>
      <c r="CR116" s="51"/>
      <c r="CS116" s="51"/>
      <c r="CT116" s="51"/>
      <c r="CU116" s="51"/>
      <c r="CV116" s="51"/>
      <c r="CW116" s="51"/>
      <c r="CX116" s="51"/>
      <c r="CY116" s="51"/>
      <c r="CZ116" s="51"/>
      <c r="DA116" s="51"/>
      <c r="DB116" s="51"/>
      <c r="DC116" s="51"/>
      <c r="DD116" s="51"/>
      <c r="DE116" s="51"/>
      <c r="DF116" s="51"/>
      <c r="DG116" s="51"/>
    </row>
    <row r="117">
      <c r="A117" s="51"/>
      <c r="B117" s="136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  <c r="BR117" s="51"/>
      <c r="BS117" s="51"/>
      <c r="BT117" s="5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1"/>
      <c r="CE117" s="51"/>
      <c r="CF117" s="51"/>
      <c r="CG117" s="51"/>
      <c r="CH117" s="51"/>
      <c r="CI117" s="51"/>
      <c r="CJ117" s="51"/>
      <c r="CK117" s="51"/>
      <c r="CL117" s="51"/>
      <c r="CM117" s="51"/>
      <c r="CN117" s="51"/>
      <c r="CO117" s="51"/>
      <c r="CP117" s="51"/>
      <c r="CQ117" s="51"/>
      <c r="CR117" s="51"/>
      <c r="CS117" s="51"/>
      <c r="CT117" s="51"/>
      <c r="CU117" s="51"/>
      <c r="CV117" s="51"/>
      <c r="CW117" s="51"/>
      <c r="CX117" s="51"/>
      <c r="CY117" s="51"/>
      <c r="CZ117" s="51"/>
      <c r="DA117" s="51"/>
      <c r="DB117" s="51"/>
      <c r="DC117" s="51"/>
      <c r="DD117" s="51"/>
      <c r="DE117" s="51"/>
      <c r="DF117" s="51"/>
      <c r="DG117" s="51"/>
    </row>
    <row r="118">
      <c r="A118" s="51"/>
      <c r="B118" s="136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  <c r="BN118" s="51"/>
      <c r="BO118" s="51"/>
      <c r="BP118" s="51"/>
      <c r="BQ118" s="51"/>
      <c r="BR118" s="51"/>
      <c r="BS118" s="51"/>
      <c r="BT118" s="51"/>
      <c r="BU118" s="51"/>
      <c r="BV118" s="51"/>
      <c r="BW118" s="51"/>
      <c r="BX118" s="51"/>
      <c r="BY118" s="51"/>
      <c r="BZ118" s="51"/>
      <c r="CA118" s="51"/>
      <c r="CB118" s="51"/>
      <c r="CC118" s="51"/>
      <c r="CD118" s="51"/>
      <c r="CE118" s="51"/>
      <c r="CF118" s="51"/>
      <c r="CG118" s="51"/>
      <c r="CH118" s="51"/>
      <c r="CI118" s="51"/>
      <c r="CJ118" s="51"/>
      <c r="CK118" s="51"/>
      <c r="CL118" s="51"/>
      <c r="CM118" s="51"/>
      <c r="CN118" s="51"/>
      <c r="CO118" s="51"/>
      <c r="CP118" s="51"/>
      <c r="CQ118" s="51"/>
      <c r="CR118" s="51"/>
      <c r="CS118" s="51"/>
      <c r="CT118" s="51"/>
      <c r="CU118" s="51"/>
      <c r="CV118" s="51"/>
      <c r="CW118" s="51"/>
      <c r="CX118" s="51"/>
      <c r="CY118" s="51"/>
      <c r="CZ118" s="51"/>
      <c r="DA118" s="51"/>
      <c r="DB118" s="51"/>
      <c r="DC118" s="51"/>
      <c r="DD118" s="51"/>
      <c r="DE118" s="51"/>
      <c r="DF118" s="51"/>
      <c r="DG118" s="51"/>
    </row>
    <row r="119">
      <c r="A119" s="51"/>
      <c r="B119" s="136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  <c r="BN119" s="51"/>
      <c r="BO119" s="51"/>
      <c r="BP119" s="51"/>
      <c r="BQ119" s="51"/>
      <c r="BR119" s="51"/>
      <c r="BS119" s="51"/>
      <c r="BT119" s="51"/>
      <c r="BU119" s="51"/>
      <c r="BV119" s="51"/>
      <c r="BW119" s="51"/>
      <c r="BX119" s="51"/>
      <c r="BY119" s="51"/>
      <c r="BZ119" s="51"/>
      <c r="CA119" s="51"/>
      <c r="CB119" s="51"/>
      <c r="CC119" s="51"/>
      <c r="CD119" s="51"/>
      <c r="CE119" s="51"/>
      <c r="CF119" s="51"/>
      <c r="CG119" s="51"/>
      <c r="CH119" s="51"/>
      <c r="CI119" s="51"/>
      <c r="CJ119" s="51"/>
      <c r="CK119" s="51"/>
      <c r="CL119" s="51"/>
      <c r="CM119" s="51"/>
      <c r="CN119" s="51"/>
      <c r="CO119" s="51"/>
      <c r="CP119" s="51"/>
      <c r="CQ119" s="51"/>
      <c r="CR119" s="51"/>
      <c r="CS119" s="51"/>
      <c r="CT119" s="51"/>
      <c r="CU119" s="51"/>
      <c r="CV119" s="51"/>
      <c r="CW119" s="51"/>
      <c r="CX119" s="51"/>
      <c r="CY119" s="51"/>
      <c r="CZ119" s="51"/>
      <c r="DA119" s="51"/>
      <c r="DB119" s="51"/>
      <c r="DC119" s="51"/>
      <c r="DD119" s="51"/>
      <c r="DE119" s="51"/>
      <c r="DF119" s="51"/>
      <c r="DG119" s="51"/>
    </row>
    <row r="120">
      <c r="A120" s="51"/>
      <c r="B120" s="136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51"/>
      <c r="BT120" s="51"/>
      <c r="BU120" s="51"/>
      <c r="BV120" s="51"/>
      <c r="BW120" s="51"/>
      <c r="BX120" s="51"/>
      <c r="BY120" s="51"/>
      <c r="BZ120" s="51"/>
      <c r="CA120" s="51"/>
      <c r="CB120" s="51"/>
      <c r="CC120" s="51"/>
      <c r="CD120" s="51"/>
      <c r="CE120" s="51"/>
      <c r="CF120" s="51"/>
      <c r="CG120" s="51"/>
      <c r="CH120" s="51"/>
      <c r="CI120" s="51"/>
      <c r="CJ120" s="51"/>
      <c r="CK120" s="51"/>
      <c r="CL120" s="51"/>
      <c r="CM120" s="51"/>
      <c r="CN120" s="51"/>
      <c r="CO120" s="51"/>
      <c r="CP120" s="51"/>
      <c r="CQ120" s="51"/>
      <c r="CR120" s="51"/>
      <c r="CS120" s="51"/>
      <c r="CT120" s="51"/>
      <c r="CU120" s="51"/>
      <c r="CV120" s="51"/>
      <c r="CW120" s="51"/>
      <c r="CX120" s="51"/>
      <c r="CY120" s="51"/>
      <c r="CZ120" s="51"/>
      <c r="DA120" s="51"/>
      <c r="DB120" s="51"/>
      <c r="DC120" s="51"/>
      <c r="DD120" s="51"/>
      <c r="DE120" s="51"/>
      <c r="DF120" s="51"/>
      <c r="DG120" s="51"/>
    </row>
    <row r="121">
      <c r="A121" s="51"/>
      <c r="B121" s="136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51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51"/>
      <c r="CI121" s="51"/>
      <c r="CJ121" s="51"/>
      <c r="CK121" s="51"/>
      <c r="CL121" s="51"/>
      <c r="CM121" s="51"/>
      <c r="CN121" s="51"/>
      <c r="CO121" s="51"/>
      <c r="CP121" s="51"/>
      <c r="CQ121" s="51"/>
      <c r="CR121" s="51"/>
      <c r="CS121" s="51"/>
      <c r="CT121" s="51"/>
      <c r="CU121" s="51"/>
      <c r="CV121" s="51"/>
      <c r="CW121" s="51"/>
      <c r="CX121" s="51"/>
      <c r="CY121" s="51"/>
      <c r="CZ121" s="51"/>
      <c r="DA121" s="51"/>
      <c r="DB121" s="51"/>
      <c r="DC121" s="51"/>
      <c r="DD121" s="51"/>
      <c r="DE121" s="51"/>
      <c r="DF121" s="51"/>
      <c r="DG121" s="51"/>
    </row>
    <row r="122">
      <c r="A122" s="51"/>
      <c r="B122" s="136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  <c r="BN122" s="51"/>
      <c r="BO122" s="51"/>
      <c r="BP122" s="51"/>
      <c r="BQ122" s="51"/>
      <c r="BR122" s="51"/>
      <c r="BS122" s="51"/>
      <c r="BT122" s="51"/>
      <c r="BU122" s="51"/>
      <c r="BV122" s="51"/>
      <c r="BW122" s="51"/>
      <c r="BX122" s="51"/>
      <c r="BY122" s="51"/>
      <c r="BZ122" s="51"/>
      <c r="CA122" s="51"/>
      <c r="CB122" s="51"/>
      <c r="CC122" s="51"/>
      <c r="CD122" s="51"/>
      <c r="CE122" s="51"/>
      <c r="CF122" s="51"/>
      <c r="CG122" s="51"/>
      <c r="CH122" s="51"/>
      <c r="CI122" s="51"/>
      <c r="CJ122" s="51"/>
      <c r="CK122" s="51"/>
      <c r="CL122" s="51"/>
      <c r="CM122" s="51"/>
      <c r="CN122" s="51"/>
      <c r="CO122" s="51"/>
      <c r="CP122" s="51"/>
      <c r="CQ122" s="51"/>
      <c r="CR122" s="51"/>
      <c r="CS122" s="51"/>
      <c r="CT122" s="51"/>
      <c r="CU122" s="51"/>
      <c r="CV122" s="51"/>
      <c r="CW122" s="51"/>
      <c r="CX122" s="51"/>
      <c r="CY122" s="51"/>
      <c r="CZ122" s="51"/>
      <c r="DA122" s="51"/>
      <c r="DB122" s="51"/>
      <c r="DC122" s="51"/>
      <c r="DD122" s="51"/>
      <c r="DE122" s="51"/>
      <c r="DF122" s="51"/>
      <c r="DG122" s="51"/>
    </row>
    <row r="123">
      <c r="A123" s="51"/>
      <c r="B123" s="136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51"/>
      <c r="CK123" s="51"/>
      <c r="CL123" s="51"/>
      <c r="CM123" s="51"/>
      <c r="CN123" s="51"/>
      <c r="CO123" s="51"/>
      <c r="CP123" s="51"/>
      <c r="CQ123" s="51"/>
      <c r="CR123" s="51"/>
      <c r="CS123" s="51"/>
      <c r="CT123" s="51"/>
      <c r="CU123" s="51"/>
      <c r="CV123" s="51"/>
      <c r="CW123" s="51"/>
      <c r="CX123" s="51"/>
      <c r="CY123" s="51"/>
      <c r="CZ123" s="51"/>
      <c r="DA123" s="51"/>
      <c r="DB123" s="51"/>
      <c r="DC123" s="51"/>
      <c r="DD123" s="51"/>
      <c r="DE123" s="51"/>
      <c r="DF123" s="51"/>
      <c r="DG123" s="51"/>
    </row>
    <row r="124">
      <c r="A124" s="51"/>
      <c r="B124" s="136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  <c r="BP124" s="51"/>
      <c r="BQ124" s="51"/>
      <c r="BR124" s="51"/>
      <c r="BS124" s="51"/>
      <c r="BT124" s="51"/>
      <c r="BU124" s="51"/>
      <c r="BV124" s="51"/>
      <c r="BW124" s="51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51"/>
      <c r="CK124" s="51"/>
      <c r="CL124" s="51"/>
      <c r="CM124" s="51"/>
      <c r="CN124" s="51"/>
      <c r="CO124" s="51"/>
      <c r="CP124" s="51"/>
      <c r="CQ124" s="51"/>
      <c r="CR124" s="51"/>
      <c r="CS124" s="51"/>
      <c r="CT124" s="51"/>
      <c r="CU124" s="51"/>
      <c r="CV124" s="51"/>
      <c r="CW124" s="51"/>
      <c r="CX124" s="51"/>
      <c r="CY124" s="51"/>
      <c r="CZ124" s="51"/>
      <c r="DA124" s="51"/>
      <c r="DB124" s="51"/>
      <c r="DC124" s="51"/>
      <c r="DD124" s="51"/>
      <c r="DE124" s="51"/>
      <c r="DF124" s="51"/>
      <c r="DG124" s="51"/>
    </row>
    <row r="125">
      <c r="A125" s="51"/>
      <c r="B125" s="136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  <c r="BN125" s="51"/>
      <c r="BO125" s="51"/>
      <c r="BP125" s="51"/>
      <c r="BQ125" s="51"/>
      <c r="BR125" s="51"/>
      <c r="BS125" s="51"/>
      <c r="BT125" s="5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51"/>
      <c r="CG125" s="51"/>
      <c r="CH125" s="51"/>
      <c r="CI125" s="51"/>
      <c r="CJ125" s="51"/>
      <c r="CK125" s="51"/>
      <c r="CL125" s="51"/>
      <c r="CM125" s="51"/>
      <c r="CN125" s="51"/>
      <c r="CO125" s="51"/>
      <c r="CP125" s="51"/>
      <c r="CQ125" s="51"/>
      <c r="CR125" s="51"/>
      <c r="CS125" s="51"/>
      <c r="CT125" s="51"/>
      <c r="CU125" s="51"/>
      <c r="CV125" s="51"/>
      <c r="CW125" s="51"/>
      <c r="CX125" s="51"/>
      <c r="CY125" s="51"/>
      <c r="CZ125" s="51"/>
      <c r="DA125" s="51"/>
      <c r="DB125" s="51"/>
      <c r="DC125" s="51"/>
      <c r="DD125" s="51"/>
      <c r="DE125" s="51"/>
      <c r="DF125" s="51"/>
      <c r="DG125" s="51"/>
    </row>
    <row r="126">
      <c r="A126" s="51"/>
      <c r="B126" s="136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  <c r="BN126" s="51"/>
      <c r="BO126" s="51"/>
      <c r="BP126" s="51"/>
      <c r="BQ126" s="51"/>
      <c r="BR126" s="51"/>
      <c r="BS126" s="51"/>
      <c r="BT126" s="51"/>
      <c r="BU126" s="51"/>
      <c r="BV126" s="51"/>
      <c r="BW126" s="51"/>
      <c r="BX126" s="51"/>
      <c r="BY126" s="51"/>
      <c r="BZ126" s="51"/>
      <c r="CA126" s="51"/>
      <c r="CB126" s="51"/>
      <c r="CC126" s="51"/>
      <c r="CD126" s="51"/>
      <c r="CE126" s="51"/>
      <c r="CF126" s="51"/>
      <c r="CG126" s="51"/>
      <c r="CH126" s="51"/>
      <c r="CI126" s="51"/>
      <c r="CJ126" s="51"/>
      <c r="CK126" s="51"/>
      <c r="CL126" s="51"/>
      <c r="CM126" s="51"/>
      <c r="CN126" s="51"/>
      <c r="CO126" s="51"/>
      <c r="CP126" s="51"/>
      <c r="CQ126" s="51"/>
      <c r="CR126" s="51"/>
      <c r="CS126" s="51"/>
      <c r="CT126" s="51"/>
      <c r="CU126" s="51"/>
      <c r="CV126" s="51"/>
      <c r="CW126" s="51"/>
      <c r="CX126" s="51"/>
      <c r="CY126" s="51"/>
      <c r="CZ126" s="51"/>
      <c r="DA126" s="51"/>
      <c r="DB126" s="51"/>
      <c r="DC126" s="51"/>
      <c r="DD126" s="51"/>
      <c r="DE126" s="51"/>
      <c r="DF126" s="51"/>
      <c r="DG126" s="51"/>
    </row>
    <row r="127">
      <c r="A127" s="51"/>
      <c r="B127" s="136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  <c r="CD127" s="51"/>
      <c r="CE127" s="51"/>
      <c r="CF127" s="51"/>
      <c r="CG127" s="51"/>
      <c r="CH127" s="51"/>
      <c r="CI127" s="51"/>
      <c r="CJ127" s="51"/>
      <c r="CK127" s="51"/>
      <c r="CL127" s="51"/>
      <c r="CM127" s="51"/>
      <c r="CN127" s="51"/>
      <c r="CO127" s="51"/>
      <c r="CP127" s="51"/>
      <c r="CQ127" s="51"/>
      <c r="CR127" s="51"/>
      <c r="CS127" s="51"/>
      <c r="CT127" s="51"/>
      <c r="CU127" s="51"/>
      <c r="CV127" s="51"/>
      <c r="CW127" s="51"/>
      <c r="CX127" s="51"/>
      <c r="CY127" s="51"/>
      <c r="CZ127" s="51"/>
      <c r="DA127" s="51"/>
      <c r="DB127" s="51"/>
      <c r="DC127" s="51"/>
      <c r="DD127" s="51"/>
      <c r="DE127" s="51"/>
      <c r="DF127" s="51"/>
      <c r="DG127" s="51"/>
    </row>
    <row r="128">
      <c r="A128" s="51"/>
      <c r="B128" s="136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/>
      <c r="CX128" s="51"/>
      <c r="CY128" s="51"/>
      <c r="CZ128" s="51"/>
      <c r="DA128" s="51"/>
      <c r="DB128" s="51"/>
      <c r="DC128" s="51"/>
      <c r="DD128" s="51"/>
      <c r="DE128" s="51"/>
      <c r="DF128" s="51"/>
      <c r="DG128" s="51"/>
    </row>
    <row r="129">
      <c r="A129" s="51"/>
      <c r="B129" s="136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</row>
    <row r="130">
      <c r="A130" s="51"/>
      <c r="B130" s="136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</row>
    <row r="131">
      <c r="A131" s="51"/>
      <c r="B131" s="136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</row>
    <row r="132">
      <c r="A132" s="51"/>
      <c r="B132" s="136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</row>
    <row r="133">
      <c r="A133" s="51"/>
      <c r="B133" s="136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51"/>
      <c r="CG133" s="51"/>
      <c r="CH133" s="51"/>
      <c r="CI133" s="51"/>
      <c r="CJ133" s="51"/>
      <c r="CK133" s="51"/>
      <c r="CL133" s="51"/>
      <c r="CM133" s="51"/>
      <c r="CN133" s="51"/>
      <c r="CO133" s="51"/>
      <c r="CP133" s="51"/>
      <c r="CQ133" s="51"/>
      <c r="CR133" s="51"/>
      <c r="CS133" s="51"/>
      <c r="CT133" s="51"/>
      <c r="CU133" s="51"/>
      <c r="CV133" s="51"/>
      <c r="CW133" s="51"/>
      <c r="CX133" s="51"/>
      <c r="CY133" s="51"/>
      <c r="CZ133" s="51"/>
      <c r="DA133" s="51"/>
      <c r="DB133" s="51"/>
      <c r="DC133" s="51"/>
      <c r="DD133" s="51"/>
      <c r="DE133" s="51"/>
      <c r="DF133" s="51"/>
      <c r="DG133" s="51"/>
    </row>
    <row r="134">
      <c r="A134" s="51"/>
      <c r="B134" s="136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I134" s="51"/>
      <c r="CJ134" s="51"/>
      <c r="CK134" s="51"/>
      <c r="CL134" s="51"/>
      <c r="CM134" s="51"/>
      <c r="CN134" s="51"/>
      <c r="CO134" s="51"/>
      <c r="CP134" s="51"/>
      <c r="CQ134" s="51"/>
      <c r="CR134" s="51"/>
      <c r="CS134" s="51"/>
      <c r="CT134" s="51"/>
      <c r="CU134" s="51"/>
      <c r="CV134" s="51"/>
      <c r="CW134" s="51"/>
      <c r="CX134" s="51"/>
      <c r="CY134" s="51"/>
      <c r="CZ134" s="51"/>
      <c r="DA134" s="51"/>
      <c r="DB134" s="51"/>
      <c r="DC134" s="51"/>
      <c r="DD134" s="51"/>
      <c r="DE134" s="51"/>
      <c r="DF134" s="51"/>
      <c r="DG134" s="51"/>
    </row>
    <row r="135">
      <c r="A135" s="51"/>
      <c r="B135" s="136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  <c r="CD135" s="51"/>
      <c r="CE135" s="51"/>
      <c r="CF135" s="51"/>
      <c r="CG135" s="51"/>
      <c r="CH135" s="51"/>
      <c r="CI135" s="51"/>
      <c r="CJ135" s="51"/>
      <c r="CK135" s="51"/>
      <c r="CL135" s="51"/>
      <c r="CM135" s="51"/>
      <c r="CN135" s="51"/>
      <c r="CO135" s="51"/>
      <c r="CP135" s="51"/>
      <c r="CQ135" s="51"/>
      <c r="CR135" s="51"/>
      <c r="CS135" s="51"/>
      <c r="CT135" s="51"/>
      <c r="CU135" s="51"/>
      <c r="CV135" s="51"/>
      <c r="CW135" s="51"/>
      <c r="CX135" s="51"/>
      <c r="CY135" s="51"/>
      <c r="CZ135" s="51"/>
      <c r="DA135" s="51"/>
      <c r="DB135" s="51"/>
      <c r="DC135" s="51"/>
      <c r="DD135" s="51"/>
      <c r="DE135" s="51"/>
      <c r="DF135" s="51"/>
      <c r="DG135" s="51"/>
    </row>
    <row r="136">
      <c r="A136" s="51"/>
      <c r="B136" s="136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  <c r="CD136" s="51"/>
      <c r="CE136" s="51"/>
      <c r="CF136" s="51"/>
      <c r="CG136" s="51"/>
      <c r="CH136" s="51"/>
      <c r="CI136" s="51"/>
      <c r="CJ136" s="51"/>
      <c r="CK136" s="51"/>
      <c r="CL136" s="51"/>
      <c r="CM136" s="51"/>
      <c r="CN136" s="51"/>
      <c r="CO136" s="51"/>
      <c r="CP136" s="51"/>
      <c r="CQ136" s="51"/>
      <c r="CR136" s="51"/>
      <c r="CS136" s="51"/>
      <c r="CT136" s="51"/>
      <c r="CU136" s="51"/>
      <c r="CV136" s="51"/>
      <c r="CW136" s="51"/>
      <c r="CX136" s="51"/>
      <c r="CY136" s="51"/>
      <c r="CZ136" s="51"/>
      <c r="DA136" s="51"/>
      <c r="DB136" s="51"/>
      <c r="DC136" s="51"/>
      <c r="DD136" s="51"/>
      <c r="DE136" s="51"/>
      <c r="DF136" s="51"/>
      <c r="DG136" s="51"/>
    </row>
    <row r="137">
      <c r="A137" s="51"/>
      <c r="B137" s="136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  <c r="CD137" s="51"/>
      <c r="CE137" s="51"/>
      <c r="CF137" s="51"/>
      <c r="CG137" s="51"/>
      <c r="CH137" s="51"/>
      <c r="CI137" s="51"/>
      <c r="CJ137" s="51"/>
      <c r="CK137" s="51"/>
      <c r="CL137" s="51"/>
      <c r="CM137" s="51"/>
      <c r="CN137" s="51"/>
      <c r="CO137" s="51"/>
      <c r="CP137" s="51"/>
      <c r="CQ137" s="51"/>
      <c r="CR137" s="51"/>
      <c r="CS137" s="51"/>
      <c r="CT137" s="51"/>
      <c r="CU137" s="51"/>
      <c r="CV137" s="51"/>
      <c r="CW137" s="51"/>
      <c r="CX137" s="51"/>
      <c r="CY137" s="51"/>
      <c r="CZ137" s="51"/>
      <c r="DA137" s="51"/>
      <c r="DB137" s="51"/>
      <c r="DC137" s="51"/>
      <c r="DD137" s="51"/>
      <c r="DE137" s="51"/>
      <c r="DF137" s="51"/>
      <c r="DG137" s="51"/>
    </row>
    <row r="138">
      <c r="A138" s="51"/>
      <c r="B138" s="136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  <c r="CD138" s="51"/>
      <c r="CE138" s="51"/>
      <c r="CF138" s="51"/>
      <c r="CG138" s="51"/>
      <c r="CH138" s="51"/>
      <c r="CI138" s="51"/>
      <c r="CJ138" s="51"/>
      <c r="CK138" s="51"/>
      <c r="CL138" s="51"/>
      <c r="CM138" s="51"/>
      <c r="CN138" s="51"/>
      <c r="CO138" s="51"/>
      <c r="CP138" s="51"/>
      <c r="CQ138" s="51"/>
      <c r="CR138" s="51"/>
      <c r="CS138" s="51"/>
      <c r="CT138" s="51"/>
      <c r="CU138" s="51"/>
      <c r="CV138" s="51"/>
      <c r="CW138" s="51"/>
      <c r="CX138" s="51"/>
      <c r="CY138" s="51"/>
      <c r="CZ138" s="51"/>
      <c r="DA138" s="51"/>
      <c r="DB138" s="51"/>
      <c r="DC138" s="51"/>
      <c r="DD138" s="51"/>
      <c r="DE138" s="51"/>
      <c r="DF138" s="51"/>
      <c r="DG138" s="51"/>
    </row>
    <row r="139">
      <c r="A139" s="51"/>
      <c r="B139" s="136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  <c r="CD139" s="51"/>
      <c r="CE139" s="51"/>
      <c r="CF139" s="51"/>
      <c r="CG139" s="51"/>
      <c r="CH139" s="51"/>
      <c r="CI139" s="51"/>
      <c r="CJ139" s="51"/>
      <c r="CK139" s="51"/>
      <c r="CL139" s="51"/>
      <c r="CM139" s="51"/>
      <c r="CN139" s="51"/>
      <c r="CO139" s="51"/>
      <c r="CP139" s="51"/>
      <c r="CQ139" s="51"/>
      <c r="CR139" s="51"/>
      <c r="CS139" s="51"/>
      <c r="CT139" s="51"/>
      <c r="CU139" s="51"/>
      <c r="CV139" s="51"/>
      <c r="CW139" s="51"/>
      <c r="CX139" s="51"/>
      <c r="CY139" s="51"/>
      <c r="CZ139" s="51"/>
      <c r="DA139" s="51"/>
      <c r="DB139" s="51"/>
      <c r="DC139" s="51"/>
      <c r="DD139" s="51"/>
      <c r="DE139" s="51"/>
      <c r="DF139" s="51"/>
      <c r="DG139" s="51"/>
    </row>
    <row r="140">
      <c r="A140" s="51"/>
      <c r="B140" s="136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51"/>
      <c r="CO140" s="51"/>
      <c r="CP140" s="51"/>
      <c r="CQ140" s="51"/>
      <c r="CR140" s="51"/>
      <c r="CS140" s="51"/>
      <c r="CT140" s="51"/>
      <c r="CU140" s="51"/>
      <c r="CV140" s="51"/>
      <c r="CW140" s="51"/>
      <c r="CX140" s="51"/>
      <c r="CY140" s="51"/>
      <c r="CZ140" s="51"/>
      <c r="DA140" s="51"/>
      <c r="DB140" s="51"/>
      <c r="DC140" s="51"/>
      <c r="DD140" s="51"/>
      <c r="DE140" s="51"/>
      <c r="DF140" s="51"/>
      <c r="DG140" s="51"/>
    </row>
    <row r="141">
      <c r="A141" s="51"/>
      <c r="B141" s="136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  <c r="DA141" s="51"/>
      <c r="DB141" s="51"/>
      <c r="DC141" s="51"/>
      <c r="DD141" s="51"/>
      <c r="DE141" s="51"/>
      <c r="DF141" s="51"/>
      <c r="DG141" s="51"/>
    </row>
    <row r="142">
      <c r="A142" s="51"/>
      <c r="B142" s="136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  <c r="CD142" s="51"/>
      <c r="CE142" s="51"/>
      <c r="CF142" s="51"/>
      <c r="CG142" s="51"/>
      <c r="CH142" s="51"/>
      <c r="CI142" s="51"/>
      <c r="CJ142" s="51"/>
      <c r="CK142" s="51"/>
      <c r="CL142" s="51"/>
      <c r="CM142" s="51"/>
      <c r="CN142" s="51"/>
      <c r="CO142" s="51"/>
      <c r="CP142" s="51"/>
      <c r="CQ142" s="51"/>
      <c r="CR142" s="51"/>
      <c r="CS142" s="51"/>
      <c r="CT142" s="51"/>
      <c r="CU142" s="51"/>
      <c r="CV142" s="51"/>
      <c r="CW142" s="51"/>
      <c r="CX142" s="51"/>
      <c r="CY142" s="51"/>
      <c r="CZ142" s="51"/>
      <c r="DA142" s="51"/>
      <c r="DB142" s="51"/>
      <c r="DC142" s="51"/>
      <c r="DD142" s="51"/>
      <c r="DE142" s="51"/>
      <c r="DF142" s="51"/>
      <c r="DG142" s="51"/>
    </row>
    <row r="143">
      <c r="A143" s="51"/>
      <c r="B143" s="136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I143" s="51"/>
      <c r="CJ143" s="51"/>
      <c r="CK143" s="51"/>
      <c r="CL143" s="51"/>
      <c r="CM143" s="51"/>
      <c r="CN143" s="51"/>
      <c r="CO143" s="51"/>
      <c r="CP143" s="51"/>
      <c r="CQ143" s="51"/>
      <c r="CR143" s="51"/>
      <c r="CS143" s="51"/>
      <c r="CT143" s="51"/>
      <c r="CU143" s="51"/>
      <c r="CV143" s="51"/>
      <c r="CW143" s="51"/>
      <c r="CX143" s="51"/>
      <c r="CY143" s="51"/>
      <c r="CZ143" s="51"/>
      <c r="DA143" s="51"/>
      <c r="DB143" s="51"/>
      <c r="DC143" s="51"/>
      <c r="DD143" s="51"/>
      <c r="DE143" s="51"/>
      <c r="DF143" s="51"/>
      <c r="DG143" s="51"/>
    </row>
    <row r="144">
      <c r="A144" s="51"/>
      <c r="B144" s="136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  <c r="CD144" s="51"/>
      <c r="CE144" s="51"/>
      <c r="CF144" s="51"/>
      <c r="CG144" s="51"/>
      <c r="CH144" s="51"/>
      <c r="CI144" s="51"/>
      <c r="CJ144" s="51"/>
      <c r="CK144" s="51"/>
      <c r="CL144" s="51"/>
      <c r="CM144" s="51"/>
      <c r="CN144" s="51"/>
      <c r="CO144" s="51"/>
      <c r="CP144" s="51"/>
      <c r="CQ144" s="51"/>
      <c r="CR144" s="51"/>
      <c r="CS144" s="51"/>
      <c r="CT144" s="51"/>
      <c r="CU144" s="51"/>
      <c r="CV144" s="51"/>
      <c r="CW144" s="51"/>
      <c r="CX144" s="51"/>
      <c r="CY144" s="51"/>
      <c r="CZ144" s="51"/>
      <c r="DA144" s="51"/>
      <c r="DB144" s="51"/>
      <c r="DC144" s="51"/>
      <c r="DD144" s="51"/>
      <c r="DE144" s="51"/>
      <c r="DF144" s="51"/>
      <c r="DG144" s="51"/>
    </row>
    <row r="145">
      <c r="A145" s="51"/>
      <c r="B145" s="136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  <c r="CD145" s="51"/>
      <c r="CE145" s="51"/>
      <c r="CF145" s="51"/>
      <c r="CG145" s="51"/>
      <c r="CH145" s="51"/>
      <c r="CI145" s="51"/>
      <c r="CJ145" s="51"/>
      <c r="CK145" s="51"/>
      <c r="CL145" s="51"/>
      <c r="CM145" s="51"/>
      <c r="CN145" s="51"/>
      <c r="CO145" s="51"/>
      <c r="CP145" s="51"/>
      <c r="CQ145" s="51"/>
      <c r="CR145" s="51"/>
      <c r="CS145" s="51"/>
      <c r="CT145" s="51"/>
      <c r="CU145" s="51"/>
      <c r="CV145" s="51"/>
      <c r="CW145" s="51"/>
      <c r="CX145" s="51"/>
      <c r="CY145" s="51"/>
      <c r="CZ145" s="51"/>
      <c r="DA145" s="51"/>
      <c r="DB145" s="51"/>
      <c r="DC145" s="51"/>
      <c r="DD145" s="51"/>
      <c r="DE145" s="51"/>
      <c r="DF145" s="51"/>
      <c r="DG145" s="51"/>
    </row>
    <row r="146">
      <c r="A146" s="51"/>
      <c r="B146" s="136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  <c r="CD146" s="51"/>
      <c r="CE146" s="51"/>
      <c r="CF146" s="51"/>
      <c r="CG146" s="51"/>
      <c r="CH146" s="51"/>
      <c r="CI146" s="51"/>
      <c r="CJ146" s="51"/>
      <c r="CK146" s="51"/>
      <c r="CL146" s="51"/>
      <c r="CM146" s="51"/>
      <c r="CN146" s="51"/>
      <c r="CO146" s="51"/>
      <c r="CP146" s="51"/>
      <c r="CQ146" s="51"/>
      <c r="CR146" s="51"/>
      <c r="CS146" s="51"/>
      <c r="CT146" s="51"/>
      <c r="CU146" s="51"/>
      <c r="CV146" s="51"/>
      <c r="CW146" s="51"/>
      <c r="CX146" s="51"/>
      <c r="CY146" s="51"/>
      <c r="CZ146" s="51"/>
      <c r="DA146" s="51"/>
      <c r="DB146" s="51"/>
      <c r="DC146" s="51"/>
      <c r="DD146" s="51"/>
      <c r="DE146" s="51"/>
      <c r="DF146" s="51"/>
      <c r="DG146" s="51"/>
    </row>
    <row r="147">
      <c r="A147" s="51"/>
      <c r="B147" s="136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  <c r="CD147" s="51"/>
      <c r="CE147" s="51"/>
      <c r="CF147" s="51"/>
      <c r="CG147" s="51"/>
      <c r="CH147" s="51"/>
      <c r="CI147" s="51"/>
      <c r="CJ147" s="51"/>
      <c r="CK147" s="51"/>
      <c r="CL147" s="51"/>
      <c r="CM147" s="51"/>
      <c r="CN147" s="51"/>
      <c r="CO147" s="51"/>
      <c r="CP147" s="51"/>
      <c r="CQ147" s="51"/>
      <c r="CR147" s="51"/>
      <c r="CS147" s="51"/>
      <c r="CT147" s="51"/>
      <c r="CU147" s="51"/>
      <c r="CV147" s="51"/>
      <c r="CW147" s="51"/>
      <c r="CX147" s="51"/>
      <c r="CY147" s="51"/>
      <c r="CZ147" s="51"/>
      <c r="DA147" s="51"/>
      <c r="DB147" s="51"/>
      <c r="DC147" s="51"/>
      <c r="DD147" s="51"/>
      <c r="DE147" s="51"/>
      <c r="DF147" s="51"/>
      <c r="DG147" s="51"/>
    </row>
    <row r="148">
      <c r="A148" s="51"/>
      <c r="B148" s="136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51"/>
      <c r="CG148" s="51"/>
      <c r="CH148" s="51"/>
      <c r="CI148" s="51"/>
      <c r="CJ148" s="51"/>
      <c r="CK148" s="51"/>
      <c r="CL148" s="51"/>
      <c r="CM148" s="51"/>
      <c r="CN148" s="51"/>
      <c r="CO148" s="51"/>
      <c r="CP148" s="51"/>
      <c r="CQ148" s="51"/>
      <c r="CR148" s="51"/>
      <c r="CS148" s="51"/>
      <c r="CT148" s="51"/>
      <c r="CU148" s="51"/>
      <c r="CV148" s="51"/>
      <c r="CW148" s="51"/>
      <c r="CX148" s="51"/>
      <c r="CY148" s="51"/>
      <c r="CZ148" s="51"/>
      <c r="DA148" s="51"/>
      <c r="DB148" s="51"/>
      <c r="DC148" s="51"/>
      <c r="DD148" s="51"/>
      <c r="DE148" s="51"/>
      <c r="DF148" s="51"/>
      <c r="DG148" s="51"/>
    </row>
    <row r="149">
      <c r="A149" s="51"/>
      <c r="B149" s="136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  <c r="CD149" s="51"/>
      <c r="CE149" s="51"/>
      <c r="CF149" s="51"/>
      <c r="CG149" s="51"/>
      <c r="CH149" s="51"/>
      <c r="CI149" s="51"/>
      <c r="CJ149" s="51"/>
      <c r="CK149" s="51"/>
      <c r="CL149" s="51"/>
      <c r="CM149" s="51"/>
      <c r="CN149" s="51"/>
      <c r="CO149" s="51"/>
      <c r="CP149" s="51"/>
      <c r="CQ149" s="51"/>
      <c r="CR149" s="51"/>
      <c r="CS149" s="51"/>
      <c r="CT149" s="51"/>
      <c r="CU149" s="51"/>
      <c r="CV149" s="51"/>
      <c r="CW149" s="51"/>
      <c r="CX149" s="51"/>
      <c r="CY149" s="51"/>
      <c r="CZ149" s="51"/>
      <c r="DA149" s="51"/>
      <c r="DB149" s="51"/>
      <c r="DC149" s="51"/>
      <c r="DD149" s="51"/>
      <c r="DE149" s="51"/>
      <c r="DF149" s="51"/>
      <c r="DG149" s="51"/>
    </row>
    <row r="150">
      <c r="A150" s="51"/>
      <c r="B150" s="136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  <c r="CD150" s="51"/>
      <c r="CE150" s="51"/>
      <c r="CF150" s="51"/>
      <c r="CG150" s="51"/>
      <c r="CH150" s="51"/>
      <c r="CI150" s="51"/>
      <c r="CJ150" s="51"/>
      <c r="CK150" s="51"/>
      <c r="CL150" s="51"/>
      <c r="CM150" s="51"/>
      <c r="CN150" s="51"/>
      <c r="CO150" s="51"/>
      <c r="CP150" s="51"/>
      <c r="CQ150" s="51"/>
      <c r="CR150" s="51"/>
      <c r="CS150" s="51"/>
      <c r="CT150" s="51"/>
      <c r="CU150" s="51"/>
      <c r="CV150" s="51"/>
      <c r="CW150" s="51"/>
      <c r="CX150" s="51"/>
      <c r="CY150" s="51"/>
      <c r="CZ150" s="51"/>
      <c r="DA150" s="51"/>
      <c r="DB150" s="51"/>
      <c r="DC150" s="51"/>
      <c r="DD150" s="51"/>
      <c r="DE150" s="51"/>
      <c r="DF150" s="51"/>
      <c r="DG150" s="51"/>
    </row>
    <row r="151">
      <c r="A151" s="51"/>
      <c r="B151" s="136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  <c r="CD151" s="51"/>
      <c r="CE151" s="51"/>
      <c r="CF151" s="51"/>
      <c r="CG151" s="51"/>
      <c r="CH151" s="51"/>
      <c r="CI151" s="51"/>
      <c r="CJ151" s="51"/>
      <c r="CK151" s="51"/>
      <c r="CL151" s="51"/>
      <c r="CM151" s="51"/>
      <c r="CN151" s="51"/>
      <c r="CO151" s="51"/>
      <c r="CP151" s="51"/>
      <c r="CQ151" s="51"/>
      <c r="CR151" s="51"/>
      <c r="CS151" s="51"/>
      <c r="CT151" s="51"/>
      <c r="CU151" s="51"/>
      <c r="CV151" s="51"/>
      <c r="CW151" s="51"/>
      <c r="CX151" s="51"/>
      <c r="CY151" s="51"/>
      <c r="CZ151" s="51"/>
      <c r="DA151" s="51"/>
      <c r="DB151" s="51"/>
      <c r="DC151" s="51"/>
      <c r="DD151" s="51"/>
      <c r="DE151" s="51"/>
      <c r="DF151" s="51"/>
      <c r="DG151" s="51"/>
    </row>
    <row r="152">
      <c r="A152" s="51"/>
      <c r="B152" s="136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  <c r="CD152" s="51"/>
      <c r="CE152" s="51"/>
      <c r="CF152" s="51"/>
      <c r="CG152" s="51"/>
      <c r="CH152" s="51"/>
      <c r="CI152" s="51"/>
      <c r="CJ152" s="51"/>
      <c r="CK152" s="51"/>
      <c r="CL152" s="51"/>
      <c r="CM152" s="51"/>
      <c r="CN152" s="51"/>
      <c r="CO152" s="51"/>
      <c r="CP152" s="51"/>
      <c r="CQ152" s="51"/>
      <c r="CR152" s="51"/>
      <c r="CS152" s="51"/>
      <c r="CT152" s="51"/>
      <c r="CU152" s="51"/>
      <c r="CV152" s="51"/>
      <c r="CW152" s="51"/>
      <c r="CX152" s="51"/>
      <c r="CY152" s="51"/>
      <c r="CZ152" s="51"/>
      <c r="DA152" s="51"/>
      <c r="DB152" s="51"/>
      <c r="DC152" s="51"/>
      <c r="DD152" s="51"/>
      <c r="DE152" s="51"/>
      <c r="DF152" s="51"/>
      <c r="DG152" s="51"/>
    </row>
    <row r="153">
      <c r="A153" s="51"/>
      <c r="B153" s="136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51"/>
      <c r="CO153" s="51"/>
      <c r="CP153" s="51"/>
      <c r="CQ153" s="51"/>
      <c r="CR153" s="51"/>
      <c r="CS153" s="51"/>
      <c r="CT153" s="51"/>
      <c r="CU153" s="51"/>
      <c r="CV153" s="51"/>
      <c r="CW153" s="51"/>
      <c r="CX153" s="51"/>
      <c r="CY153" s="51"/>
      <c r="CZ153" s="51"/>
      <c r="DA153" s="51"/>
      <c r="DB153" s="51"/>
      <c r="DC153" s="51"/>
      <c r="DD153" s="51"/>
      <c r="DE153" s="51"/>
      <c r="DF153" s="51"/>
      <c r="DG153" s="51"/>
    </row>
    <row r="154">
      <c r="A154" s="51"/>
      <c r="B154" s="136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51"/>
      <c r="CO154" s="51"/>
      <c r="CP154" s="51"/>
      <c r="CQ154" s="51"/>
      <c r="CR154" s="51"/>
      <c r="CS154" s="51"/>
      <c r="CT154" s="51"/>
      <c r="CU154" s="51"/>
      <c r="CV154" s="51"/>
      <c r="CW154" s="51"/>
      <c r="CX154" s="51"/>
      <c r="CY154" s="51"/>
      <c r="CZ154" s="51"/>
      <c r="DA154" s="51"/>
      <c r="DB154" s="51"/>
      <c r="DC154" s="51"/>
      <c r="DD154" s="51"/>
      <c r="DE154" s="51"/>
      <c r="DF154" s="51"/>
      <c r="DG154" s="51"/>
    </row>
    <row r="155">
      <c r="A155" s="51"/>
      <c r="B155" s="136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  <c r="CD155" s="51"/>
      <c r="CE155" s="51"/>
      <c r="CF155" s="51"/>
      <c r="CG155" s="51"/>
      <c r="CH155" s="51"/>
      <c r="CI155" s="51"/>
      <c r="CJ155" s="51"/>
      <c r="CK155" s="51"/>
      <c r="CL155" s="51"/>
      <c r="CM155" s="51"/>
      <c r="CN155" s="51"/>
      <c r="CO155" s="51"/>
      <c r="CP155" s="51"/>
      <c r="CQ155" s="51"/>
      <c r="CR155" s="51"/>
      <c r="CS155" s="51"/>
      <c r="CT155" s="51"/>
      <c r="CU155" s="51"/>
      <c r="CV155" s="51"/>
      <c r="CW155" s="51"/>
      <c r="CX155" s="51"/>
      <c r="CY155" s="51"/>
      <c r="CZ155" s="51"/>
      <c r="DA155" s="51"/>
      <c r="DB155" s="51"/>
      <c r="DC155" s="51"/>
      <c r="DD155" s="51"/>
      <c r="DE155" s="51"/>
      <c r="DF155" s="51"/>
      <c r="DG155" s="51"/>
    </row>
    <row r="156">
      <c r="A156" s="51"/>
      <c r="B156" s="136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  <c r="CD156" s="51"/>
      <c r="CE156" s="51"/>
      <c r="CF156" s="51"/>
      <c r="CG156" s="51"/>
      <c r="CH156" s="51"/>
      <c r="CI156" s="51"/>
      <c r="CJ156" s="51"/>
      <c r="CK156" s="51"/>
      <c r="CL156" s="51"/>
      <c r="CM156" s="51"/>
      <c r="CN156" s="51"/>
      <c r="CO156" s="51"/>
      <c r="CP156" s="51"/>
      <c r="CQ156" s="51"/>
      <c r="CR156" s="51"/>
      <c r="CS156" s="51"/>
      <c r="CT156" s="51"/>
      <c r="CU156" s="51"/>
      <c r="CV156" s="51"/>
      <c r="CW156" s="51"/>
      <c r="CX156" s="51"/>
      <c r="CY156" s="51"/>
      <c r="CZ156" s="51"/>
      <c r="DA156" s="51"/>
      <c r="DB156" s="51"/>
      <c r="DC156" s="51"/>
      <c r="DD156" s="51"/>
      <c r="DE156" s="51"/>
      <c r="DF156" s="51"/>
      <c r="DG156" s="51"/>
    </row>
    <row r="157">
      <c r="A157" s="51"/>
      <c r="B157" s="136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  <c r="CG157" s="51"/>
      <c r="CH157" s="51"/>
      <c r="CI157" s="51"/>
      <c r="CJ157" s="51"/>
      <c r="CK157" s="51"/>
      <c r="CL157" s="51"/>
      <c r="CM157" s="51"/>
      <c r="CN157" s="51"/>
      <c r="CO157" s="51"/>
      <c r="CP157" s="51"/>
      <c r="CQ157" s="51"/>
      <c r="CR157" s="51"/>
      <c r="CS157" s="51"/>
      <c r="CT157" s="51"/>
      <c r="CU157" s="51"/>
      <c r="CV157" s="51"/>
      <c r="CW157" s="51"/>
      <c r="CX157" s="51"/>
      <c r="CY157" s="51"/>
      <c r="CZ157" s="51"/>
      <c r="DA157" s="51"/>
      <c r="DB157" s="51"/>
      <c r="DC157" s="51"/>
      <c r="DD157" s="51"/>
      <c r="DE157" s="51"/>
      <c r="DF157" s="51"/>
      <c r="DG157" s="51"/>
    </row>
    <row r="158">
      <c r="A158" s="51"/>
      <c r="B158" s="136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1"/>
      <c r="CE158" s="51"/>
      <c r="CF158" s="51"/>
      <c r="CG158" s="51"/>
      <c r="CH158" s="51"/>
      <c r="CI158" s="51"/>
      <c r="CJ158" s="51"/>
      <c r="CK158" s="51"/>
      <c r="CL158" s="51"/>
      <c r="CM158" s="51"/>
      <c r="CN158" s="51"/>
      <c r="CO158" s="51"/>
      <c r="CP158" s="51"/>
      <c r="CQ158" s="51"/>
      <c r="CR158" s="51"/>
      <c r="CS158" s="51"/>
      <c r="CT158" s="51"/>
      <c r="CU158" s="51"/>
      <c r="CV158" s="51"/>
      <c r="CW158" s="51"/>
      <c r="CX158" s="51"/>
      <c r="CY158" s="51"/>
      <c r="CZ158" s="51"/>
      <c r="DA158" s="51"/>
      <c r="DB158" s="51"/>
      <c r="DC158" s="51"/>
      <c r="DD158" s="51"/>
      <c r="DE158" s="51"/>
      <c r="DF158" s="51"/>
      <c r="DG158" s="51"/>
    </row>
    <row r="159">
      <c r="A159" s="51"/>
      <c r="B159" s="136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  <c r="CD159" s="51"/>
      <c r="CE159" s="51"/>
      <c r="CF159" s="51"/>
      <c r="CG159" s="51"/>
      <c r="CH159" s="51"/>
      <c r="CI159" s="51"/>
      <c r="CJ159" s="51"/>
      <c r="CK159" s="51"/>
      <c r="CL159" s="51"/>
      <c r="CM159" s="51"/>
      <c r="CN159" s="51"/>
      <c r="CO159" s="51"/>
      <c r="CP159" s="51"/>
      <c r="CQ159" s="51"/>
      <c r="CR159" s="51"/>
      <c r="CS159" s="51"/>
      <c r="CT159" s="51"/>
      <c r="CU159" s="51"/>
      <c r="CV159" s="51"/>
      <c r="CW159" s="51"/>
      <c r="CX159" s="51"/>
      <c r="CY159" s="51"/>
      <c r="CZ159" s="51"/>
      <c r="DA159" s="51"/>
      <c r="DB159" s="51"/>
      <c r="DC159" s="51"/>
      <c r="DD159" s="51"/>
      <c r="DE159" s="51"/>
      <c r="DF159" s="51"/>
      <c r="DG159" s="51"/>
    </row>
    <row r="160">
      <c r="A160" s="51"/>
      <c r="B160" s="136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I160" s="51"/>
      <c r="CJ160" s="51"/>
      <c r="CK160" s="51"/>
      <c r="CL160" s="51"/>
      <c r="CM160" s="51"/>
      <c r="CN160" s="51"/>
      <c r="CO160" s="51"/>
      <c r="CP160" s="51"/>
      <c r="CQ160" s="51"/>
      <c r="CR160" s="51"/>
      <c r="CS160" s="51"/>
      <c r="CT160" s="51"/>
      <c r="CU160" s="51"/>
      <c r="CV160" s="51"/>
      <c r="CW160" s="51"/>
      <c r="CX160" s="51"/>
      <c r="CY160" s="51"/>
      <c r="CZ160" s="51"/>
      <c r="DA160" s="51"/>
      <c r="DB160" s="51"/>
      <c r="DC160" s="51"/>
      <c r="DD160" s="51"/>
      <c r="DE160" s="51"/>
      <c r="DF160" s="51"/>
      <c r="DG160" s="51"/>
    </row>
    <row r="161">
      <c r="A161" s="51"/>
      <c r="B161" s="136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51"/>
      <c r="CG161" s="51"/>
      <c r="CH161" s="51"/>
      <c r="CI161" s="51"/>
      <c r="CJ161" s="51"/>
      <c r="CK161" s="51"/>
      <c r="CL161" s="51"/>
      <c r="CM161" s="51"/>
      <c r="CN161" s="51"/>
      <c r="CO161" s="51"/>
      <c r="CP161" s="51"/>
      <c r="CQ161" s="51"/>
      <c r="CR161" s="51"/>
      <c r="CS161" s="51"/>
      <c r="CT161" s="51"/>
      <c r="CU161" s="51"/>
      <c r="CV161" s="51"/>
      <c r="CW161" s="51"/>
      <c r="CX161" s="51"/>
      <c r="CY161" s="51"/>
      <c r="CZ161" s="51"/>
      <c r="DA161" s="51"/>
      <c r="DB161" s="51"/>
      <c r="DC161" s="51"/>
      <c r="DD161" s="51"/>
      <c r="DE161" s="51"/>
      <c r="DF161" s="51"/>
      <c r="DG161" s="51"/>
    </row>
    <row r="162">
      <c r="A162" s="51"/>
      <c r="B162" s="136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  <c r="CD162" s="51"/>
      <c r="CE162" s="51"/>
      <c r="CF162" s="51"/>
      <c r="CG162" s="51"/>
      <c r="CH162" s="51"/>
      <c r="CI162" s="51"/>
      <c r="CJ162" s="51"/>
      <c r="CK162" s="51"/>
      <c r="CL162" s="51"/>
      <c r="CM162" s="51"/>
      <c r="CN162" s="51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51"/>
      <c r="CZ162" s="51"/>
      <c r="DA162" s="51"/>
      <c r="DB162" s="51"/>
      <c r="DC162" s="51"/>
      <c r="DD162" s="51"/>
      <c r="DE162" s="51"/>
      <c r="DF162" s="51"/>
      <c r="DG162" s="51"/>
    </row>
    <row r="163">
      <c r="A163" s="51"/>
      <c r="B163" s="136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  <c r="CD163" s="51"/>
      <c r="CE163" s="51"/>
      <c r="CF163" s="51"/>
      <c r="CG163" s="51"/>
      <c r="CH163" s="51"/>
      <c r="CI163" s="51"/>
      <c r="CJ163" s="51"/>
      <c r="CK163" s="51"/>
      <c r="CL163" s="51"/>
      <c r="CM163" s="51"/>
      <c r="CN163" s="51"/>
      <c r="CO163" s="51"/>
      <c r="CP163" s="51"/>
      <c r="CQ163" s="51"/>
      <c r="CR163" s="51"/>
      <c r="CS163" s="51"/>
      <c r="CT163" s="51"/>
      <c r="CU163" s="51"/>
      <c r="CV163" s="51"/>
      <c r="CW163" s="51"/>
      <c r="CX163" s="51"/>
      <c r="CY163" s="51"/>
      <c r="CZ163" s="51"/>
      <c r="DA163" s="51"/>
      <c r="DB163" s="51"/>
      <c r="DC163" s="51"/>
      <c r="DD163" s="51"/>
      <c r="DE163" s="51"/>
      <c r="DF163" s="51"/>
      <c r="DG163" s="51"/>
    </row>
    <row r="164">
      <c r="A164" s="51"/>
      <c r="B164" s="136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  <c r="CD164" s="51"/>
      <c r="CE164" s="51"/>
      <c r="CF164" s="51"/>
      <c r="CG164" s="51"/>
      <c r="CH164" s="51"/>
      <c r="CI164" s="51"/>
      <c r="CJ164" s="51"/>
      <c r="CK164" s="51"/>
      <c r="CL164" s="51"/>
      <c r="CM164" s="51"/>
      <c r="CN164" s="51"/>
      <c r="CO164" s="51"/>
      <c r="CP164" s="51"/>
      <c r="CQ164" s="51"/>
      <c r="CR164" s="51"/>
      <c r="CS164" s="51"/>
      <c r="CT164" s="51"/>
      <c r="CU164" s="51"/>
      <c r="CV164" s="51"/>
      <c r="CW164" s="51"/>
      <c r="CX164" s="51"/>
      <c r="CY164" s="51"/>
      <c r="CZ164" s="51"/>
      <c r="DA164" s="51"/>
      <c r="DB164" s="51"/>
      <c r="DC164" s="51"/>
      <c r="DD164" s="51"/>
      <c r="DE164" s="51"/>
      <c r="DF164" s="51"/>
      <c r="DG164" s="51"/>
    </row>
    <row r="165">
      <c r="A165" s="51"/>
      <c r="B165" s="136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I165" s="51"/>
      <c r="CJ165" s="51"/>
      <c r="CK165" s="51"/>
      <c r="CL165" s="51"/>
      <c r="CM165" s="51"/>
      <c r="CN165" s="51"/>
      <c r="CO165" s="51"/>
      <c r="CP165" s="51"/>
      <c r="CQ165" s="51"/>
      <c r="CR165" s="51"/>
      <c r="CS165" s="51"/>
      <c r="CT165" s="51"/>
      <c r="CU165" s="51"/>
      <c r="CV165" s="51"/>
      <c r="CW165" s="51"/>
      <c r="CX165" s="51"/>
      <c r="CY165" s="51"/>
      <c r="CZ165" s="51"/>
      <c r="DA165" s="51"/>
      <c r="DB165" s="51"/>
      <c r="DC165" s="51"/>
      <c r="DD165" s="51"/>
      <c r="DE165" s="51"/>
      <c r="DF165" s="51"/>
      <c r="DG165" s="51"/>
    </row>
    <row r="166">
      <c r="A166" s="51"/>
      <c r="B166" s="136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  <c r="CD166" s="51"/>
      <c r="CE166" s="51"/>
      <c r="CF166" s="51"/>
      <c r="CG166" s="51"/>
      <c r="CH166" s="51"/>
      <c r="CI166" s="51"/>
      <c r="CJ166" s="51"/>
      <c r="CK166" s="51"/>
      <c r="CL166" s="51"/>
      <c r="CM166" s="51"/>
      <c r="CN166" s="51"/>
      <c r="CO166" s="51"/>
      <c r="CP166" s="51"/>
      <c r="CQ166" s="51"/>
      <c r="CR166" s="51"/>
      <c r="CS166" s="51"/>
      <c r="CT166" s="51"/>
      <c r="CU166" s="51"/>
      <c r="CV166" s="51"/>
      <c r="CW166" s="51"/>
      <c r="CX166" s="51"/>
      <c r="CY166" s="51"/>
      <c r="CZ166" s="51"/>
      <c r="DA166" s="51"/>
      <c r="DB166" s="51"/>
      <c r="DC166" s="51"/>
      <c r="DD166" s="51"/>
      <c r="DE166" s="51"/>
      <c r="DF166" s="51"/>
      <c r="DG166" s="51"/>
    </row>
    <row r="167">
      <c r="A167" s="51"/>
      <c r="B167" s="136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  <c r="CD167" s="51"/>
      <c r="CE167" s="51"/>
      <c r="CF167" s="51"/>
      <c r="CG167" s="51"/>
      <c r="CH167" s="51"/>
      <c r="CI167" s="51"/>
      <c r="CJ167" s="51"/>
      <c r="CK167" s="51"/>
      <c r="CL167" s="51"/>
      <c r="CM167" s="51"/>
      <c r="CN167" s="51"/>
      <c r="CO167" s="51"/>
      <c r="CP167" s="51"/>
      <c r="CQ167" s="51"/>
      <c r="CR167" s="51"/>
      <c r="CS167" s="51"/>
      <c r="CT167" s="51"/>
      <c r="CU167" s="51"/>
      <c r="CV167" s="51"/>
      <c r="CW167" s="51"/>
      <c r="CX167" s="51"/>
      <c r="CY167" s="51"/>
      <c r="CZ167" s="51"/>
      <c r="DA167" s="51"/>
      <c r="DB167" s="51"/>
      <c r="DC167" s="51"/>
      <c r="DD167" s="51"/>
      <c r="DE167" s="51"/>
      <c r="DF167" s="51"/>
      <c r="DG167" s="51"/>
    </row>
    <row r="168">
      <c r="A168" s="51"/>
      <c r="B168" s="136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  <c r="CD168" s="51"/>
      <c r="CE168" s="51"/>
      <c r="CF168" s="51"/>
      <c r="CG168" s="51"/>
      <c r="CH168" s="51"/>
      <c r="CI168" s="51"/>
      <c r="CJ168" s="51"/>
      <c r="CK168" s="51"/>
      <c r="CL168" s="51"/>
      <c r="CM168" s="51"/>
      <c r="CN168" s="51"/>
      <c r="CO168" s="51"/>
      <c r="CP168" s="51"/>
      <c r="CQ168" s="51"/>
      <c r="CR168" s="51"/>
      <c r="CS168" s="51"/>
      <c r="CT168" s="51"/>
      <c r="CU168" s="51"/>
      <c r="CV168" s="51"/>
      <c r="CW168" s="51"/>
      <c r="CX168" s="51"/>
      <c r="CY168" s="51"/>
      <c r="CZ168" s="51"/>
      <c r="DA168" s="51"/>
      <c r="DB168" s="51"/>
      <c r="DC168" s="51"/>
      <c r="DD168" s="51"/>
      <c r="DE168" s="51"/>
      <c r="DF168" s="51"/>
      <c r="DG168" s="51"/>
    </row>
    <row r="169">
      <c r="A169" s="51"/>
      <c r="B169" s="136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  <c r="CD169" s="51"/>
      <c r="CE169" s="51"/>
      <c r="CF169" s="51"/>
      <c r="CG169" s="51"/>
      <c r="CH169" s="51"/>
      <c r="CI169" s="51"/>
      <c r="CJ169" s="51"/>
      <c r="CK169" s="51"/>
      <c r="CL169" s="51"/>
      <c r="CM169" s="51"/>
      <c r="CN169" s="51"/>
      <c r="CO169" s="51"/>
      <c r="CP169" s="51"/>
      <c r="CQ169" s="51"/>
      <c r="CR169" s="51"/>
      <c r="CS169" s="51"/>
      <c r="CT169" s="51"/>
      <c r="CU169" s="51"/>
      <c r="CV169" s="51"/>
      <c r="CW169" s="51"/>
      <c r="CX169" s="51"/>
      <c r="CY169" s="51"/>
      <c r="CZ169" s="51"/>
      <c r="DA169" s="51"/>
      <c r="DB169" s="51"/>
      <c r="DC169" s="51"/>
      <c r="DD169" s="51"/>
      <c r="DE169" s="51"/>
      <c r="DF169" s="51"/>
      <c r="DG169" s="51"/>
    </row>
    <row r="170">
      <c r="A170" s="51"/>
      <c r="B170" s="136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  <c r="CD170" s="51"/>
      <c r="CE170" s="51"/>
      <c r="CF170" s="51"/>
      <c r="CG170" s="51"/>
      <c r="CH170" s="51"/>
      <c r="CI170" s="51"/>
      <c r="CJ170" s="51"/>
      <c r="CK170" s="51"/>
      <c r="CL170" s="51"/>
      <c r="CM170" s="51"/>
      <c r="CN170" s="51"/>
      <c r="CO170" s="51"/>
      <c r="CP170" s="51"/>
      <c r="CQ170" s="51"/>
      <c r="CR170" s="51"/>
      <c r="CS170" s="51"/>
      <c r="CT170" s="51"/>
      <c r="CU170" s="51"/>
      <c r="CV170" s="51"/>
      <c r="CW170" s="51"/>
      <c r="CX170" s="51"/>
      <c r="CY170" s="51"/>
      <c r="CZ170" s="51"/>
      <c r="DA170" s="51"/>
      <c r="DB170" s="51"/>
      <c r="DC170" s="51"/>
      <c r="DD170" s="51"/>
      <c r="DE170" s="51"/>
      <c r="DF170" s="51"/>
      <c r="DG170" s="51"/>
    </row>
    <row r="171">
      <c r="A171" s="51"/>
      <c r="B171" s="136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  <c r="CI171" s="51"/>
      <c r="CJ171" s="51"/>
      <c r="CK171" s="51"/>
      <c r="CL171" s="51"/>
      <c r="CM171" s="51"/>
      <c r="CN171" s="51"/>
      <c r="CO171" s="51"/>
      <c r="CP171" s="51"/>
      <c r="CQ171" s="51"/>
      <c r="CR171" s="51"/>
      <c r="CS171" s="51"/>
      <c r="CT171" s="51"/>
      <c r="CU171" s="51"/>
      <c r="CV171" s="51"/>
      <c r="CW171" s="51"/>
      <c r="CX171" s="51"/>
      <c r="CY171" s="51"/>
      <c r="CZ171" s="51"/>
      <c r="DA171" s="51"/>
      <c r="DB171" s="51"/>
      <c r="DC171" s="51"/>
      <c r="DD171" s="51"/>
      <c r="DE171" s="51"/>
      <c r="DF171" s="51"/>
      <c r="DG171" s="51"/>
    </row>
    <row r="172">
      <c r="A172" s="51"/>
      <c r="B172" s="136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  <c r="DA172" s="51"/>
      <c r="DB172" s="51"/>
      <c r="DC172" s="51"/>
      <c r="DD172" s="51"/>
      <c r="DE172" s="51"/>
      <c r="DF172" s="51"/>
      <c r="DG172" s="51"/>
    </row>
    <row r="173">
      <c r="A173" s="51"/>
      <c r="B173" s="136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51"/>
      <c r="CG173" s="51"/>
      <c r="CH173" s="51"/>
      <c r="CI173" s="51"/>
      <c r="CJ173" s="51"/>
      <c r="CK173" s="51"/>
      <c r="CL173" s="51"/>
      <c r="CM173" s="51"/>
      <c r="CN173" s="51"/>
      <c r="CO173" s="51"/>
      <c r="CP173" s="51"/>
      <c r="CQ173" s="51"/>
      <c r="CR173" s="51"/>
      <c r="CS173" s="51"/>
      <c r="CT173" s="51"/>
      <c r="CU173" s="51"/>
      <c r="CV173" s="51"/>
      <c r="CW173" s="51"/>
      <c r="CX173" s="51"/>
      <c r="CY173" s="51"/>
      <c r="CZ173" s="51"/>
      <c r="DA173" s="51"/>
      <c r="DB173" s="51"/>
      <c r="DC173" s="51"/>
      <c r="DD173" s="51"/>
      <c r="DE173" s="51"/>
      <c r="DF173" s="51"/>
      <c r="DG173" s="51"/>
    </row>
    <row r="174">
      <c r="A174" s="51"/>
      <c r="B174" s="136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  <c r="CI174" s="51"/>
      <c r="CJ174" s="51"/>
      <c r="CK174" s="51"/>
      <c r="CL174" s="51"/>
      <c r="CM174" s="51"/>
      <c r="CN174" s="51"/>
      <c r="CO174" s="51"/>
      <c r="CP174" s="51"/>
      <c r="CQ174" s="51"/>
      <c r="CR174" s="51"/>
      <c r="CS174" s="51"/>
      <c r="CT174" s="51"/>
      <c r="CU174" s="51"/>
      <c r="CV174" s="51"/>
      <c r="CW174" s="51"/>
      <c r="CX174" s="51"/>
      <c r="CY174" s="51"/>
      <c r="CZ174" s="51"/>
      <c r="DA174" s="51"/>
      <c r="DB174" s="51"/>
      <c r="DC174" s="51"/>
      <c r="DD174" s="51"/>
      <c r="DE174" s="51"/>
      <c r="DF174" s="51"/>
      <c r="DG174" s="51"/>
    </row>
    <row r="175">
      <c r="A175" s="51"/>
      <c r="B175" s="136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  <c r="DA175" s="51"/>
      <c r="DB175" s="51"/>
      <c r="DC175" s="51"/>
      <c r="DD175" s="51"/>
      <c r="DE175" s="51"/>
      <c r="DF175" s="51"/>
      <c r="DG175" s="51"/>
    </row>
    <row r="176">
      <c r="A176" s="51"/>
      <c r="B176" s="136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  <c r="CD176" s="51"/>
      <c r="CE176" s="51"/>
      <c r="CF176" s="51"/>
      <c r="CG176" s="51"/>
      <c r="CH176" s="51"/>
      <c r="CI176" s="51"/>
      <c r="CJ176" s="51"/>
      <c r="CK176" s="51"/>
      <c r="CL176" s="51"/>
      <c r="CM176" s="51"/>
      <c r="CN176" s="51"/>
      <c r="CO176" s="51"/>
      <c r="CP176" s="51"/>
      <c r="CQ176" s="51"/>
      <c r="CR176" s="51"/>
      <c r="CS176" s="51"/>
      <c r="CT176" s="51"/>
      <c r="CU176" s="51"/>
      <c r="CV176" s="51"/>
      <c r="CW176" s="51"/>
      <c r="CX176" s="51"/>
      <c r="CY176" s="51"/>
      <c r="CZ176" s="51"/>
      <c r="DA176" s="51"/>
      <c r="DB176" s="51"/>
      <c r="DC176" s="51"/>
      <c r="DD176" s="51"/>
      <c r="DE176" s="51"/>
      <c r="DF176" s="51"/>
      <c r="DG176" s="51"/>
    </row>
    <row r="177">
      <c r="A177" s="51"/>
      <c r="B177" s="136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  <c r="CD177" s="51"/>
      <c r="CE177" s="51"/>
      <c r="CF177" s="51"/>
      <c r="CG177" s="51"/>
      <c r="CH177" s="51"/>
      <c r="CI177" s="51"/>
      <c r="CJ177" s="51"/>
      <c r="CK177" s="51"/>
      <c r="CL177" s="51"/>
      <c r="CM177" s="51"/>
      <c r="CN177" s="51"/>
      <c r="CO177" s="51"/>
      <c r="CP177" s="51"/>
      <c r="CQ177" s="51"/>
      <c r="CR177" s="51"/>
      <c r="CS177" s="51"/>
      <c r="CT177" s="51"/>
      <c r="CU177" s="51"/>
      <c r="CV177" s="51"/>
      <c r="CW177" s="51"/>
      <c r="CX177" s="51"/>
      <c r="CY177" s="51"/>
      <c r="CZ177" s="51"/>
      <c r="DA177" s="51"/>
      <c r="DB177" s="51"/>
      <c r="DC177" s="51"/>
      <c r="DD177" s="51"/>
      <c r="DE177" s="51"/>
      <c r="DF177" s="51"/>
      <c r="DG177" s="51"/>
    </row>
    <row r="178">
      <c r="A178" s="51"/>
      <c r="B178" s="136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51"/>
      <c r="CR178" s="51"/>
      <c r="CS178" s="51"/>
      <c r="CT178" s="51"/>
      <c r="CU178" s="51"/>
      <c r="CV178" s="51"/>
      <c r="CW178" s="51"/>
      <c r="CX178" s="51"/>
      <c r="CY178" s="51"/>
      <c r="CZ178" s="51"/>
      <c r="DA178" s="51"/>
      <c r="DB178" s="51"/>
      <c r="DC178" s="51"/>
      <c r="DD178" s="51"/>
      <c r="DE178" s="51"/>
      <c r="DF178" s="51"/>
      <c r="DG178" s="51"/>
    </row>
    <row r="179">
      <c r="A179" s="51"/>
      <c r="B179" s="136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  <c r="CD179" s="51"/>
      <c r="CE179" s="51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51"/>
      <c r="CR179" s="51"/>
      <c r="CS179" s="51"/>
      <c r="CT179" s="51"/>
      <c r="CU179" s="51"/>
      <c r="CV179" s="51"/>
      <c r="CW179" s="51"/>
      <c r="CX179" s="51"/>
      <c r="CY179" s="51"/>
      <c r="CZ179" s="51"/>
      <c r="DA179" s="51"/>
      <c r="DB179" s="51"/>
      <c r="DC179" s="51"/>
      <c r="DD179" s="51"/>
      <c r="DE179" s="51"/>
      <c r="DF179" s="51"/>
      <c r="DG179" s="51"/>
    </row>
    <row r="180">
      <c r="A180" s="51"/>
      <c r="B180" s="136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51"/>
      <c r="CG180" s="51"/>
      <c r="CH180" s="51"/>
      <c r="CI180" s="51"/>
      <c r="CJ180" s="51"/>
      <c r="CK180" s="51"/>
      <c r="CL180" s="51"/>
      <c r="CM180" s="51"/>
      <c r="CN180" s="51"/>
      <c r="CO180" s="51"/>
      <c r="CP180" s="51"/>
      <c r="CQ180" s="51"/>
      <c r="CR180" s="51"/>
      <c r="CS180" s="51"/>
      <c r="CT180" s="51"/>
      <c r="CU180" s="51"/>
      <c r="CV180" s="51"/>
      <c r="CW180" s="51"/>
      <c r="CX180" s="51"/>
      <c r="CY180" s="51"/>
      <c r="CZ180" s="51"/>
      <c r="DA180" s="51"/>
      <c r="DB180" s="51"/>
      <c r="DC180" s="51"/>
      <c r="DD180" s="51"/>
      <c r="DE180" s="51"/>
      <c r="DF180" s="51"/>
      <c r="DG180" s="51"/>
    </row>
    <row r="181">
      <c r="A181" s="51"/>
      <c r="B181" s="136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  <c r="CD181" s="51"/>
      <c r="CE181" s="51"/>
      <c r="CF181" s="51"/>
      <c r="CG181" s="51"/>
      <c r="CH181" s="51"/>
      <c r="CI181" s="51"/>
      <c r="CJ181" s="51"/>
      <c r="CK181" s="51"/>
      <c r="CL181" s="51"/>
      <c r="CM181" s="51"/>
      <c r="CN181" s="51"/>
      <c r="CO181" s="51"/>
      <c r="CP181" s="51"/>
      <c r="CQ181" s="51"/>
      <c r="CR181" s="51"/>
      <c r="CS181" s="51"/>
      <c r="CT181" s="51"/>
      <c r="CU181" s="51"/>
      <c r="CV181" s="51"/>
      <c r="CW181" s="51"/>
      <c r="CX181" s="51"/>
      <c r="CY181" s="51"/>
      <c r="CZ181" s="51"/>
      <c r="DA181" s="51"/>
      <c r="DB181" s="51"/>
      <c r="DC181" s="51"/>
      <c r="DD181" s="51"/>
      <c r="DE181" s="51"/>
      <c r="DF181" s="51"/>
      <c r="DG181" s="51"/>
    </row>
    <row r="182">
      <c r="A182" s="51"/>
      <c r="B182" s="136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  <c r="CD182" s="51"/>
      <c r="CE182" s="51"/>
      <c r="CF182" s="51"/>
      <c r="CG182" s="51"/>
      <c r="CH182" s="51"/>
      <c r="CI182" s="51"/>
      <c r="CJ182" s="51"/>
      <c r="CK182" s="51"/>
      <c r="CL182" s="51"/>
      <c r="CM182" s="51"/>
      <c r="CN182" s="51"/>
      <c r="CO182" s="51"/>
      <c r="CP182" s="51"/>
      <c r="CQ182" s="51"/>
      <c r="CR182" s="51"/>
      <c r="CS182" s="51"/>
      <c r="CT182" s="51"/>
      <c r="CU182" s="51"/>
      <c r="CV182" s="51"/>
      <c r="CW182" s="51"/>
      <c r="CX182" s="51"/>
      <c r="CY182" s="51"/>
      <c r="CZ182" s="51"/>
      <c r="DA182" s="51"/>
      <c r="DB182" s="51"/>
      <c r="DC182" s="51"/>
      <c r="DD182" s="51"/>
      <c r="DE182" s="51"/>
      <c r="DF182" s="51"/>
      <c r="DG182" s="51"/>
    </row>
    <row r="183">
      <c r="A183" s="51"/>
      <c r="B183" s="136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51"/>
      <c r="CG183" s="51"/>
      <c r="CH183" s="51"/>
      <c r="CI183" s="51"/>
      <c r="CJ183" s="51"/>
      <c r="CK183" s="51"/>
      <c r="CL183" s="51"/>
      <c r="CM183" s="51"/>
      <c r="CN183" s="51"/>
      <c r="CO183" s="51"/>
      <c r="CP183" s="51"/>
      <c r="CQ183" s="51"/>
      <c r="CR183" s="51"/>
      <c r="CS183" s="51"/>
      <c r="CT183" s="51"/>
      <c r="CU183" s="51"/>
      <c r="CV183" s="51"/>
      <c r="CW183" s="51"/>
      <c r="CX183" s="51"/>
      <c r="CY183" s="51"/>
      <c r="CZ183" s="51"/>
      <c r="DA183" s="51"/>
      <c r="DB183" s="51"/>
      <c r="DC183" s="51"/>
      <c r="DD183" s="51"/>
      <c r="DE183" s="51"/>
      <c r="DF183" s="51"/>
      <c r="DG183" s="51"/>
    </row>
    <row r="184">
      <c r="A184" s="51"/>
      <c r="B184" s="136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  <c r="CD184" s="51"/>
      <c r="CE184" s="51"/>
      <c r="CF184" s="51"/>
      <c r="CG184" s="51"/>
      <c r="CH184" s="51"/>
      <c r="CI184" s="51"/>
      <c r="CJ184" s="51"/>
      <c r="CK184" s="51"/>
      <c r="CL184" s="51"/>
      <c r="CM184" s="51"/>
      <c r="CN184" s="51"/>
      <c r="CO184" s="51"/>
      <c r="CP184" s="51"/>
      <c r="CQ184" s="51"/>
      <c r="CR184" s="51"/>
      <c r="CS184" s="51"/>
      <c r="CT184" s="51"/>
      <c r="CU184" s="51"/>
      <c r="CV184" s="51"/>
      <c r="CW184" s="51"/>
      <c r="CX184" s="51"/>
      <c r="CY184" s="51"/>
      <c r="CZ184" s="51"/>
      <c r="DA184" s="51"/>
      <c r="DB184" s="51"/>
      <c r="DC184" s="51"/>
      <c r="DD184" s="51"/>
      <c r="DE184" s="51"/>
      <c r="DF184" s="51"/>
      <c r="DG184" s="51"/>
    </row>
    <row r="185">
      <c r="A185" s="51"/>
      <c r="B185" s="136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  <c r="CD185" s="51"/>
      <c r="CE185" s="51"/>
      <c r="CF185" s="51"/>
      <c r="CG185" s="51"/>
      <c r="CH185" s="51"/>
      <c r="CI185" s="51"/>
      <c r="CJ185" s="51"/>
      <c r="CK185" s="51"/>
      <c r="CL185" s="51"/>
      <c r="CM185" s="51"/>
      <c r="CN185" s="51"/>
      <c r="CO185" s="51"/>
      <c r="CP185" s="51"/>
      <c r="CQ185" s="51"/>
      <c r="CR185" s="51"/>
      <c r="CS185" s="51"/>
      <c r="CT185" s="51"/>
      <c r="CU185" s="51"/>
      <c r="CV185" s="51"/>
      <c r="CW185" s="51"/>
      <c r="CX185" s="51"/>
      <c r="CY185" s="51"/>
      <c r="CZ185" s="51"/>
      <c r="DA185" s="51"/>
      <c r="DB185" s="51"/>
      <c r="DC185" s="51"/>
      <c r="DD185" s="51"/>
      <c r="DE185" s="51"/>
      <c r="DF185" s="51"/>
      <c r="DG185" s="51"/>
    </row>
    <row r="186">
      <c r="A186" s="51"/>
      <c r="B186" s="136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  <c r="CD186" s="51"/>
      <c r="CE186" s="51"/>
      <c r="CF186" s="51"/>
      <c r="CG186" s="51"/>
      <c r="CH186" s="51"/>
      <c r="CI186" s="51"/>
      <c r="CJ186" s="51"/>
      <c r="CK186" s="51"/>
      <c r="CL186" s="51"/>
      <c r="CM186" s="51"/>
      <c r="CN186" s="51"/>
      <c r="CO186" s="51"/>
      <c r="CP186" s="51"/>
      <c r="CQ186" s="51"/>
      <c r="CR186" s="51"/>
      <c r="CS186" s="51"/>
      <c r="CT186" s="51"/>
      <c r="CU186" s="51"/>
      <c r="CV186" s="51"/>
      <c r="CW186" s="51"/>
      <c r="CX186" s="51"/>
      <c r="CY186" s="51"/>
      <c r="CZ186" s="51"/>
      <c r="DA186" s="51"/>
      <c r="DB186" s="51"/>
      <c r="DC186" s="51"/>
      <c r="DD186" s="51"/>
      <c r="DE186" s="51"/>
      <c r="DF186" s="51"/>
      <c r="DG186" s="51"/>
    </row>
    <row r="187">
      <c r="A187" s="51"/>
      <c r="B187" s="136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  <c r="CD187" s="51"/>
      <c r="CE187" s="51"/>
      <c r="CF187" s="51"/>
      <c r="CG187" s="51"/>
      <c r="CH187" s="51"/>
      <c r="CI187" s="51"/>
      <c r="CJ187" s="51"/>
      <c r="CK187" s="51"/>
      <c r="CL187" s="51"/>
      <c r="CM187" s="51"/>
      <c r="CN187" s="51"/>
      <c r="CO187" s="51"/>
      <c r="CP187" s="51"/>
      <c r="CQ187" s="51"/>
      <c r="CR187" s="51"/>
      <c r="CS187" s="51"/>
      <c r="CT187" s="51"/>
      <c r="CU187" s="51"/>
      <c r="CV187" s="51"/>
      <c r="CW187" s="51"/>
      <c r="CX187" s="51"/>
      <c r="CY187" s="51"/>
      <c r="CZ187" s="51"/>
      <c r="DA187" s="51"/>
      <c r="DB187" s="51"/>
      <c r="DC187" s="51"/>
      <c r="DD187" s="51"/>
      <c r="DE187" s="51"/>
      <c r="DF187" s="51"/>
      <c r="DG187" s="51"/>
    </row>
    <row r="188">
      <c r="A188" s="51"/>
      <c r="B188" s="136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  <c r="CD188" s="51"/>
      <c r="CE188" s="51"/>
      <c r="CF188" s="51"/>
      <c r="CG188" s="51"/>
      <c r="CH188" s="51"/>
      <c r="CI188" s="51"/>
      <c r="CJ188" s="51"/>
      <c r="CK188" s="51"/>
      <c r="CL188" s="51"/>
      <c r="CM188" s="51"/>
      <c r="CN188" s="51"/>
      <c r="CO188" s="51"/>
      <c r="CP188" s="51"/>
      <c r="CQ188" s="51"/>
      <c r="CR188" s="51"/>
      <c r="CS188" s="51"/>
      <c r="CT188" s="51"/>
      <c r="CU188" s="51"/>
      <c r="CV188" s="51"/>
      <c r="CW188" s="51"/>
      <c r="CX188" s="51"/>
      <c r="CY188" s="51"/>
      <c r="CZ188" s="51"/>
      <c r="DA188" s="51"/>
      <c r="DB188" s="51"/>
      <c r="DC188" s="51"/>
      <c r="DD188" s="51"/>
      <c r="DE188" s="51"/>
      <c r="DF188" s="51"/>
      <c r="DG188" s="51"/>
    </row>
    <row r="189">
      <c r="A189" s="51"/>
      <c r="B189" s="136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  <c r="CD189" s="51"/>
      <c r="CE189" s="51"/>
      <c r="CF189" s="51"/>
      <c r="CG189" s="51"/>
      <c r="CH189" s="51"/>
      <c r="CI189" s="51"/>
      <c r="CJ189" s="51"/>
      <c r="CK189" s="51"/>
      <c r="CL189" s="51"/>
      <c r="CM189" s="51"/>
      <c r="CN189" s="51"/>
      <c r="CO189" s="51"/>
      <c r="CP189" s="51"/>
      <c r="CQ189" s="51"/>
      <c r="CR189" s="51"/>
      <c r="CS189" s="51"/>
      <c r="CT189" s="51"/>
      <c r="CU189" s="51"/>
      <c r="CV189" s="51"/>
      <c r="CW189" s="51"/>
      <c r="CX189" s="51"/>
      <c r="CY189" s="51"/>
      <c r="CZ189" s="51"/>
      <c r="DA189" s="51"/>
      <c r="DB189" s="51"/>
      <c r="DC189" s="51"/>
      <c r="DD189" s="51"/>
      <c r="DE189" s="51"/>
      <c r="DF189" s="51"/>
      <c r="DG189" s="51"/>
    </row>
    <row r="190">
      <c r="A190" s="51"/>
      <c r="B190" s="136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  <c r="CD190" s="51"/>
      <c r="CE190" s="51"/>
      <c r="CF190" s="51"/>
      <c r="CG190" s="51"/>
      <c r="CH190" s="51"/>
      <c r="CI190" s="51"/>
      <c r="CJ190" s="51"/>
      <c r="CK190" s="51"/>
      <c r="CL190" s="51"/>
      <c r="CM190" s="51"/>
      <c r="CN190" s="51"/>
      <c r="CO190" s="51"/>
      <c r="CP190" s="51"/>
      <c r="CQ190" s="51"/>
      <c r="CR190" s="51"/>
      <c r="CS190" s="51"/>
      <c r="CT190" s="51"/>
      <c r="CU190" s="51"/>
      <c r="CV190" s="51"/>
      <c r="CW190" s="51"/>
      <c r="CX190" s="51"/>
      <c r="CY190" s="51"/>
      <c r="CZ190" s="51"/>
      <c r="DA190" s="51"/>
      <c r="DB190" s="51"/>
      <c r="DC190" s="51"/>
      <c r="DD190" s="51"/>
      <c r="DE190" s="51"/>
      <c r="DF190" s="51"/>
      <c r="DG190" s="51"/>
    </row>
    <row r="191">
      <c r="A191" s="51"/>
      <c r="B191" s="136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  <c r="CD191" s="51"/>
      <c r="CE191" s="51"/>
      <c r="CF191" s="51"/>
      <c r="CG191" s="51"/>
      <c r="CH191" s="51"/>
      <c r="CI191" s="51"/>
      <c r="CJ191" s="51"/>
      <c r="CK191" s="51"/>
      <c r="CL191" s="51"/>
      <c r="CM191" s="51"/>
      <c r="CN191" s="51"/>
      <c r="CO191" s="51"/>
      <c r="CP191" s="51"/>
      <c r="CQ191" s="51"/>
      <c r="CR191" s="51"/>
      <c r="CS191" s="51"/>
      <c r="CT191" s="51"/>
      <c r="CU191" s="51"/>
      <c r="CV191" s="51"/>
      <c r="CW191" s="51"/>
      <c r="CX191" s="51"/>
      <c r="CY191" s="51"/>
      <c r="CZ191" s="51"/>
      <c r="DA191" s="51"/>
      <c r="DB191" s="51"/>
      <c r="DC191" s="51"/>
      <c r="DD191" s="51"/>
      <c r="DE191" s="51"/>
      <c r="DF191" s="51"/>
      <c r="DG191" s="51"/>
    </row>
    <row r="192">
      <c r="A192" s="51"/>
      <c r="B192" s="136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  <c r="CI192" s="51"/>
      <c r="CJ192" s="51"/>
      <c r="CK192" s="51"/>
      <c r="CL192" s="51"/>
      <c r="CM192" s="51"/>
      <c r="CN192" s="51"/>
      <c r="CO192" s="51"/>
      <c r="CP192" s="51"/>
      <c r="CQ192" s="51"/>
      <c r="CR192" s="51"/>
      <c r="CS192" s="51"/>
      <c r="CT192" s="51"/>
      <c r="CU192" s="51"/>
      <c r="CV192" s="51"/>
      <c r="CW192" s="51"/>
      <c r="CX192" s="51"/>
      <c r="CY192" s="51"/>
      <c r="CZ192" s="51"/>
      <c r="DA192" s="51"/>
      <c r="DB192" s="51"/>
      <c r="DC192" s="51"/>
      <c r="DD192" s="51"/>
      <c r="DE192" s="51"/>
      <c r="DF192" s="51"/>
      <c r="DG192" s="51"/>
    </row>
    <row r="193">
      <c r="A193" s="51"/>
      <c r="B193" s="136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  <c r="CD193" s="51"/>
      <c r="CE193" s="51"/>
      <c r="CF193" s="51"/>
      <c r="CG193" s="51"/>
      <c r="CH193" s="51"/>
      <c r="CI193" s="51"/>
      <c r="CJ193" s="51"/>
      <c r="CK193" s="51"/>
      <c r="CL193" s="51"/>
      <c r="CM193" s="51"/>
      <c r="CN193" s="51"/>
      <c r="CO193" s="51"/>
      <c r="CP193" s="51"/>
      <c r="CQ193" s="51"/>
      <c r="CR193" s="51"/>
      <c r="CS193" s="51"/>
      <c r="CT193" s="51"/>
      <c r="CU193" s="51"/>
      <c r="CV193" s="51"/>
      <c r="CW193" s="51"/>
      <c r="CX193" s="51"/>
      <c r="CY193" s="51"/>
      <c r="CZ193" s="51"/>
      <c r="DA193" s="51"/>
      <c r="DB193" s="51"/>
      <c r="DC193" s="51"/>
      <c r="DD193" s="51"/>
      <c r="DE193" s="51"/>
      <c r="DF193" s="51"/>
      <c r="DG193" s="51"/>
    </row>
    <row r="194">
      <c r="A194" s="51"/>
      <c r="B194" s="136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  <c r="CD194" s="51"/>
      <c r="CE194" s="51"/>
      <c r="CF194" s="51"/>
      <c r="CG194" s="51"/>
      <c r="CH194" s="51"/>
      <c r="CI194" s="51"/>
      <c r="CJ194" s="51"/>
      <c r="CK194" s="51"/>
      <c r="CL194" s="51"/>
      <c r="CM194" s="51"/>
      <c r="CN194" s="51"/>
      <c r="CO194" s="51"/>
      <c r="CP194" s="51"/>
      <c r="CQ194" s="51"/>
      <c r="CR194" s="51"/>
      <c r="CS194" s="51"/>
      <c r="CT194" s="51"/>
      <c r="CU194" s="51"/>
      <c r="CV194" s="51"/>
      <c r="CW194" s="51"/>
      <c r="CX194" s="51"/>
      <c r="CY194" s="51"/>
      <c r="CZ194" s="51"/>
      <c r="DA194" s="51"/>
      <c r="DB194" s="51"/>
      <c r="DC194" s="51"/>
      <c r="DD194" s="51"/>
      <c r="DE194" s="51"/>
      <c r="DF194" s="51"/>
      <c r="DG194" s="51"/>
    </row>
    <row r="195">
      <c r="A195" s="51"/>
      <c r="B195" s="136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  <c r="CD195" s="51"/>
      <c r="CE195" s="51"/>
      <c r="CF195" s="51"/>
      <c r="CG195" s="51"/>
      <c r="CH195" s="51"/>
      <c r="CI195" s="51"/>
      <c r="CJ195" s="51"/>
      <c r="CK195" s="51"/>
      <c r="CL195" s="51"/>
      <c r="CM195" s="51"/>
      <c r="CN195" s="51"/>
      <c r="CO195" s="51"/>
      <c r="CP195" s="51"/>
      <c r="CQ195" s="51"/>
      <c r="CR195" s="51"/>
      <c r="CS195" s="51"/>
      <c r="CT195" s="51"/>
      <c r="CU195" s="51"/>
      <c r="CV195" s="51"/>
      <c r="CW195" s="51"/>
      <c r="CX195" s="51"/>
      <c r="CY195" s="51"/>
      <c r="CZ195" s="51"/>
      <c r="DA195" s="51"/>
      <c r="DB195" s="51"/>
      <c r="DC195" s="51"/>
      <c r="DD195" s="51"/>
      <c r="DE195" s="51"/>
      <c r="DF195" s="51"/>
      <c r="DG195" s="51"/>
    </row>
    <row r="196">
      <c r="A196" s="51"/>
      <c r="B196" s="136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  <c r="CD196" s="51"/>
      <c r="CE196" s="51"/>
      <c r="CF196" s="51"/>
      <c r="CG196" s="51"/>
      <c r="CH196" s="51"/>
      <c r="CI196" s="51"/>
      <c r="CJ196" s="51"/>
      <c r="CK196" s="51"/>
      <c r="CL196" s="51"/>
      <c r="CM196" s="51"/>
      <c r="CN196" s="51"/>
      <c r="CO196" s="51"/>
      <c r="CP196" s="51"/>
      <c r="CQ196" s="51"/>
      <c r="CR196" s="51"/>
      <c r="CS196" s="51"/>
      <c r="CT196" s="51"/>
      <c r="CU196" s="51"/>
      <c r="CV196" s="51"/>
      <c r="CW196" s="51"/>
      <c r="CX196" s="51"/>
      <c r="CY196" s="51"/>
      <c r="CZ196" s="51"/>
      <c r="DA196" s="51"/>
      <c r="DB196" s="51"/>
      <c r="DC196" s="51"/>
      <c r="DD196" s="51"/>
      <c r="DE196" s="51"/>
      <c r="DF196" s="51"/>
      <c r="DG196" s="51"/>
    </row>
    <row r="197">
      <c r="A197" s="51"/>
      <c r="B197" s="136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  <c r="CI197" s="51"/>
      <c r="CJ197" s="51"/>
      <c r="CK197" s="51"/>
      <c r="CL197" s="51"/>
      <c r="CM197" s="51"/>
      <c r="CN197" s="51"/>
      <c r="CO197" s="51"/>
      <c r="CP197" s="51"/>
      <c r="CQ197" s="51"/>
      <c r="CR197" s="51"/>
      <c r="CS197" s="51"/>
      <c r="CT197" s="51"/>
      <c r="CU197" s="51"/>
      <c r="CV197" s="51"/>
      <c r="CW197" s="51"/>
      <c r="CX197" s="51"/>
      <c r="CY197" s="51"/>
      <c r="CZ197" s="51"/>
      <c r="DA197" s="51"/>
      <c r="DB197" s="51"/>
      <c r="DC197" s="51"/>
      <c r="DD197" s="51"/>
      <c r="DE197" s="51"/>
      <c r="DF197" s="51"/>
      <c r="DG197" s="51"/>
    </row>
    <row r="198">
      <c r="A198" s="51"/>
      <c r="B198" s="136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  <c r="CD198" s="51"/>
      <c r="CE198" s="51"/>
      <c r="CF198" s="51"/>
      <c r="CG198" s="51"/>
      <c r="CH198" s="51"/>
      <c r="CI198" s="51"/>
      <c r="CJ198" s="51"/>
      <c r="CK198" s="51"/>
      <c r="CL198" s="51"/>
      <c r="CM198" s="51"/>
      <c r="CN198" s="51"/>
      <c r="CO198" s="51"/>
      <c r="CP198" s="51"/>
      <c r="CQ198" s="51"/>
      <c r="CR198" s="51"/>
      <c r="CS198" s="51"/>
      <c r="CT198" s="51"/>
      <c r="CU198" s="51"/>
      <c r="CV198" s="51"/>
      <c r="CW198" s="51"/>
      <c r="CX198" s="51"/>
      <c r="CY198" s="51"/>
      <c r="CZ198" s="51"/>
      <c r="DA198" s="51"/>
      <c r="DB198" s="51"/>
      <c r="DC198" s="51"/>
      <c r="DD198" s="51"/>
      <c r="DE198" s="51"/>
      <c r="DF198" s="51"/>
      <c r="DG198" s="51"/>
    </row>
    <row r="199">
      <c r="A199" s="51"/>
      <c r="B199" s="136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  <c r="CD199" s="51"/>
      <c r="CE199" s="51"/>
      <c r="CF199" s="51"/>
      <c r="CG199" s="51"/>
      <c r="CH199" s="51"/>
      <c r="CI199" s="51"/>
      <c r="CJ199" s="51"/>
      <c r="CK199" s="51"/>
      <c r="CL199" s="51"/>
      <c r="CM199" s="51"/>
      <c r="CN199" s="51"/>
      <c r="CO199" s="51"/>
      <c r="CP199" s="51"/>
      <c r="CQ199" s="51"/>
      <c r="CR199" s="51"/>
      <c r="CS199" s="51"/>
      <c r="CT199" s="51"/>
      <c r="CU199" s="51"/>
      <c r="CV199" s="51"/>
      <c r="CW199" s="51"/>
      <c r="CX199" s="51"/>
      <c r="CY199" s="51"/>
      <c r="CZ199" s="51"/>
      <c r="DA199" s="51"/>
      <c r="DB199" s="51"/>
      <c r="DC199" s="51"/>
      <c r="DD199" s="51"/>
      <c r="DE199" s="51"/>
      <c r="DF199" s="51"/>
      <c r="DG199" s="51"/>
    </row>
    <row r="200">
      <c r="A200" s="51"/>
      <c r="B200" s="136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1"/>
      <c r="CE200" s="51"/>
      <c r="CF200" s="51"/>
      <c r="CG200" s="51"/>
      <c r="CH200" s="51"/>
      <c r="CI200" s="51"/>
      <c r="CJ200" s="51"/>
      <c r="CK200" s="51"/>
      <c r="CL200" s="51"/>
      <c r="CM200" s="51"/>
      <c r="CN200" s="51"/>
      <c r="CO200" s="51"/>
      <c r="CP200" s="51"/>
      <c r="CQ200" s="51"/>
      <c r="CR200" s="51"/>
      <c r="CS200" s="51"/>
      <c r="CT200" s="51"/>
      <c r="CU200" s="51"/>
      <c r="CV200" s="51"/>
      <c r="CW200" s="51"/>
      <c r="CX200" s="51"/>
      <c r="CY200" s="51"/>
      <c r="CZ200" s="51"/>
      <c r="DA200" s="51"/>
      <c r="DB200" s="51"/>
      <c r="DC200" s="51"/>
      <c r="DD200" s="51"/>
      <c r="DE200" s="51"/>
      <c r="DF200" s="51"/>
      <c r="DG200" s="51"/>
    </row>
    <row r="201">
      <c r="A201" s="51"/>
      <c r="B201" s="136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51"/>
      <c r="CE201" s="51"/>
      <c r="CF201" s="51"/>
      <c r="CG201" s="51"/>
      <c r="CH201" s="51"/>
      <c r="CI201" s="51"/>
      <c r="CJ201" s="51"/>
      <c r="CK201" s="51"/>
      <c r="CL201" s="51"/>
      <c r="CM201" s="51"/>
      <c r="CN201" s="51"/>
      <c r="CO201" s="51"/>
      <c r="CP201" s="51"/>
      <c r="CQ201" s="51"/>
      <c r="CR201" s="51"/>
      <c r="CS201" s="51"/>
      <c r="CT201" s="51"/>
      <c r="CU201" s="51"/>
      <c r="CV201" s="51"/>
      <c r="CW201" s="51"/>
      <c r="CX201" s="51"/>
      <c r="CY201" s="51"/>
      <c r="CZ201" s="51"/>
      <c r="DA201" s="51"/>
      <c r="DB201" s="51"/>
      <c r="DC201" s="51"/>
      <c r="DD201" s="51"/>
      <c r="DE201" s="51"/>
      <c r="DF201" s="51"/>
      <c r="DG201" s="51"/>
    </row>
    <row r="202">
      <c r="A202" s="51"/>
      <c r="B202" s="136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  <c r="CD202" s="51"/>
      <c r="CE202" s="51"/>
      <c r="CF202" s="51"/>
      <c r="CG202" s="51"/>
      <c r="CH202" s="51"/>
      <c r="CI202" s="51"/>
      <c r="CJ202" s="51"/>
      <c r="CK202" s="51"/>
      <c r="CL202" s="51"/>
      <c r="CM202" s="51"/>
      <c r="CN202" s="51"/>
      <c r="CO202" s="51"/>
      <c r="CP202" s="51"/>
      <c r="CQ202" s="51"/>
      <c r="CR202" s="51"/>
      <c r="CS202" s="51"/>
      <c r="CT202" s="51"/>
      <c r="CU202" s="51"/>
      <c r="CV202" s="51"/>
      <c r="CW202" s="51"/>
      <c r="CX202" s="51"/>
      <c r="CY202" s="51"/>
      <c r="CZ202" s="51"/>
      <c r="DA202" s="51"/>
      <c r="DB202" s="51"/>
      <c r="DC202" s="51"/>
      <c r="DD202" s="51"/>
      <c r="DE202" s="51"/>
      <c r="DF202" s="51"/>
      <c r="DG202" s="51"/>
    </row>
    <row r="203">
      <c r="A203" s="51"/>
      <c r="B203" s="136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  <c r="CI203" s="51"/>
      <c r="CJ203" s="51"/>
      <c r="CK203" s="51"/>
      <c r="CL203" s="51"/>
      <c r="CM203" s="51"/>
      <c r="CN203" s="51"/>
      <c r="CO203" s="51"/>
      <c r="CP203" s="51"/>
      <c r="CQ203" s="51"/>
      <c r="CR203" s="51"/>
      <c r="CS203" s="51"/>
      <c r="CT203" s="51"/>
      <c r="CU203" s="51"/>
      <c r="CV203" s="51"/>
      <c r="CW203" s="51"/>
      <c r="CX203" s="51"/>
      <c r="CY203" s="51"/>
      <c r="CZ203" s="51"/>
      <c r="DA203" s="51"/>
      <c r="DB203" s="51"/>
      <c r="DC203" s="51"/>
      <c r="DD203" s="51"/>
      <c r="DE203" s="51"/>
      <c r="DF203" s="51"/>
      <c r="DG203" s="51"/>
    </row>
    <row r="204">
      <c r="A204" s="51"/>
      <c r="B204" s="136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  <c r="CD204" s="51"/>
      <c r="CE204" s="51"/>
      <c r="CF204" s="51"/>
      <c r="CG204" s="51"/>
      <c r="CH204" s="51"/>
      <c r="CI204" s="51"/>
      <c r="CJ204" s="51"/>
      <c r="CK204" s="51"/>
      <c r="CL204" s="51"/>
      <c r="CM204" s="51"/>
      <c r="CN204" s="51"/>
      <c r="CO204" s="51"/>
      <c r="CP204" s="51"/>
      <c r="CQ204" s="51"/>
      <c r="CR204" s="51"/>
      <c r="CS204" s="51"/>
      <c r="CT204" s="51"/>
      <c r="CU204" s="51"/>
      <c r="CV204" s="51"/>
      <c r="CW204" s="51"/>
      <c r="CX204" s="51"/>
      <c r="CY204" s="51"/>
      <c r="CZ204" s="51"/>
      <c r="DA204" s="51"/>
      <c r="DB204" s="51"/>
      <c r="DC204" s="51"/>
      <c r="DD204" s="51"/>
      <c r="DE204" s="51"/>
      <c r="DF204" s="51"/>
      <c r="DG204" s="51"/>
    </row>
    <row r="205">
      <c r="A205" s="51"/>
      <c r="B205" s="136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  <c r="CD205" s="51"/>
      <c r="CE205" s="51"/>
      <c r="CF205" s="51"/>
      <c r="CG205" s="51"/>
      <c r="CH205" s="51"/>
      <c r="CI205" s="51"/>
      <c r="CJ205" s="51"/>
      <c r="CK205" s="51"/>
      <c r="CL205" s="51"/>
      <c r="CM205" s="51"/>
      <c r="CN205" s="51"/>
      <c r="CO205" s="51"/>
      <c r="CP205" s="51"/>
      <c r="CQ205" s="51"/>
      <c r="CR205" s="51"/>
      <c r="CS205" s="51"/>
      <c r="CT205" s="51"/>
      <c r="CU205" s="51"/>
      <c r="CV205" s="51"/>
      <c r="CW205" s="51"/>
      <c r="CX205" s="51"/>
      <c r="CY205" s="51"/>
      <c r="CZ205" s="51"/>
      <c r="DA205" s="51"/>
      <c r="DB205" s="51"/>
      <c r="DC205" s="51"/>
      <c r="DD205" s="51"/>
      <c r="DE205" s="51"/>
      <c r="DF205" s="51"/>
      <c r="DG205" s="51"/>
    </row>
    <row r="206">
      <c r="A206" s="51"/>
      <c r="B206" s="136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  <c r="CI206" s="51"/>
      <c r="CJ206" s="51"/>
      <c r="CK206" s="51"/>
      <c r="CL206" s="51"/>
      <c r="CM206" s="51"/>
      <c r="CN206" s="51"/>
      <c r="CO206" s="51"/>
      <c r="CP206" s="51"/>
      <c r="CQ206" s="51"/>
      <c r="CR206" s="51"/>
      <c r="CS206" s="51"/>
      <c r="CT206" s="51"/>
      <c r="CU206" s="51"/>
      <c r="CV206" s="51"/>
      <c r="CW206" s="51"/>
      <c r="CX206" s="51"/>
      <c r="CY206" s="51"/>
      <c r="CZ206" s="51"/>
      <c r="DA206" s="51"/>
      <c r="DB206" s="51"/>
      <c r="DC206" s="51"/>
      <c r="DD206" s="51"/>
      <c r="DE206" s="51"/>
      <c r="DF206" s="51"/>
      <c r="DG206" s="51"/>
    </row>
    <row r="207">
      <c r="A207" s="51"/>
      <c r="B207" s="136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  <c r="CD207" s="51"/>
      <c r="CE207" s="51"/>
      <c r="CF207" s="51"/>
      <c r="CG207" s="51"/>
      <c r="CH207" s="51"/>
      <c r="CI207" s="51"/>
      <c r="CJ207" s="51"/>
      <c r="CK207" s="51"/>
      <c r="CL207" s="51"/>
      <c r="CM207" s="51"/>
      <c r="CN207" s="51"/>
      <c r="CO207" s="51"/>
      <c r="CP207" s="51"/>
      <c r="CQ207" s="51"/>
      <c r="CR207" s="51"/>
      <c r="CS207" s="51"/>
      <c r="CT207" s="51"/>
      <c r="CU207" s="51"/>
      <c r="CV207" s="51"/>
      <c r="CW207" s="51"/>
      <c r="CX207" s="51"/>
      <c r="CY207" s="51"/>
      <c r="CZ207" s="51"/>
      <c r="DA207" s="51"/>
      <c r="DB207" s="51"/>
      <c r="DC207" s="51"/>
      <c r="DD207" s="51"/>
      <c r="DE207" s="51"/>
      <c r="DF207" s="51"/>
      <c r="DG207" s="51"/>
    </row>
    <row r="208">
      <c r="A208" s="51"/>
      <c r="B208" s="136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  <c r="CD208" s="51"/>
      <c r="CE208" s="51"/>
      <c r="CF208" s="51"/>
      <c r="CG208" s="51"/>
      <c r="CH208" s="51"/>
      <c r="CI208" s="51"/>
      <c r="CJ208" s="51"/>
      <c r="CK208" s="51"/>
      <c r="CL208" s="51"/>
      <c r="CM208" s="51"/>
      <c r="CN208" s="51"/>
      <c r="CO208" s="51"/>
      <c r="CP208" s="51"/>
      <c r="CQ208" s="51"/>
      <c r="CR208" s="51"/>
      <c r="CS208" s="51"/>
      <c r="CT208" s="51"/>
      <c r="CU208" s="51"/>
      <c r="CV208" s="51"/>
      <c r="CW208" s="51"/>
      <c r="CX208" s="51"/>
      <c r="CY208" s="51"/>
      <c r="CZ208" s="51"/>
      <c r="DA208" s="51"/>
      <c r="DB208" s="51"/>
      <c r="DC208" s="51"/>
      <c r="DD208" s="51"/>
      <c r="DE208" s="51"/>
      <c r="DF208" s="51"/>
      <c r="DG208" s="51"/>
    </row>
    <row r="209">
      <c r="A209" s="51"/>
      <c r="B209" s="136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  <c r="CD209" s="51"/>
      <c r="CE209" s="51"/>
      <c r="CF209" s="51"/>
      <c r="CG209" s="51"/>
      <c r="CH209" s="51"/>
      <c r="CI209" s="51"/>
      <c r="CJ209" s="51"/>
      <c r="CK209" s="51"/>
      <c r="CL209" s="51"/>
      <c r="CM209" s="51"/>
      <c r="CN209" s="51"/>
      <c r="CO209" s="51"/>
      <c r="CP209" s="51"/>
      <c r="CQ209" s="51"/>
      <c r="CR209" s="51"/>
      <c r="CS209" s="51"/>
      <c r="CT209" s="51"/>
      <c r="CU209" s="51"/>
      <c r="CV209" s="51"/>
      <c r="CW209" s="51"/>
      <c r="CX209" s="51"/>
      <c r="CY209" s="51"/>
      <c r="CZ209" s="51"/>
      <c r="DA209" s="51"/>
      <c r="DB209" s="51"/>
      <c r="DC209" s="51"/>
      <c r="DD209" s="51"/>
      <c r="DE209" s="51"/>
      <c r="DF209" s="51"/>
      <c r="DG209" s="51"/>
    </row>
    <row r="210">
      <c r="A210" s="51"/>
      <c r="B210" s="136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  <c r="CD210" s="51"/>
      <c r="CE210" s="51"/>
      <c r="CF210" s="51"/>
      <c r="CG210" s="51"/>
      <c r="CH210" s="51"/>
      <c r="CI210" s="51"/>
      <c r="CJ210" s="51"/>
      <c r="CK210" s="51"/>
      <c r="CL210" s="51"/>
      <c r="CM210" s="51"/>
      <c r="CN210" s="51"/>
      <c r="CO210" s="51"/>
      <c r="CP210" s="51"/>
      <c r="CQ210" s="51"/>
      <c r="CR210" s="51"/>
      <c r="CS210" s="51"/>
      <c r="CT210" s="51"/>
      <c r="CU210" s="51"/>
      <c r="CV210" s="51"/>
      <c r="CW210" s="51"/>
      <c r="CX210" s="51"/>
      <c r="CY210" s="51"/>
      <c r="CZ210" s="51"/>
      <c r="DA210" s="51"/>
      <c r="DB210" s="51"/>
      <c r="DC210" s="51"/>
      <c r="DD210" s="51"/>
      <c r="DE210" s="51"/>
      <c r="DF210" s="51"/>
      <c r="DG210" s="51"/>
    </row>
    <row r="211">
      <c r="A211" s="51"/>
      <c r="B211" s="136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  <c r="CD211" s="51"/>
      <c r="CE211" s="51"/>
      <c r="CF211" s="51"/>
      <c r="CG211" s="51"/>
      <c r="CH211" s="51"/>
      <c r="CI211" s="51"/>
      <c r="CJ211" s="51"/>
      <c r="CK211" s="51"/>
      <c r="CL211" s="51"/>
      <c r="CM211" s="51"/>
      <c r="CN211" s="51"/>
      <c r="CO211" s="51"/>
      <c r="CP211" s="51"/>
      <c r="CQ211" s="51"/>
      <c r="CR211" s="51"/>
      <c r="CS211" s="51"/>
      <c r="CT211" s="51"/>
      <c r="CU211" s="51"/>
      <c r="CV211" s="51"/>
      <c r="CW211" s="51"/>
      <c r="CX211" s="51"/>
      <c r="CY211" s="51"/>
      <c r="CZ211" s="51"/>
      <c r="DA211" s="51"/>
      <c r="DB211" s="51"/>
      <c r="DC211" s="51"/>
      <c r="DD211" s="51"/>
      <c r="DE211" s="51"/>
      <c r="DF211" s="51"/>
      <c r="DG211" s="51"/>
    </row>
    <row r="212">
      <c r="A212" s="51"/>
      <c r="B212" s="136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  <c r="CD212" s="51"/>
      <c r="CE212" s="51"/>
      <c r="CF212" s="51"/>
      <c r="CG212" s="51"/>
      <c r="CH212" s="51"/>
      <c r="CI212" s="51"/>
      <c r="CJ212" s="51"/>
      <c r="CK212" s="51"/>
      <c r="CL212" s="51"/>
      <c r="CM212" s="51"/>
      <c r="CN212" s="51"/>
      <c r="CO212" s="51"/>
      <c r="CP212" s="51"/>
      <c r="CQ212" s="51"/>
      <c r="CR212" s="51"/>
      <c r="CS212" s="51"/>
      <c r="CT212" s="51"/>
      <c r="CU212" s="51"/>
      <c r="CV212" s="51"/>
      <c r="CW212" s="51"/>
      <c r="CX212" s="51"/>
      <c r="CY212" s="51"/>
      <c r="CZ212" s="51"/>
      <c r="DA212" s="51"/>
      <c r="DB212" s="51"/>
      <c r="DC212" s="51"/>
      <c r="DD212" s="51"/>
      <c r="DE212" s="51"/>
      <c r="DF212" s="51"/>
      <c r="DG212" s="51"/>
    </row>
    <row r="213">
      <c r="A213" s="51"/>
      <c r="B213" s="136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  <c r="CD213" s="51"/>
      <c r="CE213" s="51"/>
      <c r="CF213" s="51"/>
      <c r="CG213" s="51"/>
      <c r="CH213" s="51"/>
      <c r="CI213" s="51"/>
      <c r="CJ213" s="51"/>
      <c r="CK213" s="51"/>
      <c r="CL213" s="51"/>
      <c r="CM213" s="51"/>
      <c r="CN213" s="51"/>
      <c r="CO213" s="51"/>
      <c r="CP213" s="51"/>
      <c r="CQ213" s="51"/>
      <c r="CR213" s="51"/>
      <c r="CS213" s="51"/>
      <c r="CT213" s="51"/>
      <c r="CU213" s="51"/>
      <c r="CV213" s="51"/>
      <c r="CW213" s="51"/>
      <c r="CX213" s="51"/>
      <c r="CY213" s="51"/>
      <c r="CZ213" s="51"/>
      <c r="DA213" s="51"/>
      <c r="DB213" s="51"/>
      <c r="DC213" s="51"/>
      <c r="DD213" s="51"/>
      <c r="DE213" s="51"/>
      <c r="DF213" s="51"/>
      <c r="DG213" s="51"/>
    </row>
    <row r="214">
      <c r="A214" s="51"/>
      <c r="B214" s="136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  <c r="CD214" s="51"/>
      <c r="CE214" s="51"/>
      <c r="CF214" s="51"/>
      <c r="CG214" s="51"/>
      <c r="CH214" s="51"/>
      <c r="CI214" s="51"/>
      <c r="CJ214" s="51"/>
      <c r="CK214" s="51"/>
      <c r="CL214" s="51"/>
      <c r="CM214" s="51"/>
      <c r="CN214" s="51"/>
      <c r="CO214" s="51"/>
      <c r="CP214" s="51"/>
      <c r="CQ214" s="51"/>
      <c r="CR214" s="51"/>
      <c r="CS214" s="51"/>
      <c r="CT214" s="51"/>
      <c r="CU214" s="51"/>
      <c r="CV214" s="51"/>
      <c r="CW214" s="51"/>
      <c r="CX214" s="51"/>
      <c r="CY214" s="51"/>
      <c r="CZ214" s="51"/>
      <c r="DA214" s="51"/>
      <c r="DB214" s="51"/>
      <c r="DC214" s="51"/>
      <c r="DD214" s="51"/>
      <c r="DE214" s="51"/>
      <c r="DF214" s="51"/>
      <c r="DG214" s="51"/>
    </row>
    <row r="215">
      <c r="A215" s="51"/>
      <c r="B215" s="136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  <c r="CD215" s="51"/>
      <c r="CE215" s="51"/>
      <c r="CF215" s="51"/>
      <c r="CG215" s="51"/>
      <c r="CH215" s="51"/>
      <c r="CI215" s="51"/>
      <c r="CJ215" s="51"/>
      <c r="CK215" s="51"/>
      <c r="CL215" s="51"/>
      <c r="CM215" s="51"/>
      <c r="CN215" s="51"/>
      <c r="CO215" s="51"/>
      <c r="CP215" s="51"/>
      <c r="CQ215" s="51"/>
      <c r="CR215" s="51"/>
      <c r="CS215" s="51"/>
      <c r="CT215" s="51"/>
      <c r="CU215" s="51"/>
      <c r="CV215" s="51"/>
      <c r="CW215" s="51"/>
      <c r="CX215" s="51"/>
      <c r="CY215" s="51"/>
      <c r="CZ215" s="51"/>
      <c r="DA215" s="51"/>
      <c r="DB215" s="51"/>
      <c r="DC215" s="51"/>
      <c r="DD215" s="51"/>
      <c r="DE215" s="51"/>
      <c r="DF215" s="51"/>
      <c r="DG215" s="51"/>
    </row>
    <row r="216">
      <c r="A216" s="51"/>
      <c r="B216" s="136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  <c r="CD216" s="51"/>
      <c r="CE216" s="51"/>
      <c r="CF216" s="51"/>
      <c r="CG216" s="51"/>
      <c r="CH216" s="51"/>
      <c r="CI216" s="51"/>
      <c r="CJ216" s="51"/>
      <c r="CK216" s="51"/>
      <c r="CL216" s="51"/>
      <c r="CM216" s="51"/>
      <c r="CN216" s="51"/>
      <c r="CO216" s="51"/>
      <c r="CP216" s="51"/>
      <c r="CQ216" s="51"/>
      <c r="CR216" s="51"/>
      <c r="CS216" s="51"/>
      <c r="CT216" s="51"/>
      <c r="CU216" s="51"/>
      <c r="CV216" s="51"/>
      <c r="CW216" s="51"/>
      <c r="CX216" s="51"/>
      <c r="CY216" s="51"/>
      <c r="CZ216" s="51"/>
      <c r="DA216" s="51"/>
      <c r="DB216" s="51"/>
      <c r="DC216" s="51"/>
      <c r="DD216" s="51"/>
      <c r="DE216" s="51"/>
      <c r="DF216" s="51"/>
      <c r="DG216" s="51"/>
    </row>
    <row r="217">
      <c r="A217" s="51"/>
      <c r="B217" s="136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  <c r="CD217" s="51"/>
      <c r="CE217" s="51"/>
      <c r="CF217" s="51"/>
      <c r="CG217" s="51"/>
      <c r="CH217" s="51"/>
      <c r="CI217" s="51"/>
      <c r="CJ217" s="51"/>
      <c r="CK217" s="51"/>
      <c r="CL217" s="51"/>
      <c r="CM217" s="51"/>
      <c r="CN217" s="51"/>
      <c r="CO217" s="51"/>
      <c r="CP217" s="51"/>
      <c r="CQ217" s="51"/>
      <c r="CR217" s="51"/>
      <c r="CS217" s="51"/>
      <c r="CT217" s="51"/>
      <c r="CU217" s="51"/>
      <c r="CV217" s="51"/>
      <c r="CW217" s="51"/>
      <c r="CX217" s="51"/>
      <c r="CY217" s="51"/>
      <c r="CZ217" s="51"/>
      <c r="DA217" s="51"/>
      <c r="DB217" s="51"/>
      <c r="DC217" s="51"/>
      <c r="DD217" s="51"/>
      <c r="DE217" s="51"/>
      <c r="DF217" s="51"/>
      <c r="DG217" s="51"/>
    </row>
    <row r="218">
      <c r="A218" s="51"/>
      <c r="B218" s="136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  <c r="BR218" s="51"/>
      <c r="BS218" s="51"/>
      <c r="BT218" s="51"/>
      <c r="BU218" s="51"/>
      <c r="BV218" s="51"/>
      <c r="BW218" s="51"/>
      <c r="BX218" s="51"/>
      <c r="BY218" s="51"/>
      <c r="BZ218" s="51"/>
      <c r="CA218" s="51"/>
      <c r="CB218" s="51"/>
      <c r="CC218" s="51"/>
      <c r="CD218" s="51"/>
      <c r="CE218" s="51"/>
      <c r="CF218" s="51"/>
      <c r="CG218" s="51"/>
      <c r="CH218" s="51"/>
      <c r="CI218" s="51"/>
      <c r="CJ218" s="51"/>
      <c r="CK218" s="51"/>
      <c r="CL218" s="51"/>
      <c r="CM218" s="51"/>
      <c r="CN218" s="51"/>
      <c r="CO218" s="51"/>
      <c r="CP218" s="51"/>
      <c r="CQ218" s="51"/>
      <c r="CR218" s="51"/>
      <c r="CS218" s="51"/>
      <c r="CT218" s="51"/>
      <c r="CU218" s="51"/>
      <c r="CV218" s="51"/>
      <c r="CW218" s="51"/>
      <c r="CX218" s="51"/>
      <c r="CY218" s="51"/>
      <c r="CZ218" s="51"/>
      <c r="DA218" s="51"/>
      <c r="DB218" s="51"/>
      <c r="DC218" s="51"/>
      <c r="DD218" s="51"/>
      <c r="DE218" s="51"/>
      <c r="DF218" s="51"/>
      <c r="DG218" s="51"/>
    </row>
    <row r="219">
      <c r="A219" s="51"/>
      <c r="B219" s="136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  <c r="BR219" s="51"/>
      <c r="BS219" s="51"/>
      <c r="BT219" s="51"/>
      <c r="BU219" s="51"/>
      <c r="BV219" s="51"/>
      <c r="BW219" s="51"/>
      <c r="BX219" s="51"/>
      <c r="BY219" s="51"/>
      <c r="BZ219" s="51"/>
      <c r="CA219" s="51"/>
      <c r="CB219" s="51"/>
      <c r="CC219" s="51"/>
      <c r="CD219" s="51"/>
      <c r="CE219" s="51"/>
      <c r="CF219" s="51"/>
      <c r="CG219" s="51"/>
      <c r="CH219" s="51"/>
      <c r="CI219" s="51"/>
      <c r="CJ219" s="51"/>
      <c r="CK219" s="51"/>
      <c r="CL219" s="51"/>
      <c r="CM219" s="51"/>
      <c r="CN219" s="51"/>
      <c r="CO219" s="51"/>
      <c r="CP219" s="51"/>
      <c r="CQ219" s="51"/>
      <c r="CR219" s="51"/>
      <c r="CS219" s="51"/>
      <c r="CT219" s="51"/>
      <c r="CU219" s="51"/>
      <c r="CV219" s="51"/>
      <c r="CW219" s="51"/>
      <c r="CX219" s="51"/>
      <c r="CY219" s="51"/>
      <c r="CZ219" s="51"/>
      <c r="DA219" s="51"/>
      <c r="DB219" s="51"/>
      <c r="DC219" s="51"/>
      <c r="DD219" s="51"/>
      <c r="DE219" s="51"/>
      <c r="DF219" s="51"/>
      <c r="DG219" s="51"/>
    </row>
    <row r="220">
      <c r="A220" s="51"/>
      <c r="B220" s="136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51"/>
      <c r="BS220" s="51"/>
      <c r="BT220" s="51"/>
      <c r="BU220" s="51"/>
      <c r="BV220" s="51"/>
      <c r="BW220" s="51"/>
      <c r="BX220" s="51"/>
      <c r="BY220" s="51"/>
      <c r="BZ220" s="51"/>
      <c r="CA220" s="51"/>
      <c r="CB220" s="51"/>
      <c r="CC220" s="51"/>
      <c r="CD220" s="51"/>
      <c r="CE220" s="51"/>
      <c r="CF220" s="51"/>
      <c r="CG220" s="51"/>
      <c r="CH220" s="51"/>
      <c r="CI220" s="51"/>
      <c r="CJ220" s="51"/>
      <c r="CK220" s="51"/>
      <c r="CL220" s="51"/>
      <c r="CM220" s="51"/>
      <c r="CN220" s="51"/>
      <c r="CO220" s="51"/>
      <c r="CP220" s="51"/>
      <c r="CQ220" s="51"/>
      <c r="CR220" s="51"/>
      <c r="CS220" s="51"/>
      <c r="CT220" s="51"/>
      <c r="CU220" s="51"/>
      <c r="CV220" s="51"/>
      <c r="CW220" s="51"/>
      <c r="CX220" s="51"/>
      <c r="CY220" s="51"/>
      <c r="CZ220" s="51"/>
      <c r="DA220" s="51"/>
      <c r="DB220" s="51"/>
      <c r="DC220" s="51"/>
      <c r="DD220" s="51"/>
      <c r="DE220" s="51"/>
      <c r="DF220" s="51"/>
      <c r="DG220" s="51"/>
    </row>
    <row r="221">
      <c r="A221" s="51"/>
      <c r="B221" s="136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51"/>
      <c r="CD221" s="51"/>
      <c r="CE221" s="51"/>
      <c r="CF221" s="51"/>
      <c r="CG221" s="51"/>
      <c r="CH221" s="51"/>
      <c r="CI221" s="51"/>
      <c r="CJ221" s="51"/>
      <c r="CK221" s="51"/>
      <c r="CL221" s="51"/>
      <c r="CM221" s="51"/>
      <c r="CN221" s="51"/>
      <c r="CO221" s="51"/>
      <c r="CP221" s="51"/>
      <c r="CQ221" s="51"/>
      <c r="CR221" s="51"/>
      <c r="CS221" s="51"/>
      <c r="CT221" s="51"/>
      <c r="CU221" s="51"/>
      <c r="CV221" s="51"/>
      <c r="CW221" s="51"/>
      <c r="CX221" s="51"/>
      <c r="CY221" s="51"/>
      <c r="CZ221" s="51"/>
      <c r="DA221" s="51"/>
      <c r="DB221" s="51"/>
      <c r="DC221" s="51"/>
      <c r="DD221" s="51"/>
      <c r="DE221" s="51"/>
      <c r="DF221" s="51"/>
      <c r="DG221" s="51"/>
    </row>
    <row r="222">
      <c r="A222" s="51"/>
      <c r="B222" s="136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51"/>
      <c r="CG222" s="51"/>
      <c r="CH222" s="51"/>
      <c r="CI222" s="51"/>
      <c r="CJ222" s="51"/>
      <c r="CK222" s="51"/>
      <c r="CL222" s="51"/>
      <c r="CM222" s="51"/>
      <c r="CN222" s="51"/>
      <c r="CO222" s="51"/>
      <c r="CP222" s="51"/>
      <c r="CQ222" s="51"/>
      <c r="CR222" s="51"/>
      <c r="CS222" s="51"/>
      <c r="CT222" s="51"/>
      <c r="CU222" s="51"/>
      <c r="CV222" s="51"/>
      <c r="CW222" s="51"/>
      <c r="CX222" s="51"/>
      <c r="CY222" s="51"/>
      <c r="CZ222" s="51"/>
      <c r="DA222" s="51"/>
      <c r="DB222" s="51"/>
      <c r="DC222" s="51"/>
      <c r="DD222" s="51"/>
      <c r="DE222" s="51"/>
      <c r="DF222" s="51"/>
      <c r="DG222" s="51"/>
    </row>
    <row r="223">
      <c r="A223" s="51"/>
      <c r="B223" s="136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51"/>
      <c r="CG223" s="51"/>
      <c r="CH223" s="51"/>
      <c r="CI223" s="51"/>
      <c r="CJ223" s="51"/>
      <c r="CK223" s="51"/>
      <c r="CL223" s="51"/>
      <c r="CM223" s="51"/>
      <c r="CN223" s="51"/>
      <c r="CO223" s="51"/>
      <c r="CP223" s="51"/>
      <c r="CQ223" s="51"/>
      <c r="CR223" s="51"/>
      <c r="CS223" s="51"/>
      <c r="CT223" s="51"/>
      <c r="CU223" s="51"/>
      <c r="CV223" s="51"/>
      <c r="CW223" s="51"/>
      <c r="CX223" s="51"/>
      <c r="CY223" s="51"/>
      <c r="CZ223" s="51"/>
      <c r="DA223" s="51"/>
      <c r="DB223" s="51"/>
      <c r="DC223" s="51"/>
      <c r="DD223" s="51"/>
      <c r="DE223" s="51"/>
      <c r="DF223" s="51"/>
      <c r="DG223" s="51"/>
    </row>
    <row r="224">
      <c r="A224" s="51"/>
      <c r="B224" s="136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  <c r="CI224" s="51"/>
      <c r="CJ224" s="51"/>
      <c r="CK224" s="51"/>
      <c r="CL224" s="51"/>
      <c r="CM224" s="51"/>
      <c r="CN224" s="51"/>
      <c r="CO224" s="51"/>
      <c r="CP224" s="51"/>
      <c r="CQ224" s="51"/>
      <c r="CR224" s="51"/>
      <c r="CS224" s="51"/>
      <c r="CT224" s="51"/>
      <c r="CU224" s="51"/>
      <c r="CV224" s="51"/>
      <c r="CW224" s="51"/>
      <c r="CX224" s="51"/>
      <c r="CY224" s="51"/>
      <c r="CZ224" s="51"/>
      <c r="DA224" s="51"/>
      <c r="DB224" s="51"/>
      <c r="DC224" s="51"/>
      <c r="DD224" s="51"/>
      <c r="DE224" s="51"/>
      <c r="DF224" s="51"/>
      <c r="DG224" s="51"/>
    </row>
    <row r="225">
      <c r="A225" s="51"/>
      <c r="B225" s="136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  <c r="BT225" s="51"/>
      <c r="BU225" s="51"/>
      <c r="BV225" s="51"/>
      <c r="BW225" s="51"/>
      <c r="BX225" s="51"/>
      <c r="BY225" s="51"/>
      <c r="BZ225" s="51"/>
      <c r="CA225" s="51"/>
      <c r="CB225" s="51"/>
      <c r="CC225" s="51"/>
      <c r="CD225" s="51"/>
      <c r="CE225" s="51"/>
      <c r="CF225" s="51"/>
      <c r="CG225" s="51"/>
      <c r="CH225" s="51"/>
      <c r="CI225" s="51"/>
      <c r="CJ225" s="51"/>
      <c r="CK225" s="51"/>
      <c r="CL225" s="51"/>
      <c r="CM225" s="51"/>
      <c r="CN225" s="51"/>
      <c r="CO225" s="51"/>
      <c r="CP225" s="51"/>
      <c r="CQ225" s="51"/>
      <c r="CR225" s="51"/>
      <c r="CS225" s="51"/>
      <c r="CT225" s="51"/>
      <c r="CU225" s="51"/>
      <c r="CV225" s="51"/>
      <c r="CW225" s="51"/>
      <c r="CX225" s="51"/>
      <c r="CY225" s="51"/>
      <c r="CZ225" s="51"/>
      <c r="DA225" s="51"/>
      <c r="DB225" s="51"/>
      <c r="DC225" s="51"/>
      <c r="DD225" s="51"/>
      <c r="DE225" s="51"/>
      <c r="DF225" s="51"/>
      <c r="DG225" s="51"/>
    </row>
    <row r="226">
      <c r="A226" s="51"/>
      <c r="B226" s="136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51"/>
      <c r="CG226" s="51"/>
      <c r="CH226" s="51"/>
      <c r="CI226" s="51"/>
      <c r="CJ226" s="51"/>
      <c r="CK226" s="51"/>
      <c r="CL226" s="51"/>
      <c r="CM226" s="51"/>
      <c r="CN226" s="51"/>
      <c r="CO226" s="51"/>
      <c r="CP226" s="51"/>
      <c r="CQ226" s="51"/>
      <c r="CR226" s="51"/>
      <c r="CS226" s="51"/>
      <c r="CT226" s="51"/>
      <c r="CU226" s="51"/>
      <c r="CV226" s="51"/>
      <c r="CW226" s="51"/>
      <c r="CX226" s="51"/>
      <c r="CY226" s="51"/>
      <c r="CZ226" s="51"/>
      <c r="DA226" s="51"/>
      <c r="DB226" s="51"/>
      <c r="DC226" s="51"/>
      <c r="DD226" s="51"/>
      <c r="DE226" s="51"/>
      <c r="DF226" s="51"/>
      <c r="DG226" s="51"/>
    </row>
    <row r="227">
      <c r="A227" s="51"/>
      <c r="B227" s="136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51"/>
      <c r="CD227" s="51"/>
      <c r="CE227" s="51"/>
      <c r="CF227" s="51"/>
      <c r="CG227" s="51"/>
      <c r="CH227" s="51"/>
      <c r="CI227" s="51"/>
      <c r="CJ227" s="51"/>
      <c r="CK227" s="51"/>
      <c r="CL227" s="51"/>
      <c r="CM227" s="51"/>
      <c r="CN227" s="51"/>
      <c r="CO227" s="51"/>
      <c r="CP227" s="51"/>
      <c r="CQ227" s="51"/>
      <c r="CR227" s="51"/>
      <c r="CS227" s="51"/>
      <c r="CT227" s="51"/>
      <c r="CU227" s="51"/>
      <c r="CV227" s="51"/>
      <c r="CW227" s="51"/>
      <c r="CX227" s="51"/>
      <c r="CY227" s="51"/>
      <c r="CZ227" s="51"/>
      <c r="DA227" s="51"/>
      <c r="DB227" s="51"/>
      <c r="DC227" s="51"/>
      <c r="DD227" s="51"/>
      <c r="DE227" s="51"/>
      <c r="DF227" s="51"/>
      <c r="DG227" s="51"/>
    </row>
    <row r="228">
      <c r="A228" s="51"/>
      <c r="B228" s="136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  <c r="BT228" s="5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51"/>
      <c r="CG228" s="51"/>
      <c r="CH228" s="51"/>
      <c r="CI228" s="51"/>
      <c r="CJ228" s="51"/>
      <c r="CK228" s="51"/>
      <c r="CL228" s="51"/>
      <c r="CM228" s="51"/>
      <c r="CN228" s="51"/>
      <c r="CO228" s="51"/>
      <c r="CP228" s="51"/>
      <c r="CQ228" s="51"/>
      <c r="CR228" s="51"/>
      <c r="CS228" s="51"/>
      <c r="CT228" s="51"/>
      <c r="CU228" s="51"/>
      <c r="CV228" s="51"/>
      <c r="CW228" s="51"/>
      <c r="CX228" s="51"/>
      <c r="CY228" s="51"/>
      <c r="CZ228" s="51"/>
      <c r="DA228" s="51"/>
      <c r="DB228" s="51"/>
      <c r="DC228" s="51"/>
      <c r="DD228" s="51"/>
      <c r="DE228" s="51"/>
      <c r="DF228" s="51"/>
      <c r="DG228" s="51"/>
    </row>
    <row r="229">
      <c r="A229" s="51"/>
      <c r="B229" s="136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  <c r="CI229" s="51"/>
      <c r="CJ229" s="51"/>
      <c r="CK229" s="51"/>
      <c r="CL229" s="51"/>
      <c r="CM229" s="51"/>
      <c r="CN229" s="51"/>
      <c r="CO229" s="51"/>
      <c r="CP229" s="51"/>
      <c r="CQ229" s="51"/>
      <c r="CR229" s="51"/>
      <c r="CS229" s="51"/>
      <c r="CT229" s="51"/>
      <c r="CU229" s="51"/>
      <c r="CV229" s="51"/>
      <c r="CW229" s="51"/>
      <c r="CX229" s="51"/>
      <c r="CY229" s="51"/>
      <c r="CZ229" s="51"/>
      <c r="DA229" s="51"/>
      <c r="DB229" s="51"/>
      <c r="DC229" s="51"/>
      <c r="DD229" s="51"/>
      <c r="DE229" s="51"/>
      <c r="DF229" s="51"/>
      <c r="DG229" s="51"/>
    </row>
    <row r="230">
      <c r="A230" s="51"/>
      <c r="B230" s="136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  <c r="BW230" s="51"/>
      <c r="BX230" s="51"/>
      <c r="BY230" s="51"/>
      <c r="BZ230" s="51"/>
      <c r="CA230" s="51"/>
      <c r="CB230" s="51"/>
      <c r="CC230" s="51"/>
      <c r="CD230" s="51"/>
      <c r="CE230" s="51"/>
      <c r="CF230" s="51"/>
      <c r="CG230" s="51"/>
      <c r="CH230" s="51"/>
      <c r="CI230" s="51"/>
      <c r="CJ230" s="51"/>
      <c r="CK230" s="51"/>
      <c r="CL230" s="51"/>
      <c r="CM230" s="51"/>
      <c r="CN230" s="51"/>
      <c r="CO230" s="51"/>
      <c r="CP230" s="51"/>
      <c r="CQ230" s="51"/>
      <c r="CR230" s="51"/>
      <c r="CS230" s="51"/>
      <c r="CT230" s="51"/>
      <c r="CU230" s="51"/>
      <c r="CV230" s="51"/>
      <c r="CW230" s="51"/>
      <c r="CX230" s="51"/>
      <c r="CY230" s="51"/>
      <c r="CZ230" s="51"/>
      <c r="DA230" s="51"/>
      <c r="DB230" s="51"/>
      <c r="DC230" s="51"/>
      <c r="DD230" s="51"/>
      <c r="DE230" s="51"/>
      <c r="DF230" s="51"/>
      <c r="DG230" s="51"/>
    </row>
    <row r="231">
      <c r="A231" s="51"/>
      <c r="B231" s="136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51"/>
      <c r="BS231" s="51"/>
      <c r="BT231" s="51"/>
      <c r="BU231" s="51"/>
      <c r="BV231" s="51"/>
      <c r="BW231" s="51"/>
      <c r="BX231" s="51"/>
      <c r="BY231" s="51"/>
      <c r="BZ231" s="51"/>
      <c r="CA231" s="51"/>
      <c r="CB231" s="51"/>
      <c r="CC231" s="51"/>
      <c r="CD231" s="51"/>
      <c r="CE231" s="51"/>
      <c r="CF231" s="51"/>
      <c r="CG231" s="51"/>
      <c r="CH231" s="51"/>
      <c r="CI231" s="51"/>
      <c r="CJ231" s="51"/>
      <c r="CK231" s="51"/>
      <c r="CL231" s="51"/>
      <c r="CM231" s="51"/>
      <c r="CN231" s="51"/>
      <c r="CO231" s="51"/>
      <c r="CP231" s="51"/>
      <c r="CQ231" s="51"/>
      <c r="CR231" s="51"/>
      <c r="CS231" s="51"/>
      <c r="CT231" s="51"/>
      <c r="CU231" s="51"/>
      <c r="CV231" s="51"/>
      <c r="CW231" s="51"/>
      <c r="CX231" s="51"/>
      <c r="CY231" s="51"/>
      <c r="CZ231" s="51"/>
      <c r="DA231" s="51"/>
      <c r="DB231" s="51"/>
      <c r="DC231" s="51"/>
      <c r="DD231" s="51"/>
      <c r="DE231" s="51"/>
      <c r="DF231" s="51"/>
      <c r="DG231" s="51"/>
    </row>
    <row r="232">
      <c r="A232" s="51"/>
      <c r="B232" s="136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  <c r="BT232" s="51"/>
      <c r="BU232" s="51"/>
      <c r="BV232" s="51"/>
      <c r="BW232" s="51"/>
      <c r="BX232" s="51"/>
      <c r="BY232" s="51"/>
      <c r="BZ232" s="51"/>
      <c r="CA232" s="51"/>
      <c r="CB232" s="51"/>
      <c r="CC232" s="51"/>
      <c r="CD232" s="51"/>
      <c r="CE232" s="51"/>
      <c r="CF232" s="51"/>
      <c r="CG232" s="51"/>
      <c r="CH232" s="51"/>
      <c r="CI232" s="51"/>
      <c r="CJ232" s="51"/>
      <c r="CK232" s="51"/>
      <c r="CL232" s="51"/>
      <c r="CM232" s="51"/>
      <c r="CN232" s="51"/>
      <c r="CO232" s="51"/>
      <c r="CP232" s="51"/>
      <c r="CQ232" s="51"/>
      <c r="CR232" s="51"/>
      <c r="CS232" s="51"/>
      <c r="CT232" s="51"/>
      <c r="CU232" s="51"/>
      <c r="CV232" s="51"/>
      <c r="CW232" s="51"/>
      <c r="CX232" s="51"/>
      <c r="CY232" s="51"/>
      <c r="CZ232" s="51"/>
      <c r="DA232" s="51"/>
      <c r="DB232" s="51"/>
      <c r="DC232" s="51"/>
      <c r="DD232" s="51"/>
      <c r="DE232" s="51"/>
      <c r="DF232" s="51"/>
      <c r="DG232" s="51"/>
    </row>
    <row r="233">
      <c r="A233" s="51"/>
      <c r="B233" s="136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  <c r="BT233" s="51"/>
      <c r="BU233" s="51"/>
      <c r="BV233" s="51"/>
      <c r="BW233" s="51"/>
      <c r="BX233" s="51"/>
      <c r="BY233" s="51"/>
      <c r="BZ233" s="51"/>
      <c r="CA233" s="51"/>
      <c r="CB233" s="51"/>
      <c r="CC233" s="51"/>
      <c r="CD233" s="51"/>
      <c r="CE233" s="51"/>
      <c r="CF233" s="51"/>
      <c r="CG233" s="51"/>
      <c r="CH233" s="51"/>
      <c r="CI233" s="51"/>
      <c r="CJ233" s="51"/>
      <c r="CK233" s="51"/>
      <c r="CL233" s="51"/>
      <c r="CM233" s="51"/>
      <c r="CN233" s="51"/>
      <c r="CO233" s="51"/>
      <c r="CP233" s="51"/>
      <c r="CQ233" s="51"/>
      <c r="CR233" s="51"/>
      <c r="CS233" s="51"/>
      <c r="CT233" s="51"/>
      <c r="CU233" s="51"/>
      <c r="CV233" s="51"/>
      <c r="CW233" s="51"/>
      <c r="CX233" s="51"/>
      <c r="CY233" s="51"/>
      <c r="CZ233" s="51"/>
      <c r="DA233" s="51"/>
      <c r="DB233" s="51"/>
      <c r="DC233" s="51"/>
      <c r="DD233" s="51"/>
      <c r="DE233" s="51"/>
      <c r="DF233" s="51"/>
      <c r="DG233" s="51"/>
    </row>
    <row r="234">
      <c r="A234" s="51"/>
      <c r="B234" s="136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  <c r="BW234" s="51"/>
      <c r="BX234" s="51"/>
      <c r="BY234" s="51"/>
      <c r="BZ234" s="51"/>
      <c r="CA234" s="51"/>
      <c r="CB234" s="51"/>
      <c r="CC234" s="51"/>
      <c r="CD234" s="51"/>
      <c r="CE234" s="51"/>
      <c r="CF234" s="51"/>
      <c r="CG234" s="51"/>
      <c r="CH234" s="51"/>
      <c r="CI234" s="51"/>
      <c r="CJ234" s="51"/>
      <c r="CK234" s="51"/>
      <c r="CL234" s="51"/>
      <c r="CM234" s="51"/>
      <c r="CN234" s="51"/>
      <c r="CO234" s="51"/>
      <c r="CP234" s="51"/>
      <c r="CQ234" s="51"/>
      <c r="CR234" s="51"/>
      <c r="CS234" s="51"/>
      <c r="CT234" s="51"/>
      <c r="CU234" s="51"/>
      <c r="CV234" s="51"/>
      <c r="CW234" s="51"/>
      <c r="CX234" s="51"/>
      <c r="CY234" s="51"/>
      <c r="CZ234" s="51"/>
      <c r="DA234" s="51"/>
      <c r="DB234" s="51"/>
      <c r="DC234" s="51"/>
      <c r="DD234" s="51"/>
      <c r="DE234" s="51"/>
      <c r="DF234" s="51"/>
      <c r="DG234" s="51"/>
    </row>
    <row r="235">
      <c r="A235" s="51"/>
      <c r="B235" s="136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  <c r="CI235" s="51"/>
      <c r="CJ235" s="51"/>
      <c r="CK235" s="51"/>
      <c r="CL235" s="51"/>
      <c r="CM235" s="51"/>
      <c r="CN235" s="51"/>
      <c r="CO235" s="51"/>
      <c r="CP235" s="51"/>
      <c r="CQ235" s="51"/>
      <c r="CR235" s="51"/>
      <c r="CS235" s="51"/>
      <c r="CT235" s="51"/>
      <c r="CU235" s="51"/>
      <c r="CV235" s="51"/>
      <c r="CW235" s="51"/>
      <c r="CX235" s="51"/>
      <c r="CY235" s="51"/>
      <c r="CZ235" s="51"/>
      <c r="DA235" s="51"/>
      <c r="DB235" s="51"/>
      <c r="DC235" s="51"/>
      <c r="DD235" s="51"/>
      <c r="DE235" s="51"/>
      <c r="DF235" s="51"/>
      <c r="DG235" s="51"/>
    </row>
    <row r="236">
      <c r="A236" s="51"/>
      <c r="B236" s="136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  <c r="BT236" s="5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51"/>
      <c r="CG236" s="51"/>
      <c r="CH236" s="51"/>
      <c r="CI236" s="51"/>
      <c r="CJ236" s="51"/>
      <c r="CK236" s="51"/>
      <c r="CL236" s="51"/>
      <c r="CM236" s="51"/>
      <c r="CN236" s="51"/>
      <c r="CO236" s="51"/>
      <c r="CP236" s="51"/>
      <c r="CQ236" s="51"/>
      <c r="CR236" s="51"/>
      <c r="CS236" s="51"/>
      <c r="CT236" s="51"/>
      <c r="CU236" s="51"/>
      <c r="CV236" s="51"/>
      <c r="CW236" s="51"/>
      <c r="CX236" s="51"/>
      <c r="CY236" s="51"/>
      <c r="CZ236" s="51"/>
      <c r="DA236" s="51"/>
      <c r="DB236" s="51"/>
      <c r="DC236" s="51"/>
      <c r="DD236" s="51"/>
      <c r="DE236" s="51"/>
      <c r="DF236" s="51"/>
      <c r="DG236" s="51"/>
    </row>
    <row r="237">
      <c r="A237" s="51"/>
      <c r="B237" s="136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  <c r="BV237" s="51"/>
      <c r="BW237" s="51"/>
      <c r="BX237" s="51"/>
      <c r="BY237" s="51"/>
      <c r="BZ237" s="51"/>
      <c r="CA237" s="51"/>
      <c r="CB237" s="51"/>
      <c r="CC237" s="51"/>
      <c r="CD237" s="51"/>
      <c r="CE237" s="51"/>
      <c r="CF237" s="51"/>
      <c r="CG237" s="51"/>
      <c r="CH237" s="51"/>
      <c r="CI237" s="51"/>
      <c r="CJ237" s="51"/>
      <c r="CK237" s="51"/>
      <c r="CL237" s="51"/>
      <c r="CM237" s="51"/>
      <c r="CN237" s="51"/>
      <c r="CO237" s="51"/>
      <c r="CP237" s="51"/>
      <c r="CQ237" s="51"/>
      <c r="CR237" s="51"/>
      <c r="CS237" s="51"/>
      <c r="CT237" s="51"/>
      <c r="CU237" s="51"/>
      <c r="CV237" s="51"/>
      <c r="CW237" s="51"/>
      <c r="CX237" s="51"/>
      <c r="CY237" s="51"/>
      <c r="CZ237" s="51"/>
      <c r="DA237" s="51"/>
      <c r="DB237" s="51"/>
      <c r="DC237" s="51"/>
      <c r="DD237" s="51"/>
      <c r="DE237" s="51"/>
      <c r="DF237" s="51"/>
      <c r="DG237" s="51"/>
    </row>
    <row r="238">
      <c r="A238" s="51"/>
      <c r="B238" s="136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  <c r="CI238" s="51"/>
      <c r="CJ238" s="51"/>
      <c r="CK238" s="51"/>
      <c r="CL238" s="51"/>
      <c r="CM238" s="51"/>
      <c r="CN238" s="51"/>
      <c r="CO238" s="51"/>
      <c r="CP238" s="51"/>
      <c r="CQ238" s="51"/>
      <c r="CR238" s="51"/>
      <c r="CS238" s="51"/>
      <c r="CT238" s="51"/>
      <c r="CU238" s="51"/>
      <c r="CV238" s="51"/>
      <c r="CW238" s="51"/>
      <c r="CX238" s="51"/>
      <c r="CY238" s="51"/>
      <c r="CZ238" s="51"/>
      <c r="DA238" s="51"/>
      <c r="DB238" s="51"/>
      <c r="DC238" s="51"/>
      <c r="DD238" s="51"/>
      <c r="DE238" s="51"/>
      <c r="DF238" s="51"/>
      <c r="DG238" s="51"/>
    </row>
    <row r="239">
      <c r="A239" s="51"/>
      <c r="B239" s="136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  <c r="BR239" s="51"/>
      <c r="BS239" s="51"/>
      <c r="BT239" s="51"/>
      <c r="BU239" s="51"/>
      <c r="BV239" s="51"/>
      <c r="BW239" s="51"/>
      <c r="BX239" s="51"/>
      <c r="BY239" s="51"/>
      <c r="BZ239" s="51"/>
      <c r="CA239" s="51"/>
      <c r="CB239" s="51"/>
      <c r="CC239" s="51"/>
      <c r="CD239" s="51"/>
      <c r="CE239" s="51"/>
      <c r="CF239" s="51"/>
      <c r="CG239" s="51"/>
      <c r="CH239" s="51"/>
      <c r="CI239" s="51"/>
      <c r="CJ239" s="51"/>
      <c r="CK239" s="51"/>
      <c r="CL239" s="51"/>
      <c r="CM239" s="51"/>
      <c r="CN239" s="51"/>
      <c r="CO239" s="51"/>
      <c r="CP239" s="51"/>
      <c r="CQ239" s="51"/>
      <c r="CR239" s="51"/>
      <c r="CS239" s="51"/>
      <c r="CT239" s="51"/>
      <c r="CU239" s="51"/>
      <c r="CV239" s="51"/>
      <c r="CW239" s="51"/>
      <c r="CX239" s="51"/>
      <c r="CY239" s="51"/>
      <c r="CZ239" s="51"/>
      <c r="DA239" s="51"/>
      <c r="DB239" s="51"/>
      <c r="DC239" s="51"/>
      <c r="DD239" s="51"/>
      <c r="DE239" s="51"/>
      <c r="DF239" s="51"/>
      <c r="DG239" s="51"/>
    </row>
    <row r="240">
      <c r="A240" s="51"/>
      <c r="B240" s="136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51"/>
      <c r="BS240" s="51"/>
      <c r="BT240" s="51"/>
      <c r="BU240" s="51"/>
      <c r="BV240" s="51"/>
      <c r="BW240" s="51"/>
      <c r="BX240" s="51"/>
      <c r="BY240" s="51"/>
      <c r="BZ240" s="51"/>
      <c r="CA240" s="51"/>
      <c r="CB240" s="51"/>
      <c r="CC240" s="51"/>
      <c r="CD240" s="51"/>
      <c r="CE240" s="51"/>
      <c r="CF240" s="51"/>
      <c r="CG240" s="51"/>
      <c r="CH240" s="51"/>
      <c r="CI240" s="51"/>
      <c r="CJ240" s="51"/>
      <c r="CK240" s="51"/>
      <c r="CL240" s="51"/>
      <c r="CM240" s="51"/>
      <c r="CN240" s="51"/>
      <c r="CO240" s="51"/>
      <c r="CP240" s="51"/>
      <c r="CQ240" s="51"/>
      <c r="CR240" s="51"/>
      <c r="CS240" s="51"/>
      <c r="CT240" s="51"/>
      <c r="CU240" s="51"/>
      <c r="CV240" s="51"/>
      <c r="CW240" s="51"/>
      <c r="CX240" s="51"/>
      <c r="CY240" s="51"/>
      <c r="CZ240" s="51"/>
      <c r="DA240" s="51"/>
      <c r="DB240" s="51"/>
      <c r="DC240" s="51"/>
      <c r="DD240" s="51"/>
      <c r="DE240" s="51"/>
      <c r="DF240" s="51"/>
      <c r="DG240" s="51"/>
    </row>
    <row r="241">
      <c r="A241" s="51"/>
      <c r="B241" s="136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  <c r="BR241" s="51"/>
      <c r="BS241" s="51"/>
      <c r="BT241" s="51"/>
      <c r="BU241" s="51"/>
      <c r="BV241" s="51"/>
      <c r="BW241" s="51"/>
      <c r="BX241" s="51"/>
      <c r="BY241" s="51"/>
      <c r="BZ241" s="51"/>
      <c r="CA241" s="51"/>
      <c r="CB241" s="51"/>
      <c r="CC241" s="51"/>
      <c r="CD241" s="51"/>
      <c r="CE241" s="51"/>
      <c r="CF241" s="51"/>
      <c r="CG241" s="51"/>
      <c r="CH241" s="51"/>
      <c r="CI241" s="51"/>
      <c r="CJ241" s="51"/>
      <c r="CK241" s="51"/>
      <c r="CL241" s="51"/>
      <c r="CM241" s="51"/>
      <c r="CN241" s="51"/>
      <c r="CO241" s="51"/>
      <c r="CP241" s="51"/>
      <c r="CQ241" s="51"/>
      <c r="CR241" s="51"/>
      <c r="CS241" s="51"/>
      <c r="CT241" s="51"/>
      <c r="CU241" s="51"/>
      <c r="CV241" s="51"/>
      <c r="CW241" s="51"/>
      <c r="CX241" s="51"/>
      <c r="CY241" s="51"/>
      <c r="CZ241" s="51"/>
      <c r="DA241" s="51"/>
      <c r="DB241" s="51"/>
      <c r="DC241" s="51"/>
      <c r="DD241" s="51"/>
      <c r="DE241" s="51"/>
      <c r="DF241" s="51"/>
      <c r="DG241" s="51"/>
    </row>
    <row r="242">
      <c r="A242" s="51"/>
      <c r="B242" s="136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  <c r="CD242" s="51"/>
      <c r="CE242" s="51"/>
      <c r="CF242" s="51"/>
      <c r="CG242" s="51"/>
      <c r="CH242" s="51"/>
      <c r="CI242" s="51"/>
      <c r="CJ242" s="51"/>
      <c r="CK242" s="51"/>
      <c r="CL242" s="51"/>
      <c r="CM242" s="51"/>
      <c r="CN242" s="51"/>
      <c r="CO242" s="51"/>
      <c r="CP242" s="51"/>
      <c r="CQ242" s="51"/>
      <c r="CR242" s="51"/>
      <c r="CS242" s="51"/>
      <c r="CT242" s="51"/>
      <c r="CU242" s="51"/>
      <c r="CV242" s="51"/>
      <c r="CW242" s="51"/>
      <c r="CX242" s="51"/>
      <c r="CY242" s="51"/>
      <c r="CZ242" s="51"/>
      <c r="DA242" s="51"/>
      <c r="DB242" s="51"/>
      <c r="DC242" s="51"/>
      <c r="DD242" s="51"/>
      <c r="DE242" s="51"/>
      <c r="DF242" s="51"/>
      <c r="DG242" s="51"/>
    </row>
    <row r="243">
      <c r="A243" s="51"/>
      <c r="B243" s="136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  <c r="BR243" s="51"/>
      <c r="BS243" s="51"/>
      <c r="BT243" s="51"/>
      <c r="BU243" s="51"/>
      <c r="BV243" s="51"/>
      <c r="BW243" s="51"/>
      <c r="BX243" s="51"/>
      <c r="BY243" s="51"/>
      <c r="BZ243" s="51"/>
      <c r="CA243" s="51"/>
      <c r="CB243" s="51"/>
      <c r="CC243" s="51"/>
      <c r="CD243" s="51"/>
      <c r="CE243" s="51"/>
      <c r="CF243" s="51"/>
      <c r="CG243" s="51"/>
      <c r="CH243" s="51"/>
      <c r="CI243" s="51"/>
      <c r="CJ243" s="51"/>
      <c r="CK243" s="51"/>
      <c r="CL243" s="51"/>
      <c r="CM243" s="51"/>
      <c r="CN243" s="51"/>
      <c r="CO243" s="51"/>
      <c r="CP243" s="51"/>
      <c r="CQ243" s="51"/>
      <c r="CR243" s="51"/>
      <c r="CS243" s="51"/>
      <c r="CT243" s="51"/>
      <c r="CU243" s="51"/>
      <c r="CV243" s="51"/>
      <c r="CW243" s="51"/>
      <c r="CX243" s="51"/>
      <c r="CY243" s="51"/>
      <c r="CZ243" s="51"/>
      <c r="DA243" s="51"/>
      <c r="DB243" s="51"/>
      <c r="DC243" s="51"/>
      <c r="DD243" s="51"/>
      <c r="DE243" s="51"/>
      <c r="DF243" s="51"/>
      <c r="DG243" s="51"/>
    </row>
    <row r="244">
      <c r="A244" s="51"/>
      <c r="B244" s="136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51"/>
      <c r="BS244" s="51"/>
      <c r="BT244" s="51"/>
      <c r="BU244" s="51"/>
      <c r="BV244" s="51"/>
      <c r="BW244" s="51"/>
      <c r="BX244" s="51"/>
      <c r="BY244" s="51"/>
      <c r="BZ244" s="51"/>
      <c r="CA244" s="51"/>
      <c r="CB244" s="51"/>
      <c r="CC244" s="51"/>
      <c r="CD244" s="51"/>
      <c r="CE244" s="51"/>
      <c r="CF244" s="51"/>
      <c r="CG244" s="51"/>
      <c r="CH244" s="51"/>
      <c r="CI244" s="51"/>
      <c r="CJ244" s="51"/>
      <c r="CK244" s="51"/>
      <c r="CL244" s="51"/>
      <c r="CM244" s="51"/>
      <c r="CN244" s="51"/>
      <c r="CO244" s="51"/>
      <c r="CP244" s="51"/>
      <c r="CQ244" s="51"/>
      <c r="CR244" s="51"/>
      <c r="CS244" s="51"/>
      <c r="CT244" s="51"/>
      <c r="CU244" s="51"/>
      <c r="CV244" s="51"/>
      <c r="CW244" s="51"/>
      <c r="CX244" s="51"/>
      <c r="CY244" s="51"/>
      <c r="CZ244" s="51"/>
      <c r="DA244" s="51"/>
      <c r="DB244" s="51"/>
      <c r="DC244" s="51"/>
      <c r="DD244" s="51"/>
      <c r="DE244" s="51"/>
      <c r="DF244" s="51"/>
      <c r="DG244" s="51"/>
    </row>
    <row r="245">
      <c r="A245" s="51"/>
      <c r="B245" s="136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51"/>
      <c r="BS245" s="51"/>
      <c r="BT245" s="51"/>
      <c r="BU245" s="51"/>
      <c r="BV245" s="51"/>
      <c r="BW245" s="51"/>
      <c r="BX245" s="51"/>
      <c r="BY245" s="51"/>
      <c r="BZ245" s="51"/>
      <c r="CA245" s="51"/>
      <c r="CB245" s="51"/>
      <c r="CC245" s="51"/>
      <c r="CD245" s="51"/>
      <c r="CE245" s="51"/>
      <c r="CF245" s="51"/>
      <c r="CG245" s="51"/>
      <c r="CH245" s="51"/>
      <c r="CI245" s="51"/>
      <c r="CJ245" s="51"/>
      <c r="CK245" s="51"/>
      <c r="CL245" s="51"/>
      <c r="CM245" s="51"/>
      <c r="CN245" s="51"/>
      <c r="CO245" s="51"/>
      <c r="CP245" s="51"/>
      <c r="CQ245" s="51"/>
      <c r="CR245" s="51"/>
      <c r="CS245" s="51"/>
      <c r="CT245" s="51"/>
      <c r="CU245" s="51"/>
      <c r="CV245" s="51"/>
      <c r="CW245" s="51"/>
      <c r="CX245" s="51"/>
      <c r="CY245" s="51"/>
      <c r="CZ245" s="51"/>
      <c r="DA245" s="51"/>
      <c r="DB245" s="51"/>
      <c r="DC245" s="51"/>
      <c r="DD245" s="51"/>
      <c r="DE245" s="51"/>
      <c r="DF245" s="51"/>
      <c r="DG245" s="51"/>
    </row>
    <row r="246">
      <c r="A246" s="51"/>
      <c r="B246" s="136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  <c r="CD246" s="51"/>
      <c r="CE246" s="51"/>
      <c r="CF246" s="51"/>
      <c r="CG246" s="51"/>
      <c r="CH246" s="51"/>
      <c r="CI246" s="51"/>
      <c r="CJ246" s="51"/>
      <c r="CK246" s="51"/>
      <c r="CL246" s="51"/>
      <c r="CM246" s="51"/>
      <c r="CN246" s="51"/>
      <c r="CO246" s="51"/>
      <c r="CP246" s="51"/>
      <c r="CQ246" s="51"/>
      <c r="CR246" s="51"/>
      <c r="CS246" s="51"/>
      <c r="CT246" s="51"/>
      <c r="CU246" s="51"/>
      <c r="CV246" s="51"/>
      <c r="CW246" s="51"/>
      <c r="CX246" s="51"/>
      <c r="CY246" s="51"/>
      <c r="CZ246" s="51"/>
      <c r="DA246" s="51"/>
      <c r="DB246" s="51"/>
      <c r="DC246" s="51"/>
      <c r="DD246" s="51"/>
      <c r="DE246" s="51"/>
      <c r="DF246" s="51"/>
      <c r="DG246" s="51"/>
    </row>
    <row r="247">
      <c r="A247" s="51"/>
      <c r="B247" s="136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  <c r="CD247" s="51"/>
      <c r="CE247" s="51"/>
      <c r="CF247" s="51"/>
      <c r="CG247" s="51"/>
      <c r="CH247" s="51"/>
      <c r="CI247" s="51"/>
      <c r="CJ247" s="51"/>
      <c r="CK247" s="51"/>
      <c r="CL247" s="51"/>
      <c r="CM247" s="51"/>
      <c r="CN247" s="51"/>
      <c r="CO247" s="51"/>
      <c r="CP247" s="51"/>
      <c r="CQ247" s="51"/>
      <c r="CR247" s="51"/>
      <c r="CS247" s="51"/>
      <c r="CT247" s="51"/>
      <c r="CU247" s="51"/>
      <c r="CV247" s="51"/>
      <c r="CW247" s="51"/>
      <c r="CX247" s="51"/>
      <c r="CY247" s="51"/>
      <c r="CZ247" s="51"/>
      <c r="DA247" s="51"/>
      <c r="DB247" s="51"/>
      <c r="DC247" s="51"/>
      <c r="DD247" s="51"/>
      <c r="DE247" s="51"/>
      <c r="DF247" s="51"/>
      <c r="DG247" s="51"/>
    </row>
    <row r="248">
      <c r="A248" s="51"/>
      <c r="B248" s="136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51"/>
      <c r="CG248" s="51"/>
      <c r="CH248" s="51"/>
      <c r="CI248" s="51"/>
      <c r="CJ248" s="51"/>
      <c r="CK248" s="51"/>
      <c r="CL248" s="51"/>
      <c r="CM248" s="51"/>
      <c r="CN248" s="51"/>
      <c r="CO248" s="51"/>
      <c r="CP248" s="51"/>
      <c r="CQ248" s="51"/>
      <c r="CR248" s="51"/>
      <c r="CS248" s="51"/>
      <c r="CT248" s="51"/>
      <c r="CU248" s="51"/>
      <c r="CV248" s="51"/>
      <c r="CW248" s="51"/>
      <c r="CX248" s="51"/>
      <c r="CY248" s="51"/>
      <c r="CZ248" s="51"/>
      <c r="DA248" s="51"/>
      <c r="DB248" s="51"/>
      <c r="DC248" s="51"/>
      <c r="DD248" s="51"/>
      <c r="DE248" s="51"/>
      <c r="DF248" s="51"/>
      <c r="DG248" s="51"/>
    </row>
    <row r="249">
      <c r="A249" s="51"/>
      <c r="B249" s="136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  <c r="CC249" s="51"/>
      <c r="CD249" s="51"/>
      <c r="CE249" s="51"/>
      <c r="CF249" s="51"/>
      <c r="CG249" s="51"/>
      <c r="CH249" s="51"/>
      <c r="CI249" s="51"/>
      <c r="CJ249" s="51"/>
      <c r="CK249" s="51"/>
      <c r="CL249" s="51"/>
      <c r="CM249" s="51"/>
      <c r="CN249" s="51"/>
      <c r="CO249" s="51"/>
      <c r="CP249" s="51"/>
      <c r="CQ249" s="51"/>
      <c r="CR249" s="51"/>
      <c r="CS249" s="51"/>
      <c r="CT249" s="51"/>
      <c r="CU249" s="51"/>
      <c r="CV249" s="51"/>
      <c r="CW249" s="51"/>
      <c r="CX249" s="51"/>
      <c r="CY249" s="51"/>
      <c r="CZ249" s="51"/>
      <c r="DA249" s="51"/>
      <c r="DB249" s="51"/>
      <c r="DC249" s="51"/>
      <c r="DD249" s="51"/>
      <c r="DE249" s="51"/>
      <c r="DF249" s="51"/>
      <c r="DG249" s="51"/>
    </row>
    <row r="250">
      <c r="A250" s="51"/>
      <c r="B250" s="136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51"/>
      <c r="CG250" s="51"/>
      <c r="CH250" s="51"/>
      <c r="CI250" s="51"/>
      <c r="CJ250" s="51"/>
      <c r="CK250" s="51"/>
      <c r="CL250" s="51"/>
      <c r="CM250" s="51"/>
      <c r="CN250" s="51"/>
      <c r="CO250" s="51"/>
      <c r="CP250" s="51"/>
      <c r="CQ250" s="51"/>
      <c r="CR250" s="51"/>
      <c r="CS250" s="51"/>
      <c r="CT250" s="51"/>
      <c r="CU250" s="51"/>
      <c r="CV250" s="51"/>
      <c r="CW250" s="51"/>
      <c r="CX250" s="51"/>
      <c r="CY250" s="51"/>
      <c r="CZ250" s="51"/>
      <c r="DA250" s="51"/>
      <c r="DB250" s="51"/>
      <c r="DC250" s="51"/>
      <c r="DD250" s="51"/>
      <c r="DE250" s="51"/>
      <c r="DF250" s="51"/>
      <c r="DG250" s="51"/>
    </row>
    <row r="251">
      <c r="A251" s="51"/>
      <c r="B251" s="136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1"/>
      <c r="BT251" s="51"/>
      <c r="BU251" s="51"/>
      <c r="BV251" s="51"/>
      <c r="BW251" s="51"/>
      <c r="BX251" s="51"/>
      <c r="BY251" s="51"/>
      <c r="BZ251" s="51"/>
      <c r="CA251" s="51"/>
      <c r="CB251" s="51"/>
      <c r="CC251" s="51"/>
      <c r="CD251" s="51"/>
      <c r="CE251" s="51"/>
      <c r="CF251" s="51"/>
      <c r="CG251" s="51"/>
      <c r="CH251" s="51"/>
      <c r="CI251" s="51"/>
      <c r="CJ251" s="51"/>
      <c r="CK251" s="51"/>
      <c r="CL251" s="51"/>
      <c r="CM251" s="51"/>
      <c r="CN251" s="51"/>
      <c r="CO251" s="51"/>
      <c r="CP251" s="51"/>
      <c r="CQ251" s="51"/>
      <c r="CR251" s="51"/>
      <c r="CS251" s="51"/>
      <c r="CT251" s="51"/>
      <c r="CU251" s="51"/>
      <c r="CV251" s="51"/>
      <c r="CW251" s="51"/>
      <c r="CX251" s="51"/>
      <c r="CY251" s="51"/>
      <c r="CZ251" s="51"/>
      <c r="DA251" s="51"/>
      <c r="DB251" s="51"/>
      <c r="DC251" s="51"/>
      <c r="DD251" s="51"/>
      <c r="DE251" s="51"/>
      <c r="DF251" s="51"/>
      <c r="DG251" s="51"/>
    </row>
    <row r="252">
      <c r="A252" s="51"/>
      <c r="B252" s="136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51"/>
      <c r="CG252" s="51"/>
      <c r="CH252" s="51"/>
      <c r="CI252" s="51"/>
      <c r="CJ252" s="51"/>
      <c r="CK252" s="51"/>
      <c r="CL252" s="51"/>
      <c r="CM252" s="51"/>
      <c r="CN252" s="51"/>
      <c r="CO252" s="51"/>
      <c r="CP252" s="51"/>
      <c r="CQ252" s="51"/>
      <c r="CR252" s="51"/>
      <c r="CS252" s="51"/>
      <c r="CT252" s="51"/>
      <c r="CU252" s="51"/>
      <c r="CV252" s="51"/>
      <c r="CW252" s="51"/>
      <c r="CX252" s="51"/>
      <c r="CY252" s="51"/>
      <c r="CZ252" s="51"/>
      <c r="DA252" s="51"/>
      <c r="DB252" s="51"/>
      <c r="DC252" s="51"/>
      <c r="DD252" s="51"/>
      <c r="DE252" s="51"/>
      <c r="DF252" s="51"/>
      <c r="DG252" s="51"/>
    </row>
    <row r="253">
      <c r="A253" s="51"/>
      <c r="B253" s="136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  <c r="CC253" s="51"/>
      <c r="CD253" s="51"/>
      <c r="CE253" s="51"/>
      <c r="CF253" s="51"/>
      <c r="CG253" s="51"/>
      <c r="CH253" s="51"/>
      <c r="CI253" s="51"/>
      <c r="CJ253" s="51"/>
      <c r="CK253" s="51"/>
      <c r="CL253" s="51"/>
      <c r="CM253" s="51"/>
      <c r="CN253" s="51"/>
      <c r="CO253" s="51"/>
      <c r="CP253" s="51"/>
      <c r="CQ253" s="51"/>
      <c r="CR253" s="51"/>
      <c r="CS253" s="51"/>
      <c r="CT253" s="51"/>
      <c r="CU253" s="51"/>
      <c r="CV253" s="51"/>
      <c r="CW253" s="51"/>
      <c r="CX253" s="51"/>
      <c r="CY253" s="51"/>
      <c r="CZ253" s="51"/>
      <c r="DA253" s="51"/>
      <c r="DB253" s="51"/>
      <c r="DC253" s="51"/>
      <c r="DD253" s="51"/>
      <c r="DE253" s="51"/>
      <c r="DF253" s="51"/>
      <c r="DG253" s="51"/>
    </row>
    <row r="254">
      <c r="A254" s="51"/>
      <c r="B254" s="136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/>
      <c r="BS254" s="51"/>
      <c r="BT254" s="51"/>
      <c r="BU254" s="51"/>
      <c r="BV254" s="51"/>
      <c r="BW254" s="51"/>
      <c r="BX254" s="51"/>
      <c r="BY254" s="51"/>
      <c r="BZ254" s="51"/>
      <c r="CA254" s="51"/>
      <c r="CB254" s="51"/>
      <c r="CC254" s="51"/>
      <c r="CD254" s="51"/>
      <c r="CE254" s="51"/>
      <c r="CF254" s="51"/>
      <c r="CG254" s="51"/>
      <c r="CH254" s="51"/>
      <c r="CI254" s="51"/>
      <c r="CJ254" s="51"/>
      <c r="CK254" s="51"/>
      <c r="CL254" s="51"/>
      <c r="CM254" s="51"/>
      <c r="CN254" s="51"/>
      <c r="CO254" s="51"/>
      <c r="CP254" s="51"/>
      <c r="CQ254" s="51"/>
      <c r="CR254" s="51"/>
      <c r="CS254" s="51"/>
      <c r="CT254" s="51"/>
      <c r="CU254" s="51"/>
      <c r="CV254" s="51"/>
      <c r="CW254" s="51"/>
      <c r="CX254" s="51"/>
      <c r="CY254" s="51"/>
      <c r="CZ254" s="51"/>
      <c r="DA254" s="51"/>
      <c r="DB254" s="51"/>
      <c r="DC254" s="51"/>
      <c r="DD254" s="51"/>
      <c r="DE254" s="51"/>
      <c r="DF254" s="51"/>
      <c r="DG254" s="51"/>
    </row>
    <row r="255">
      <c r="A255" s="51"/>
      <c r="B255" s="136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51"/>
      <c r="CG255" s="51"/>
      <c r="CH255" s="51"/>
      <c r="CI255" s="51"/>
      <c r="CJ255" s="51"/>
      <c r="CK255" s="51"/>
      <c r="CL255" s="51"/>
      <c r="CM255" s="51"/>
      <c r="CN255" s="51"/>
      <c r="CO255" s="51"/>
      <c r="CP255" s="51"/>
      <c r="CQ255" s="51"/>
      <c r="CR255" s="51"/>
      <c r="CS255" s="51"/>
      <c r="CT255" s="51"/>
      <c r="CU255" s="51"/>
      <c r="CV255" s="51"/>
      <c r="CW255" s="51"/>
      <c r="CX255" s="51"/>
      <c r="CY255" s="51"/>
      <c r="CZ255" s="51"/>
      <c r="DA255" s="51"/>
      <c r="DB255" s="51"/>
      <c r="DC255" s="51"/>
      <c r="DD255" s="51"/>
      <c r="DE255" s="51"/>
      <c r="DF255" s="51"/>
      <c r="DG255" s="51"/>
    </row>
    <row r="256">
      <c r="A256" s="51"/>
      <c r="B256" s="136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51"/>
      <c r="CG256" s="51"/>
      <c r="CH256" s="51"/>
      <c r="CI256" s="51"/>
      <c r="CJ256" s="51"/>
      <c r="CK256" s="51"/>
      <c r="CL256" s="51"/>
      <c r="CM256" s="51"/>
      <c r="CN256" s="51"/>
      <c r="CO256" s="51"/>
      <c r="CP256" s="51"/>
      <c r="CQ256" s="51"/>
      <c r="CR256" s="51"/>
      <c r="CS256" s="51"/>
      <c r="CT256" s="51"/>
      <c r="CU256" s="51"/>
      <c r="CV256" s="51"/>
      <c r="CW256" s="51"/>
      <c r="CX256" s="51"/>
      <c r="CY256" s="51"/>
      <c r="CZ256" s="51"/>
      <c r="DA256" s="51"/>
      <c r="DB256" s="51"/>
      <c r="DC256" s="51"/>
      <c r="DD256" s="51"/>
      <c r="DE256" s="51"/>
      <c r="DF256" s="51"/>
      <c r="DG256" s="51"/>
    </row>
    <row r="257">
      <c r="A257" s="51"/>
      <c r="B257" s="136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  <c r="BR257" s="51"/>
      <c r="BS257" s="51"/>
      <c r="BT257" s="51"/>
      <c r="BU257" s="51"/>
      <c r="BV257" s="51"/>
      <c r="BW257" s="51"/>
      <c r="BX257" s="51"/>
      <c r="BY257" s="51"/>
      <c r="BZ257" s="51"/>
      <c r="CA257" s="51"/>
      <c r="CB257" s="51"/>
      <c r="CC257" s="51"/>
      <c r="CD257" s="51"/>
      <c r="CE257" s="51"/>
      <c r="CF257" s="51"/>
      <c r="CG257" s="51"/>
      <c r="CH257" s="51"/>
      <c r="CI257" s="51"/>
      <c r="CJ257" s="51"/>
      <c r="CK257" s="51"/>
      <c r="CL257" s="51"/>
      <c r="CM257" s="51"/>
      <c r="CN257" s="51"/>
      <c r="CO257" s="51"/>
      <c r="CP257" s="51"/>
      <c r="CQ257" s="51"/>
      <c r="CR257" s="51"/>
      <c r="CS257" s="51"/>
      <c r="CT257" s="51"/>
      <c r="CU257" s="51"/>
      <c r="CV257" s="51"/>
      <c r="CW257" s="51"/>
      <c r="CX257" s="51"/>
      <c r="CY257" s="51"/>
      <c r="CZ257" s="51"/>
      <c r="DA257" s="51"/>
      <c r="DB257" s="51"/>
      <c r="DC257" s="51"/>
      <c r="DD257" s="51"/>
      <c r="DE257" s="51"/>
      <c r="DF257" s="51"/>
      <c r="DG257" s="51"/>
    </row>
    <row r="258">
      <c r="A258" s="51"/>
      <c r="B258" s="136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1"/>
      <c r="BT258" s="5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51"/>
      <c r="CG258" s="51"/>
      <c r="CH258" s="51"/>
      <c r="CI258" s="51"/>
      <c r="CJ258" s="51"/>
      <c r="CK258" s="51"/>
      <c r="CL258" s="51"/>
      <c r="CM258" s="51"/>
      <c r="CN258" s="51"/>
      <c r="CO258" s="51"/>
      <c r="CP258" s="51"/>
      <c r="CQ258" s="51"/>
      <c r="CR258" s="51"/>
      <c r="CS258" s="51"/>
      <c r="CT258" s="51"/>
      <c r="CU258" s="51"/>
      <c r="CV258" s="51"/>
      <c r="CW258" s="51"/>
      <c r="CX258" s="51"/>
      <c r="CY258" s="51"/>
      <c r="CZ258" s="51"/>
      <c r="DA258" s="51"/>
      <c r="DB258" s="51"/>
      <c r="DC258" s="51"/>
      <c r="DD258" s="51"/>
      <c r="DE258" s="51"/>
      <c r="DF258" s="51"/>
      <c r="DG258" s="51"/>
    </row>
    <row r="259">
      <c r="A259" s="51"/>
      <c r="B259" s="136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51"/>
      <c r="BS259" s="51"/>
      <c r="BT259" s="51"/>
      <c r="BU259" s="51"/>
      <c r="BV259" s="51"/>
      <c r="BW259" s="51"/>
      <c r="BX259" s="51"/>
      <c r="BY259" s="51"/>
      <c r="BZ259" s="51"/>
      <c r="CA259" s="51"/>
      <c r="CB259" s="51"/>
      <c r="CC259" s="51"/>
      <c r="CD259" s="51"/>
      <c r="CE259" s="51"/>
      <c r="CF259" s="51"/>
      <c r="CG259" s="51"/>
      <c r="CH259" s="51"/>
      <c r="CI259" s="51"/>
      <c r="CJ259" s="51"/>
      <c r="CK259" s="51"/>
      <c r="CL259" s="51"/>
      <c r="CM259" s="51"/>
      <c r="CN259" s="51"/>
      <c r="CO259" s="51"/>
      <c r="CP259" s="51"/>
      <c r="CQ259" s="51"/>
      <c r="CR259" s="51"/>
      <c r="CS259" s="51"/>
      <c r="CT259" s="51"/>
      <c r="CU259" s="51"/>
      <c r="CV259" s="51"/>
      <c r="CW259" s="51"/>
      <c r="CX259" s="51"/>
      <c r="CY259" s="51"/>
      <c r="CZ259" s="51"/>
      <c r="DA259" s="51"/>
      <c r="DB259" s="51"/>
      <c r="DC259" s="51"/>
      <c r="DD259" s="51"/>
      <c r="DE259" s="51"/>
      <c r="DF259" s="51"/>
      <c r="DG259" s="51"/>
    </row>
    <row r="260">
      <c r="A260" s="51"/>
      <c r="B260" s="136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  <c r="BR260" s="51"/>
      <c r="BS260" s="51"/>
      <c r="BT260" s="51"/>
      <c r="BU260" s="51"/>
      <c r="BV260" s="51"/>
      <c r="BW260" s="51"/>
      <c r="BX260" s="51"/>
      <c r="BY260" s="51"/>
      <c r="BZ260" s="51"/>
      <c r="CA260" s="51"/>
      <c r="CB260" s="51"/>
      <c r="CC260" s="51"/>
      <c r="CD260" s="51"/>
      <c r="CE260" s="51"/>
      <c r="CF260" s="51"/>
      <c r="CG260" s="51"/>
      <c r="CH260" s="51"/>
      <c r="CI260" s="51"/>
      <c r="CJ260" s="51"/>
      <c r="CK260" s="51"/>
      <c r="CL260" s="51"/>
      <c r="CM260" s="51"/>
      <c r="CN260" s="51"/>
      <c r="CO260" s="51"/>
      <c r="CP260" s="51"/>
      <c r="CQ260" s="51"/>
      <c r="CR260" s="51"/>
      <c r="CS260" s="51"/>
      <c r="CT260" s="51"/>
      <c r="CU260" s="51"/>
      <c r="CV260" s="51"/>
      <c r="CW260" s="51"/>
      <c r="CX260" s="51"/>
      <c r="CY260" s="51"/>
      <c r="CZ260" s="51"/>
      <c r="DA260" s="51"/>
      <c r="DB260" s="51"/>
      <c r="DC260" s="51"/>
      <c r="DD260" s="51"/>
      <c r="DE260" s="51"/>
      <c r="DF260" s="51"/>
      <c r="DG260" s="51"/>
    </row>
    <row r="261">
      <c r="A261" s="51"/>
      <c r="B261" s="136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  <c r="BR261" s="51"/>
      <c r="BS261" s="51"/>
      <c r="BT261" s="51"/>
      <c r="BU261" s="51"/>
      <c r="BV261" s="51"/>
      <c r="BW261" s="51"/>
      <c r="BX261" s="51"/>
      <c r="BY261" s="51"/>
      <c r="BZ261" s="51"/>
      <c r="CA261" s="51"/>
      <c r="CB261" s="51"/>
      <c r="CC261" s="51"/>
      <c r="CD261" s="51"/>
      <c r="CE261" s="51"/>
      <c r="CF261" s="51"/>
      <c r="CG261" s="51"/>
      <c r="CH261" s="51"/>
      <c r="CI261" s="51"/>
      <c r="CJ261" s="51"/>
      <c r="CK261" s="51"/>
      <c r="CL261" s="51"/>
      <c r="CM261" s="51"/>
      <c r="CN261" s="51"/>
      <c r="CO261" s="51"/>
      <c r="CP261" s="51"/>
      <c r="CQ261" s="51"/>
      <c r="CR261" s="51"/>
      <c r="CS261" s="51"/>
      <c r="CT261" s="51"/>
      <c r="CU261" s="51"/>
      <c r="CV261" s="51"/>
      <c r="CW261" s="51"/>
      <c r="CX261" s="51"/>
      <c r="CY261" s="51"/>
      <c r="CZ261" s="51"/>
      <c r="DA261" s="51"/>
      <c r="DB261" s="51"/>
      <c r="DC261" s="51"/>
      <c r="DD261" s="51"/>
      <c r="DE261" s="51"/>
      <c r="DF261" s="51"/>
      <c r="DG261" s="51"/>
    </row>
    <row r="262">
      <c r="A262" s="51"/>
      <c r="B262" s="136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  <c r="BR262" s="51"/>
      <c r="BS262" s="51"/>
      <c r="BT262" s="51"/>
      <c r="BU262" s="51"/>
      <c r="BV262" s="51"/>
      <c r="BW262" s="51"/>
      <c r="BX262" s="51"/>
      <c r="BY262" s="51"/>
      <c r="BZ262" s="51"/>
      <c r="CA262" s="51"/>
      <c r="CB262" s="51"/>
      <c r="CC262" s="51"/>
      <c r="CD262" s="51"/>
      <c r="CE262" s="51"/>
      <c r="CF262" s="51"/>
      <c r="CG262" s="51"/>
      <c r="CH262" s="51"/>
      <c r="CI262" s="51"/>
      <c r="CJ262" s="51"/>
      <c r="CK262" s="51"/>
      <c r="CL262" s="51"/>
      <c r="CM262" s="51"/>
      <c r="CN262" s="51"/>
      <c r="CO262" s="51"/>
      <c r="CP262" s="51"/>
      <c r="CQ262" s="51"/>
      <c r="CR262" s="51"/>
      <c r="CS262" s="51"/>
      <c r="CT262" s="51"/>
      <c r="CU262" s="51"/>
      <c r="CV262" s="51"/>
      <c r="CW262" s="51"/>
      <c r="CX262" s="51"/>
      <c r="CY262" s="51"/>
      <c r="CZ262" s="51"/>
      <c r="DA262" s="51"/>
      <c r="DB262" s="51"/>
      <c r="DC262" s="51"/>
      <c r="DD262" s="51"/>
      <c r="DE262" s="51"/>
      <c r="DF262" s="51"/>
      <c r="DG262" s="51"/>
    </row>
    <row r="263">
      <c r="A263" s="51"/>
      <c r="B263" s="136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  <c r="BR263" s="51"/>
      <c r="BS263" s="51"/>
      <c r="BT263" s="51"/>
      <c r="BU263" s="51"/>
      <c r="BV263" s="51"/>
      <c r="BW263" s="51"/>
      <c r="BX263" s="51"/>
      <c r="BY263" s="51"/>
      <c r="BZ263" s="51"/>
      <c r="CA263" s="51"/>
      <c r="CB263" s="51"/>
      <c r="CC263" s="51"/>
      <c r="CD263" s="51"/>
      <c r="CE263" s="51"/>
      <c r="CF263" s="51"/>
      <c r="CG263" s="51"/>
      <c r="CH263" s="51"/>
      <c r="CI263" s="51"/>
      <c r="CJ263" s="51"/>
      <c r="CK263" s="51"/>
      <c r="CL263" s="51"/>
      <c r="CM263" s="51"/>
      <c r="CN263" s="51"/>
      <c r="CO263" s="51"/>
      <c r="CP263" s="51"/>
      <c r="CQ263" s="51"/>
      <c r="CR263" s="51"/>
      <c r="CS263" s="51"/>
      <c r="CT263" s="51"/>
      <c r="CU263" s="51"/>
      <c r="CV263" s="51"/>
      <c r="CW263" s="51"/>
      <c r="CX263" s="51"/>
      <c r="CY263" s="51"/>
      <c r="CZ263" s="51"/>
      <c r="DA263" s="51"/>
      <c r="DB263" s="51"/>
      <c r="DC263" s="51"/>
      <c r="DD263" s="51"/>
      <c r="DE263" s="51"/>
      <c r="DF263" s="51"/>
      <c r="DG263" s="51"/>
    </row>
    <row r="264">
      <c r="A264" s="51"/>
      <c r="B264" s="136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51"/>
      <c r="BS264" s="51"/>
      <c r="BT264" s="51"/>
      <c r="BU264" s="51"/>
      <c r="BV264" s="51"/>
      <c r="BW264" s="51"/>
      <c r="BX264" s="51"/>
      <c r="BY264" s="51"/>
      <c r="BZ264" s="51"/>
      <c r="CA264" s="51"/>
      <c r="CB264" s="51"/>
      <c r="CC264" s="51"/>
      <c r="CD264" s="51"/>
      <c r="CE264" s="51"/>
      <c r="CF264" s="51"/>
      <c r="CG264" s="51"/>
      <c r="CH264" s="51"/>
      <c r="CI264" s="51"/>
      <c r="CJ264" s="51"/>
      <c r="CK264" s="51"/>
      <c r="CL264" s="51"/>
      <c r="CM264" s="51"/>
      <c r="CN264" s="51"/>
      <c r="CO264" s="51"/>
      <c r="CP264" s="51"/>
      <c r="CQ264" s="51"/>
      <c r="CR264" s="51"/>
      <c r="CS264" s="51"/>
      <c r="CT264" s="51"/>
      <c r="CU264" s="51"/>
      <c r="CV264" s="51"/>
      <c r="CW264" s="51"/>
      <c r="CX264" s="51"/>
      <c r="CY264" s="51"/>
      <c r="CZ264" s="51"/>
      <c r="DA264" s="51"/>
      <c r="DB264" s="51"/>
      <c r="DC264" s="51"/>
      <c r="DD264" s="51"/>
      <c r="DE264" s="51"/>
      <c r="DF264" s="51"/>
      <c r="DG264" s="51"/>
    </row>
    <row r="265">
      <c r="A265" s="51"/>
      <c r="B265" s="136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51"/>
      <c r="CD265" s="51"/>
      <c r="CE265" s="51"/>
      <c r="CF265" s="51"/>
      <c r="CG265" s="51"/>
      <c r="CH265" s="51"/>
      <c r="CI265" s="51"/>
      <c r="CJ265" s="51"/>
      <c r="CK265" s="51"/>
      <c r="CL265" s="51"/>
      <c r="CM265" s="51"/>
      <c r="CN265" s="5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  <c r="DA265" s="51"/>
      <c r="DB265" s="51"/>
      <c r="DC265" s="51"/>
      <c r="DD265" s="51"/>
      <c r="DE265" s="51"/>
      <c r="DF265" s="51"/>
      <c r="DG265" s="51"/>
    </row>
    <row r="266">
      <c r="A266" s="51"/>
      <c r="B266" s="136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  <c r="BW266" s="51"/>
      <c r="BX266" s="51"/>
      <c r="BY266" s="51"/>
      <c r="BZ266" s="51"/>
      <c r="CA266" s="51"/>
      <c r="CB266" s="51"/>
      <c r="CC266" s="51"/>
      <c r="CD266" s="51"/>
      <c r="CE266" s="51"/>
      <c r="CF266" s="51"/>
      <c r="CG266" s="51"/>
      <c r="CH266" s="51"/>
      <c r="CI266" s="51"/>
      <c r="CJ266" s="51"/>
      <c r="CK266" s="51"/>
      <c r="CL266" s="51"/>
      <c r="CM266" s="51"/>
      <c r="CN266" s="51"/>
      <c r="CO266" s="51"/>
      <c r="CP266" s="51"/>
      <c r="CQ266" s="51"/>
      <c r="CR266" s="51"/>
      <c r="CS266" s="51"/>
      <c r="CT266" s="51"/>
      <c r="CU266" s="51"/>
      <c r="CV266" s="51"/>
      <c r="CW266" s="51"/>
      <c r="CX266" s="51"/>
      <c r="CY266" s="51"/>
      <c r="CZ266" s="51"/>
      <c r="DA266" s="51"/>
      <c r="DB266" s="51"/>
      <c r="DC266" s="51"/>
      <c r="DD266" s="51"/>
      <c r="DE266" s="51"/>
      <c r="DF266" s="51"/>
      <c r="DG266" s="51"/>
    </row>
    <row r="267">
      <c r="A267" s="51"/>
      <c r="B267" s="136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  <c r="BT267" s="51"/>
      <c r="BU267" s="51"/>
      <c r="BV267" s="51"/>
      <c r="BW267" s="51"/>
      <c r="BX267" s="51"/>
      <c r="BY267" s="51"/>
      <c r="BZ267" s="51"/>
      <c r="CA267" s="51"/>
      <c r="CB267" s="51"/>
      <c r="CC267" s="51"/>
      <c r="CD267" s="51"/>
      <c r="CE267" s="51"/>
      <c r="CF267" s="51"/>
      <c r="CG267" s="51"/>
      <c r="CH267" s="51"/>
      <c r="CI267" s="51"/>
      <c r="CJ267" s="51"/>
      <c r="CK267" s="51"/>
      <c r="CL267" s="51"/>
      <c r="CM267" s="51"/>
      <c r="CN267" s="51"/>
      <c r="CO267" s="51"/>
      <c r="CP267" s="51"/>
      <c r="CQ267" s="51"/>
      <c r="CR267" s="51"/>
      <c r="CS267" s="51"/>
      <c r="CT267" s="51"/>
      <c r="CU267" s="51"/>
      <c r="CV267" s="51"/>
      <c r="CW267" s="51"/>
      <c r="CX267" s="51"/>
      <c r="CY267" s="51"/>
      <c r="CZ267" s="51"/>
      <c r="DA267" s="51"/>
      <c r="DB267" s="51"/>
      <c r="DC267" s="51"/>
      <c r="DD267" s="51"/>
      <c r="DE267" s="51"/>
      <c r="DF267" s="51"/>
      <c r="DG267" s="51"/>
    </row>
    <row r="268">
      <c r="A268" s="51"/>
      <c r="B268" s="136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51"/>
      <c r="BS268" s="51"/>
      <c r="BT268" s="51"/>
      <c r="BU268" s="51"/>
      <c r="BV268" s="51"/>
      <c r="BW268" s="51"/>
      <c r="BX268" s="51"/>
      <c r="BY268" s="51"/>
      <c r="BZ268" s="51"/>
      <c r="CA268" s="51"/>
      <c r="CB268" s="51"/>
      <c r="CC268" s="51"/>
      <c r="CD268" s="51"/>
      <c r="CE268" s="51"/>
      <c r="CF268" s="51"/>
      <c r="CG268" s="51"/>
      <c r="CH268" s="51"/>
      <c r="CI268" s="51"/>
      <c r="CJ268" s="51"/>
      <c r="CK268" s="51"/>
      <c r="CL268" s="51"/>
      <c r="CM268" s="51"/>
      <c r="CN268" s="51"/>
      <c r="CO268" s="51"/>
      <c r="CP268" s="51"/>
      <c r="CQ268" s="51"/>
      <c r="CR268" s="51"/>
      <c r="CS268" s="51"/>
      <c r="CT268" s="51"/>
      <c r="CU268" s="51"/>
      <c r="CV268" s="51"/>
      <c r="CW268" s="51"/>
      <c r="CX268" s="51"/>
      <c r="CY268" s="51"/>
      <c r="CZ268" s="51"/>
      <c r="DA268" s="51"/>
      <c r="DB268" s="51"/>
      <c r="DC268" s="51"/>
      <c r="DD268" s="51"/>
      <c r="DE268" s="51"/>
      <c r="DF268" s="51"/>
      <c r="DG268" s="51"/>
    </row>
    <row r="269">
      <c r="A269" s="51"/>
      <c r="B269" s="136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51"/>
      <c r="BS269" s="51"/>
      <c r="BT269" s="51"/>
      <c r="BU269" s="51"/>
      <c r="BV269" s="51"/>
      <c r="BW269" s="51"/>
      <c r="BX269" s="51"/>
      <c r="BY269" s="51"/>
      <c r="BZ269" s="51"/>
      <c r="CA269" s="51"/>
      <c r="CB269" s="51"/>
      <c r="CC269" s="51"/>
      <c r="CD269" s="51"/>
      <c r="CE269" s="51"/>
      <c r="CF269" s="51"/>
      <c r="CG269" s="51"/>
      <c r="CH269" s="51"/>
      <c r="CI269" s="51"/>
      <c r="CJ269" s="51"/>
      <c r="CK269" s="51"/>
      <c r="CL269" s="51"/>
      <c r="CM269" s="51"/>
      <c r="CN269" s="51"/>
      <c r="CO269" s="51"/>
      <c r="CP269" s="51"/>
      <c r="CQ269" s="51"/>
      <c r="CR269" s="51"/>
      <c r="CS269" s="51"/>
      <c r="CT269" s="51"/>
      <c r="CU269" s="51"/>
      <c r="CV269" s="51"/>
      <c r="CW269" s="51"/>
      <c r="CX269" s="51"/>
      <c r="CY269" s="51"/>
      <c r="CZ269" s="51"/>
      <c r="DA269" s="51"/>
      <c r="DB269" s="51"/>
      <c r="DC269" s="51"/>
      <c r="DD269" s="51"/>
      <c r="DE269" s="51"/>
      <c r="DF269" s="51"/>
      <c r="DG269" s="51"/>
    </row>
    <row r="270">
      <c r="A270" s="51"/>
      <c r="B270" s="136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  <c r="BR270" s="51"/>
      <c r="BS270" s="51"/>
      <c r="BT270" s="51"/>
      <c r="BU270" s="51"/>
      <c r="BV270" s="51"/>
      <c r="BW270" s="51"/>
      <c r="BX270" s="51"/>
      <c r="BY270" s="51"/>
      <c r="BZ270" s="51"/>
      <c r="CA270" s="51"/>
      <c r="CB270" s="51"/>
      <c r="CC270" s="51"/>
      <c r="CD270" s="51"/>
      <c r="CE270" s="51"/>
      <c r="CF270" s="51"/>
      <c r="CG270" s="51"/>
      <c r="CH270" s="51"/>
      <c r="CI270" s="51"/>
      <c r="CJ270" s="51"/>
      <c r="CK270" s="51"/>
      <c r="CL270" s="51"/>
      <c r="CM270" s="51"/>
      <c r="CN270" s="51"/>
      <c r="CO270" s="51"/>
      <c r="CP270" s="51"/>
      <c r="CQ270" s="51"/>
      <c r="CR270" s="51"/>
      <c r="CS270" s="51"/>
      <c r="CT270" s="51"/>
      <c r="CU270" s="51"/>
      <c r="CV270" s="51"/>
      <c r="CW270" s="51"/>
      <c r="CX270" s="51"/>
      <c r="CY270" s="51"/>
      <c r="CZ270" s="51"/>
      <c r="DA270" s="51"/>
      <c r="DB270" s="51"/>
      <c r="DC270" s="51"/>
      <c r="DD270" s="51"/>
      <c r="DE270" s="51"/>
      <c r="DF270" s="51"/>
      <c r="DG270" s="51"/>
    </row>
    <row r="271">
      <c r="A271" s="51"/>
      <c r="B271" s="136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  <c r="BR271" s="51"/>
      <c r="BS271" s="51"/>
      <c r="BT271" s="51"/>
      <c r="BU271" s="51"/>
      <c r="BV271" s="51"/>
      <c r="BW271" s="51"/>
      <c r="BX271" s="51"/>
      <c r="BY271" s="51"/>
      <c r="BZ271" s="51"/>
      <c r="CA271" s="51"/>
      <c r="CB271" s="51"/>
      <c r="CC271" s="51"/>
      <c r="CD271" s="51"/>
      <c r="CE271" s="51"/>
      <c r="CF271" s="51"/>
      <c r="CG271" s="51"/>
      <c r="CH271" s="51"/>
      <c r="CI271" s="51"/>
      <c r="CJ271" s="51"/>
      <c r="CK271" s="51"/>
      <c r="CL271" s="51"/>
      <c r="CM271" s="51"/>
      <c r="CN271" s="51"/>
      <c r="CO271" s="51"/>
      <c r="CP271" s="51"/>
      <c r="CQ271" s="51"/>
      <c r="CR271" s="51"/>
      <c r="CS271" s="51"/>
      <c r="CT271" s="51"/>
      <c r="CU271" s="51"/>
      <c r="CV271" s="51"/>
      <c r="CW271" s="51"/>
      <c r="CX271" s="51"/>
      <c r="CY271" s="51"/>
      <c r="CZ271" s="51"/>
      <c r="DA271" s="51"/>
      <c r="DB271" s="51"/>
      <c r="DC271" s="51"/>
      <c r="DD271" s="51"/>
      <c r="DE271" s="51"/>
      <c r="DF271" s="51"/>
      <c r="DG271" s="51"/>
    </row>
    <row r="272">
      <c r="A272" s="51"/>
      <c r="B272" s="136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51"/>
      <c r="BS272" s="51"/>
      <c r="BT272" s="51"/>
      <c r="BU272" s="51"/>
      <c r="BV272" s="51"/>
      <c r="BW272" s="51"/>
      <c r="BX272" s="51"/>
      <c r="BY272" s="51"/>
      <c r="BZ272" s="51"/>
      <c r="CA272" s="51"/>
      <c r="CB272" s="51"/>
      <c r="CC272" s="51"/>
      <c r="CD272" s="51"/>
      <c r="CE272" s="51"/>
      <c r="CF272" s="51"/>
      <c r="CG272" s="51"/>
      <c r="CH272" s="51"/>
      <c r="CI272" s="51"/>
      <c r="CJ272" s="51"/>
      <c r="CK272" s="51"/>
      <c r="CL272" s="51"/>
      <c r="CM272" s="51"/>
      <c r="CN272" s="51"/>
      <c r="CO272" s="51"/>
      <c r="CP272" s="51"/>
      <c r="CQ272" s="51"/>
      <c r="CR272" s="51"/>
      <c r="CS272" s="51"/>
      <c r="CT272" s="51"/>
      <c r="CU272" s="51"/>
      <c r="CV272" s="51"/>
      <c r="CW272" s="51"/>
      <c r="CX272" s="51"/>
      <c r="CY272" s="51"/>
      <c r="CZ272" s="51"/>
      <c r="DA272" s="51"/>
      <c r="DB272" s="51"/>
      <c r="DC272" s="51"/>
      <c r="DD272" s="51"/>
      <c r="DE272" s="51"/>
      <c r="DF272" s="51"/>
      <c r="DG272" s="51"/>
    </row>
    <row r="273">
      <c r="A273" s="51"/>
      <c r="B273" s="136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51"/>
      <c r="BS273" s="51"/>
      <c r="BT273" s="51"/>
      <c r="BU273" s="51"/>
      <c r="BV273" s="51"/>
      <c r="BW273" s="51"/>
      <c r="BX273" s="51"/>
      <c r="BY273" s="51"/>
      <c r="BZ273" s="51"/>
      <c r="CA273" s="51"/>
      <c r="CB273" s="51"/>
      <c r="CC273" s="51"/>
      <c r="CD273" s="51"/>
      <c r="CE273" s="51"/>
      <c r="CF273" s="51"/>
      <c r="CG273" s="51"/>
      <c r="CH273" s="51"/>
      <c r="CI273" s="51"/>
      <c r="CJ273" s="51"/>
      <c r="CK273" s="51"/>
      <c r="CL273" s="51"/>
      <c r="CM273" s="51"/>
      <c r="CN273" s="51"/>
      <c r="CO273" s="51"/>
      <c r="CP273" s="51"/>
      <c r="CQ273" s="51"/>
      <c r="CR273" s="51"/>
      <c r="CS273" s="51"/>
      <c r="CT273" s="51"/>
      <c r="CU273" s="51"/>
      <c r="CV273" s="51"/>
      <c r="CW273" s="51"/>
      <c r="CX273" s="51"/>
      <c r="CY273" s="51"/>
      <c r="CZ273" s="51"/>
      <c r="DA273" s="51"/>
      <c r="DB273" s="51"/>
      <c r="DC273" s="51"/>
      <c r="DD273" s="51"/>
      <c r="DE273" s="51"/>
      <c r="DF273" s="51"/>
      <c r="DG273" s="51"/>
    </row>
    <row r="274">
      <c r="A274" s="51"/>
      <c r="B274" s="136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51"/>
      <c r="BS274" s="51"/>
      <c r="BT274" s="51"/>
      <c r="BU274" s="51"/>
      <c r="BV274" s="51"/>
      <c r="BW274" s="51"/>
      <c r="BX274" s="51"/>
      <c r="BY274" s="51"/>
      <c r="BZ274" s="51"/>
      <c r="CA274" s="51"/>
      <c r="CB274" s="51"/>
      <c r="CC274" s="51"/>
      <c r="CD274" s="51"/>
      <c r="CE274" s="51"/>
      <c r="CF274" s="51"/>
      <c r="CG274" s="51"/>
      <c r="CH274" s="51"/>
      <c r="CI274" s="51"/>
      <c r="CJ274" s="51"/>
      <c r="CK274" s="51"/>
      <c r="CL274" s="51"/>
      <c r="CM274" s="51"/>
      <c r="CN274" s="51"/>
      <c r="CO274" s="51"/>
      <c r="CP274" s="51"/>
      <c r="CQ274" s="51"/>
      <c r="CR274" s="51"/>
      <c r="CS274" s="51"/>
      <c r="CT274" s="51"/>
      <c r="CU274" s="51"/>
      <c r="CV274" s="51"/>
      <c r="CW274" s="51"/>
      <c r="CX274" s="51"/>
      <c r="CY274" s="51"/>
      <c r="CZ274" s="51"/>
      <c r="DA274" s="51"/>
      <c r="DB274" s="51"/>
      <c r="DC274" s="51"/>
      <c r="DD274" s="51"/>
      <c r="DE274" s="51"/>
      <c r="DF274" s="51"/>
      <c r="DG274" s="51"/>
    </row>
    <row r="275">
      <c r="A275" s="51"/>
      <c r="B275" s="136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51"/>
      <c r="BS275" s="51"/>
      <c r="BT275" s="51"/>
      <c r="BU275" s="51"/>
      <c r="BV275" s="51"/>
      <c r="BW275" s="51"/>
      <c r="BX275" s="51"/>
      <c r="BY275" s="51"/>
      <c r="BZ275" s="51"/>
      <c r="CA275" s="51"/>
      <c r="CB275" s="51"/>
      <c r="CC275" s="51"/>
      <c r="CD275" s="51"/>
      <c r="CE275" s="51"/>
      <c r="CF275" s="51"/>
      <c r="CG275" s="51"/>
      <c r="CH275" s="51"/>
      <c r="CI275" s="51"/>
      <c r="CJ275" s="51"/>
      <c r="CK275" s="51"/>
      <c r="CL275" s="51"/>
      <c r="CM275" s="51"/>
      <c r="CN275" s="51"/>
      <c r="CO275" s="51"/>
      <c r="CP275" s="51"/>
      <c r="CQ275" s="51"/>
      <c r="CR275" s="51"/>
      <c r="CS275" s="51"/>
      <c r="CT275" s="51"/>
      <c r="CU275" s="51"/>
      <c r="CV275" s="51"/>
      <c r="CW275" s="51"/>
      <c r="CX275" s="51"/>
      <c r="CY275" s="51"/>
      <c r="CZ275" s="51"/>
      <c r="DA275" s="51"/>
      <c r="DB275" s="51"/>
      <c r="DC275" s="51"/>
      <c r="DD275" s="51"/>
      <c r="DE275" s="51"/>
      <c r="DF275" s="51"/>
      <c r="DG275" s="51"/>
    </row>
    <row r="276">
      <c r="A276" s="51"/>
      <c r="B276" s="136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51"/>
      <c r="CG276" s="51"/>
      <c r="CH276" s="51"/>
      <c r="CI276" s="51"/>
      <c r="CJ276" s="51"/>
      <c r="CK276" s="51"/>
      <c r="CL276" s="51"/>
      <c r="CM276" s="51"/>
      <c r="CN276" s="51"/>
      <c r="CO276" s="51"/>
      <c r="CP276" s="51"/>
      <c r="CQ276" s="51"/>
      <c r="CR276" s="51"/>
      <c r="CS276" s="51"/>
      <c r="CT276" s="51"/>
      <c r="CU276" s="51"/>
      <c r="CV276" s="51"/>
      <c r="CW276" s="51"/>
      <c r="CX276" s="51"/>
      <c r="CY276" s="51"/>
      <c r="CZ276" s="51"/>
      <c r="DA276" s="51"/>
      <c r="DB276" s="51"/>
      <c r="DC276" s="51"/>
      <c r="DD276" s="51"/>
      <c r="DE276" s="51"/>
      <c r="DF276" s="51"/>
      <c r="DG276" s="51"/>
    </row>
    <row r="277">
      <c r="A277" s="51"/>
      <c r="B277" s="136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  <c r="CD277" s="51"/>
      <c r="CE277" s="51"/>
      <c r="CF277" s="51"/>
      <c r="CG277" s="51"/>
      <c r="CH277" s="51"/>
      <c r="CI277" s="51"/>
      <c r="CJ277" s="51"/>
      <c r="CK277" s="51"/>
      <c r="CL277" s="51"/>
      <c r="CM277" s="51"/>
      <c r="CN277" s="51"/>
      <c r="CO277" s="51"/>
      <c r="CP277" s="51"/>
      <c r="CQ277" s="51"/>
      <c r="CR277" s="51"/>
      <c r="CS277" s="51"/>
      <c r="CT277" s="51"/>
      <c r="CU277" s="51"/>
      <c r="CV277" s="51"/>
      <c r="CW277" s="51"/>
      <c r="CX277" s="51"/>
      <c r="CY277" s="51"/>
      <c r="CZ277" s="51"/>
      <c r="DA277" s="51"/>
      <c r="DB277" s="51"/>
      <c r="DC277" s="51"/>
      <c r="DD277" s="51"/>
      <c r="DE277" s="51"/>
      <c r="DF277" s="51"/>
      <c r="DG277" s="51"/>
    </row>
    <row r="278">
      <c r="A278" s="51"/>
      <c r="B278" s="136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  <c r="CD278" s="51"/>
      <c r="CE278" s="51"/>
      <c r="CF278" s="51"/>
      <c r="CG278" s="51"/>
      <c r="CH278" s="51"/>
      <c r="CI278" s="51"/>
      <c r="CJ278" s="51"/>
      <c r="CK278" s="51"/>
      <c r="CL278" s="51"/>
      <c r="CM278" s="51"/>
      <c r="CN278" s="51"/>
      <c r="CO278" s="51"/>
      <c r="CP278" s="51"/>
      <c r="CQ278" s="51"/>
      <c r="CR278" s="51"/>
      <c r="CS278" s="51"/>
      <c r="CT278" s="51"/>
      <c r="CU278" s="51"/>
      <c r="CV278" s="51"/>
      <c r="CW278" s="51"/>
      <c r="CX278" s="51"/>
      <c r="CY278" s="51"/>
      <c r="CZ278" s="51"/>
      <c r="DA278" s="51"/>
      <c r="DB278" s="51"/>
      <c r="DC278" s="51"/>
      <c r="DD278" s="51"/>
      <c r="DE278" s="51"/>
      <c r="DF278" s="51"/>
      <c r="DG278" s="51"/>
    </row>
    <row r="279">
      <c r="A279" s="51"/>
      <c r="B279" s="136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  <c r="BT279" s="51"/>
      <c r="BU279" s="51"/>
      <c r="BV279" s="51"/>
      <c r="BW279" s="51"/>
      <c r="BX279" s="51"/>
      <c r="BY279" s="51"/>
      <c r="BZ279" s="51"/>
      <c r="CA279" s="51"/>
      <c r="CB279" s="51"/>
      <c r="CC279" s="51"/>
      <c r="CD279" s="51"/>
      <c r="CE279" s="51"/>
      <c r="CF279" s="51"/>
      <c r="CG279" s="51"/>
      <c r="CH279" s="51"/>
      <c r="CI279" s="51"/>
      <c r="CJ279" s="51"/>
      <c r="CK279" s="51"/>
      <c r="CL279" s="51"/>
      <c r="CM279" s="51"/>
      <c r="CN279" s="51"/>
      <c r="CO279" s="51"/>
      <c r="CP279" s="51"/>
      <c r="CQ279" s="51"/>
      <c r="CR279" s="51"/>
      <c r="CS279" s="51"/>
      <c r="CT279" s="51"/>
      <c r="CU279" s="51"/>
      <c r="CV279" s="51"/>
      <c r="CW279" s="51"/>
      <c r="CX279" s="51"/>
      <c r="CY279" s="51"/>
      <c r="CZ279" s="51"/>
      <c r="DA279" s="51"/>
      <c r="DB279" s="51"/>
      <c r="DC279" s="51"/>
      <c r="DD279" s="51"/>
      <c r="DE279" s="51"/>
      <c r="DF279" s="51"/>
      <c r="DG279" s="51"/>
    </row>
    <row r="280">
      <c r="A280" s="51"/>
      <c r="B280" s="136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  <c r="CC280" s="51"/>
      <c r="CD280" s="51"/>
      <c r="CE280" s="51"/>
      <c r="CF280" s="51"/>
      <c r="CG280" s="51"/>
      <c r="CH280" s="51"/>
      <c r="CI280" s="51"/>
      <c r="CJ280" s="51"/>
      <c r="CK280" s="51"/>
      <c r="CL280" s="51"/>
      <c r="CM280" s="51"/>
      <c r="CN280" s="51"/>
      <c r="CO280" s="51"/>
      <c r="CP280" s="51"/>
      <c r="CQ280" s="51"/>
      <c r="CR280" s="51"/>
      <c r="CS280" s="51"/>
      <c r="CT280" s="51"/>
      <c r="CU280" s="51"/>
      <c r="CV280" s="51"/>
      <c r="CW280" s="51"/>
      <c r="CX280" s="51"/>
      <c r="CY280" s="51"/>
      <c r="CZ280" s="51"/>
      <c r="DA280" s="51"/>
      <c r="DB280" s="51"/>
      <c r="DC280" s="51"/>
      <c r="DD280" s="51"/>
      <c r="DE280" s="51"/>
      <c r="DF280" s="51"/>
      <c r="DG280" s="51"/>
    </row>
    <row r="281">
      <c r="A281" s="51"/>
      <c r="B281" s="136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  <c r="CC281" s="51"/>
      <c r="CD281" s="51"/>
      <c r="CE281" s="51"/>
      <c r="CF281" s="51"/>
      <c r="CG281" s="51"/>
      <c r="CH281" s="51"/>
      <c r="CI281" s="51"/>
      <c r="CJ281" s="51"/>
      <c r="CK281" s="51"/>
      <c r="CL281" s="51"/>
      <c r="CM281" s="51"/>
      <c r="CN281" s="51"/>
      <c r="CO281" s="51"/>
      <c r="CP281" s="51"/>
      <c r="CQ281" s="51"/>
      <c r="CR281" s="51"/>
      <c r="CS281" s="51"/>
      <c r="CT281" s="51"/>
      <c r="CU281" s="51"/>
      <c r="CV281" s="51"/>
      <c r="CW281" s="51"/>
      <c r="CX281" s="51"/>
      <c r="CY281" s="51"/>
      <c r="CZ281" s="51"/>
      <c r="DA281" s="51"/>
      <c r="DB281" s="51"/>
      <c r="DC281" s="51"/>
      <c r="DD281" s="51"/>
      <c r="DE281" s="51"/>
      <c r="DF281" s="51"/>
      <c r="DG281" s="51"/>
    </row>
    <row r="282">
      <c r="A282" s="51"/>
      <c r="B282" s="136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51"/>
      <c r="CG282" s="51"/>
      <c r="CH282" s="51"/>
      <c r="CI282" s="51"/>
      <c r="CJ282" s="51"/>
      <c r="CK282" s="51"/>
      <c r="CL282" s="51"/>
      <c r="CM282" s="51"/>
      <c r="CN282" s="51"/>
      <c r="CO282" s="51"/>
      <c r="CP282" s="51"/>
      <c r="CQ282" s="51"/>
      <c r="CR282" s="51"/>
      <c r="CS282" s="51"/>
      <c r="CT282" s="51"/>
      <c r="CU282" s="51"/>
      <c r="CV282" s="51"/>
      <c r="CW282" s="51"/>
      <c r="CX282" s="51"/>
      <c r="CY282" s="51"/>
      <c r="CZ282" s="51"/>
      <c r="DA282" s="51"/>
      <c r="DB282" s="51"/>
      <c r="DC282" s="51"/>
      <c r="DD282" s="51"/>
      <c r="DE282" s="51"/>
      <c r="DF282" s="51"/>
      <c r="DG282" s="51"/>
    </row>
    <row r="283">
      <c r="A283" s="51"/>
      <c r="B283" s="136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  <c r="CC283" s="51"/>
      <c r="CD283" s="51"/>
      <c r="CE283" s="51"/>
      <c r="CF283" s="51"/>
      <c r="CG283" s="51"/>
      <c r="CH283" s="51"/>
      <c r="CI283" s="51"/>
      <c r="CJ283" s="51"/>
      <c r="CK283" s="51"/>
      <c r="CL283" s="51"/>
      <c r="CM283" s="51"/>
      <c r="CN283" s="51"/>
      <c r="CO283" s="51"/>
      <c r="CP283" s="51"/>
      <c r="CQ283" s="51"/>
      <c r="CR283" s="51"/>
      <c r="CS283" s="51"/>
      <c r="CT283" s="51"/>
      <c r="CU283" s="51"/>
      <c r="CV283" s="51"/>
      <c r="CW283" s="51"/>
      <c r="CX283" s="51"/>
      <c r="CY283" s="51"/>
      <c r="CZ283" s="51"/>
      <c r="DA283" s="51"/>
      <c r="DB283" s="51"/>
      <c r="DC283" s="51"/>
      <c r="DD283" s="51"/>
      <c r="DE283" s="51"/>
      <c r="DF283" s="51"/>
      <c r="DG283" s="51"/>
    </row>
    <row r="284">
      <c r="A284" s="51"/>
      <c r="B284" s="136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  <c r="CC284" s="51"/>
      <c r="CD284" s="51"/>
      <c r="CE284" s="51"/>
      <c r="CF284" s="51"/>
      <c r="CG284" s="51"/>
      <c r="CH284" s="51"/>
      <c r="CI284" s="51"/>
      <c r="CJ284" s="51"/>
      <c r="CK284" s="51"/>
      <c r="CL284" s="51"/>
      <c r="CM284" s="51"/>
      <c r="CN284" s="51"/>
      <c r="CO284" s="51"/>
      <c r="CP284" s="51"/>
      <c r="CQ284" s="51"/>
      <c r="CR284" s="51"/>
      <c r="CS284" s="51"/>
      <c r="CT284" s="51"/>
      <c r="CU284" s="51"/>
      <c r="CV284" s="51"/>
      <c r="CW284" s="51"/>
      <c r="CX284" s="51"/>
      <c r="CY284" s="51"/>
      <c r="CZ284" s="51"/>
      <c r="DA284" s="51"/>
      <c r="DB284" s="51"/>
      <c r="DC284" s="51"/>
      <c r="DD284" s="51"/>
      <c r="DE284" s="51"/>
      <c r="DF284" s="51"/>
      <c r="DG284" s="51"/>
    </row>
    <row r="285">
      <c r="A285" s="51"/>
      <c r="B285" s="136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1"/>
      <c r="CE285" s="51"/>
      <c r="CF285" s="51"/>
      <c r="CG285" s="51"/>
      <c r="CH285" s="51"/>
      <c r="CI285" s="51"/>
      <c r="CJ285" s="51"/>
      <c r="CK285" s="51"/>
      <c r="CL285" s="51"/>
      <c r="CM285" s="51"/>
      <c r="CN285" s="51"/>
      <c r="CO285" s="51"/>
      <c r="CP285" s="51"/>
      <c r="CQ285" s="51"/>
      <c r="CR285" s="51"/>
      <c r="CS285" s="51"/>
      <c r="CT285" s="51"/>
      <c r="CU285" s="51"/>
      <c r="CV285" s="51"/>
      <c r="CW285" s="51"/>
      <c r="CX285" s="51"/>
      <c r="CY285" s="51"/>
      <c r="CZ285" s="51"/>
      <c r="DA285" s="51"/>
      <c r="DB285" s="51"/>
      <c r="DC285" s="51"/>
      <c r="DD285" s="51"/>
      <c r="DE285" s="51"/>
      <c r="DF285" s="51"/>
      <c r="DG285" s="51"/>
    </row>
    <row r="286">
      <c r="A286" s="51"/>
      <c r="B286" s="136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  <c r="BW286" s="51"/>
      <c r="BX286" s="51"/>
      <c r="BY286" s="51"/>
      <c r="BZ286" s="51"/>
      <c r="CA286" s="51"/>
      <c r="CB286" s="51"/>
      <c r="CC286" s="51"/>
      <c r="CD286" s="51"/>
      <c r="CE286" s="51"/>
      <c r="CF286" s="51"/>
      <c r="CG286" s="51"/>
      <c r="CH286" s="51"/>
      <c r="CI286" s="51"/>
      <c r="CJ286" s="51"/>
      <c r="CK286" s="51"/>
      <c r="CL286" s="51"/>
      <c r="CM286" s="51"/>
      <c r="CN286" s="51"/>
      <c r="CO286" s="51"/>
      <c r="CP286" s="51"/>
      <c r="CQ286" s="51"/>
      <c r="CR286" s="51"/>
      <c r="CS286" s="51"/>
      <c r="CT286" s="51"/>
      <c r="CU286" s="51"/>
      <c r="CV286" s="51"/>
      <c r="CW286" s="51"/>
      <c r="CX286" s="51"/>
      <c r="CY286" s="51"/>
      <c r="CZ286" s="51"/>
      <c r="DA286" s="51"/>
      <c r="DB286" s="51"/>
      <c r="DC286" s="51"/>
      <c r="DD286" s="51"/>
      <c r="DE286" s="51"/>
      <c r="DF286" s="51"/>
      <c r="DG286" s="51"/>
    </row>
    <row r="287">
      <c r="A287" s="51"/>
      <c r="B287" s="136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51"/>
      <c r="BS287" s="51"/>
      <c r="BT287" s="51"/>
      <c r="BU287" s="51"/>
      <c r="BV287" s="51"/>
      <c r="BW287" s="51"/>
      <c r="BX287" s="51"/>
      <c r="BY287" s="51"/>
      <c r="BZ287" s="51"/>
      <c r="CA287" s="51"/>
      <c r="CB287" s="51"/>
      <c r="CC287" s="51"/>
      <c r="CD287" s="51"/>
      <c r="CE287" s="51"/>
      <c r="CF287" s="51"/>
      <c r="CG287" s="51"/>
      <c r="CH287" s="51"/>
      <c r="CI287" s="51"/>
      <c r="CJ287" s="51"/>
      <c r="CK287" s="51"/>
      <c r="CL287" s="51"/>
      <c r="CM287" s="51"/>
      <c r="CN287" s="51"/>
      <c r="CO287" s="51"/>
      <c r="CP287" s="51"/>
      <c r="CQ287" s="51"/>
      <c r="CR287" s="51"/>
      <c r="CS287" s="51"/>
      <c r="CT287" s="51"/>
      <c r="CU287" s="51"/>
      <c r="CV287" s="51"/>
      <c r="CW287" s="51"/>
      <c r="CX287" s="51"/>
      <c r="CY287" s="51"/>
      <c r="CZ287" s="51"/>
      <c r="DA287" s="51"/>
      <c r="DB287" s="51"/>
      <c r="DC287" s="51"/>
      <c r="DD287" s="51"/>
      <c r="DE287" s="51"/>
      <c r="DF287" s="51"/>
      <c r="DG287" s="51"/>
    </row>
    <row r="288">
      <c r="A288" s="51"/>
      <c r="B288" s="136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  <c r="BT288" s="51"/>
      <c r="BU288" s="51"/>
      <c r="BV288" s="51"/>
      <c r="BW288" s="51"/>
      <c r="BX288" s="51"/>
      <c r="BY288" s="51"/>
      <c r="BZ288" s="51"/>
      <c r="CA288" s="51"/>
      <c r="CB288" s="51"/>
      <c r="CC288" s="51"/>
      <c r="CD288" s="51"/>
      <c r="CE288" s="51"/>
      <c r="CF288" s="51"/>
      <c r="CG288" s="51"/>
      <c r="CH288" s="51"/>
      <c r="CI288" s="51"/>
      <c r="CJ288" s="51"/>
      <c r="CK288" s="51"/>
      <c r="CL288" s="51"/>
      <c r="CM288" s="51"/>
      <c r="CN288" s="51"/>
      <c r="CO288" s="51"/>
      <c r="CP288" s="51"/>
      <c r="CQ288" s="51"/>
      <c r="CR288" s="51"/>
      <c r="CS288" s="51"/>
      <c r="CT288" s="51"/>
      <c r="CU288" s="51"/>
      <c r="CV288" s="51"/>
      <c r="CW288" s="51"/>
      <c r="CX288" s="51"/>
      <c r="CY288" s="51"/>
      <c r="CZ288" s="51"/>
      <c r="DA288" s="51"/>
      <c r="DB288" s="51"/>
      <c r="DC288" s="51"/>
      <c r="DD288" s="51"/>
      <c r="DE288" s="51"/>
      <c r="DF288" s="51"/>
      <c r="DG288" s="51"/>
    </row>
    <row r="289">
      <c r="A289" s="51"/>
      <c r="B289" s="136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  <c r="BT289" s="51"/>
      <c r="BU289" s="51"/>
      <c r="BV289" s="51"/>
      <c r="BW289" s="51"/>
      <c r="BX289" s="51"/>
      <c r="BY289" s="51"/>
      <c r="BZ289" s="51"/>
      <c r="CA289" s="51"/>
      <c r="CB289" s="51"/>
      <c r="CC289" s="51"/>
      <c r="CD289" s="51"/>
      <c r="CE289" s="51"/>
      <c r="CF289" s="51"/>
      <c r="CG289" s="51"/>
      <c r="CH289" s="51"/>
      <c r="CI289" s="51"/>
      <c r="CJ289" s="51"/>
      <c r="CK289" s="51"/>
      <c r="CL289" s="51"/>
      <c r="CM289" s="51"/>
      <c r="CN289" s="51"/>
      <c r="CO289" s="51"/>
      <c r="CP289" s="51"/>
      <c r="CQ289" s="51"/>
      <c r="CR289" s="51"/>
      <c r="CS289" s="51"/>
      <c r="CT289" s="51"/>
      <c r="CU289" s="51"/>
      <c r="CV289" s="51"/>
      <c r="CW289" s="51"/>
      <c r="CX289" s="51"/>
      <c r="CY289" s="51"/>
      <c r="CZ289" s="51"/>
      <c r="DA289" s="51"/>
      <c r="DB289" s="51"/>
      <c r="DC289" s="51"/>
      <c r="DD289" s="51"/>
      <c r="DE289" s="51"/>
      <c r="DF289" s="51"/>
      <c r="DG289" s="51"/>
    </row>
    <row r="290">
      <c r="A290" s="51"/>
      <c r="B290" s="136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  <c r="BW290" s="51"/>
      <c r="BX290" s="51"/>
      <c r="BY290" s="51"/>
      <c r="BZ290" s="51"/>
      <c r="CA290" s="51"/>
      <c r="CB290" s="51"/>
      <c r="CC290" s="51"/>
      <c r="CD290" s="51"/>
      <c r="CE290" s="51"/>
      <c r="CF290" s="51"/>
      <c r="CG290" s="51"/>
      <c r="CH290" s="51"/>
      <c r="CI290" s="51"/>
      <c r="CJ290" s="51"/>
      <c r="CK290" s="51"/>
      <c r="CL290" s="51"/>
      <c r="CM290" s="51"/>
      <c r="CN290" s="51"/>
      <c r="CO290" s="51"/>
      <c r="CP290" s="51"/>
      <c r="CQ290" s="51"/>
      <c r="CR290" s="51"/>
      <c r="CS290" s="51"/>
      <c r="CT290" s="51"/>
      <c r="CU290" s="51"/>
      <c r="CV290" s="51"/>
      <c r="CW290" s="51"/>
      <c r="CX290" s="51"/>
      <c r="CY290" s="51"/>
      <c r="CZ290" s="51"/>
      <c r="DA290" s="51"/>
      <c r="DB290" s="51"/>
      <c r="DC290" s="51"/>
      <c r="DD290" s="51"/>
      <c r="DE290" s="51"/>
      <c r="DF290" s="51"/>
      <c r="DG290" s="51"/>
    </row>
    <row r="291">
      <c r="A291" s="51"/>
      <c r="B291" s="136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51"/>
      <c r="BS291" s="51"/>
      <c r="BT291" s="51"/>
      <c r="BU291" s="51"/>
      <c r="BV291" s="51"/>
      <c r="BW291" s="51"/>
      <c r="BX291" s="51"/>
      <c r="BY291" s="51"/>
      <c r="BZ291" s="51"/>
      <c r="CA291" s="51"/>
      <c r="CB291" s="51"/>
      <c r="CC291" s="51"/>
      <c r="CD291" s="51"/>
      <c r="CE291" s="51"/>
      <c r="CF291" s="51"/>
      <c r="CG291" s="51"/>
      <c r="CH291" s="51"/>
      <c r="CI291" s="51"/>
      <c r="CJ291" s="51"/>
      <c r="CK291" s="51"/>
      <c r="CL291" s="51"/>
      <c r="CM291" s="51"/>
      <c r="CN291" s="51"/>
      <c r="CO291" s="51"/>
      <c r="CP291" s="51"/>
      <c r="CQ291" s="51"/>
      <c r="CR291" s="51"/>
      <c r="CS291" s="51"/>
      <c r="CT291" s="51"/>
      <c r="CU291" s="51"/>
      <c r="CV291" s="51"/>
      <c r="CW291" s="51"/>
      <c r="CX291" s="51"/>
      <c r="CY291" s="51"/>
      <c r="CZ291" s="51"/>
      <c r="DA291" s="51"/>
      <c r="DB291" s="51"/>
      <c r="DC291" s="51"/>
      <c r="DD291" s="51"/>
      <c r="DE291" s="51"/>
      <c r="DF291" s="51"/>
      <c r="DG291" s="51"/>
    </row>
    <row r="292">
      <c r="A292" s="51"/>
      <c r="B292" s="136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51"/>
      <c r="BS292" s="51"/>
      <c r="BT292" s="51"/>
      <c r="BU292" s="51"/>
      <c r="BV292" s="51"/>
      <c r="BW292" s="51"/>
      <c r="BX292" s="51"/>
      <c r="BY292" s="51"/>
      <c r="BZ292" s="51"/>
      <c r="CA292" s="51"/>
      <c r="CB292" s="51"/>
      <c r="CC292" s="51"/>
      <c r="CD292" s="51"/>
      <c r="CE292" s="51"/>
      <c r="CF292" s="51"/>
      <c r="CG292" s="51"/>
      <c r="CH292" s="51"/>
      <c r="CI292" s="51"/>
      <c r="CJ292" s="51"/>
      <c r="CK292" s="51"/>
      <c r="CL292" s="51"/>
      <c r="CM292" s="51"/>
      <c r="CN292" s="51"/>
      <c r="CO292" s="51"/>
      <c r="CP292" s="51"/>
      <c r="CQ292" s="51"/>
      <c r="CR292" s="51"/>
      <c r="CS292" s="51"/>
      <c r="CT292" s="51"/>
      <c r="CU292" s="51"/>
      <c r="CV292" s="51"/>
      <c r="CW292" s="51"/>
      <c r="CX292" s="51"/>
      <c r="CY292" s="51"/>
      <c r="CZ292" s="51"/>
      <c r="DA292" s="51"/>
      <c r="DB292" s="51"/>
      <c r="DC292" s="51"/>
      <c r="DD292" s="51"/>
      <c r="DE292" s="51"/>
      <c r="DF292" s="51"/>
      <c r="DG292" s="51"/>
    </row>
    <row r="293">
      <c r="A293" s="51"/>
      <c r="B293" s="136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  <c r="BV293" s="51"/>
      <c r="BW293" s="51"/>
      <c r="BX293" s="51"/>
      <c r="BY293" s="51"/>
      <c r="BZ293" s="51"/>
      <c r="CA293" s="51"/>
      <c r="CB293" s="51"/>
      <c r="CC293" s="51"/>
      <c r="CD293" s="51"/>
      <c r="CE293" s="51"/>
      <c r="CF293" s="51"/>
      <c r="CG293" s="51"/>
      <c r="CH293" s="51"/>
      <c r="CI293" s="51"/>
      <c r="CJ293" s="51"/>
      <c r="CK293" s="51"/>
      <c r="CL293" s="51"/>
      <c r="CM293" s="51"/>
      <c r="CN293" s="51"/>
      <c r="CO293" s="51"/>
      <c r="CP293" s="51"/>
      <c r="CQ293" s="51"/>
      <c r="CR293" s="51"/>
      <c r="CS293" s="51"/>
      <c r="CT293" s="51"/>
      <c r="CU293" s="51"/>
      <c r="CV293" s="51"/>
      <c r="CW293" s="51"/>
      <c r="CX293" s="51"/>
      <c r="CY293" s="51"/>
      <c r="CZ293" s="51"/>
      <c r="DA293" s="51"/>
      <c r="DB293" s="51"/>
      <c r="DC293" s="51"/>
      <c r="DD293" s="51"/>
      <c r="DE293" s="51"/>
      <c r="DF293" s="51"/>
      <c r="DG293" s="51"/>
    </row>
    <row r="294">
      <c r="A294" s="51"/>
      <c r="B294" s="136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  <c r="BW294" s="51"/>
      <c r="BX294" s="51"/>
      <c r="BY294" s="51"/>
      <c r="BZ294" s="51"/>
      <c r="CA294" s="51"/>
      <c r="CB294" s="51"/>
      <c r="CC294" s="51"/>
      <c r="CD294" s="51"/>
      <c r="CE294" s="51"/>
      <c r="CF294" s="51"/>
      <c r="CG294" s="51"/>
      <c r="CH294" s="51"/>
      <c r="CI294" s="51"/>
      <c r="CJ294" s="51"/>
      <c r="CK294" s="51"/>
      <c r="CL294" s="51"/>
      <c r="CM294" s="51"/>
      <c r="CN294" s="51"/>
      <c r="CO294" s="51"/>
      <c r="CP294" s="51"/>
      <c r="CQ294" s="51"/>
      <c r="CR294" s="51"/>
      <c r="CS294" s="51"/>
      <c r="CT294" s="51"/>
      <c r="CU294" s="51"/>
      <c r="CV294" s="51"/>
      <c r="CW294" s="51"/>
      <c r="CX294" s="51"/>
      <c r="CY294" s="51"/>
      <c r="CZ294" s="51"/>
      <c r="DA294" s="51"/>
      <c r="DB294" s="51"/>
      <c r="DC294" s="51"/>
      <c r="DD294" s="51"/>
      <c r="DE294" s="51"/>
      <c r="DF294" s="51"/>
      <c r="DG294" s="51"/>
    </row>
    <row r="295">
      <c r="A295" s="51"/>
      <c r="B295" s="136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  <c r="BT295" s="51"/>
      <c r="BU295" s="51"/>
      <c r="BV295" s="51"/>
      <c r="BW295" s="51"/>
      <c r="BX295" s="51"/>
      <c r="BY295" s="51"/>
      <c r="BZ295" s="51"/>
      <c r="CA295" s="51"/>
      <c r="CB295" s="51"/>
      <c r="CC295" s="51"/>
      <c r="CD295" s="51"/>
      <c r="CE295" s="51"/>
      <c r="CF295" s="51"/>
      <c r="CG295" s="51"/>
      <c r="CH295" s="51"/>
      <c r="CI295" s="51"/>
      <c r="CJ295" s="51"/>
      <c r="CK295" s="51"/>
      <c r="CL295" s="51"/>
      <c r="CM295" s="51"/>
      <c r="CN295" s="51"/>
      <c r="CO295" s="51"/>
      <c r="CP295" s="51"/>
      <c r="CQ295" s="51"/>
      <c r="CR295" s="51"/>
      <c r="CS295" s="51"/>
      <c r="CT295" s="51"/>
      <c r="CU295" s="51"/>
      <c r="CV295" s="51"/>
      <c r="CW295" s="51"/>
      <c r="CX295" s="51"/>
      <c r="CY295" s="51"/>
      <c r="CZ295" s="51"/>
      <c r="DA295" s="51"/>
      <c r="DB295" s="51"/>
      <c r="DC295" s="51"/>
      <c r="DD295" s="51"/>
      <c r="DE295" s="51"/>
      <c r="DF295" s="51"/>
      <c r="DG295" s="51"/>
    </row>
    <row r="296">
      <c r="A296" s="51"/>
      <c r="B296" s="136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  <c r="BR296" s="51"/>
      <c r="BS296" s="51"/>
      <c r="BT296" s="51"/>
      <c r="BU296" s="51"/>
      <c r="BV296" s="51"/>
      <c r="BW296" s="51"/>
      <c r="BX296" s="51"/>
      <c r="BY296" s="51"/>
      <c r="BZ296" s="51"/>
      <c r="CA296" s="51"/>
      <c r="CB296" s="51"/>
      <c r="CC296" s="51"/>
      <c r="CD296" s="51"/>
      <c r="CE296" s="51"/>
      <c r="CF296" s="51"/>
      <c r="CG296" s="51"/>
      <c r="CH296" s="51"/>
      <c r="CI296" s="51"/>
      <c r="CJ296" s="51"/>
      <c r="CK296" s="51"/>
      <c r="CL296" s="51"/>
      <c r="CM296" s="51"/>
      <c r="CN296" s="51"/>
      <c r="CO296" s="51"/>
      <c r="CP296" s="51"/>
      <c r="CQ296" s="51"/>
      <c r="CR296" s="51"/>
      <c r="CS296" s="51"/>
      <c r="CT296" s="51"/>
      <c r="CU296" s="51"/>
      <c r="CV296" s="51"/>
      <c r="CW296" s="51"/>
      <c r="CX296" s="51"/>
      <c r="CY296" s="51"/>
      <c r="CZ296" s="51"/>
      <c r="DA296" s="51"/>
      <c r="DB296" s="51"/>
      <c r="DC296" s="51"/>
      <c r="DD296" s="51"/>
      <c r="DE296" s="51"/>
      <c r="DF296" s="51"/>
      <c r="DG296" s="51"/>
    </row>
    <row r="297">
      <c r="A297" s="51"/>
      <c r="B297" s="136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51"/>
      <c r="BS297" s="51"/>
      <c r="BT297" s="51"/>
      <c r="BU297" s="51"/>
      <c r="BV297" s="51"/>
      <c r="BW297" s="51"/>
      <c r="BX297" s="51"/>
      <c r="BY297" s="51"/>
      <c r="BZ297" s="51"/>
      <c r="CA297" s="51"/>
      <c r="CB297" s="51"/>
      <c r="CC297" s="51"/>
      <c r="CD297" s="51"/>
      <c r="CE297" s="51"/>
      <c r="CF297" s="51"/>
      <c r="CG297" s="51"/>
      <c r="CH297" s="51"/>
      <c r="CI297" s="51"/>
      <c r="CJ297" s="51"/>
      <c r="CK297" s="51"/>
      <c r="CL297" s="51"/>
      <c r="CM297" s="51"/>
      <c r="CN297" s="51"/>
      <c r="CO297" s="51"/>
      <c r="CP297" s="51"/>
      <c r="CQ297" s="51"/>
      <c r="CR297" s="51"/>
      <c r="CS297" s="51"/>
      <c r="CT297" s="51"/>
      <c r="CU297" s="51"/>
      <c r="CV297" s="51"/>
      <c r="CW297" s="51"/>
      <c r="CX297" s="51"/>
      <c r="CY297" s="51"/>
      <c r="CZ297" s="51"/>
      <c r="DA297" s="51"/>
      <c r="DB297" s="51"/>
      <c r="DC297" s="51"/>
      <c r="DD297" s="51"/>
      <c r="DE297" s="51"/>
      <c r="DF297" s="51"/>
      <c r="DG297" s="51"/>
    </row>
    <row r="298">
      <c r="A298" s="51"/>
      <c r="B298" s="136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  <c r="BT298" s="51"/>
      <c r="BU298" s="51"/>
      <c r="BV298" s="51"/>
      <c r="BW298" s="51"/>
      <c r="BX298" s="51"/>
      <c r="BY298" s="51"/>
      <c r="BZ298" s="51"/>
      <c r="CA298" s="51"/>
      <c r="CB298" s="51"/>
      <c r="CC298" s="51"/>
      <c r="CD298" s="51"/>
      <c r="CE298" s="51"/>
      <c r="CF298" s="51"/>
      <c r="CG298" s="51"/>
      <c r="CH298" s="51"/>
      <c r="CI298" s="51"/>
      <c r="CJ298" s="51"/>
      <c r="CK298" s="51"/>
      <c r="CL298" s="51"/>
      <c r="CM298" s="51"/>
      <c r="CN298" s="51"/>
      <c r="CO298" s="51"/>
      <c r="CP298" s="51"/>
      <c r="CQ298" s="51"/>
      <c r="CR298" s="51"/>
      <c r="CS298" s="51"/>
      <c r="CT298" s="51"/>
      <c r="CU298" s="51"/>
      <c r="CV298" s="51"/>
      <c r="CW298" s="51"/>
      <c r="CX298" s="51"/>
      <c r="CY298" s="51"/>
      <c r="CZ298" s="51"/>
      <c r="DA298" s="51"/>
      <c r="DB298" s="51"/>
      <c r="DC298" s="51"/>
      <c r="DD298" s="51"/>
      <c r="DE298" s="51"/>
      <c r="DF298" s="51"/>
      <c r="DG298" s="51"/>
    </row>
    <row r="299">
      <c r="A299" s="51"/>
      <c r="B299" s="136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  <c r="BT299" s="51"/>
      <c r="BU299" s="51"/>
      <c r="BV299" s="51"/>
      <c r="BW299" s="51"/>
      <c r="BX299" s="51"/>
      <c r="BY299" s="51"/>
      <c r="BZ299" s="51"/>
      <c r="CA299" s="51"/>
      <c r="CB299" s="51"/>
      <c r="CC299" s="51"/>
      <c r="CD299" s="51"/>
      <c r="CE299" s="51"/>
      <c r="CF299" s="51"/>
      <c r="CG299" s="51"/>
      <c r="CH299" s="51"/>
      <c r="CI299" s="51"/>
      <c r="CJ299" s="51"/>
      <c r="CK299" s="51"/>
      <c r="CL299" s="51"/>
      <c r="CM299" s="51"/>
      <c r="CN299" s="51"/>
      <c r="CO299" s="51"/>
      <c r="CP299" s="51"/>
      <c r="CQ299" s="51"/>
      <c r="CR299" s="51"/>
      <c r="CS299" s="51"/>
      <c r="CT299" s="51"/>
      <c r="CU299" s="51"/>
      <c r="CV299" s="51"/>
      <c r="CW299" s="51"/>
      <c r="CX299" s="51"/>
      <c r="CY299" s="51"/>
      <c r="CZ299" s="51"/>
      <c r="DA299" s="51"/>
      <c r="DB299" s="51"/>
      <c r="DC299" s="51"/>
      <c r="DD299" s="51"/>
      <c r="DE299" s="51"/>
      <c r="DF299" s="51"/>
      <c r="DG299" s="51"/>
    </row>
    <row r="300">
      <c r="A300" s="51"/>
      <c r="B300" s="136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  <c r="BR300" s="51"/>
      <c r="BS300" s="51"/>
      <c r="BT300" s="51"/>
      <c r="BU300" s="51"/>
      <c r="BV300" s="51"/>
      <c r="BW300" s="51"/>
      <c r="BX300" s="51"/>
      <c r="BY300" s="51"/>
      <c r="BZ300" s="51"/>
      <c r="CA300" s="51"/>
      <c r="CB300" s="51"/>
      <c r="CC300" s="51"/>
      <c r="CD300" s="51"/>
      <c r="CE300" s="51"/>
      <c r="CF300" s="51"/>
      <c r="CG300" s="51"/>
      <c r="CH300" s="51"/>
      <c r="CI300" s="51"/>
      <c r="CJ300" s="51"/>
      <c r="CK300" s="51"/>
      <c r="CL300" s="51"/>
      <c r="CM300" s="51"/>
      <c r="CN300" s="51"/>
      <c r="CO300" s="51"/>
      <c r="CP300" s="51"/>
      <c r="CQ300" s="51"/>
      <c r="CR300" s="51"/>
      <c r="CS300" s="51"/>
      <c r="CT300" s="51"/>
      <c r="CU300" s="51"/>
      <c r="CV300" s="51"/>
      <c r="CW300" s="51"/>
      <c r="CX300" s="51"/>
      <c r="CY300" s="51"/>
      <c r="CZ300" s="51"/>
      <c r="DA300" s="51"/>
      <c r="DB300" s="51"/>
      <c r="DC300" s="51"/>
      <c r="DD300" s="51"/>
      <c r="DE300" s="51"/>
      <c r="DF300" s="51"/>
      <c r="DG300" s="51"/>
    </row>
    <row r="301">
      <c r="A301" s="51"/>
      <c r="B301" s="136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51"/>
      <c r="BS301" s="51"/>
      <c r="BT301" s="51"/>
      <c r="BU301" s="51"/>
      <c r="BV301" s="51"/>
      <c r="BW301" s="51"/>
      <c r="BX301" s="51"/>
      <c r="BY301" s="51"/>
      <c r="BZ301" s="51"/>
      <c r="CA301" s="51"/>
      <c r="CB301" s="51"/>
      <c r="CC301" s="51"/>
      <c r="CD301" s="51"/>
      <c r="CE301" s="51"/>
      <c r="CF301" s="51"/>
      <c r="CG301" s="51"/>
      <c r="CH301" s="51"/>
      <c r="CI301" s="51"/>
      <c r="CJ301" s="51"/>
      <c r="CK301" s="51"/>
      <c r="CL301" s="51"/>
      <c r="CM301" s="51"/>
      <c r="CN301" s="51"/>
      <c r="CO301" s="51"/>
      <c r="CP301" s="51"/>
      <c r="CQ301" s="51"/>
      <c r="CR301" s="51"/>
      <c r="CS301" s="51"/>
      <c r="CT301" s="51"/>
      <c r="CU301" s="51"/>
      <c r="CV301" s="51"/>
      <c r="CW301" s="51"/>
      <c r="CX301" s="51"/>
      <c r="CY301" s="51"/>
      <c r="CZ301" s="51"/>
      <c r="DA301" s="51"/>
      <c r="DB301" s="51"/>
      <c r="DC301" s="51"/>
      <c r="DD301" s="51"/>
      <c r="DE301" s="51"/>
      <c r="DF301" s="51"/>
      <c r="DG301" s="51"/>
    </row>
    <row r="302">
      <c r="A302" s="51"/>
      <c r="B302" s="136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  <c r="BR302" s="51"/>
      <c r="BS302" s="51"/>
      <c r="BT302" s="51"/>
      <c r="BU302" s="51"/>
      <c r="BV302" s="51"/>
      <c r="BW302" s="51"/>
      <c r="BX302" s="51"/>
      <c r="BY302" s="51"/>
      <c r="BZ302" s="51"/>
      <c r="CA302" s="51"/>
      <c r="CB302" s="51"/>
      <c r="CC302" s="51"/>
      <c r="CD302" s="51"/>
      <c r="CE302" s="51"/>
      <c r="CF302" s="51"/>
      <c r="CG302" s="51"/>
      <c r="CH302" s="51"/>
      <c r="CI302" s="51"/>
      <c r="CJ302" s="51"/>
      <c r="CK302" s="51"/>
      <c r="CL302" s="51"/>
      <c r="CM302" s="51"/>
      <c r="CN302" s="51"/>
      <c r="CO302" s="51"/>
      <c r="CP302" s="51"/>
      <c r="CQ302" s="51"/>
      <c r="CR302" s="51"/>
      <c r="CS302" s="51"/>
      <c r="CT302" s="51"/>
      <c r="CU302" s="51"/>
      <c r="CV302" s="51"/>
      <c r="CW302" s="51"/>
      <c r="CX302" s="51"/>
      <c r="CY302" s="51"/>
      <c r="CZ302" s="51"/>
      <c r="DA302" s="51"/>
      <c r="DB302" s="51"/>
      <c r="DC302" s="51"/>
      <c r="DD302" s="51"/>
      <c r="DE302" s="51"/>
      <c r="DF302" s="51"/>
      <c r="DG302" s="51"/>
    </row>
    <row r="303">
      <c r="A303" s="51"/>
      <c r="B303" s="136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  <c r="BR303" s="51"/>
      <c r="BS303" s="51"/>
      <c r="BT303" s="51"/>
      <c r="BU303" s="51"/>
      <c r="BV303" s="51"/>
      <c r="BW303" s="51"/>
      <c r="BX303" s="51"/>
      <c r="BY303" s="51"/>
      <c r="BZ303" s="51"/>
      <c r="CA303" s="51"/>
      <c r="CB303" s="51"/>
      <c r="CC303" s="51"/>
      <c r="CD303" s="51"/>
      <c r="CE303" s="51"/>
      <c r="CF303" s="51"/>
      <c r="CG303" s="51"/>
      <c r="CH303" s="51"/>
      <c r="CI303" s="51"/>
      <c r="CJ303" s="51"/>
      <c r="CK303" s="51"/>
      <c r="CL303" s="51"/>
      <c r="CM303" s="51"/>
      <c r="CN303" s="51"/>
      <c r="CO303" s="51"/>
      <c r="CP303" s="51"/>
      <c r="CQ303" s="51"/>
      <c r="CR303" s="51"/>
      <c r="CS303" s="51"/>
      <c r="CT303" s="51"/>
      <c r="CU303" s="51"/>
      <c r="CV303" s="51"/>
      <c r="CW303" s="51"/>
      <c r="CX303" s="51"/>
      <c r="CY303" s="51"/>
      <c r="CZ303" s="51"/>
      <c r="DA303" s="51"/>
      <c r="DB303" s="51"/>
      <c r="DC303" s="51"/>
      <c r="DD303" s="51"/>
      <c r="DE303" s="51"/>
      <c r="DF303" s="51"/>
      <c r="DG303" s="51"/>
    </row>
    <row r="304">
      <c r="A304" s="51"/>
      <c r="B304" s="136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  <c r="BR304" s="51"/>
      <c r="BS304" s="51"/>
      <c r="BT304" s="51"/>
      <c r="BU304" s="51"/>
      <c r="BV304" s="51"/>
      <c r="BW304" s="51"/>
      <c r="BX304" s="51"/>
      <c r="BY304" s="51"/>
      <c r="BZ304" s="51"/>
      <c r="CA304" s="51"/>
      <c r="CB304" s="51"/>
      <c r="CC304" s="51"/>
      <c r="CD304" s="51"/>
      <c r="CE304" s="51"/>
      <c r="CF304" s="51"/>
      <c r="CG304" s="51"/>
      <c r="CH304" s="51"/>
      <c r="CI304" s="51"/>
      <c r="CJ304" s="51"/>
      <c r="CK304" s="51"/>
      <c r="CL304" s="51"/>
      <c r="CM304" s="51"/>
      <c r="CN304" s="51"/>
      <c r="CO304" s="51"/>
      <c r="CP304" s="51"/>
      <c r="CQ304" s="51"/>
      <c r="CR304" s="51"/>
      <c r="CS304" s="51"/>
      <c r="CT304" s="51"/>
      <c r="CU304" s="51"/>
      <c r="CV304" s="51"/>
      <c r="CW304" s="51"/>
      <c r="CX304" s="51"/>
      <c r="CY304" s="51"/>
      <c r="CZ304" s="51"/>
      <c r="DA304" s="51"/>
      <c r="DB304" s="51"/>
      <c r="DC304" s="51"/>
      <c r="DD304" s="51"/>
      <c r="DE304" s="51"/>
      <c r="DF304" s="51"/>
      <c r="DG304" s="51"/>
    </row>
    <row r="305">
      <c r="A305" s="51"/>
      <c r="B305" s="136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  <c r="BR305" s="51"/>
      <c r="BS305" s="51"/>
      <c r="BT305" s="51"/>
      <c r="BU305" s="51"/>
      <c r="BV305" s="51"/>
      <c r="BW305" s="51"/>
      <c r="BX305" s="51"/>
      <c r="BY305" s="51"/>
      <c r="BZ305" s="51"/>
      <c r="CA305" s="51"/>
      <c r="CB305" s="51"/>
      <c r="CC305" s="51"/>
      <c r="CD305" s="51"/>
      <c r="CE305" s="51"/>
      <c r="CF305" s="51"/>
      <c r="CG305" s="51"/>
      <c r="CH305" s="51"/>
      <c r="CI305" s="51"/>
      <c r="CJ305" s="51"/>
      <c r="CK305" s="51"/>
      <c r="CL305" s="51"/>
      <c r="CM305" s="51"/>
      <c r="CN305" s="51"/>
      <c r="CO305" s="51"/>
      <c r="CP305" s="51"/>
      <c r="CQ305" s="51"/>
      <c r="CR305" s="51"/>
      <c r="CS305" s="51"/>
      <c r="CT305" s="51"/>
      <c r="CU305" s="51"/>
      <c r="CV305" s="51"/>
      <c r="CW305" s="51"/>
      <c r="CX305" s="51"/>
      <c r="CY305" s="51"/>
      <c r="CZ305" s="51"/>
      <c r="DA305" s="51"/>
      <c r="DB305" s="51"/>
      <c r="DC305" s="51"/>
      <c r="DD305" s="51"/>
      <c r="DE305" s="51"/>
      <c r="DF305" s="51"/>
      <c r="DG305" s="51"/>
    </row>
    <row r="306">
      <c r="A306" s="51"/>
      <c r="B306" s="136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  <c r="BR306" s="51"/>
      <c r="BS306" s="51"/>
      <c r="BT306" s="51"/>
      <c r="BU306" s="51"/>
      <c r="BV306" s="51"/>
      <c r="BW306" s="51"/>
      <c r="BX306" s="51"/>
      <c r="BY306" s="51"/>
      <c r="BZ306" s="51"/>
      <c r="CA306" s="51"/>
      <c r="CB306" s="51"/>
      <c r="CC306" s="51"/>
      <c r="CD306" s="51"/>
      <c r="CE306" s="51"/>
      <c r="CF306" s="51"/>
      <c r="CG306" s="51"/>
      <c r="CH306" s="51"/>
      <c r="CI306" s="51"/>
      <c r="CJ306" s="51"/>
      <c r="CK306" s="51"/>
      <c r="CL306" s="51"/>
      <c r="CM306" s="51"/>
      <c r="CN306" s="51"/>
      <c r="CO306" s="51"/>
      <c r="CP306" s="51"/>
      <c r="CQ306" s="51"/>
      <c r="CR306" s="51"/>
      <c r="CS306" s="51"/>
      <c r="CT306" s="51"/>
      <c r="CU306" s="51"/>
      <c r="CV306" s="51"/>
      <c r="CW306" s="51"/>
      <c r="CX306" s="51"/>
      <c r="CY306" s="51"/>
      <c r="CZ306" s="51"/>
      <c r="DA306" s="51"/>
      <c r="DB306" s="51"/>
      <c r="DC306" s="51"/>
      <c r="DD306" s="51"/>
      <c r="DE306" s="51"/>
      <c r="DF306" s="51"/>
      <c r="DG306" s="51"/>
    </row>
    <row r="307">
      <c r="A307" s="51"/>
      <c r="B307" s="136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  <c r="BR307" s="51"/>
      <c r="BS307" s="51"/>
      <c r="BT307" s="51"/>
      <c r="BU307" s="51"/>
      <c r="BV307" s="51"/>
      <c r="BW307" s="51"/>
      <c r="BX307" s="51"/>
      <c r="BY307" s="51"/>
      <c r="BZ307" s="51"/>
      <c r="CA307" s="51"/>
      <c r="CB307" s="51"/>
      <c r="CC307" s="51"/>
      <c r="CD307" s="51"/>
      <c r="CE307" s="51"/>
      <c r="CF307" s="51"/>
      <c r="CG307" s="51"/>
      <c r="CH307" s="51"/>
      <c r="CI307" s="51"/>
      <c r="CJ307" s="51"/>
      <c r="CK307" s="51"/>
      <c r="CL307" s="51"/>
      <c r="CM307" s="51"/>
      <c r="CN307" s="51"/>
      <c r="CO307" s="51"/>
      <c r="CP307" s="51"/>
      <c r="CQ307" s="51"/>
      <c r="CR307" s="51"/>
      <c r="CS307" s="51"/>
      <c r="CT307" s="51"/>
      <c r="CU307" s="51"/>
      <c r="CV307" s="51"/>
      <c r="CW307" s="51"/>
      <c r="CX307" s="51"/>
      <c r="CY307" s="51"/>
      <c r="CZ307" s="51"/>
      <c r="DA307" s="51"/>
      <c r="DB307" s="51"/>
      <c r="DC307" s="51"/>
      <c r="DD307" s="51"/>
      <c r="DE307" s="51"/>
      <c r="DF307" s="51"/>
      <c r="DG307" s="51"/>
    </row>
    <row r="308">
      <c r="A308" s="51"/>
      <c r="B308" s="136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  <c r="BR308" s="51"/>
      <c r="BS308" s="51"/>
      <c r="BT308" s="51"/>
      <c r="BU308" s="51"/>
      <c r="BV308" s="51"/>
      <c r="BW308" s="51"/>
      <c r="BX308" s="51"/>
      <c r="BY308" s="51"/>
      <c r="BZ308" s="51"/>
      <c r="CA308" s="51"/>
      <c r="CB308" s="51"/>
      <c r="CC308" s="51"/>
      <c r="CD308" s="51"/>
      <c r="CE308" s="51"/>
      <c r="CF308" s="51"/>
      <c r="CG308" s="51"/>
      <c r="CH308" s="51"/>
      <c r="CI308" s="51"/>
      <c r="CJ308" s="51"/>
      <c r="CK308" s="51"/>
      <c r="CL308" s="51"/>
      <c r="CM308" s="51"/>
      <c r="CN308" s="51"/>
      <c r="CO308" s="51"/>
      <c r="CP308" s="51"/>
      <c r="CQ308" s="51"/>
      <c r="CR308" s="51"/>
      <c r="CS308" s="51"/>
      <c r="CT308" s="51"/>
      <c r="CU308" s="51"/>
      <c r="CV308" s="51"/>
      <c r="CW308" s="51"/>
      <c r="CX308" s="51"/>
      <c r="CY308" s="51"/>
      <c r="CZ308" s="51"/>
      <c r="DA308" s="51"/>
      <c r="DB308" s="51"/>
      <c r="DC308" s="51"/>
      <c r="DD308" s="51"/>
      <c r="DE308" s="51"/>
      <c r="DF308" s="51"/>
      <c r="DG308" s="51"/>
    </row>
    <row r="309">
      <c r="A309" s="51"/>
      <c r="B309" s="136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  <c r="BR309" s="51"/>
      <c r="BS309" s="51"/>
      <c r="BT309" s="51"/>
      <c r="BU309" s="51"/>
      <c r="BV309" s="51"/>
      <c r="BW309" s="51"/>
      <c r="BX309" s="51"/>
      <c r="BY309" s="51"/>
      <c r="BZ309" s="51"/>
      <c r="CA309" s="51"/>
      <c r="CB309" s="51"/>
      <c r="CC309" s="51"/>
      <c r="CD309" s="51"/>
      <c r="CE309" s="51"/>
      <c r="CF309" s="51"/>
      <c r="CG309" s="51"/>
      <c r="CH309" s="51"/>
      <c r="CI309" s="51"/>
      <c r="CJ309" s="51"/>
      <c r="CK309" s="51"/>
      <c r="CL309" s="51"/>
      <c r="CM309" s="51"/>
      <c r="CN309" s="51"/>
      <c r="CO309" s="51"/>
      <c r="CP309" s="51"/>
      <c r="CQ309" s="51"/>
      <c r="CR309" s="51"/>
      <c r="CS309" s="51"/>
      <c r="CT309" s="51"/>
      <c r="CU309" s="51"/>
      <c r="CV309" s="51"/>
      <c r="CW309" s="51"/>
      <c r="CX309" s="51"/>
      <c r="CY309" s="51"/>
      <c r="CZ309" s="51"/>
      <c r="DA309" s="51"/>
      <c r="DB309" s="51"/>
      <c r="DC309" s="51"/>
      <c r="DD309" s="51"/>
      <c r="DE309" s="51"/>
      <c r="DF309" s="51"/>
      <c r="DG309" s="51"/>
    </row>
    <row r="310">
      <c r="A310" s="51"/>
      <c r="B310" s="136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  <c r="BR310" s="51"/>
      <c r="BS310" s="51"/>
      <c r="BT310" s="51"/>
      <c r="BU310" s="51"/>
      <c r="BV310" s="51"/>
      <c r="BW310" s="51"/>
      <c r="BX310" s="51"/>
      <c r="BY310" s="51"/>
      <c r="BZ310" s="51"/>
      <c r="CA310" s="51"/>
      <c r="CB310" s="51"/>
      <c r="CC310" s="51"/>
      <c r="CD310" s="51"/>
      <c r="CE310" s="51"/>
      <c r="CF310" s="51"/>
      <c r="CG310" s="51"/>
      <c r="CH310" s="51"/>
      <c r="CI310" s="51"/>
      <c r="CJ310" s="51"/>
      <c r="CK310" s="51"/>
      <c r="CL310" s="51"/>
      <c r="CM310" s="51"/>
      <c r="CN310" s="51"/>
      <c r="CO310" s="51"/>
      <c r="CP310" s="51"/>
      <c r="CQ310" s="51"/>
      <c r="CR310" s="51"/>
      <c r="CS310" s="51"/>
      <c r="CT310" s="51"/>
      <c r="CU310" s="51"/>
      <c r="CV310" s="51"/>
      <c r="CW310" s="51"/>
      <c r="CX310" s="51"/>
      <c r="CY310" s="51"/>
      <c r="CZ310" s="51"/>
      <c r="DA310" s="51"/>
      <c r="DB310" s="51"/>
      <c r="DC310" s="51"/>
      <c r="DD310" s="51"/>
      <c r="DE310" s="51"/>
      <c r="DF310" s="51"/>
      <c r="DG310" s="51"/>
    </row>
    <row r="311">
      <c r="A311" s="51"/>
      <c r="B311" s="136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  <c r="BR311" s="51"/>
      <c r="BS311" s="51"/>
      <c r="BT311" s="51"/>
      <c r="BU311" s="51"/>
      <c r="BV311" s="51"/>
      <c r="BW311" s="51"/>
      <c r="BX311" s="51"/>
      <c r="BY311" s="51"/>
      <c r="BZ311" s="51"/>
      <c r="CA311" s="51"/>
      <c r="CB311" s="51"/>
      <c r="CC311" s="51"/>
      <c r="CD311" s="51"/>
      <c r="CE311" s="51"/>
      <c r="CF311" s="51"/>
      <c r="CG311" s="51"/>
      <c r="CH311" s="51"/>
      <c r="CI311" s="51"/>
      <c r="CJ311" s="51"/>
      <c r="CK311" s="51"/>
      <c r="CL311" s="51"/>
      <c r="CM311" s="51"/>
      <c r="CN311" s="51"/>
      <c r="CO311" s="51"/>
      <c r="CP311" s="51"/>
      <c r="CQ311" s="51"/>
      <c r="CR311" s="51"/>
      <c r="CS311" s="51"/>
      <c r="CT311" s="51"/>
      <c r="CU311" s="51"/>
      <c r="CV311" s="51"/>
      <c r="CW311" s="51"/>
      <c r="CX311" s="51"/>
      <c r="CY311" s="51"/>
      <c r="CZ311" s="51"/>
      <c r="DA311" s="51"/>
      <c r="DB311" s="51"/>
      <c r="DC311" s="51"/>
      <c r="DD311" s="51"/>
      <c r="DE311" s="51"/>
      <c r="DF311" s="51"/>
      <c r="DG311" s="51"/>
    </row>
    <row r="312">
      <c r="A312" s="51"/>
      <c r="B312" s="136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  <c r="BR312" s="51"/>
      <c r="BS312" s="51"/>
      <c r="BT312" s="51"/>
      <c r="BU312" s="51"/>
      <c r="BV312" s="51"/>
      <c r="BW312" s="51"/>
      <c r="BX312" s="51"/>
      <c r="BY312" s="51"/>
      <c r="BZ312" s="51"/>
      <c r="CA312" s="51"/>
      <c r="CB312" s="51"/>
      <c r="CC312" s="51"/>
      <c r="CD312" s="51"/>
      <c r="CE312" s="51"/>
      <c r="CF312" s="51"/>
      <c r="CG312" s="51"/>
      <c r="CH312" s="51"/>
      <c r="CI312" s="51"/>
      <c r="CJ312" s="51"/>
      <c r="CK312" s="51"/>
      <c r="CL312" s="51"/>
      <c r="CM312" s="51"/>
      <c r="CN312" s="51"/>
      <c r="CO312" s="51"/>
      <c r="CP312" s="51"/>
      <c r="CQ312" s="51"/>
      <c r="CR312" s="51"/>
      <c r="CS312" s="51"/>
      <c r="CT312" s="51"/>
      <c r="CU312" s="51"/>
      <c r="CV312" s="51"/>
      <c r="CW312" s="51"/>
      <c r="CX312" s="51"/>
      <c r="CY312" s="51"/>
      <c r="CZ312" s="51"/>
      <c r="DA312" s="51"/>
      <c r="DB312" s="51"/>
      <c r="DC312" s="51"/>
      <c r="DD312" s="51"/>
      <c r="DE312" s="51"/>
      <c r="DF312" s="51"/>
      <c r="DG312" s="51"/>
    </row>
    <row r="313">
      <c r="A313" s="51"/>
      <c r="B313" s="136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51"/>
      <c r="BS313" s="51"/>
      <c r="BT313" s="51"/>
      <c r="BU313" s="51"/>
      <c r="BV313" s="51"/>
      <c r="BW313" s="51"/>
      <c r="BX313" s="51"/>
      <c r="BY313" s="51"/>
      <c r="BZ313" s="51"/>
      <c r="CA313" s="51"/>
      <c r="CB313" s="51"/>
      <c r="CC313" s="51"/>
      <c r="CD313" s="51"/>
      <c r="CE313" s="51"/>
      <c r="CF313" s="51"/>
      <c r="CG313" s="51"/>
      <c r="CH313" s="51"/>
      <c r="CI313" s="51"/>
      <c r="CJ313" s="51"/>
      <c r="CK313" s="51"/>
      <c r="CL313" s="51"/>
      <c r="CM313" s="51"/>
      <c r="CN313" s="51"/>
      <c r="CO313" s="51"/>
      <c r="CP313" s="51"/>
      <c r="CQ313" s="51"/>
      <c r="CR313" s="51"/>
      <c r="CS313" s="51"/>
      <c r="CT313" s="51"/>
      <c r="CU313" s="51"/>
      <c r="CV313" s="51"/>
      <c r="CW313" s="51"/>
      <c r="CX313" s="51"/>
      <c r="CY313" s="51"/>
      <c r="CZ313" s="51"/>
      <c r="DA313" s="51"/>
      <c r="DB313" s="51"/>
      <c r="DC313" s="51"/>
      <c r="DD313" s="51"/>
      <c r="DE313" s="51"/>
      <c r="DF313" s="51"/>
      <c r="DG313" s="51"/>
    </row>
    <row r="314">
      <c r="A314" s="51"/>
      <c r="B314" s="136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51"/>
      <c r="BS314" s="51"/>
      <c r="BT314" s="51"/>
      <c r="BU314" s="51"/>
      <c r="BV314" s="51"/>
      <c r="BW314" s="51"/>
      <c r="BX314" s="51"/>
      <c r="BY314" s="51"/>
      <c r="BZ314" s="51"/>
      <c r="CA314" s="51"/>
      <c r="CB314" s="51"/>
      <c r="CC314" s="51"/>
      <c r="CD314" s="51"/>
      <c r="CE314" s="51"/>
      <c r="CF314" s="51"/>
      <c r="CG314" s="51"/>
      <c r="CH314" s="51"/>
      <c r="CI314" s="51"/>
      <c r="CJ314" s="51"/>
      <c r="CK314" s="51"/>
      <c r="CL314" s="51"/>
      <c r="CM314" s="51"/>
      <c r="CN314" s="51"/>
      <c r="CO314" s="51"/>
      <c r="CP314" s="51"/>
      <c r="CQ314" s="51"/>
      <c r="CR314" s="51"/>
      <c r="CS314" s="51"/>
      <c r="CT314" s="51"/>
      <c r="CU314" s="51"/>
      <c r="CV314" s="51"/>
      <c r="CW314" s="51"/>
      <c r="CX314" s="51"/>
      <c r="CY314" s="51"/>
      <c r="CZ314" s="51"/>
      <c r="DA314" s="51"/>
      <c r="DB314" s="51"/>
      <c r="DC314" s="51"/>
      <c r="DD314" s="51"/>
      <c r="DE314" s="51"/>
      <c r="DF314" s="51"/>
      <c r="DG314" s="51"/>
    </row>
    <row r="315">
      <c r="A315" s="51"/>
      <c r="B315" s="136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  <c r="BR315" s="51"/>
      <c r="BS315" s="51"/>
      <c r="BT315" s="51"/>
      <c r="BU315" s="51"/>
      <c r="BV315" s="51"/>
      <c r="BW315" s="51"/>
      <c r="BX315" s="51"/>
      <c r="BY315" s="51"/>
      <c r="BZ315" s="51"/>
      <c r="CA315" s="51"/>
      <c r="CB315" s="51"/>
      <c r="CC315" s="51"/>
      <c r="CD315" s="51"/>
      <c r="CE315" s="51"/>
      <c r="CF315" s="51"/>
      <c r="CG315" s="51"/>
      <c r="CH315" s="51"/>
      <c r="CI315" s="51"/>
      <c r="CJ315" s="51"/>
      <c r="CK315" s="51"/>
      <c r="CL315" s="51"/>
      <c r="CM315" s="51"/>
      <c r="CN315" s="51"/>
      <c r="CO315" s="51"/>
      <c r="CP315" s="51"/>
      <c r="CQ315" s="51"/>
      <c r="CR315" s="51"/>
      <c r="CS315" s="51"/>
      <c r="CT315" s="51"/>
      <c r="CU315" s="51"/>
      <c r="CV315" s="51"/>
      <c r="CW315" s="51"/>
      <c r="CX315" s="51"/>
      <c r="CY315" s="51"/>
      <c r="CZ315" s="51"/>
      <c r="DA315" s="51"/>
      <c r="DB315" s="51"/>
      <c r="DC315" s="51"/>
      <c r="DD315" s="51"/>
      <c r="DE315" s="51"/>
      <c r="DF315" s="51"/>
      <c r="DG315" s="51"/>
    </row>
    <row r="316">
      <c r="A316" s="51"/>
      <c r="B316" s="136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  <c r="BR316" s="51"/>
      <c r="BS316" s="51"/>
      <c r="BT316" s="51"/>
      <c r="BU316" s="51"/>
      <c r="BV316" s="51"/>
      <c r="BW316" s="51"/>
      <c r="BX316" s="51"/>
      <c r="BY316" s="51"/>
      <c r="BZ316" s="51"/>
      <c r="CA316" s="51"/>
      <c r="CB316" s="51"/>
      <c r="CC316" s="51"/>
      <c r="CD316" s="51"/>
      <c r="CE316" s="51"/>
      <c r="CF316" s="51"/>
      <c r="CG316" s="51"/>
      <c r="CH316" s="51"/>
      <c r="CI316" s="51"/>
      <c r="CJ316" s="51"/>
      <c r="CK316" s="51"/>
      <c r="CL316" s="51"/>
      <c r="CM316" s="51"/>
      <c r="CN316" s="51"/>
      <c r="CO316" s="51"/>
      <c r="CP316" s="51"/>
      <c r="CQ316" s="51"/>
      <c r="CR316" s="51"/>
      <c r="CS316" s="51"/>
      <c r="CT316" s="51"/>
      <c r="CU316" s="51"/>
      <c r="CV316" s="51"/>
      <c r="CW316" s="51"/>
      <c r="CX316" s="51"/>
      <c r="CY316" s="51"/>
      <c r="CZ316" s="51"/>
      <c r="DA316" s="51"/>
      <c r="DB316" s="51"/>
      <c r="DC316" s="51"/>
      <c r="DD316" s="51"/>
      <c r="DE316" s="51"/>
      <c r="DF316" s="51"/>
      <c r="DG316" s="51"/>
    </row>
    <row r="317">
      <c r="A317" s="51"/>
      <c r="B317" s="136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51"/>
      <c r="BS317" s="51"/>
      <c r="BT317" s="51"/>
      <c r="BU317" s="51"/>
      <c r="BV317" s="51"/>
      <c r="BW317" s="51"/>
      <c r="BX317" s="51"/>
      <c r="BY317" s="51"/>
      <c r="BZ317" s="51"/>
      <c r="CA317" s="51"/>
      <c r="CB317" s="51"/>
      <c r="CC317" s="51"/>
      <c r="CD317" s="51"/>
      <c r="CE317" s="51"/>
      <c r="CF317" s="51"/>
      <c r="CG317" s="51"/>
      <c r="CH317" s="51"/>
      <c r="CI317" s="51"/>
      <c r="CJ317" s="51"/>
      <c r="CK317" s="51"/>
      <c r="CL317" s="51"/>
      <c r="CM317" s="51"/>
      <c r="CN317" s="51"/>
      <c r="CO317" s="51"/>
      <c r="CP317" s="51"/>
      <c r="CQ317" s="51"/>
      <c r="CR317" s="51"/>
      <c r="CS317" s="51"/>
      <c r="CT317" s="51"/>
      <c r="CU317" s="51"/>
      <c r="CV317" s="51"/>
      <c r="CW317" s="51"/>
      <c r="CX317" s="51"/>
      <c r="CY317" s="51"/>
      <c r="CZ317" s="51"/>
      <c r="DA317" s="51"/>
      <c r="DB317" s="51"/>
      <c r="DC317" s="51"/>
      <c r="DD317" s="51"/>
      <c r="DE317" s="51"/>
      <c r="DF317" s="51"/>
      <c r="DG317" s="51"/>
    </row>
    <row r="318">
      <c r="A318" s="51"/>
      <c r="B318" s="136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  <c r="BR318" s="51"/>
      <c r="BS318" s="51"/>
      <c r="BT318" s="51"/>
      <c r="BU318" s="51"/>
      <c r="BV318" s="51"/>
      <c r="BW318" s="51"/>
      <c r="BX318" s="51"/>
      <c r="BY318" s="51"/>
      <c r="BZ318" s="51"/>
      <c r="CA318" s="51"/>
      <c r="CB318" s="51"/>
      <c r="CC318" s="51"/>
      <c r="CD318" s="51"/>
      <c r="CE318" s="51"/>
      <c r="CF318" s="51"/>
      <c r="CG318" s="51"/>
      <c r="CH318" s="51"/>
      <c r="CI318" s="51"/>
      <c r="CJ318" s="51"/>
      <c r="CK318" s="51"/>
      <c r="CL318" s="51"/>
      <c r="CM318" s="51"/>
      <c r="CN318" s="51"/>
      <c r="CO318" s="51"/>
      <c r="CP318" s="51"/>
      <c r="CQ318" s="51"/>
      <c r="CR318" s="51"/>
      <c r="CS318" s="51"/>
      <c r="CT318" s="51"/>
      <c r="CU318" s="51"/>
      <c r="CV318" s="51"/>
      <c r="CW318" s="51"/>
      <c r="CX318" s="51"/>
      <c r="CY318" s="51"/>
      <c r="CZ318" s="51"/>
      <c r="DA318" s="51"/>
      <c r="DB318" s="51"/>
      <c r="DC318" s="51"/>
      <c r="DD318" s="51"/>
      <c r="DE318" s="51"/>
      <c r="DF318" s="51"/>
      <c r="DG318" s="51"/>
    </row>
    <row r="319">
      <c r="A319" s="51"/>
      <c r="B319" s="136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  <c r="BR319" s="51"/>
      <c r="BS319" s="51"/>
      <c r="BT319" s="51"/>
      <c r="BU319" s="51"/>
      <c r="BV319" s="51"/>
      <c r="BW319" s="51"/>
      <c r="BX319" s="51"/>
      <c r="BY319" s="51"/>
      <c r="BZ319" s="51"/>
      <c r="CA319" s="51"/>
      <c r="CB319" s="51"/>
      <c r="CC319" s="51"/>
      <c r="CD319" s="51"/>
      <c r="CE319" s="51"/>
      <c r="CF319" s="51"/>
      <c r="CG319" s="51"/>
      <c r="CH319" s="51"/>
      <c r="CI319" s="51"/>
      <c r="CJ319" s="51"/>
      <c r="CK319" s="51"/>
      <c r="CL319" s="51"/>
      <c r="CM319" s="51"/>
      <c r="CN319" s="51"/>
      <c r="CO319" s="51"/>
      <c r="CP319" s="51"/>
      <c r="CQ319" s="51"/>
      <c r="CR319" s="51"/>
      <c r="CS319" s="51"/>
      <c r="CT319" s="51"/>
      <c r="CU319" s="51"/>
      <c r="CV319" s="51"/>
      <c r="CW319" s="51"/>
      <c r="CX319" s="51"/>
      <c r="CY319" s="51"/>
      <c r="CZ319" s="51"/>
      <c r="DA319" s="51"/>
      <c r="DB319" s="51"/>
      <c r="DC319" s="51"/>
      <c r="DD319" s="51"/>
      <c r="DE319" s="51"/>
      <c r="DF319" s="51"/>
      <c r="DG319" s="51"/>
    </row>
    <row r="320">
      <c r="A320" s="51"/>
      <c r="B320" s="136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51"/>
      <c r="BS320" s="51"/>
      <c r="BT320" s="51"/>
      <c r="BU320" s="51"/>
      <c r="BV320" s="51"/>
      <c r="BW320" s="51"/>
      <c r="BX320" s="51"/>
      <c r="BY320" s="51"/>
      <c r="BZ320" s="51"/>
      <c r="CA320" s="51"/>
      <c r="CB320" s="51"/>
      <c r="CC320" s="51"/>
      <c r="CD320" s="51"/>
      <c r="CE320" s="51"/>
      <c r="CF320" s="51"/>
      <c r="CG320" s="51"/>
      <c r="CH320" s="51"/>
      <c r="CI320" s="51"/>
      <c r="CJ320" s="51"/>
      <c r="CK320" s="51"/>
      <c r="CL320" s="51"/>
      <c r="CM320" s="51"/>
      <c r="CN320" s="51"/>
      <c r="CO320" s="51"/>
      <c r="CP320" s="51"/>
      <c r="CQ320" s="51"/>
      <c r="CR320" s="51"/>
      <c r="CS320" s="51"/>
      <c r="CT320" s="51"/>
      <c r="CU320" s="51"/>
      <c r="CV320" s="51"/>
      <c r="CW320" s="51"/>
      <c r="CX320" s="51"/>
      <c r="CY320" s="51"/>
      <c r="CZ320" s="51"/>
      <c r="DA320" s="51"/>
      <c r="DB320" s="51"/>
      <c r="DC320" s="51"/>
      <c r="DD320" s="51"/>
      <c r="DE320" s="51"/>
      <c r="DF320" s="51"/>
      <c r="DG320" s="51"/>
    </row>
    <row r="321">
      <c r="A321" s="51"/>
      <c r="B321" s="136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  <c r="BR321" s="51"/>
      <c r="BS321" s="51"/>
      <c r="BT321" s="51"/>
      <c r="BU321" s="51"/>
      <c r="BV321" s="51"/>
      <c r="BW321" s="51"/>
      <c r="BX321" s="51"/>
      <c r="BY321" s="51"/>
      <c r="BZ321" s="51"/>
      <c r="CA321" s="51"/>
      <c r="CB321" s="51"/>
      <c r="CC321" s="51"/>
      <c r="CD321" s="51"/>
      <c r="CE321" s="51"/>
      <c r="CF321" s="51"/>
      <c r="CG321" s="51"/>
      <c r="CH321" s="51"/>
      <c r="CI321" s="51"/>
      <c r="CJ321" s="51"/>
      <c r="CK321" s="51"/>
      <c r="CL321" s="51"/>
      <c r="CM321" s="51"/>
      <c r="CN321" s="51"/>
      <c r="CO321" s="51"/>
      <c r="CP321" s="51"/>
      <c r="CQ321" s="51"/>
      <c r="CR321" s="51"/>
      <c r="CS321" s="51"/>
      <c r="CT321" s="51"/>
      <c r="CU321" s="51"/>
      <c r="CV321" s="51"/>
      <c r="CW321" s="51"/>
      <c r="CX321" s="51"/>
      <c r="CY321" s="51"/>
      <c r="CZ321" s="51"/>
      <c r="DA321" s="51"/>
      <c r="DB321" s="51"/>
      <c r="DC321" s="51"/>
      <c r="DD321" s="51"/>
      <c r="DE321" s="51"/>
      <c r="DF321" s="51"/>
      <c r="DG321" s="51"/>
    </row>
    <row r="322">
      <c r="A322" s="51"/>
      <c r="B322" s="136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  <c r="BR322" s="51"/>
      <c r="BS322" s="51"/>
      <c r="BT322" s="51"/>
      <c r="BU322" s="51"/>
      <c r="BV322" s="51"/>
      <c r="BW322" s="51"/>
      <c r="BX322" s="51"/>
      <c r="BY322" s="51"/>
      <c r="BZ322" s="51"/>
      <c r="CA322" s="51"/>
      <c r="CB322" s="51"/>
      <c r="CC322" s="51"/>
      <c r="CD322" s="51"/>
      <c r="CE322" s="51"/>
      <c r="CF322" s="51"/>
      <c r="CG322" s="51"/>
      <c r="CH322" s="51"/>
      <c r="CI322" s="51"/>
      <c r="CJ322" s="51"/>
      <c r="CK322" s="51"/>
      <c r="CL322" s="51"/>
      <c r="CM322" s="51"/>
      <c r="CN322" s="51"/>
      <c r="CO322" s="51"/>
      <c r="CP322" s="51"/>
      <c r="CQ322" s="51"/>
      <c r="CR322" s="51"/>
      <c r="CS322" s="51"/>
      <c r="CT322" s="51"/>
      <c r="CU322" s="51"/>
      <c r="CV322" s="51"/>
      <c r="CW322" s="51"/>
      <c r="CX322" s="51"/>
      <c r="CY322" s="51"/>
      <c r="CZ322" s="51"/>
      <c r="DA322" s="51"/>
      <c r="DB322" s="51"/>
      <c r="DC322" s="51"/>
      <c r="DD322" s="51"/>
      <c r="DE322" s="51"/>
      <c r="DF322" s="51"/>
      <c r="DG322" s="51"/>
    </row>
    <row r="323">
      <c r="A323" s="51"/>
      <c r="B323" s="136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  <c r="BR323" s="51"/>
      <c r="BS323" s="51"/>
      <c r="BT323" s="51"/>
      <c r="BU323" s="51"/>
      <c r="BV323" s="51"/>
      <c r="BW323" s="51"/>
      <c r="BX323" s="51"/>
      <c r="BY323" s="51"/>
      <c r="BZ323" s="51"/>
      <c r="CA323" s="51"/>
      <c r="CB323" s="51"/>
      <c r="CC323" s="51"/>
      <c r="CD323" s="51"/>
      <c r="CE323" s="51"/>
      <c r="CF323" s="51"/>
      <c r="CG323" s="51"/>
      <c r="CH323" s="51"/>
      <c r="CI323" s="51"/>
      <c r="CJ323" s="51"/>
      <c r="CK323" s="51"/>
      <c r="CL323" s="51"/>
      <c r="CM323" s="51"/>
      <c r="CN323" s="51"/>
      <c r="CO323" s="51"/>
      <c r="CP323" s="51"/>
      <c r="CQ323" s="51"/>
      <c r="CR323" s="51"/>
      <c r="CS323" s="51"/>
      <c r="CT323" s="51"/>
      <c r="CU323" s="51"/>
      <c r="CV323" s="51"/>
      <c r="CW323" s="51"/>
      <c r="CX323" s="51"/>
      <c r="CY323" s="51"/>
      <c r="CZ323" s="51"/>
      <c r="DA323" s="51"/>
      <c r="DB323" s="51"/>
      <c r="DC323" s="51"/>
      <c r="DD323" s="51"/>
      <c r="DE323" s="51"/>
      <c r="DF323" s="51"/>
      <c r="DG323" s="51"/>
    </row>
    <row r="324">
      <c r="A324" s="51"/>
      <c r="B324" s="136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  <c r="BR324" s="51"/>
      <c r="BS324" s="51"/>
      <c r="BT324" s="51"/>
      <c r="BU324" s="51"/>
      <c r="BV324" s="51"/>
      <c r="BW324" s="51"/>
      <c r="BX324" s="51"/>
      <c r="BY324" s="51"/>
      <c r="BZ324" s="51"/>
      <c r="CA324" s="51"/>
      <c r="CB324" s="51"/>
      <c r="CC324" s="51"/>
      <c r="CD324" s="51"/>
      <c r="CE324" s="51"/>
      <c r="CF324" s="51"/>
      <c r="CG324" s="51"/>
      <c r="CH324" s="51"/>
      <c r="CI324" s="51"/>
      <c r="CJ324" s="51"/>
      <c r="CK324" s="51"/>
      <c r="CL324" s="51"/>
      <c r="CM324" s="51"/>
      <c r="CN324" s="51"/>
      <c r="CO324" s="51"/>
      <c r="CP324" s="51"/>
      <c r="CQ324" s="51"/>
      <c r="CR324" s="51"/>
      <c r="CS324" s="51"/>
      <c r="CT324" s="51"/>
      <c r="CU324" s="51"/>
      <c r="CV324" s="51"/>
      <c r="CW324" s="51"/>
      <c r="CX324" s="51"/>
      <c r="CY324" s="51"/>
      <c r="CZ324" s="51"/>
      <c r="DA324" s="51"/>
      <c r="DB324" s="51"/>
      <c r="DC324" s="51"/>
      <c r="DD324" s="51"/>
      <c r="DE324" s="51"/>
      <c r="DF324" s="51"/>
      <c r="DG324" s="51"/>
    </row>
    <row r="325">
      <c r="A325" s="51"/>
      <c r="B325" s="136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51"/>
      <c r="CB325" s="51"/>
      <c r="CC325" s="51"/>
      <c r="CD325" s="51"/>
      <c r="CE325" s="51"/>
      <c r="CF325" s="51"/>
      <c r="CG325" s="51"/>
      <c r="CH325" s="51"/>
      <c r="CI325" s="51"/>
      <c r="CJ325" s="51"/>
      <c r="CK325" s="51"/>
      <c r="CL325" s="51"/>
      <c r="CM325" s="51"/>
      <c r="CN325" s="51"/>
      <c r="CO325" s="51"/>
      <c r="CP325" s="51"/>
      <c r="CQ325" s="51"/>
      <c r="CR325" s="51"/>
      <c r="CS325" s="51"/>
      <c r="CT325" s="51"/>
      <c r="CU325" s="51"/>
      <c r="CV325" s="51"/>
      <c r="CW325" s="51"/>
      <c r="CX325" s="51"/>
      <c r="CY325" s="51"/>
      <c r="CZ325" s="51"/>
      <c r="DA325" s="51"/>
      <c r="DB325" s="51"/>
      <c r="DC325" s="51"/>
      <c r="DD325" s="51"/>
      <c r="DE325" s="51"/>
      <c r="DF325" s="51"/>
      <c r="DG325" s="51"/>
    </row>
    <row r="326">
      <c r="A326" s="51"/>
      <c r="B326" s="136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  <c r="BR326" s="51"/>
      <c r="BS326" s="51"/>
      <c r="BT326" s="51"/>
      <c r="BU326" s="51"/>
      <c r="BV326" s="51"/>
      <c r="BW326" s="51"/>
      <c r="BX326" s="51"/>
      <c r="BY326" s="51"/>
      <c r="BZ326" s="51"/>
      <c r="CA326" s="51"/>
      <c r="CB326" s="51"/>
      <c r="CC326" s="51"/>
      <c r="CD326" s="51"/>
      <c r="CE326" s="51"/>
      <c r="CF326" s="51"/>
      <c r="CG326" s="51"/>
      <c r="CH326" s="51"/>
      <c r="CI326" s="51"/>
      <c r="CJ326" s="51"/>
      <c r="CK326" s="51"/>
      <c r="CL326" s="51"/>
      <c r="CM326" s="51"/>
      <c r="CN326" s="51"/>
      <c r="CO326" s="51"/>
      <c r="CP326" s="51"/>
      <c r="CQ326" s="51"/>
      <c r="CR326" s="51"/>
      <c r="CS326" s="51"/>
      <c r="CT326" s="51"/>
      <c r="CU326" s="51"/>
      <c r="CV326" s="51"/>
      <c r="CW326" s="51"/>
      <c r="CX326" s="51"/>
      <c r="CY326" s="51"/>
      <c r="CZ326" s="51"/>
      <c r="DA326" s="51"/>
      <c r="DB326" s="51"/>
      <c r="DC326" s="51"/>
      <c r="DD326" s="51"/>
      <c r="DE326" s="51"/>
      <c r="DF326" s="51"/>
      <c r="DG326" s="51"/>
    </row>
    <row r="327">
      <c r="A327" s="51"/>
      <c r="B327" s="136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  <c r="BR327" s="51"/>
      <c r="BS327" s="51"/>
      <c r="BT327" s="51"/>
      <c r="BU327" s="51"/>
      <c r="BV327" s="51"/>
      <c r="BW327" s="51"/>
      <c r="BX327" s="51"/>
      <c r="BY327" s="51"/>
      <c r="BZ327" s="51"/>
      <c r="CA327" s="51"/>
      <c r="CB327" s="51"/>
      <c r="CC327" s="51"/>
      <c r="CD327" s="51"/>
      <c r="CE327" s="51"/>
      <c r="CF327" s="51"/>
      <c r="CG327" s="51"/>
      <c r="CH327" s="51"/>
      <c r="CI327" s="51"/>
      <c r="CJ327" s="51"/>
      <c r="CK327" s="51"/>
      <c r="CL327" s="51"/>
      <c r="CM327" s="51"/>
      <c r="CN327" s="51"/>
      <c r="CO327" s="51"/>
      <c r="CP327" s="51"/>
      <c r="CQ327" s="51"/>
      <c r="CR327" s="51"/>
      <c r="CS327" s="51"/>
      <c r="CT327" s="51"/>
      <c r="CU327" s="51"/>
      <c r="CV327" s="51"/>
      <c r="CW327" s="51"/>
      <c r="CX327" s="51"/>
      <c r="CY327" s="51"/>
      <c r="CZ327" s="51"/>
      <c r="DA327" s="51"/>
      <c r="DB327" s="51"/>
      <c r="DC327" s="51"/>
      <c r="DD327" s="51"/>
      <c r="DE327" s="51"/>
      <c r="DF327" s="51"/>
      <c r="DG327" s="51"/>
    </row>
    <row r="328">
      <c r="A328" s="51"/>
      <c r="B328" s="136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  <c r="BR328" s="51"/>
      <c r="BS328" s="51"/>
      <c r="BT328" s="51"/>
      <c r="BU328" s="51"/>
      <c r="BV328" s="51"/>
      <c r="BW328" s="51"/>
      <c r="BX328" s="51"/>
      <c r="BY328" s="51"/>
      <c r="BZ328" s="51"/>
      <c r="CA328" s="51"/>
      <c r="CB328" s="51"/>
      <c r="CC328" s="51"/>
      <c r="CD328" s="51"/>
      <c r="CE328" s="51"/>
      <c r="CF328" s="51"/>
      <c r="CG328" s="51"/>
      <c r="CH328" s="51"/>
      <c r="CI328" s="51"/>
      <c r="CJ328" s="51"/>
      <c r="CK328" s="51"/>
      <c r="CL328" s="51"/>
      <c r="CM328" s="51"/>
      <c r="CN328" s="51"/>
      <c r="CO328" s="51"/>
      <c r="CP328" s="51"/>
      <c r="CQ328" s="51"/>
      <c r="CR328" s="51"/>
      <c r="CS328" s="51"/>
      <c r="CT328" s="51"/>
      <c r="CU328" s="51"/>
      <c r="CV328" s="51"/>
      <c r="CW328" s="51"/>
      <c r="CX328" s="51"/>
      <c r="CY328" s="51"/>
      <c r="CZ328" s="51"/>
      <c r="DA328" s="51"/>
      <c r="DB328" s="51"/>
      <c r="DC328" s="51"/>
      <c r="DD328" s="51"/>
      <c r="DE328" s="51"/>
      <c r="DF328" s="51"/>
      <c r="DG328" s="51"/>
    </row>
    <row r="329">
      <c r="A329" s="51"/>
      <c r="B329" s="136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  <c r="BR329" s="51"/>
      <c r="BS329" s="51"/>
      <c r="BT329" s="51"/>
      <c r="BU329" s="51"/>
      <c r="BV329" s="51"/>
      <c r="BW329" s="51"/>
      <c r="BX329" s="51"/>
      <c r="BY329" s="51"/>
      <c r="BZ329" s="51"/>
      <c r="CA329" s="51"/>
      <c r="CB329" s="51"/>
      <c r="CC329" s="51"/>
      <c r="CD329" s="51"/>
      <c r="CE329" s="51"/>
      <c r="CF329" s="51"/>
      <c r="CG329" s="51"/>
      <c r="CH329" s="51"/>
      <c r="CI329" s="51"/>
      <c r="CJ329" s="51"/>
      <c r="CK329" s="51"/>
      <c r="CL329" s="51"/>
      <c r="CM329" s="51"/>
      <c r="CN329" s="51"/>
      <c r="CO329" s="51"/>
      <c r="CP329" s="51"/>
      <c r="CQ329" s="51"/>
      <c r="CR329" s="51"/>
      <c r="CS329" s="51"/>
      <c r="CT329" s="51"/>
      <c r="CU329" s="51"/>
      <c r="CV329" s="51"/>
      <c r="CW329" s="51"/>
      <c r="CX329" s="51"/>
      <c r="CY329" s="51"/>
      <c r="CZ329" s="51"/>
      <c r="DA329" s="51"/>
      <c r="DB329" s="51"/>
      <c r="DC329" s="51"/>
      <c r="DD329" s="51"/>
      <c r="DE329" s="51"/>
      <c r="DF329" s="51"/>
      <c r="DG329" s="51"/>
    </row>
    <row r="330">
      <c r="A330" s="51"/>
      <c r="B330" s="136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51"/>
      <c r="CB330" s="51"/>
      <c r="CC330" s="51"/>
      <c r="CD330" s="51"/>
      <c r="CE330" s="51"/>
      <c r="CF330" s="51"/>
      <c r="CG330" s="51"/>
      <c r="CH330" s="51"/>
      <c r="CI330" s="51"/>
      <c r="CJ330" s="51"/>
      <c r="CK330" s="51"/>
      <c r="CL330" s="51"/>
      <c r="CM330" s="51"/>
      <c r="CN330" s="51"/>
      <c r="CO330" s="51"/>
      <c r="CP330" s="51"/>
      <c r="CQ330" s="51"/>
      <c r="CR330" s="51"/>
      <c r="CS330" s="51"/>
      <c r="CT330" s="51"/>
      <c r="CU330" s="51"/>
      <c r="CV330" s="51"/>
      <c r="CW330" s="51"/>
      <c r="CX330" s="51"/>
      <c r="CY330" s="51"/>
      <c r="CZ330" s="51"/>
      <c r="DA330" s="51"/>
      <c r="DB330" s="51"/>
      <c r="DC330" s="51"/>
      <c r="DD330" s="51"/>
      <c r="DE330" s="51"/>
      <c r="DF330" s="51"/>
      <c r="DG330" s="51"/>
    </row>
    <row r="331">
      <c r="A331" s="51"/>
      <c r="B331" s="136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  <c r="BR331" s="51"/>
      <c r="BS331" s="51"/>
      <c r="BT331" s="51"/>
      <c r="BU331" s="51"/>
      <c r="BV331" s="51"/>
      <c r="BW331" s="51"/>
      <c r="BX331" s="51"/>
      <c r="BY331" s="51"/>
      <c r="BZ331" s="51"/>
      <c r="CA331" s="51"/>
      <c r="CB331" s="51"/>
      <c r="CC331" s="51"/>
      <c r="CD331" s="51"/>
      <c r="CE331" s="51"/>
      <c r="CF331" s="51"/>
      <c r="CG331" s="51"/>
      <c r="CH331" s="51"/>
      <c r="CI331" s="51"/>
      <c r="CJ331" s="51"/>
      <c r="CK331" s="51"/>
      <c r="CL331" s="51"/>
      <c r="CM331" s="51"/>
      <c r="CN331" s="51"/>
      <c r="CO331" s="51"/>
      <c r="CP331" s="51"/>
      <c r="CQ331" s="51"/>
      <c r="CR331" s="51"/>
      <c r="CS331" s="51"/>
      <c r="CT331" s="51"/>
      <c r="CU331" s="51"/>
      <c r="CV331" s="51"/>
      <c r="CW331" s="51"/>
      <c r="CX331" s="51"/>
      <c r="CY331" s="51"/>
      <c r="CZ331" s="51"/>
      <c r="DA331" s="51"/>
      <c r="DB331" s="51"/>
      <c r="DC331" s="51"/>
      <c r="DD331" s="51"/>
      <c r="DE331" s="51"/>
      <c r="DF331" s="51"/>
      <c r="DG331" s="51"/>
    </row>
    <row r="332">
      <c r="A332" s="51"/>
      <c r="B332" s="136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  <c r="BR332" s="51"/>
      <c r="BS332" s="51"/>
      <c r="BT332" s="51"/>
      <c r="BU332" s="51"/>
      <c r="BV332" s="51"/>
      <c r="BW332" s="51"/>
      <c r="BX332" s="51"/>
      <c r="BY332" s="51"/>
      <c r="BZ332" s="51"/>
      <c r="CA332" s="51"/>
      <c r="CB332" s="51"/>
      <c r="CC332" s="51"/>
      <c r="CD332" s="51"/>
      <c r="CE332" s="51"/>
      <c r="CF332" s="51"/>
      <c r="CG332" s="51"/>
      <c r="CH332" s="51"/>
      <c r="CI332" s="51"/>
      <c r="CJ332" s="51"/>
      <c r="CK332" s="51"/>
      <c r="CL332" s="51"/>
      <c r="CM332" s="51"/>
      <c r="CN332" s="51"/>
      <c r="CO332" s="51"/>
      <c r="CP332" s="51"/>
      <c r="CQ332" s="51"/>
      <c r="CR332" s="51"/>
      <c r="CS332" s="51"/>
      <c r="CT332" s="51"/>
      <c r="CU332" s="51"/>
      <c r="CV332" s="51"/>
      <c r="CW332" s="51"/>
      <c r="CX332" s="51"/>
      <c r="CY332" s="51"/>
      <c r="CZ332" s="51"/>
      <c r="DA332" s="51"/>
      <c r="DB332" s="51"/>
      <c r="DC332" s="51"/>
      <c r="DD332" s="51"/>
      <c r="DE332" s="51"/>
      <c r="DF332" s="51"/>
      <c r="DG332" s="51"/>
    </row>
    <row r="333">
      <c r="A333" s="51"/>
      <c r="B333" s="136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  <c r="BR333" s="51"/>
      <c r="BS333" s="51"/>
      <c r="BT333" s="51"/>
      <c r="BU333" s="51"/>
      <c r="BV333" s="51"/>
      <c r="BW333" s="51"/>
      <c r="BX333" s="51"/>
      <c r="BY333" s="51"/>
      <c r="BZ333" s="51"/>
      <c r="CA333" s="51"/>
      <c r="CB333" s="51"/>
      <c r="CC333" s="51"/>
      <c r="CD333" s="51"/>
      <c r="CE333" s="51"/>
      <c r="CF333" s="51"/>
      <c r="CG333" s="51"/>
      <c r="CH333" s="51"/>
      <c r="CI333" s="51"/>
      <c r="CJ333" s="51"/>
      <c r="CK333" s="51"/>
      <c r="CL333" s="51"/>
      <c r="CM333" s="51"/>
      <c r="CN333" s="51"/>
      <c r="CO333" s="51"/>
      <c r="CP333" s="51"/>
      <c r="CQ333" s="51"/>
      <c r="CR333" s="51"/>
      <c r="CS333" s="51"/>
      <c r="CT333" s="51"/>
      <c r="CU333" s="51"/>
      <c r="CV333" s="51"/>
      <c r="CW333" s="51"/>
      <c r="CX333" s="51"/>
      <c r="CY333" s="51"/>
      <c r="CZ333" s="51"/>
      <c r="DA333" s="51"/>
      <c r="DB333" s="51"/>
      <c r="DC333" s="51"/>
      <c r="DD333" s="51"/>
      <c r="DE333" s="51"/>
      <c r="DF333" s="51"/>
      <c r="DG333" s="51"/>
    </row>
    <row r="334">
      <c r="A334" s="51"/>
      <c r="B334" s="136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  <c r="BR334" s="51"/>
      <c r="BS334" s="51"/>
      <c r="BT334" s="51"/>
      <c r="BU334" s="51"/>
      <c r="BV334" s="51"/>
      <c r="BW334" s="51"/>
      <c r="BX334" s="51"/>
      <c r="BY334" s="51"/>
      <c r="BZ334" s="51"/>
      <c r="CA334" s="51"/>
      <c r="CB334" s="51"/>
      <c r="CC334" s="51"/>
      <c r="CD334" s="51"/>
      <c r="CE334" s="51"/>
      <c r="CF334" s="51"/>
      <c r="CG334" s="51"/>
      <c r="CH334" s="51"/>
      <c r="CI334" s="51"/>
      <c r="CJ334" s="51"/>
      <c r="CK334" s="51"/>
      <c r="CL334" s="51"/>
      <c r="CM334" s="51"/>
      <c r="CN334" s="51"/>
      <c r="CO334" s="51"/>
      <c r="CP334" s="51"/>
      <c r="CQ334" s="51"/>
      <c r="CR334" s="51"/>
      <c r="CS334" s="51"/>
      <c r="CT334" s="51"/>
      <c r="CU334" s="51"/>
      <c r="CV334" s="51"/>
      <c r="CW334" s="51"/>
      <c r="CX334" s="51"/>
      <c r="CY334" s="51"/>
      <c r="CZ334" s="51"/>
      <c r="DA334" s="51"/>
      <c r="DB334" s="51"/>
      <c r="DC334" s="51"/>
      <c r="DD334" s="51"/>
      <c r="DE334" s="51"/>
      <c r="DF334" s="51"/>
      <c r="DG334" s="51"/>
    </row>
    <row r="335">
      <c r="A335" s="51"/>
      <c r="B335" s="136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  <c r="BR335" s="51"/>
      <c r="BS335" s="51"/>
      <c r="BT335" s="51"/>
      <c r="BU335" s="51"/>
      <c r="BV335" s="51"/>
      <c r="BW335" s="51"/>
      <c r="BX335" s="51"/>
      <c r="BY335" s="51"/>
      <c r="BZ335" s="51"/>
      <c r="CA335" s="51"/>
      <c r="CB335" s="51"/>
      <c r="CC335" s="51"/>
      <c r="CD335" s="51"/>
      <c r="CE335" s="51"/>
      <c r="CF335" s="51"/>
      <c r="CG335" s="51"/>
      <c r="CH335" s="51"/>
      <c r="CI335" s="51"/>
      <c r="CJ335" s="51"/>
      <c r="CK335" s="51"/>
      <c r="CL335" s="51"/>
      <c r="CM335" s="51"/>
      <c r="CN335" s="51"/>
      <c r="CO335" s="51"/>
      <c r="CP335" s="51"/>
      <c r="CQ335" s="51"/>
      <c r="CR335" s="51"/>
      <c r="CS335" s="51"/>
      <c r="CT335" s="51"/>
      <c r="CU335" s="51"/>
      <c r="CV335" s="51"/>
      <c r="CW335" s="51"/>
      <c r="CX335" s="51"/>
      <c r="CY335" s="51"/>
      <c r="CZ335" s="51"/>
      <c r="DA335" s="51"/>
      <c r="DB335" s="51"/>
      <c r="DC335" s="51"/>
      <c r="DD335" s="51"/>
      <c r="DE335" s="51"/>
      <c r="DF335" s="51"/>
      <c r="DG335" s="51"/>
    </row>
    <row r="336">
      <c r="A336" s="51"/>
      <c r="B336" s="136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  <c r="BR336" s="51"/>
      <c r="BS336" s="51"/>
      <c r="BT336" s="51"/>
      <c r="BU336" s="51"/>
      <c r="BV336" s="51"/>
      <c r="BW336" s="51"/>
      <c r="BX336" s="51"/>
      <c r="BY336" s="51"/>
      <c r="BZ336" s="51"/>
      <c r="CA336" s="51"/>
      <c r="CB336" s="51"/>
      <c r="CC336" s="51"/>
      <c r="CD336" s="51"/>
      <c r="CE336" s="51"/>
      <c r="CF336" s="51"/>
      <c r="CG336" s="51"/>
      <c r="CH336" s="51"/>
      <c r="CI336" s="51"/>
      <c r="CJ336" s="51"/>
      <c r="CK336" s="51"/>
      <c r="CL336" s="51"/>
      <c r="CM336" s="51"/>
      <c r="CN336" s="51"/>
      <c r="CO336" s="51"/>
      <c r="CP336" s="51"/>
      <c r="CQ336" s="51"/>
      <c r="CR336" s="51"/>
      <c r="CS336" s="51"/>
      <c r="CT336" s="51"/>
      <c r="CU336" s="51"/>
      <c r="CV336" s="51"/>
      <c r="CW336" s="51"/>
      <c r="CX336" s="51"/>
      <c r="CY336" s="51"/>
      <c r="CZ336" s="51"/>
      <c r="DA336" s="51"/>
      <c r="DB336" s="51"/>
      <c r="DC336" s="51"/>
      <c r="DD336" s="51"/>
      <c r="DE336" s="51"/>
      <c r="DF336" s="51"/>
      <c r="DG336" s="51"/>
    </row>
    <row r="337">
      <c r="A337" s="51"/>
      <c r="B337" s="136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  <c r="BR337" s="51"/>
      <c r="BS337" s="51"/>
      <c r="BT337" s="51"/>
      <c r="BU337" s="51"/>
      <c r="BV337" s="51"/>
      <c r="BW337" s="51"/>
      <c r="BX337" s="51"/>
      <c r="BY337" s="51"/>
      <c r="BZ337" s="51"/>
      <c r="CA337" s="51"/>
      <c r="CB337" s="51"/>
      <c r="CC337" s="51"/>
      <c r="CD337" s="51"/>
      <c r="CE337" s="51"/>
      <c r="CF337" s="51"/>
      <c r="CG337" s="51"/>
      <c r="CH337" s="51"/>
      <c r="CI337" s="51"/>
      <c r="CJ337" s="51"/>
      <c r="CK337" s="51"/>
      <c r="CL337" s="51"/>
      <c r="CM337" s="51"/>
      <c r="CN337" s="51"/>
      <c r="CO337" s="51"/>
      <c r="CP337" s="51"/>
      <c r="CQ337" s="51"/>
      <c r="CR337" s="51"/>
      <c r="CS337" s="51"/>
      <c r="CT337" s="51"/>
      <c r="CU337" s="51"/>
      <c r="CV337" s="51"/>
      <c r="CW337" s="51"/>
      <c r="CX337" s="51"/>
      <c r="CY337" s="51"/>
      <c r="CZ337" s="51"/>
      <c r="DA337" s="51"/>
      <c r="DB337" s="51"/>
      <c r="DC337" s="51"/>
      <c r="DD337" s="51"/>
      <c r="DE337" s="51"/>
      <c r="DF337" s="51"/>
      <c r="DG337" s="51"/>
    </row>
    <row r="338">
      <c r="A338" s="51"/>
      <c r="B338" s="136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51"/>
      <c r="BS338" s="51"/>
      <c r="BT338" s="51"/>
      <c r="BU338" s="51"/>
      <c r="BV338" s="51"/>
      <c r="BW338" s="51"/>
      <c r="BX338" s="51"/>
      <c r="BY338" s="51"/>
      <c r="BZ338" s="51"/>
      <c r="CA338" s="51"/>
      <c r="CB338" s="51"/>
      <c r="CC338" s="51"/>
      <c r="CD338" s="51"/>
      <c r="CE338" s="51"/>
      <c r="CF338" s="51"/>
      <c r="CG338" s="51"/>
      <c r="CH338" s="51"/>
      <c r="CI338" s="51"/>
      <c r="CJ338" s="51"/>
      <c r="CK338" s="51"/>
      <c r="CL338" s="51"/>
      <c r="CM338" s="51"/>
      <c r="CN338" s="51"/>
      <c r="CO338" s="51"/>
      <c r="CP338" s="51"/>
      <c r="CQ338" s="51"/>
      <c r="CR338" s="51"/>
      <c r="CS338" s="51"/>
      <c r="CT338" s="51"/>
      <c r="CU338" s="51"/>
      <c r="CV338" s="51"/>
      <c r="CW338" s="51"/>
      <c r="CX338" s="51"/>
      <c r="CY338" s="51"/>
      <c r="CZ338" s="51"/>
      <c r="DA338" s="51"/>
      <c r="DB338" s="51"/>
      <c r="DC338" s="51"/>
      <c r="DD338" s="51"/>
      <c r="DE338" s="51"/>
      <c r="DF338" s="51"/>
      <c r="DG338" s="51"/>
    </row>
    <row r="339">
      <c r="A339" s="51"/>
      <c r="B339" s="136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  <c r="BR339" s="51"/>
      <c r="BS339" s="51"/>
      <c r="BT339" s="51"/>
      <c r="BU339" s="51"/>
      <c r="BV339" s="51"/>
      <c r="BW339" s="51"/>
      <c r="BX339" s="51"/>
      <c r="BY339" s="51"/>
      <c r="BZ339" s="51"/>
      <c r="CA339" s="51"/>
      <c r="CB339" s="51"/>
      <c r="CC339" s="51"/>
      <c r="CD339" s="51"/>
      <c r="CE339" s="51"/>
      <c r="CF339" s="51"/>
      <c r="CG339" s="51"/>
      <c r="CH339" s="51"/>
      <c r="CI339" s="51"/>
      <c r="CJ339" s="51"/>
      <c r="CK339" s="51"/>
      <c r="CL339" s="51"/>
      <c r="CM339" s="51"/>
      <c r="CN339" s="51"/>
      <c r="CO339" s="51"/>
      <c r="CP339" s="51"/>
      <c r="CQ339" s="51"/>
      <c r="CR339" s="51"/>
      <c r="CS339" s="51"/>
      <c r="CT339" s="51"/>
      <c r="CU339" s="51"/>
      <c r="CV339" s="51"/>
      <c r="CW339" s="51"/>
      <c r="CX339" s="51"/>
      <c r="CY339" s="51"/>
      <c r="CZ339" s="51"/>
      <c r="DA339" s="51"/>
      <c r="DB339" s="51"/>
      <c r="DC339" s="51"/>
      <c r="DD339" s="51"/>
      <c r="DE339" s="51"/>
      <c r="DF339" s="51"/>
      <c r="DG339" s="51"/>
    </row>
    <row r="340">
      <c r="A340" s="51"/>
      <c r="B340" s="136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  <c r="BR340" s="51"/>
      <c r="BS340" s="51"/>
      <c r="BT340" s="51"/>
      <c r="BU340" s="51"/>
      <c r="BV340" s="51"/>
      <c r="BW340" s="51"/>
      <c r="BX340" s="51"/>
      <c r="BY340" s="51"/>
      <c r="BZ340" s="51"/>
      <c r="CA340" s="51"/>
      <c r="CB340" s="51"/>
      <c r="CC340" s="51"/>
      <c r="CD340" s="51"/>
      <c r="CE340" s="51"/>
      <c r="CF340" s="51"/>
      <c r="CG340" s="51"/>
      <c r="CH340" s="51"/>
      <c r="CI340" s="51"/>
      <c r="CJ340" s="51"/>
      <c r="CK340" s="51"/>
      <c r="CL340" s="51"/>
      <c r="CM340" s="51"/>
      <c r="CN340" s="51"/>
      <c r="CO340" s="51"/>
      <c r="CP340" s="51"/>
      <c r="CQ340" s="51"/>
      <c r="CR340" s="51"/>
      <c r="CS340" s="51"/>
      <c r="CT340" s="51"/>
      <c r="CU340" s="51"/>
      <c r="CV340" s="51"/>
      <c r="CW340" s="51"/>
      <c r="CX340" s="51"/>
      <c r="CY340" s="51"/>
      <c r="CZ340" s="51"/>
      <c r="DA340" s="51"/>
      <c r="DB340" s="51"/>
      <c r="DC340" s="51"/>
      <c r="DD340" s="51"/>
      <c r="DE340" s="51"/>
      <c r="DF340" s="51"/>
      <c r="DG340" s="51"/>
    </row>
    <row r="341">
      <c r="A341" s="51"/>
      <c r="B341" s="136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  <c r="BR341" s="51"/>
      <c r="BS341" s="51"/>
      <c r="BT341" s="51"/>
      <c r="BU341" s="51"/>
      <c r="BV341" s="51"/>
      <c r="BW341" s="51"/>
      <c r="BX341" s="51"/>
      <c r="BY341" s="51"/>
      <c r="BZ341" s="51"/>
      <c r="CA341" s="51"/>
      <c r="CB341" s="51"/>
      <c r="CC341" s="51"/>
      <c r="CD341" s="51"/>
      <c r="CE341" s="51"/>
      <c r="CF341" s="51"/>
      <c r="CG341" s="51"/>
      <c r="CH341" s="51"/>
      <c r="CI341" s="51"/>
      <c r="CJ341" s="51"/>
      <c r="CK341" s="51"/>
      <c r="CL341" s="51"/>
      <c r="CM341" s="51"/>
      <c r="CN341" s="51"/>
      <c r="CO341" s="51"/>
      <c r="CP341" s="51"/>
      <c r="CQ341" s="51"/>
      <c r="CR341" s="51"/>
      <c r="CS341" s="51"/>
      <c r="CT341" s="51"/>
      <c r="CU341" s="51"/>
      <c r="CV341" s="51"/>
      <c r="CW341" s="51"/>
      <c r="CX341" s="51"/>
      <c r="CY341" s="51"/>
      <c r="CZ341" s="51"/>
      <c r="DA341" s="51"/>
      <c r="DB341" s="51"/>
      <c r="DC341" s="51"/>
      <c r="DD341" s="51"/>
      <c r="DE341" s="51"/>
      <c r="DF341" s="51"/>
      <c r="DG341" s="51"/>
    </row>
    <row r="342">
      <c r="A342" s="51"/>
      <c r="B342" s="136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51"/>
      <c r="BS342" s="51"/>
      <c r="BT342" s="51"/>
      <c r="BU342" s="51"/>
      <c r="BV342" s="51"/>
      <c r="BW342" s="51"/>
      <c r="BX342" s="51"/>
      <c r="BY342" s="51"/>
      <c r="BZ342" s="51"/>
      <c r="CA342" s="51"/>
      <c r="CB342" s="51"/>
      <c r="CC342" s="51"/>
      <c r="CD342" s="51"/>
      <c r="CE342" s="51"/>
      <c r="CF342" s="51"/>
      <c r="CG342" s="51"/>
      <c r="CH342" s="51"/>
      <c r="CI342" s="51"/>
      <c r="CJ342" s="51"/>
      <c r="CK342" s="51"/>
      <c r="CL342" s="51"/>
      <c r="CM342" s="51"/>
      <c r="CN342" s="51"/>
      <c r="CO342" s="51"/>
      <c r="CP342" s="51"/>
      <c r="CQ342" s="51"/>
      <c r="CR342" s="51"/>
      <c r="CS342" s="51"/>
      <c r="CT342" s="51"/>
      <c r="CU342" s="51"/>
      <c r="CV342" s="51"/>
      <c r="CW342" s="51"/>
      <c r="CX342" s="51"/>
      <c r="CY342" s="51"/>
      <c r="CZ342" s="51"/>
      <c r="DA342" s="51"/>
      <c r="DB342" s="51"/>
      <c r="DC342" s="51"/>
      <c r="DD342" s="51"/>
      <c r="DE342" s="51"/>
      <c r="DF342" s="51"/>
      <c r="DG342" s="51"/>
    </row>
    <row r="343">
      <c r="A343" s="51"/>
      <c r="B343" s="136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51"/>
      <c r="BS343" s="51"/>
      <c r="BT343" s="51"/>
      <c r="BU343" s="51"/>
      <c r="BV343" s="51"/>
      <c r="BW343" s="51"/>
      <c r="BX343" s="51"/>
      <c r="BY343" s="51"/>
      <c r="BZ343" s="51"/>
      <c r="CA343" s="51"/>
      <c r="CB343" s="51"/>
      <c r="CC343" s="51"/>
      <c r="CD343" s="51"/>
      <c r="CE343" s="51"/>
      <c r="CF343" s="51"/>
      <c r="CG343" s="51"/>
      <c r="CH343" s="51"/>
      <c r="CI343" s="51"/>
      <c r="CJ343" s="51"/>
      <c r="CK343" s="51"/>
      <c r="CL343" s="51"/>
      <c r="CM343" s="51"/>
      <c r="CN343" s="51"/>
      <c r="CO343" s="51"/>
      <c r="CP343" s="51"/>
      <c r="CQ343" s="51"/>
      <c r="CR343" s="51"/>
      <c r="CS343" s="51"/>
      <c r="CT343" s="51"/>
      <c r="CU343" s="51"/>
      <c r="CV343" s="51"/>
      <c r="CW343" s="51"/>
      <c r="CX343" s="51"/>
      <c r="CY343" s="51"/>
      <c r="CZ343" s="51"/>
      <c r="DA343" s="51"/>
      <c r="DB343" s="51"/>
      <c r="DC343" s="51"/>
      <c r="DD343" s="51"/>
      <c r="DE343" s="51"/>
      <c r="DF343" s="51"/>
      <c r="DG343" s="51"/>
    </row>
    <row r="344">
      <c r="A344" s="51"/>
      <c r="B344" s="136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  <c r="BR344" s="51"/>
      <c r="BS344" s="51"/>
      <c r="BT344" s="51"/>
      <c r="BU344" s="51"/>
      <c r="BV344" s="51"/>
      <c r="BW344" s="51"/>
      <c r="BX344" s="51"/>
      <c r="BY344" s="51"/>
      <c r="BZ344" s="51"/>
      <c r="CA344" s="51"/>
      <c r="CB344" s="51"/>
      <c r="CC344" s="51"/>
      <c r="CD344" s="51"/>
      <c r="CE344" s="51"/>
      <c r="CF344" s="51"/>
      <c r="CG344" s="51"/>
      <c r="CH344" s="51"/>
      <c r="CI344" s="51"/>
      <c r="CJ344" s="51"/>
      <c r="CK344" s="51"/>
      <c r="CL344" s="51"/>
      <c r="CM344" s="51"/>
      <c r="CN344" s="51"/>
      <c r="CO344" s="51"/>
      <c r="CP344" s="51"/>
      <c r="CQ344" s="51"/>
      <c r="CR344" s="51"/>
      <c r="CS344" s="51"/>
      <c r="CT344" s="51"/>
      <c r="CU344" s="51"/>
      <c r="CV344" s="51"/>
      <c r="CW344" s="51"/>
      <c r="CX344" s="51"/>
      <c r="CY344" s="51"/>
      <c r="CZ344" s="51"/>
      <c r="DA344" s="51"/>
      <c r="DB344" s="51"/>
      <c r="DC344" s="51"/>
      <c r="DD344" s="51"/>
      <c r="DE344" s="51"/>
      <c r="DF344" s="51"/>
      <c r="DG344" s="51"/>
    </row>
    <row r="345">
      <c r="A345" s="51"/>
      <c r="B345" s="136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51"/>
      <c r="BS345" s="51"/>
      <c r="BT345" s="51"/>
      <c r="BU345" s="51"/>
      <c r="BV345" s="51"/>
      <c r="BW345" s="51"/>
      <c r="BX345" s="51"/>
      <c r="BY345" s="51"/>
      <c r="BZ345" s="51"/>
      <c r="CA345" s="51"/>
      <c r="CB345" s="51"/>
      <c r="CC345" s="51"/>
      <c r="CD345" s="51"/>
      <c r="CE345" s="51"/>
      <c r="CF345" s="51"/>
      <c r="CG345" s="51"/>
      <c r="CH345" s="51"/>
      <c r="CI345" s="51"/>
      <c r="CJ345" s="51"/>
      <c r="CK345" s="51"/>
      <c r="CL345" s="51"/>
      <c r="CM345" s="51"/>
      <c r="CN345" s="51"/>
      <c r="CO345" s="51"/>
      <c r="CP345" s="51"/>
      <c r="CQ345" s="51"/>
      <c r="CR345" s="51"/>
      <c r="CS345" s="51"/>
      <c r="CT345" s="51"/>
      <c r="CU345" s="51"/>
      <c r="CV345" s="51"/>
      <c r="CW345" s="51"/>
      <c r="CX345" s="51"/>
      <c r="CY345" s="51"/>
      <c r="CZ345" s="51"/>
      <c r="DA345" s="51"/>
      <c r="DB345" s="51"/>
      <c r="DC345" s="51"/>
      <c r="DD345" s="51"/>
      <c r="DE345" s="51"/>
      <c r="DF345" s="51"/>
      <c r="DG345" s="51"/>
    </row>
    <row r="346">
      <c r="A346" s="51"/>
      <c r="B346" s="136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  <c r="BR346" s="51"/>
      <c r="BS346" s="51"/>
      <c r="BT346" s="51"/>
      <c r="BU346" s="51"/>
      <c r="BV346" s="51"/>
      <c r="BW346" s="51"/>
      <c r="BX346" s="51"/>
      <c r="BY346" s="51"/>
      <c r="BZ346" s="51"/>
      <c r="CA346" s="51"/>
      <c r="CB346" s="51"/>
      <c r="CC346" s="51"/>
      <c r="CD346" s="51"/>
      <c r="CE346" s="51"/>
      <c r="CF346" s="51"/>
      <c r="CG346" s="51"/>
      <c r="CH346" s="51"/>
      <c r="CI346" s="51"/>
      <c r="CJ346" s="51"/>
      <c r="CK346" s="51"/>
      <c r="CL346" s="51"/>
      <c r="CM346" s="51"/>
      <c r="CN346" s="51"/>
      <c r="CO346" s="51"/>
      <c r="CP346" s="51"/>
      <c r="CQ346" s="51"/>
      <c r="CR346" s="51"/>
      <c r="CS346" s="51"/>
      <c r="CT346" s="51"/>
      <c r="CU346" s="51"/>
      <c r="CV346" s="51"/>
      <c r="CW346" s="51"/>
      <c r="CX346" s="51"/>
      <c r="CY346" s="51"/>
      <c r="CZ346" s="51"/>
      <c r="DA346" s="51"/>
      <c r="DB346" s="51"/>
      <c r="DC346" s="51"/>
      <c r="DD346" s="51"/>
      <c r="DE346" s="51"/>
      <c r="DF346" s="51"/>
      <c r="DG346" s="51"/>
    </row>
    <row r="347">
      <c r="A347" s="51"/>
      <c r="B347" s="136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  <c r="BR347" s="51"/>
      <c r="BS347" s="51"/>
      <c r="BT347" s="51"/>
      <c r="BU347" s="51"/>
      <c r="BV347" s="51"/>
      <c r="BW347" s="51"/>
      <c r="BX347" s="51"/>
      <c r="BY347" s="51"/>
      <c r="BZ347" s="51"/>
      <c r="CA347" s="51"/>
      <c r="CB347" s="51"/>
      <c r="CC347" s="51"/>
      <c r="CD347" s="51"/>
      <c r="CE347" s="51"/>
      <c r="CF347" s="51"/>
      <c r="CG347" s="51"/>
      <c r="CH347" s="51"/>
      <c r="CI347" s="51"/>
      <c r="CJ347" s="51"/>
      <c r="CK347" s="51"/>
      <c r="CL347" s="51"/>
      <c r="CM347" s="51"/>
      <c r="CN347" s="51"/>
      <c r="CO347" s="51"/>
      <c r="CP347" s="51"/>
      <c r="CQ347" s="51"/>
      <c r="CR347" s="51"/>
      <c r="CS347" s="51"/>
      <c r="CT347" s="51"/>
      <c r="CU347" s="51"/>
      <c r="CV347" s="51"/>
      <c r="CW347" s="51"/>
      <c r="CX347" s="51"/>
      <c r="CY347" s="51"/>
      <c r="CZ347" s="51"/>
      <c r="DA347" s="51"/>
      <c r="DB347" s="51"/>
      <c r="DC347" s="51"/>
      <c r="DD347" s="51"/>
      <c r="DE347" s="51"/>
      <c r="DF347" s="51"/>
      <c r="DG347" s="51"/>
    </row>
    <row r="348">
      <c r="A348" s="51"/>
      <c r="B348" s="136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  <c r="BR348" s="51"/>
      <c r="BS348" s="51"/>
      <c r="BT348" s="51"/>
      <c r="BU348" s="51"/>
      <c r="BV348" s="51"/>
      <c r="BW348" s="51"/>
      <c r="BX348" s="51"/>
      <c r="BY348" s="51"/>
      <c r="BZ348" s="51"/>
      <c r="CA348" s="51"/>
      <c r="CB348" s="51"/>
      <c r="CC348" s="51"/>
      <c r="CD348" s="51"/>
      <c r="CE348" s="51"/>
      <c r="CF348" s="51"/>
      <c r="CG348" s="51"/>
      <c r="CH348" s="51"/>
      <c r="CI348" s="51"/>
      <c r="CJ348" s="51"/>
      <c r="CK348" s="51"/>
      <c r="CL348" s="51"/>
      <c r="CM348" s="51"/>
      <c r="CN348" s="51"/>
      <c r="CO348" s="51"/>
      <c r="CP348" s="51"/>
      <c r="CQ348" s="51"/>
      <c r="CR348" s="51"/>
      <c r="CS348" s="51"/>
      <c r="CT348" s="51"/>
      <c r="CU348" s="51"/>
      <c r="CV348" s="51"/>
      <c r="CW348" s="51"/>
      <c r="CX348" s="51"/>
      <c r="CY348" s="51"/>
      <c r="CZ348" s="51"/>
      <c r="DA348" s="51"/>
      <c r="DB348" s="51"/>
      <c r="DC348" s="51"/>
      <c r="DD348" s="51"/>
      <c r="DE348" s="51"/>
      <c r="DF348" s="51"/>
      <c r="DG348" s="51"/>
    </row>
    <row r="349">
      <c r="A349" s="51"/>
      <c r="B349" s="136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  <c r="BR349" s="51"/>
      <c r="BS349" s="51"/>
      <c r="BT349" s="51"/>
      <c r="BU349" s="51"/>
      <c r="BV349" s="51"/>
      <c r="BW349" s="51"/>
      <c r="BX349" s="51"/>
      <c r="BY349" s="51"/>
      <c r="BZ349" s="51"/>
      <c r="CA349" s="51"/>
      <c r="CB349" s="51"/>
      <c r="CC349" s="51"/>
      <c r="CD349" s="51"/>
      <c r="CE349" s="51"/>
      <c r="CF349" s="51"/>
      <c r="CG349" s="51"/>
      <c r="CH349" s="51"/>
      <c r="CI349" s="51"/>
      <c r="CJ349" s="51"/>
      <c r="CK349" s="51"/>
      <c r="CL349" s="51"/>
      <c r="CM349" s="51"/>
      <c r="CN349" s="51"/>
      <c r="CO349" s="51"/>
      <c r="CP349" s="51"/>
      <c r="CQ349" s="51"/>
      <c r="CR349" s="51"/>
      <c r="CS349" s="51"/>
      <c r="CT349" s="51"/>
      <c r="CU349" s="51"/>
      <c r="CV349" s="51"/>
      <c r="CW349" s="51"/>
      <c r="CX349" s="51"/>
      <c r="CY349" s="51"/>
      <c r="CZ349" s="51"/>
      <c r="DA349" s="51"/>
      <c r="DB349" s="51"/>
      <c r="DC349" s="51"/>
      <c r="DD349" s="51"/>
      <c r="DE349" s="51"/>
      <c r="DF349" s="51"/>
      <c r="DG349" s="51"/>
    </row>
    <row r="350">
      <c r="A350" s="51"/>
      <c r="B350" s="136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  <c r="BR350" s="51"/>
      <c r="BS350" s="51"/>
      <c r="BT350" s="51"/>
      <c r="BU350" s="51"/>
      <c r="BV350" s="51"/>
      <c r="BW350" s="51"/>
      <c r="BX350" s="51"/>
      <c r="BY350" s="51"/>
      <c r="BZ350" s="51"/>
      <c r="CA350" s="51"/>
      <c r="CB350" s="51"/>
      <c r="CC350" s="51"/>
      <c r="CD350" s="51"/>
      <c r="CE350" s="51"/>
      <c r="CF350" s="51"/>
      <c r="CG350" s="51"/>
      <c r="CH350" s="51"/>
      <c r="CI350" s="51"/>
      <c r="CJ350" s="51"/>
      <c r="CK350" s="51"/>
      <c r="CL350" s="51"/>
      <c r="CM350" s="51"/>
      <c r="CN350" s="51"/>
      <c r="CO350" s="51"/>
      <c r="CP350" s="51"/>
      <c r="CQ350" s="51"/>
      <c r="CR350" s="51"/>
      <c r="CS350" s="51"/>
      <c r="CT350" s="51"/>
      <c r="CU350" s="51"/>
      <c r="CV350" s="51"/>
      <c r="CW350" s="51"/>
      <c r="CX350" s="51"/>
      <c r="CY350" s="51"/>
      <c r="CZ350" s="51"/>
      <c r="DA350" s="51"/>
      <c r="DB350" s="51"/>
      <c r="DC350" s="51"/>
      <c r="DD350" s="51"/>
      <c r="DE350" s="51"/>
      <c r="DF350" s="51"/>
      <c r="DG350" s="51"/>
    </row>
    <row r="351">
      <c r="A351" s="51"/>
      <c r="B351" s="136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  <c r="BR351" s="51"/>
      <c r="BS351" s="51"/>
      <c r="BT351" s="51"/>
      <c r="BU351" s="51"/>
      <c r="BV351" s="51"/>
      <c r="BW351" s="51"/>
      <c r="BX351" s="51"/>
      <c r="BY351" s="51"/>
      <c r="BZ351" s="51"/>
      <c r="CA351" s="51"/>
      <c r="CB351" s="51"/>
      <c r="CC351" s="51"/>
      <c r="CD351" s="51"/>
      <c r="CE351" s="51"/>
      <c r="CF351" s="51"/>
      <c r="CG351" s="51"/>
      <c r="CH351" s="51"/>
      <c r="CI351" s="51"/>
      <c r="CJ351" s="51"/>
      <c r="CK351" s="51"/>
      <c r="CL351" s="51"/>
      <c r="CM351" s="51"/>
      <c r="CN351" s="51"/>
      <c r="CO351" s="51"/>
      <c r="CP351" s="51"/>
      <c r="CQ351" s="51"/>
      <c r="CR351" s="51"/>
      <c r="CS351" s="51"/>
      <c r="CT351" s="51"/>
      <c r="CU351" s="51"/>
      <c r="CV351" s="51"/>
      <c r="CW351" s="51"/>
      <c r="CX351" s="51"/>
      <c r="CY351" s="51"/>
      <c r="CZ351" s="51"/>
      <c r="DA351" s="51"/>
      <c r="DB351" s="51"/>
      <c r="DC351" s="51"/>
      <c r="DD351" s="51"/>
      <c r="DE351" s="51"/>
      <c r="DF351" s="51"/>
      <c r="DG351" s="51"/>
    </row>
    <row r="352">
      <c r="A352" s="51"/>
      <c r="B352" s="136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  <c r="BR352" s="51"/>
      <c r="BS352" s="51"/>
      <c r="BT352" s="51"/>
      <c r="BU352" s="51"/>
      <c r="BV352" s="51"/>
      <c r="BW352" s="51"/>
      <c r="BX352" s="51"/>
      <c r="BY352" s="51"/>
      <c r="BZ352" s="51"/>
      <c r="CA352" s="51"/>
      <c r="CB352" s="51"/>
      <c r="CC352" s="51"/>
      <c r="CD352" s="51"/>
      <c r="CE352" s="51"/>
      <c r="CF352" s="51"/>
      <c r="CG352" s="51"/>
      <c r="CH352" s="51"/>
      <c r="CI352" s="51"/>
      <c r="CJ352" s="51"/>
      <c r="CK352" s="51"/>
      <c r="CL352" s="51"/>
      <c r="CM352" s="51"/>
      <c r="CN352" s="51"/>
      <c r="CO352" s="51"/>
      <c r="CP352" s="51"/>
      <c r="CQ352" s="51"/>
      <c r="CR352" s="51"/>
      <c r="CS352" s="51"/>
      <c r="CT352" s="51"/>
      <c r="CU352" s="51"/>
      <c r="CV352" s="51"/>
      <c r="CW352" s="51"/>
      <c r="CX352" s="51"/>
      <c r="CY352" s="51"/>
      <c r="CZ352" s="51"/>
      <c r="DA352" s="51"/>
      <c r="DB352" s="51"/>
      <c r="DC352" s="51"/>
      <c r="DD352" s="51"/>
      <c r="DE352" s="51"/>
      <c r="DF352" s="51"/>
      <c r="DG352" s="51"/>
    </row>
    <row r="353">
      <c r="A353" s="51"/>
      <c r="B353" s="136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  <c r="BR353" s="51"/>
      <c r="BS353" s="51"/>
      <c r="BT353" s="51"/>
      <c r="BU353" s="51"/>
      <c r="BV353" s="51"/>
      <c r="BW353" s="51"/>
      <c r="BX353" s="51"/>
      <c r="BY353" s="51"/>
      <c r="BZ353" s="51"/>
      <c r="CA353" s="51"/>
      <c r="CB353" s="51"/>
      <c r="CC353" s="51"/>
      <c r="CD353" s="51"/>
      <c r="CE353" s="51"/>
      <c r="CF353" s="51"/>
      <c r="CG353" s="51"/>
      <c r="CH353" s="51"/>
      <c r="CI353" s="51"/>
      <c r="CJ353" s="51"/>
      <c r="CK353" s="51"/>
      <c r="CL353" s="51"/>
      <c r="CM353" s="51"/>
      <c r="CN353" s="51"/>
      <c r="CO353" s="51"/>
      <c r="CP353" s="51"/>
      <c r="CQ353" s="51"/>
      <c r="CR353" s="51"/>
      <c r="CS353" s="51"/>
      <c r="CT353" s="51"/>
      <c r="CU353" s="51"/>
      <c r="CV353" s="51"/>
      <c r="CW353" s="51"/>
      <c r="CX353" s="51"/>
      <c r="CY353" s="51"/>
      <c r="CZ353" s="51"/>
      <c r="DA353" s="51"/>
      <c r="DB353" s="51"/>
      <c r="DC353" s="51"/>
      <c r="DD353" s="51"/>
      <c r="DE353" s="51"/>
      <c r="DF353" s="51"/>
      <c r="DG353" s="51"/>
    </row>
    <row r="354">
      <c r="A354" s="51"/>
      <c r="B354" s="136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  <c r="BR354" s="51"/>
      <c r="BS354" s="51"/>
      <c r="BT354" s="51"/>
      <c r="BU354" s="51"/>
      <c r="BV354" s="51"/>
      <c r="BW354" s="51"/>
      <c r="BX354" s="51"/>
      <c r="BY354" s="51"/>
      <c r="BZ354" s="51"/>
      <c r="CA354" s="51"/>
      <c r="CB354" s="51"/>
      <c r="CC354" s="51"/>
      <c r="CD354" s="51"/>
      <c r="CE354" s="51"/>
      <c r="CF354" s="51"/>
      <c r="CG354" s="51"/>
      <c r="CH354" s="51"/>
      <c r="CI354" s="51"/>
      <c r="CJ354" s="51"/>
      <c r="CK354" s="51"/>
      <c r="CL354" s="51"/>
      <c r="CM354" s="51"/>
      <c r="CN354" s="51"/>
      <c r="CO354" s="51"/>
      <c r="CP354" s="51"/>
      <c r="CQ354" s="51"/>
      <c r="CR354" s="51"/>
      <c r="CS354" s="51"/>
      <c r="CT354" s="51"/>
      <c r="CU354" s="51"/>
      <c r="CV354" s="51"/>
      <c r="CW354" s="51"/>
      <c r="CX354" s="51"/>
      <c r="CY354" s="51"/>
      <c r="CZ354" s="51"/>
      <c r="DA354" s="51"/>
      <c r="DB354" s="51"/>
      <c r="DC354" s="51"/>
      <c r="DD354" s="51"/>
      <c r="DE354" s="51"/>
      <c r="DF354" s="51"/>
      <c r="DG354" s="51"/>
    </row>
    <row r="355">
      <c r="A355" s="51"/>
      <c r="B355" s="136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  <c r="BR355" s="51"/>
      <c r="BS355" s="51"/>
      <c r="BT355" s="51"/>
      <c r="BU355" s="51"/>
      <c r="BV355" s="51"/>
      <c r="BW355" s="51"/>
      <c r="BX355" s="51"/>
      <c r="BY355" s="51"/>
      <c r="BZ355" s="51"/>
      <c r="CA355" s="51"/>
      <c r="CB355" s="51"/>
      <c r="CC355" s="51"/>
      <c r="CD355" s="51"/>
      <c r="CE355" s="51"/>
      <c r="CF355" s="51"/>
      <c r="CG355" s="51"/>
      <c r="CH355" s="51"/>
      <c r="CI355" s="51"/>
      <c r="CJ355" s="51"/>
      <c r="CK355" s="51"/>
      <c r="CL355" s="51"/>
      <c r="CM355" s="51"/>
      <c r="CN355" s="51"/>
      <c r="CO355" s="51"/>
      <c r="CP355" s="51"/>
      <c r="CQ355" s="51"/>
      <c r="CR355" s="51"/>
      <c r="CS355" s="51"/>
      <c r="CT355" s="51"/>
      <c r="CU355" s="51"/>
      <c r="CV355" s="51"/>
      <c r="CW355" s="51"/>
      <c r="CX355" s="51"/>
      <c r="CY355" s="51"/>
      <c r="CZ355" s="51"/>
      <c r="DA355" s="51"/>
      <c r="DB355" s="51"/>
      <c r="DC355" s="51"/>
      <c r="DD355" s="51"/>
      <c r="DE355" s="51"/>
      <c r="DF355" s="51"/>
      <c r="DG355" s="51"/>
    </row>
    <row r="356">
      <c r="A356" s="51"/>
      <c r="B356" s="136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51"/>
      <c r="CB356" s="51"/>
      <c r="CC356" s="51"/>
      <c r="CD356" s="51"/>
      <c r="CE356" s="51"/>
      <c r="CF356" s="51"/>
      <c r="CG356" s="51"/>
      <c r="CH356" s="51"/>
      <c r="CI356" s="51"/>
      <c r="CJ356" s="51"/>
      <c r="CK356" s="51"/>
      <c r="CL356" s="51"/>
      <c r="CM356" s="51"/>
      <c r="CN356" s="51"/>
      <c r="CO356" s="51"/>
      <c r="CP356" s="51"/>
      <c r="CQ356" s="51"/>
      <c r="CR356" s="51"/>
      <c r="CS356" s="51"/>
      <c r="CT356" s="51"/>
      <c r="CU356" s="51"/>
      <c r="CV356" s="51"/>
      <c r="CW356" s="51"/>
      <c r="CX356" s="51"/>
      <c r="CY356" s="51"/>
      <c r="CZ356" s="51"/>
      <c r="DA356" s="51"/>
      <c r="DB356" s="51"/>
      <c r="DC356" s="51"/>
      <c r="DD356" s="51"/>
      <c r="DE356" s="51"/>
      <c r="DF356" s="51"/>
      <c r="DG356" s="51"/>
    </row>
    <row r="357">
      <c r="A357" s="51"/>
      <c r="B357" s="136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51"/>
      <c r="CB357" s="51"/>
      <c r="CC357" s="51"/>
      <c r="CD357" s="51"/>
      <c r="CE357" s="51"/>
      <c r="CF357" s="51"/>
      <c r="CG357" s="51"/>
      <c r="CH357" s="51"/>
      <c r="CI357" s="51"/>
      <c r="CJ357" s="51"/>
      <c r="CK357" s="51"/>
      <c r="CL357" s="51"/>
      <c r="CM357" s="51"/>
      <c r="CN357" s="51"/>
      <c r="CO357" s="51"/>
      <c r="CP357" s="51"/>
      <c r="CQ357" s="51"/>
      <c r="CR357" s="51"/>
      <c r="CS357" s="51"/>
      <c r="CT357" s="51"/>
      <c r="CU357" s="51"/>
      <c r="CV357" s="51"/>
      <c r="CW357" s="51"/>
      <c r="CX357" s="51"/>
      <c r="CY357" s="51"/>
      <c r="CZ357" s="51"/>
      <c r="DA357" s="51"/>
      <c r="DB357" s="51"/>
      <c r="DC357" s="51"/>
      <c r="DD357" s="51"/>
      <c r="DE357" s="51"/>
      <c r="DF357" s="51"/>
      <c r="DG357" s="51"/>
    </row>
    <row r="358">
      <c r="A358" s="51"/>
      <c r="B358" s="136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51"/>
      <c r="BS358" s="51"/>
      <c r="BT358" s="51"/>
      <c r="BU358" s="51"/>
      <c r="BV358" s="51"/>
      <c r="BW358" s="51"/>
      <c r="BX358" s="51"/>
      <c r="BY358" s="51"/>
      <c r="BZ358" s="51"/>
      <c r="CA358" s="51"/>
      <c r="CB358" s="51"/>
      <c r="CC358" s="51"/>
      <c r="CD358" s="51"/>
      <c r="CE358" s="51"/>
      <c r="CF358" s="51"/>
      <c r="CG358" s="51"/>
      <c r="CH358" s="51"/>
      <c r="CI358" s="51"/>
      <c r="CJ358" s="51"/>
      <c r="CK358" s="51"/>
      <c r="CL358" s="51"/>
      <c r="CM358" s="51"/>
      <c r="CN358" s="51"/>
      <c r="CO358" s="51"/>
      <c r="CP358" s="51"/>
      <c r="CQ358" s="51"/>
      <c r="CR358" s="51"/>
      <c r="CS358" s="51"/>
      <c r="CT358" s="51"/>
      <c r="CU358" s="51"/>
      <c r="CV358" s="51"/>
      <c r="CW358" s="51"/>
      <c r="CX358" s="51"/>
      <c r="CY358" s="51"/>
      <c r="CZ358" s="51"/>
      <c r="DA358" s="51"/>
      <c r="DB358" s="51"/>
      <c r="DC358" s="51"/>
      <c r="DD358" s="51"/>
      <c r="DE358" s="51"/>
      <c r="DF358" s="51"/>
      <c r="DG358" s="51"/>
    </row>
    <row r="359">
      <c r="A359" s="51"/>
      <c r="B359" s="136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51"/>
      <c r="BS359" s="51"/>
      <c r="BT359" s="51"/>
      <c r="BU359" s="51"/>
      <c r="BV359" s="51"/>
      <c r="BW359" s="51"/>
      <c r="BX359" s="51"/>
      <c r="BY359" s="51"/>
      <c r="BZ359" s="51"/>
      <c r="CA359" s="51"/>
      <c r="CB359" s="51"/>
      <c r="CC359" s="51"/>
      <c r="CD359" s="51"/>
      <c r="CE359" s="51"/>
      <c r="CF359" s="51"/>
      <c r="CG359" s="51"/>
      <c r="CH359" s="51"/>
      <c r="CI359" s="51"/>
      <c r="CJ359" s="51"/>
      <c r="CK359" s="51"/>
      <c r="CL359" s="51"/>
      <c r="CM359" s="51"/>
      <c r="CN359" s="51"/>
      <c r="CO359" s="51"/>
      <c r="CP359" s="51"/>
      <c r="CQ359" s="51"/>
      <c r="CR359" s="51"/>
      <c r="CS359" s="51"/>
      <c r="CT359" s="51"/>
      <c r="CU359" s="51"/>
      <c r="CV359" s="51"/>
      <c r="CW359" s="51"/>
      <c r="CX359" s="51"/>
      <c r="CY359" s="51"/>
      <c r="CZ359" s="51"/>
      <c r="DA359" s="51"/>
      <c r="DB359" s="51"/>
      <c r="DC359" s="51"/>
      <c r="DD359" s="51"/>
      <c r="DE359" s="51"/>
      <c r="DF359" s="51"/>
      <c r="DG359" s="51"/>
    </row>
    <row r="360">
      <c r="A360" s="51"/>
      <c r="B360" s="136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  <c r="BR360" s="51"/>
      <c r="BS360" s="51"/>
      <c r="BT360" s="51"/>
      <c r="BU360" s="51"/>
      <c r="BV360" s="51"/>
      <c r="BW360" s="51"/>
      <c r="BX360" s="51"/>
      <c r="BY360" s="51"/>
      <c r="BZ360" s="51"/>
      <c r="CA360" s="51"/>
      <c r="CB360" s="51"/>
      <c r="CC360" s="51"/>
      <c r="CD360" s="51"/>
      <c r="CE360" s="51"/>
      <c r="CF360" s="51"/>
      <c r="CG360" s="51"/>
      <c r="CH360" s="51"/>
      <c r="CI360" s="51"/>
      <c r="CJ360" s="51"/>
      <c r="CK360" s="51"/>
      <c r="CL360" s="51"/>
      <c r="CM360" s="51"/>
      <c r="CN360" s="51"/>
      <c r="CO360" s="51"/>
      <c r="CP360" s="51"/>
      <c r="CQ360" s="51"/>
      <c r="CR360" s="51"/>
      <c r="CS360" s="51"/>
      <c r="CT360" s="51"/>
      <c r="CU360" s="51"/>
      <c r="CV360" s="51"/>
      <c r="CW360" s="51"/>
      <c r="CX360" s="51"/>
      <c r="CY360" s="51"/>
      <c r="CZ360" s="51"/>
      <c r="DA360" s="51"/>
      <c r="DB360" s="51"/>
      <c r="DC360" s="51"/>
      <c r="DD360" s="51"/>
      <c r="DE360" s="51"/>
      <c r="DF360" s="51"/>
      <c r="DG360" s="51"/>
    </row>
    <row r="361">
      <c r="A361" s="51"/>
      <c r="B361" s="136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51"/>
      <c r="BS361" s="51"/>
      <c r="BT361" s="51"/>
      <c r="BU361" s="51"/>
      <c r="BV361" s="51"/>
      <c r="BW361" s="51"/>
      <c r="BX361" s="51"/>
      <c r="BY361" s="51"/>
      <c r="BZ361" s="51"/>
      <c r="CA361" s="51"/>
      <c r="CB361" s="51"/>
      <c r="CC361" s="51"/>
      <c r="CD361" s="51"/>
      <c r="CE361" s="51"/>
      <c r="CF361" s="51"/>
      <c r="CG361" s="51"/>
      <c r="CH361" s="51"/>
      <c r="CI361" s="51"/>
      <c r="CJ361" s="51"/>
      <c r="CK361" s="51"/>
      <c r="CL361" s="51"/>
      <c r="CM361" s="51"/>
      <c r="CN361" s="51"/>
      <c r="CO361" s="51"/>
      <c r="CP361" s="51"/>
      <c r="CQ361" s="51"/>
      <c r="CR361" s="51"/>
      <c r="CS361" s="51"/>
      <c r="CT361" s="51"/>
      <c r="CU361" s="51"/>
      <c r="CV361" s="51"/>
      <c r="CW361" s="51"/>
      <c r="CX361" s="51"/>
      <c r="CY361" s="51"/>
      <c r="CZ361" s="51"/>
      <c r="DA361" s="51"/>
      <c r="DB361" s="51"/>
      <c r="DC361" s="51"/>
      <c r="DD361" s="51"/>
      <c r="DE361" s="51"/>
      <c r="DF361" s="51"/>
      <c r="DG361" s="51"/>
    </row>
    <row r="362">
      <c r="A362" s="51"/>
      <c r="B362" s="136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51"/>
      <c r="BS362" s="51"/>
      <c r="BT362" s="51"/>
      <c r="BU362" s="51"/>
      <c r="BV362" s="51"/>
      <c r="BW362" s="51"/>
      <c r="BX362" s="51"/>
      <c r="BY362" s="51"/>
      <c r="BZ362" s="51"/>
      <c r="CA362" s="51"/>
      <c r="CB362" s="51"/>
      <c r="CC362" s="51"/>
      <c r="CD362" s="51"/>
      <c r="CE362" s="51"/>
      <c r="CF362" s="51"/>
      <c r="CG362" s="51"/>
      <c r="CH362" s="51"/>
      <c r="CI362" s="51"/>
      <c r="CJ362" s="51"/>
      <c r="CK362" s="51"/>
      <c r="CL362" s="51"/>
      <c r="CM362" s="51"/>
      <c r="CN362" s="51"/>
      <c r="CO362" s="51"/>
      <c r="CP362" s="51"/>
      <c r="CQ362" s="51"/>
      <c r="CR362" s="51"/>
      <c r="CS362" s="51"/>
      <c r="CT362" s="51"/>
      <c r="CU362" s="51"/>
      <c r="CV362" s="51"/>
      <c r="CW362" s="51"/>
      <c r="CX362" s="51"/>
      <c r="CY362" s="51"/>
      <c r="CZ362" s="51"/>
      <c r="DA362" s="51"/>
      <c r="DB362" s="51"/>
      <c r="DC362" s="51"/>
      <c r="DD362" s="51"/>
      <c r="DE362" s="51"/>
      <c r="DF362" s="51"/>
      <c r="DG362" s="51"/>
    </row>
    <row r="363">
      <c r="A363" s="51"/>
      <c r="B363" s="136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  <c r="BR363" s="51"/>
      <c r="BS363" s="51"/>
      <c r="BT363" s="51"/>
      <c r="BU363" s="51"/>
      <c r="BV363" s="51"/>
      <c r="BW363" s="51"/>
      <c r="BX363" s="51"/>
      <c r="BY363" s="51"/>
      <c r="BZ363" s="51"/>
      <c r="CA363" s="51"/>
      <c r="CB363" s="51"/>
      <c r="CC363" s="51"/>
      <c r="CD363" s="51"/>
      <c r="CE363" s="51"/>
      <c r="CF363" s="51"/>
      <c r="CG363" s="51"/>
      <c r="CH363" s="51"/>
      <c r="CI363" s="51"/>
      <c r="CJ363" s="51"/>
      <c r="CK363" s="51"/>
      <c r="CL363" s="51"/>
      <c r="CM363" s="51"/>
      <c r="CN363" s="51"/>
      <c r="CO363" s="51"/>
      <c r="CP363" s="51"/>
      <c r="CQ363" s="51"/>
      <c r="CR363" s="51"/>
      <c r="CS363" s="51"/>
      <c r="CT363" s="51"/>
      <c r="CU363" s="51"/>
      <c r="CV363" s="51"/>
      <c r="CW363" s="51"/>
      <c r="CX363" s="51"/>
      <c r="CY363" s="51"/>
      <c r="CZ363" s="51"/>
      <c r="DA363" s="51"/>
      <c r="DB363" s="51"/>
      <c r="DC363" s="51"/>
      <c r="DD363" s="51"/>
      <c r="DE363" s="51"/>
      <c r="DF363" s="51"/>
      <c r="DG363" s="51"/>
    </row>
    <row r="364">
      <c r="A364" s="51"/>
      <c r="B364" s="136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51"/>
      <c r="BS364" s="51"/>
      <c r="BT364" s="51"/>
      <c r="BU364" s="51"/>
      <c r="BV364" s="51"/>
      <c r="BW364" s="51"/>
      <c r="BX364" s="51"/>
      <c r="BY364" s="51"/>
      <c r="BZ364" s="51"/>
      <c r="CA364" s="51"/>
      <c r="CB364" s="51"/>
      <c r="CC364" s="51"/>
      <c r="CD364" s="51"/>
      <c r="CE364" s="51"/>
      <c r="CF364" s="51"/>
      <c r="CG364" s="51"/>
      <c r="CH364" s="51"/>
      <c r="CI364" s="51"/>
      <c r="CJ364" s="51"/>
      <c r="CK364" s="51"/>
      <c r="CL364" s="51"/>
      <c r="CM364" s="51"/>
      <c r="CN364" s="51"/>
      <c r="CO364" s="51"/>
      <c r="CP364" s="51"/>
      <c r="CQ364" s="51"/>
      <c r="CR364" s="51"/>
      <c r="CS364" s="51"/>
      <c r="CT364" s="51"/>
      <c r="CU364" s="51"/>
      <c r="CV364" s="51"/>
      <c r="CW364" s="51"/>
      <c r="CX364" s="51"/>
      <c r="CY364" s="51"/>
      <c r="CZ364" s="51"/>
      <c r="DA364" s="51"/>
      <c r="DB364" s="51"/>
      <c r="DC364" s="51"/>
      <c r="DD364" s="51"/>
      <c r="DE364" s="51"/>
      <c r="DF364" s="51"/>
      <c r="DG364" s="51"/>
    </row>
    <row r="365">
      <c r="A365" s="51"/>
      <c r="B365" s="136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51"/>
      <c r="BS365" s="51"/>
      <c r="BT365" s="51"/>
      <c r="BU365" s="51"/>
      <c r="BV365" s="51"/>
      <c r="BW365" s="51"/>
      <c r="BX365" s="51"/>
      <c r="BY365" s="51"/>
      <c r="BZ365" s="51"/>
      <c r="CA365" s="51"/>
      <c r="CB365" s="51"/>
      <c r="CC365" s="51"/>
      <c r="CD365" s="51"/>
      <c r="CE365" s="51"/>
      <c r="CF365" s="51"/>
      <c r="CG365" s="51"/>
      <c r="CH365" s="51"/>
      <c r="CI365" s="51"/>
      <c r="CJ365" s="51"/>
      <c r="CK365" s="51"/>
      <c r="CL365" s="51"/>
      <c r="CM365" s="51"/>
      <c r="CN365" s="51"/>
      <c r="CO365" s="51"/>
      <c r="CP365" s="51"/>
      <c r="CQ365" s="51"/>
      <c r="CR365" s="51"/>
      <c r="CS365" s="51"/>
      <c r="CT365" s="51"/>
      <c r="CU365" s="51"/>
      <c r="CV365" s="51"/>
      <c r="CW365" s="51"/>
      <c r="CX365" s="51"/>
      <c r="CY365" s="51"/>
      <c r="CZ365" s="51"/>
      <c r="DA365" s="51"/>
      <c r="DB365" s="51"/>
      <c r="DC365" s="51"/>
      <c r="DD365" s="51"/>
      <c r="DE365" s="51"/>
      <c r="DF365" s="51"/>
      <c r="DG365" s="51"/>
    </row>
    <row r="366">
      <c r="A366" s="51"/>
      <c r="B366" s="136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  <c r="BR366" s="51"/>
      <c r="BS366" s="51"/>
      <c r="BT366" s="51"/>
      <c r="BU366" s="51"/>
      <c r="BV366" s="51"/>
      <c r="BW366" s="51"/>
      <c r="BX366" s="51"/>
      <c r="BY366" s="51"/>
      <c r="BZ366" s="51"/>
      <c r="CA366" s="51"/>
      <c r="CB366" s="51"/>
      <c r="CC366" s="51"/>
      <c r="CD366" s="51"/>
      <c r="CE366" s="51"/>
      <c r="CF366" s="51"/>
      <c r="CG366" s="51"/>
      <c r="CH366" s="51"/>
      <c r="CI366" s="51"/>
      <c r="CJ366" s="51"/>
      <c r="CK366" s="51"/>
      <c r="CL366" s="51"/>
      <c r="CM366" s="51"/>
      <c r="CN366" s="51"/>
      <c r="CO366" s="51"/>
      <c r="CP366" s="51"/>
      <c r="CQ366" s="51"/>
      <c r="CR366" s="51"/>
      <c r="CS366" s="51"/>
      <c r="CT366" s="51"/>
      <c r="CU366" s="51"/>
      <c r="CV366" s="51"/>
      <c r="CW366" s="51"/>
      <c r="CX366" s="51"/>
      <c r="CY366" s="51"/>
      <c r="CZ366" s="51"/>
      <c r="DA366" s="51"/>
      <c r="DB366" s="51"/>
      <c r="DC366" s="51"/>
      <c r="DD366" s="51"/>
      <c r="DE366" s="51"/>
      <c r="DF366" s="51"/>
      <c r="DG366" s="51"/>
    </row>
    <row r="367">
      <c r="A367" s="51"/>
      <c r="B367" s="136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  <c r="BR367" s="51"/>
      <c r="BS367" s="51"/>
      <c r="BT367" s="51"/>
      <c r="BU367" s="51"/>
      <c r="BV367" s="51"/>
      <c r="BW367" s="51"/>
      <c r="BX367" s="51"/>
      <c r="BY367" s="51"/>
      <c r="BZ367" s="51"/>
      <c r="CA367" s="51"/>
      <c r="CB367" s="51"/>
      <c r="CC367" s="51"/>
      <c r="CD367" s="51"/>
      <c r="CE367" s="51"/>
      <c r="CF367" s="51"/>
      <c r="CG367" s="51"/>
      <c r="CH367" s="51"/>
      <c r="CI367" s="51"/>
      <c r="CJ367" s="51"/>
      <c r="CK367" s="51"/>
      <c r="CL367" s="51"/>
      <c r="CM367" s="51"/>
      <c r="CN367" s="51"/>
      <c r="CO367" s="51"/>
      <c r="CP367" s="51"/>
      <c r="CQ367" s="51"/>
      <c r="CR367" s="51"/>
      <c r="CS367" s="51"/>
      <c r="CT367" s="51"/>
      <c r="CU367" s="51"/>
      <c r="CV367" s="51"/>
      <c r="CW367" s="51"/>
      <c r="CX367" s="51"/>
      <c r="CY367" s="51"/>
      <c r="CZ367" s="51"/>
      <c r="DA367" s="51"/>
      <c r="DB367" s="51"/>
      <c r="DC367" s="51"/>
      <c r="DD367" s="51"/>
      <c r="DE367" s="51"/>
      <c r="DF367" s="51"/>
      <c r="DG367" s="51"/>
    </row>
    <row r="368">
      <c r="A368" s="51"/>
      <c r="B368" s="136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  <c r="BR368" s="51"/>
      <c r="BS368" s="51"/>
      <c r="BT368" s="51"/>
      <c r="BU368" s="51"/>
      <c r="BV368" s="51"/>
      <c r="BW368" s="51"/>
      <c r="BX368" s="51"/>
      <c r="BY368" s="51"/>
      <c r="BZ368" s="51"/>
      <c r="CA368" s="51"/>
      <c r="CB368" s="51"/>
      <c r="CC368" s="51"/>
      <c r="CD368" s="51"/>
      <c r="CE368" s="51"/>
      <c r="CF368" s="51"/>
      <c r="CG368" s="51"/>
      <c r="CH368" s="51"/>
      <c r="CI368" s="51"/>
      <c r="CJ368" s="51"/>
      <c r="CK368" s="51"/>
      <c r="CL368" s="51"/>
      <c r="CM368" s="51"/>
      <c r="CN368" s="51"/>
      <c r="CO368" s="51"/>
      <c r="CP368" s="51"/>
      <c r="CQ368" s="51"/>
      <c r="CR368" s="51"/>
      <c r="CS368" s="51"/>
      <c r="CT368" s="51"/>
      <c r="CU368" s="51"/>
      <c r="CV368" s="51"/>
      <c r="CW368" s="51"/>
      <c r="CX368" s="51"/>
      <c r="CY368" s="51"/>
      <c r="CZ368" s="51"/>
      <c r="DA368" s="51"/>
      <c r="DB368" s="51"/>
      <c r="DC368" s="51"/>
      <c r="DD368" s="51"/>
      <c r="DE368" s="51"/>
      <c r="DF368" s="51"/>
      <c r="DG368" s="51"/>
    </row>
    <row r="369">
      <c r="A369" s="51"/>
      <c r="B369" s="136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  <c r="BR369" s="51"/>
      <c r="BS369" s="51"/>
      <c r="BT369" s="51"/>
      <c r="BU369" s="51"/>
      <c r="BV369" s="51"/>
      <c r="BW369" s="51"/>
      <c r="BX369" s="51"/>
      <c r="BY369" s="51"/>
      <c r="BZ369" s="51"/>
      <c r="CA369" s="51"/>
      <c r="CB369" s="51"/>
      <c r="CC369" s="51"/>
      <c r="CD369" s="51"/>
      <c r="CE369" s="51"/>
      <c r="CF369" s="51"/>
      <c r="CG369" s="51"/>
      <c r="CH369" s="51"/>
      <c r="CI369" s="51"/>
      <c r="CJ369" s="51"/>
      <c r="CK369" s="51"/>
      <c r="CL369" s="51"/>
      <c r="CM369" s="51"/>
      <c r="CN369" s="51"/>
      <c r="CO369" s="51"/>
      <c r="CP369" s="51"/>
      <c r="CQ369" s="51"/>
      <c r="CR369" s="51"/>
      <c r="CS369" s="51"/>
      <c r="CT369" s="51"/>
      <c r="CU369" s="51"/>
      <c r="CV369" s="51"/>
      <c r="CW369" s="51"/>
      <c r="CX369" s="51"/>
      <c r="CY369" s="51"/>
      <c r="CZ369" s="51"/>
      <c r="DA369" s="51"/>
      <c r="DB369" s="51"/>
      <c r="DC369" s="51"/>
      <c r="DD369" s="51"/>
      <c r="DE369" s="51"/>
      <c r="DF369" s="51"/>
      <c r="DG369" s="51"/>
    </row>
    <row r="370">
      <c r="A370" s="51"/>
      <c r="B370" s="136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  <c r="BR370" s="51"/>
      <c r="BS370" s="51"/>
      <c r="BT370" s="51"/>
      <c r="BU370" s="51"/>
      <c r="BV370" s="51"/>
      <c r="BW370" s="51"/>
      <c r="BX370" s="51"/>
      <c r="BY370" s="51"/>
      <c r="BZ370" s="51"/>
      <c r="CA370" s="51"/>
      <c r="CB370" s="51"/>
      <c r="CC370" s="51"/>
      <c r="CD370" s="51"/>
      <c r="CE370" s="51"/>
      <c r="CF370" s="51"/>
      <c r="CG370" s="51"/>
      <c r="CH370" s="51"/>
      <c r="CI370" s="51"/>
      <c r="CJ370" s="51"/>
      <c r="CK370" s="51"/>
      <c r="CL370" s="51"/>
      <c r="CM370" s="51"/>
      <c r="CN370" s="51"/>
      <c r="CO370" s="51"/>
      <c r="CP370" s="51"/>
      <c r="CQ370" s="51"/>
      <c r="CR370" s="51"/>
      <c r="CS370" s="51"/>
      <c r="CT370" s="51"/>
      <c r="CU370" s="51"/>
      <c r="CV370" s="51"/>
      <c r="CW370" s="51"/>
      <c r="CX370" s="51"/>
      <c r="CY370" s="51"/>
      <c r="CZ370" s="51"/>
      <c r="DA370" s="51"/>
      <c r="DB370" s="51"/>
      <c r="DC370" s="51"/>
      <c r="DD370" s="51"/>
      <c r="DE370" s="51"/>
      <c r="DF370" s="51"/>
      <c r="DG370" s="51"/>
    </row>
    <row r="371">
      <c r="A371" s="51"/>
      <c r="B371" s="136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  <c r="BR371" s="51"/>
      <c r="BS371" s="51"/>
      <c r="BT371" s="51"/>
      <c r="BU371" s="51"/>
      <c r="BV371" s="51"/>
      <c r="BW371" s="51"/>
      <c r="BX371" s="51"/>
      <c r="BY371" s="51"/>
      <c r="BZ371" s="51"/>
      <c r="CA371" s="51"/>
      <c r="CB371" s="51"/>
      <c r="CC371" s="51"/>
      <c r="CD371" s="51"/>
      <c r="CE371" s="51"/>
      <c r="CF371" s="51"/>
      <c r="CG371" s="51"/>
      <c r="CH371" s="51"/>
      <c r="CI371" s="51"/>
      <c r="CJ371" s="51"/>
      <c r="CK371" s="51"/>
      <c r="CL371" s="51"/>
      <c r="CM371" s="51"/>
      <c r="CN371" s="51"/>
      <c r="CO371" s="51"/>
      <c r="CP371" s="51"/>
      <c r="CQ371" s="51"/>
      <c r="CR371" s="51"/>
      <c r="CS371" s="51"/>
      <c r="CT371" s="51"/>
      <c r="CU371" s="51"/>
      <c r="CV371" s="51"/>
      <c r="CW371" s="51"/>
      <c r="CX371" s="51"/>
      <c r="CY371" s="51"/>
      <c r="CZ371" s="51"/>
      <c r="DA371" s="51"/>
      <c r="DB371" s="51"/>
      <c r="DC371" s="51"/>
      <c r="DD371" s="51"/>
      <c r="DE371" s="51"/>
      <c r="DF371" s="51"/>
      <c r="DG371" s="51"/>
    </row>
    <row r="372">
      <c r="A372" s="51"/>
      <c r="B372" s="136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  <c r="BR372" s="51"/>
      <c r="BS372" s="51"/>
      <c r="BT372" s="51"/>
      <c r="BU372" s="51"/>
      <c r="BV372" s="51"/>
      <c r="BW372" s="51"/>
      <c r="BX372" s="51"/>
      <c r="BY372" s="51"/>
      <c r="BZ372" s="51"/>
      <c r="CA372" s="51"/>
      <c r="CB372" s="51"/>
      <c r="CC372" s="51"/>
      <c r="CD372" s="51"/>
      <c r="CE372" s="51"/>
      <c r="CF372" s="51"/>
      <c r="CG372" s="51"/>
      <c r="CH372" s="51"/>
      <c r="CI372" s="51"/>
      <c r="CJ372" s="51"/>
      <c r="CK372" s="51"/>
      <c r="CL372" s="51"/>
      <c r="CM372" s="51"/>
      <c r="CN372" s="51"/>
      <c r="CO372" s="51"/>
      <c r="CP372" s="51"/>
      <c r="CQ372" s="51"/>
      <c r="CR372" s="51"/>
      <c r="CS372" s="51"/>
      <c r="CT372" s="51"/>
      <c r="CU372" s="51"/>
      <c r="CV372" s="51"/>
      <c r="CW372" s="51"/>
      <c r="CX372" s="51"/>
      <c r="CY372" s="51"/>
      <c r="CZ372" s="51"/>
      <c r="DA372" s="51"/>
      <c r="DB372" s="51"/>
      <c r="DC372" s="51"/>
      <c r="DD372" s="51"/>
      <c r="DE372" s="51"/>
      <c r="DF372" s="51"/>
      <c r="DG372" s="51"/>
    </row>
    <row r="373">
      <c r="A373" s="51"/>
      <c r="B373" s="136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  <c r="BR373" s="51"/>
      <c r="BS373" s="51"/>
      <c r="BT373" s="51"/>
      <c r="BU373" s="51"/>
      <c r="BV373" s="51"/>
      <c r="BW373" s="51"/>
      <c r="BX373" s="51"/>
      <c r="BY373" s="51"/>
      <c r="BZ373" s="51"/>
      <c r="CA373" s="51"/>
      <c r="CB373" s="51"/>
      <c r="CC373" s="51"/>
      <c r="CD373" s="51"/>
      <c r="CE373" s="51"/>
      <c r="CF373" s="51"/>
      <c r="CG373" s="51"/>
      <c r="CH373" s="51"/>
      <c r="CI373" s="51"/>
      <c r="CJ373" s="51"/>
      <c r="CK373" s="51"/>
      <c r="CL373" s="51"/>
      <c r="CM373" s="51"/>
      <c r="CN373" s="51"/>
      <c r="CO373" s="51"/>
      <c r="CP373" s="51"/>
      <c r="CQ373" s="51"/>
      <c r="CR373" s="51"/>
      <c r="CS373" s="51"/>
      <c r="CT373" s="51"/>
      <c r="CU373" s="51"/>
      <c r="CV373" s="51"/>
      <c r="CW373" s="51"/>
      <c r="CX373" s="51"/>
      <c r="CY373" s="51"/>
      <c r="CZ373" s="51"/>
      <c r="DA373" s="51"/>
      <c r="DB373" s="51"/>
      <c r="DC373" s="51"/>
      <c r="DD373" s="51"/>
      <c r="DE373" s="51"/>
      <c r="DF373" s="51"/>
      <c r="DG373" s="51"/>
    </row>
    <row r="374">
      <c r="A374" s="51"/>
      <c r="B374" s="136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  <c r="BR374" s="51"/>
      <c r="BS374" s="51"/>
      <c r="BT374" s="51"/>
      <c r="BU374" s="51"/>
      <c r="BV374" s="51"/>
      <c r="BW374" s="51"/>
      <c r="BX374" s="51"/>
      <c r="BY374" s="51"/>
      <c r="BZ374" s="51"/>
      <c r="CA374" s="51"/>
      <c r="CB374" s="51"/>
      <c r="CC374" s="51"/>
      <c r="CD374" s="51"/>
      <c r="CE374" s="51"/>
      <c r="CF374" s="51"/>
      <c r="CG374" s="51"/>
      <c r="CH374" s="51"/>
      <c r="CI374" s="51"/>
      <c r="CJ374" s="51"/>
      <c r="CK374" s="51"/>
      <c r="CL374" s="51"/>
      <c r="CM374" s="51"/>
      <c r="CN374" s="51"/>
      <c r="CO374" s="51"/>
      <c r="CP374" s="51"/>
      <c r="CQ374" s="51"/>
      <c r="CR374" s="51"/>
      <c r="CS374" s="51"/>
      <c r="CT374" s="51"/>
      <c r="CU374" s="51"/>
      <c r="CV374" s="51"/>
      <c r="CW374" s="51"/>
      <c r="CX374" s="51"/>
      <c r="CY374" s="51"/>
      <c r="CZ374" s="51"/>
      <c r="DA374" s="51"/>
      <c r="DB374" s="51"/>
      <c r="DC374" s="51"/>
      <c r="DD374" s="51"/>
      <c r="DE374" s="51"/>
      <c r="DF374" s="51"/>
      <c r="DG374" s="51"/>
    </row>
    <row r="375">
      <c r="A375" s="51"/>
      <c r="B375" s="136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  <c r="BR375" s="51"/>
      <c r="BS375" s="51"/>
      <c r="BT375" s="51"/>
      <c r="BU375" s="51"/>
      <c r="BV375" s="51"/>
      <c r="BW375" s="51"/>
      <c r="BX375" s="51"/>
      <c r="BY375" s="51"/>
      <c r="BZ375" s="51"/>
      <c r="CA375" s="51"/>
      <c r="CB375" s="51"/>
      <c r="CC375" s="51"/>
      <c r="CD375" s="51"/>
      <c r="CE375" s="51"/>
      <c r="CF375" s="51"/>
      <c r="CG375" s="51"/>
      <c r="CH375" s="51"/>
      <c r="CI375" s="51"/>
      <c r="CJ375" s="51"/>
      <c r="CK375" s="51"/>
      <c r="CL375" s="51"/>
      <c r="CM375" s="51"/>
      <c r="CN375" s="51"/>
      <c r="CO375" s="51"/>
      <c r="CP375" s="51"/>
      <c r="CQ375" s="51"/>
      <c r="CR375" s="51"/>
      <c r="CS375" s="51"/>
      <c r="CT375" s="51"/>
      <c r="CU375" s="51"/>
      <c r="CV375" s="51"/>
      <c r="CW375" s="51"/>
      <c r="CX375" s="51"/>
      <c r="CY375" s="51"/>
      <c r="CZ375" s="51"/>
      <c r="DA375" s="51"/>
      <c r="DB375" s="51"/>
      <c r="DC375" s="51"/>
      <c r="DD375" s="51"/>
      <c r="DE375" s="51"/>
      <c r="DF375" s="51"/>
      <c r="DG375" s="51"/>
    </row>
    <row r="376">
      <c r="A376" s="51"/>
      <c r="B376" s="136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  <c r="BR376" s="51"/>
      <c r="BS376" s="51"/>
      <c r="BT376" s="51"/>
      <c r="BU376" s="51"/>
      <c r="BV376" s="51"/>
      <c r="BW376" s="51"/>
      <c r="BX376" s="51"/>
      <c r="BY376" s="51"/>
      <c r="BZ376" s="51"/>
      <c r="CA376" s="51"/>
      <c r="CB376" s="51"/>
      <c r="CC376" s="51"/>
      <c r="CD376" s="51"/>
      <c r="CE376" s="51"/>
      <c r="CF376" s="51"/>
      <c r="CG376" s="51"/>
      <c r="CH376" s="51"/>
      <c r="CI376" s="51"/>
      <c r="CJ376" s="51"/>
      <c r="CK376" s="51"/>
      <c r="CL376" s="51"/>
      <c r="CM376" s="51"/>
      <c r="CN376" s="51"/>
      <c r="CO376" s="51"/>
      <c r="CP376" s="51"/>
      <c r="CQ376" s="51"/>
      <c r="CR376" s="51"/>
      <c r="CS376" s="51"/>
      <c r="CT376" s="51"/>
      <c r="CU376" s="51"/>
      <c r="CV376" s="51"/>
      <c r="CW376" s="51"/>
      <c r="CX376" s="51"/>
      <c r="CY376" s="51"/>
      <c r="CZ376" s="51"/>
      <c r="DA376" s="51"/>
      <c r="DB376" s="51"/>
      <c r="DC376" s="51"/>
      <c r="DD376" s="51"/>
      <c r="DE376" s="51"/>
      <c r="DF376" s="51"/>
      <c r="DG376" s="51"/>
    </row>
    <row r="377">
      <c r="A377" s="51"/>
      <c r="B377" s="136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  <c r="BR377" s="51"/>
      <c r="BS377" s="51"/>
      <c r="BT377" s="51"/>
      <c r="BU377" s="51"/>
      <c r="BV377" s="51"/>
      <c r="BW377" s="51"/>
      <c r="BX377" s="51"/>
      <c r="BY377" s="51"/>
      <c r="BZ377" s="51"/>
      <c r="CA377" s="51"/>
      <c r="CB377" s="51"/>
      <c r="CC377" s="51"/>
      <c r="CD377" s="51"/>
      <c r="CE377" s="51"/>
      <c r="CF377" s="51"/>
      <c r="CG377" s="51"/>
      <c r="CH377" s="51"/>
      <c r="CI377" s="51"/>
      <c r="CJ377" s="51"/>
      <c r="CK377" s="51"/>
      <c r="CL377" s="51"/>
      <c r="CM377" s="51"/>
      <c r="CN377" s="51"/>
      <c r="CO377" s="51"/>
      <c r="CP377" s="51"/>
      <c r="CQ377" s="51"/>
      <c r="CR377" s="51"/>
      <c r="CS377" s="51"/>
      <c r="CT377" s="51"/>
      <c r="CU377" s="51"/>
      <c r="CV377" s="51"/>
      <c r="CW377" s="51"/>
      <c r="CX377" s="51"/>
      <c r="CY377" s="51"/>
      <c r="CZ377" s="51"/>
      <c r="DA377" s="51"/>
      <c r="DB377" s="51"/>
      <c r="DC377" s="51"/>
      <c r="DD377" s="51"/>
      <c r="DE377" s="51"/>
      <c r="DF377" s="51"/>
      <c r="DG377" s="51"/>
    </row>
    <row r="378">
      <c r="A378" s="51"/>
      <c r="B378" s="136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  <c r="BR378" s="51"/>
      <c r="BS378" s="51"/>
      <c r="BT378" s="51"/>
      <c r="BU378" s="51"/>
      <c r="BV378" s="51"/>
      <c r="BW378" s="51"/>
      <c r="BX378" s="51"/>
      <c r="BY378" s="51"/>
      <c r="BZ378" s="51"/>
      <c r="CA378" s="51"/>
      <c r="CB378" s="51"/>
      <c r="CC378" s="51"/>
      <c r="CD378" s="51"/>
      <c r="CE378" s="51"/>
      <c r="CF378" s="51"/>
      <c r="CG378" s="51"/>
      <c r="CH378" s="51"/>
      <c r="CI378" s="51"/>
      <c r="CJ378" s="51"/>
      <c r="CK378" s="51"/>
      <c r="CL378" s="51"/>
      <c r="CM378" s="51"/>
      <c r="CN378" s="51"/>
      <c r="CO378" s="51"/>
      <c r="CP378" s="51"/>
      <c r="CQ378" s="51"/>
      <c r="CR378" s="51"/>
      <c r="CS378" s="51"/>
      <c r="CT378" s="51"/>
      <c r="CU378" s="51"/>
      <c r="CV378" s="51"/>
      <c r="CW378" s="51"/>
      <c r="CX378" s="51"/>
      <c r="CY378" s="51"/>
      <c r="CZ378" s="51"/>
      <c r="DA378" s="51"/>
      <c r="DB378" s="51"/>
      <c r="DC378" s="51"/>
      <c r="DD378" s="51"/>
      <c r="DE378" s="51"/>
      <c r="DF378" s="51"/>
      <c r="DG378" s="51"/>
    </row>
    <row r="379">
      <c r="A379" s="51"/>
      <c r="B379" s="136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  <c r="BR379" s="51"/>
      <c r="BS379" s="51"/>
      <c r="BT379" s="51"/>
      <c r="BU379" s="51"/>
      <c r="BV379" s="51"/>
      <c r="BW379" s="51"/>
      <c r="BX379" s="51"/>
      <c r="BY379" s="51"/>
      <c r="BZ379" s="51"/>
      <c r="CA379" s="51"/>
      <c r="CB379" s="51"/>
      <c r="CC379" s="51"/>
      <c r="CD379" s="51"/>
      <c r="CE379" s="51"/>
      <c r="CF379" s="51"/>
      <c r="CG379" s="51"/>
      <c r="CH379" s="51"/>
      <c r="CI379" s="51"/>
      <c r="CJ379" s="51"/>
      <c r="CK379" s="51"/>
      <c r="CL379" s="51"/>
      <c r="CM379" s="51"/>
      <c r="CN379" s="51"/>
      <c r="CO379" s="51"/>
      <c r="CP379" s="51"/>
      <c r="CQ379" s="51"/>
      <c r="CR379" s="51"/>
      <c r="CS379" s="51"/>
      <c r="CT379" s="51"/>
      <c r="CU379" s="51"/>
      <c r="CV379" s="51"/>
      <c r="CW379" s="51"/>
      <c r="CX379" s="51"/>
      <c r="CY379" s="51"/>
      <c r="CZ379" s="51"/>
      <c r="DA379" s="51"/>
      <c r="DB379" s="51"/>
      <c r="DC379" s="51"/>
      <c r="DD379" s="51"/>
      <c r="DE379" s="51"/>
      <c r="DF379" s="51"/>
      <c r="DG379" s="51"/>
    </row>
    <row r="380">
      <c r="A380" s="51"/>
      <c r="B380" s="136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  <c r="BR380" s="51"/>
      <c r="BS380" s="51"/>
      <c r="BT380" s="51"/>
      <c r="BU380" s="51"/>
      <c r="BV380" s="51"/>
      <c r="BW380" s="51"/>
      <c r="BX380" s="51"/>
      <c r="BY380" s="51"/>
      <c r="BZ380" s="51"/>
      <c r="CA380" s="51"/>
      <c r="CB380" s="51"/>
      <c r="CC380" s="51"/>
      <c r="CD380" s="51"/>
      <c r="CE380" s="51"/>
      <c r="CF380" s="51"/>
      <c r="CG380" s="51"/>
      <c r="CH380" s="51"/>
      <c r="CI380" s="51"/>
      <c r="CJ380" s="51"/>
      <c r="CK380" s="51"/>
      <c r="CL380" s="51"/>
      <c r="CM380" s="51"/>
      <c r="CN380" s="51"/>
      <c r="CO380" s="51"/>
      <c r="CP380" s="51"/>
      <c r="CQ380" s="51"/>
      <c r="CR380" s="51"/>
      <c r="CS380" s="51"/>
      <c r="CT380" s="51"/>
      <c r="CU380" s="51"/>
      <c r="CV380" s="51"/>
      <c r="CW380" s="51"/>
      <c r="CX380" s="51"/>
      <c r="CY380" s="51"/>
      <c r="CZ380" s="51"/>
      <c r="DA380" s="51"/>
      <c r="DB380" s="51"/>
      <c r="DC380" s="51"/>
      <c r="DD380" s="51"/>
      <c r="DE380" s="51"/>
      <c r="DF380" s="51"/>
      <c r="DG380" s="51"/>
    </row>
    <row r="381">
      <c r="A381" s="51"/>
      <c r="B381" s="136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  <c r="BR381" s="51"/>
      <c r="BS381" s="51"/>
      <c r="BT381" s="51"/>
      <c r="BU381" s="51"/>
      <c r="BV381" s="51"/>
      <c r="BW381" s="51"/>
      <c r="BX381" s="51"/>
      <c r="BY381" s="51"/>
      <c r="BZ381" s="51"/>
      <c r="CA381" s="51"/>
      <c r="CB381" s="51"/>
      <c r="CC381" s="51"/>
      <c r="CD381" s="51"/>
      <c r="CE381" s="51"/>
      <c r="CF381" s="51"/>
      <c r="CG381" s="51"/>
      <c r="CH381" s="51"/>
      <c r="CI381" s="51"/>
      <c r="CJ381" s="51"/>
      <c r="CK381" s="51"/>
      <c r="CL381" s="51"/>
      <c r="CM381" s="51"/>
      <c r="CN381" s="51"/>
      <c r="CO381" s="51"/>
      <c r="CP381" s="51"/>
      <c r="CQ381" s="51"/>
      <c r="CR381" s="51"/>
      <c r="CS381" s="51"/>
      <c r="CT381" s="51"/>
      <c r="CU381" s="51"/>
      <c r="CV381" s="51"/>
      <c r="CW381" s="51"/>
      <c r="CX381" s="51"/>
      <c r="CY381" s="51"/>
      <c r="CZ381" s="51"/>
      <c r="DA381" s="51"/>
      <c r="DB381" s="51"/>
      <c r="DC381" s="51"/>
      <c r="DD381" s="51"/>
      <c r="DE381" s="51"/>
      <c r="DF381" s="51"/>
      <c r="DG381" s="51"/>
    </row>
    <row r="382">
      <c r="A382" s="51"/>
      <c r="B382" s="136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  <c r="BR382" s="51"/>
      <c r="BS382" s="51"/>
      <c r="BT382" s="51"/>
      <c r="BU382" s="51"/>
      <c r="BV382" s="51"/>
      <c r="BW382" s="51"/>
      <c r="BX382" s="51"/>
      <c r="BY382" s="51"/>
      <c r="BZ382" s="51"/>
      <c r="CA382" s="51"/>
      <c r="CB382" s="51"/>
      <c r="CC382" s="51"/>
      <c r="CD382" s="51"/>
      <c r="CE382" s="51"/>
      <c r="CF382" s="51"/>
      <c r="CG382" s="51"/>
      <c r="CH382" s="51"/>
      <c r="CI382" s="51"/>
      <c r="CJ382" s="51"/>
      <c r="CK382" s="51"/>
      <c r="CL382" s="51"/>
      <c r="CM382" s="51"/>
      <c r="CN382" s="51"/>
      <c r="CO382" s="51"/>
      <c r="CP382" s="51"/>
      <c r="CQ382" s="51"/>
      <c r="CR382" s="51"/>
      <c r="CS382" s="51"/>
      <c r="CT382" s="51"/>
      <c r="CU382" s="51"/>
      <c r="CV382" s="51"/>
      <c r="CW382" s="51"/>
      <c r="CX382" s="51"/>
      <c r="CY382" s="51"/>
      <c r="CZ382" s="51"/>
      <c r="DA382" s="51"/>
      <c r="DB382" s="51"/>
      <c r="DC382" s="51"/>
      <c r="DD382" s="51"/>
      <c r="DE382" s="51"/>
      <c r="DF382" s="51"/>
      <c r="DG382" s="51"/>
    </row>
    <row r="383">
      <c r="A383" s="51"/>
      <c r="B383" s="136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  <c r="BR383" s="51"/>
      <c r="BS383" s="51"/>
      <c r="BT383" s="51"/>
      <c r="BU383" s="51"/>
      <c r="BV383" s="51"/>
      <c r="BW383" s="51"/>
      <c r="BX383" s="51"/>
      <c r="BY383" s="51"/>
      <c r="BZ383" s="51"/>
      <c r="CA383" s="51"/>
      <c r="CB383" s="51"/>
      <c r="CC383" s="51"/>
      <c r="CD383" s="51"/>
      <c r="CE383" s="51"/>
      <c r="CF383" s="51"/>
      <c r="CG383" s="51"/>
      <c r="CH383" s="51"/>
      <c r="CI383" s="51"/>
      <c r="CJ383" s="51"/>
      <c r="CK383" s="51"/>
      <c r="CL383" s="51"/>
      <c r="CM383" s="51"/>
      <c r="CN383" s="51"/>
      <c r="CO383" s="51"/>
      <c r="CP383" s="51"/>
      <c r="CQ383" s="51"/>
      <c r="CR383" s="51"/>
      <c r="CS383" s="51"/>
      <c r="CT383" s="51"/>
      <c r="CU383" s="51"/>
      <c r="CV383" s="51"/>
      <c r="CW383" s="51"/>
      <c r="CX383" s="51"/>
      <c r="CY383" s="51"/>
      <c r="CZ383" s="51"/>
      <c r="DA383" s="51"/>
      <c r="DB383" s="51"/>
      <c r="DC383" s="51"/>
      <c r="DD383" s="51"/>
      <c r="DE383" s="51"/>
      <c r="DF383" s="51"/>
      <c r="DG383" s="51"/>
    </row>
    <row r="384">
      <c r="A384" s="51"/>
      <c r="B384" s="136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  <c r="BR384" s="51"/>
      <c r="BS384" s="51"/>
      <c r="BT384" s="51"/>
      <c r="BU384" s="51"/>
      <c r="BV384" s="51"/>
      <c r="BW384" s="51"/>
      <c r="BX384" s="51"/>
      <c r="BY384" s="51"/>
      <c r="BZ384" s="51"/>
      <c r="CA384" s="51"/>
      <c r="CB384" s="51"/>
      <c r="CC384" s="51"/>
      <c r="CD384" s="51"/>
      <c r="CE384" s="51"/>
      <c r="CF384" s="51"/>
      <c r="CG384" s="51"/>
      <c r="CH384" s="51"/>
      <c r="CI384" s="51"/>
      <c r="CJ384" s="51"/>
      <c r="CK384" s="51"/>
      <c r="CL384" s="51"/>
      <c r="CM384" s="51"/>
      <c r="CN384" s="51"/>
      <c r="CO384" s="51"/>
      <c r="CP384" s="51"/>
      <c r="CQ384" s="51"/>
      <c r="CR384" s="51"/>
      <c r="CS384" s="51"/>
      <c r="CT384" s="51"/>
      <c r="CU384" s="51"/>
      <c r="CV384" s="51"/>
      <c r="CW384" s="51"/>
      <c r="CX384" s="51"/>
      <c r="CY384" s="51"/>
      <c r="CZ384" s="51"/>
      <c r="DA384" s="51"/>
      <c r="DB384" s="51"/>
      <c r="DC384" s="51"/>
      <c r="DD384" s="51"/>
      <c r="DE384" s="51"/>
      <c r="DF384" s="51"/>
      <c r="DG384" s="51"/>
    </row>
    <row r="385">
      <c r="A385" s="51"/>
      <c r="B385" s="136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  <c r="BR385" s="51"/>
      <c r="BS385" s="51"/>
      <c r="BT385" s="51"/>
      <c r="BU385" s="51"/>
      <c r="BV385" s="51"/>
      <c r="BW385" s="51"/>
      <c r="BX385" s="51"/>
      <c r="BY385" s="51"/>
      <c r="BZ385" s="51"/>
      <c r="CA385" s="51"/>
      <c r="CB385" s="51"/>
      <c r="CC385" s="51"/>
      <c r="CD385" s="51"/>
      <c r="CE385" s="51"/>
      <c r="CF385" s="51"/>
      <c r="CG385" s="51"/>
      <c r="CH385" s="51"/>
      <c r="CI385" s="51"/>
      <c r="CJ385" s="51"/>
      <c r="CK385" s="51"/>
      <c r="CL385" s="51"/>
      <c r="CM385" s="51"/>
      <c r="CN385" s="51"/>
      <c r="CO385" s="51"/>
      <c r="CP385" s="51"/>
      <c r="CQ385" s="51"/>
      <c r="CR385" s="51"/>
      <c r="CS385" s="51"/>
      <c r="CT385" s="51"/>
      <c r="CU385" s="51"/>
      <c r="CV385" s="51"/>
      <c r="CW385" s="51"/>
      <c r="CX385" s="51"/>
      <c r="CY385" s="51"/>
      <c r="CZ385" s="51"/>
      <c r="DA385" s="51"/>
      <c r="DB385" s="51"/>
      <c r="DC385" s="51"/>
      <c r="DD385" s="51"/>
      <c r="DE385" s="51"/>
      <c r="DF385" s="51"/>
      <c r="DG385" s="51"/>
    </row>
    <row r="386">
      <c r="A386" s="51"/>
      <c r="B386" s="136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  <c r="BR386" s="51"/>
      <c r="BS386" s="51"/>
      <c r="BT386" s="51"/>
      <c r="BU386" s="51"/>
      <c r="BV386" s="51"/>
      <c r="BW386" s="51"/>
      <c r="BX386" s="51"/>
      <c r="BY386" s="51"/>
      <c r="BZ386" s="51"/>
      <c r="CA386" s="51"/>
      <c r="CB386" s="51"/>
      <c r="CC386" s="51"/>
      <c r="CD386" s="51"/>
      <c r="CE386" s="51"/>
      <c r="CF386" s="51"/>
      <c r="CG386" s="51"/>
      <c r="CH386" s="51"/>
      <c r="CI386" s="51"/>
      <c r="CJ386" s="51"/>
      <c r="CK386" s="51"/>
      <c r="CL386" s="51"/>
      <c r="CM386" s="51"/>
      <c r="CN386" s="51"/>
      <c r="CO386" s="51"/>
      <c r="CP386" s="51"/>
      <c r="CQ386" s="51"/>
      <c r="CR386" s="51"/>
      <c r="CS386" s="51"/>
      <c r="CT386" s="51"/>
      <c r="CU386" s="51"/>
      <c r="CV386" s="51"/>
      <c r="CW386" s="51"/>
      <c r="CX386" s="51"/>
      <c r="CY386" s="51"/>
      <c r="CZ386" s="51"/>
      <c r="DA386" s="51"/>
      <c r="DB386" s="51"/>
      <c r="DC386" s="51"/>
      <c r="DD386" s="51"/>
      <c r="DE386" s="51"/>
      <c r="DF386" s="51"/>
      <c r="DG386" s="51"/>
    </row>
    <row r="387">
      <c r="A387" s="51"/>
      <c r="B387" s="136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  <c r="BR387" s="51"/>
      <c r="BS387" s="51"/>
      <c r="BT387" s="51"/>
      <c r="BU387" s="51"/>
      <c r="BV387" s="51"/>
      <c r="BW387" s="51"/>
      <c r="BX387" s="51"/>
      <c r="BY387" s="51"/>
      <c r="BZ387" s="51"/>
      <c r="CA387" s="51"/>
      <c r="CB387" s="51"/>
      <c r="CC387" s="51"/>
      <c r="CD387" s="51"/>
      <c r="CE387" s="51"/>
      <c r="CF387" s="51"/>
      <c r="CG387" s="51"/>
      <c r="CH387" s="51"/>
      <c r="CI387" s="51"/>
      <c r="CJ387" s="51"/>
      <c r="CK387" s="51"/>
      <c r="CL387" s="51"/>
      <c r="CM387" s="51"/>
      <c r="CN387" s="51"/>
      <c r="CO387" s="51"/>
      <c r="CP387" s="51"/>
      <c r="CQ387" s="51"/>
      <c r="CR387" s="51"/>
      <c r="CS387" s="51"/>
      <c r="CT387" s="51"/>
      <c r="CU387" s="51"/>
      <c r="CV387" s="51"/>
      <c r="CW387" s="51"/>
      <c r="CX387" s="51"/>
      <c r="CY387" s="51"/>
      <c r="CZ387" s="51"/>
      <c r="DA387" s="51"/>
      <c r="DB387" s="51"/>
      <c r="DC387" s="51"/>
      <c r="DD387" s="51"/>
      <c r="DE387" s="51"/>
      <c r="DF387" s="51"/>
      <c r="DG387" s="51"/>
    </row>
    <row r="388">
      <c r="A388" s="51"/>
      <c r="B388" s="136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51"/>
      <c r="BS388" s="51"/>
      <c r="BT388" s="51"/>
      <c r="BU388" s="51"/>
      <c r="BV388" s="51"/>
      <c r="BW388" s="51"/>
      <c r="BX388" s="51"/>
      <c r="BY388" s="51"/>
      <c r="BZ388" s="51"/>
      <c r="CA388" s="51"/>
      <c r="CB388" s="51"/>
      <c r="CC388" s="51"/>
      <c r="CD388" s="51"/>
      <c r="CE388" s="51"/>
      <c r="CF388" s="51"/>
      <c r="CG388" s="51"/>
      <c r="CH388" s="51"/>
      <c r="CI388" s="51"/>
      <c r="CJ388" s="51"/>
      <c r="CK388" s="51"/>
      <c r="CL388" s="51"/>
      <c r="CM388" s="51"/>
      <c r="CN388" s="51"/>
      <c r="CO388" s="51"/>
      <c r="CP388" s="51"/>
      <c r="CQ388" s="51"/>
      <c r="CR388" s="51"/>
      <c r="CS388" s="51"/>
      <c r="CT388" s="51"/>
      <c r="CU388" s="51"/>
      <c r="CV388" s="51"/>
      <c r="CW388" s="51"/>
      <c r="CX388" s="51"/>
      <c r="CY388" s="51"/>
      <c r="CZ388" s="51"/>
      <c r="DA388" s="51"/>
      <c r="DB388" s="51"/>
      <c r="DC388" s="51"/>
      <c r="DD388" s="51"/>
      <c r="DE388" s="51"/>
      <c r="DF388" s="51"/>
      <c r="DG388" s="51"/>
    </row>
    <row r="389">
      <c r="A389" s="51"/>
      <c r="B389" s="136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  <c r="BT389" s="51"/>
      <c r="BU389" s="51"/>
      <c r="BV389" s="51"/>
      <c r="BW389" s="51"/>
      <c r="BX389" s="51"/>
      <c r="BY389" s="51"/>
      <c r="BZ389" s="51"/>
      <c r="CA389" s="51"/>
      <c r="CB389" s="51"/>
      <c r="CC389" s="51"/>
      <c r="CD389" s="51"/>
      <c r="CE389" s="51"/>
      <c r="CF389" s="51"/>
      <c r="CG389" s="51"/>
      <c r="CH389" s="51"/>
      <c r="CI389" s="51"/>
      <c r="CJ389" s="51"/>
      <c r="CK389" s="51"/>
      <c r="CL389" s="51"/>
      <c r="CM389" s="51"/>
      <c r="CN389" s="51"/>
      <c r="CO389" s="51"/>
      <c r="CP389" s="51"/>
      <c r="CQ389" s="51"/>
      <c r="CR389" s="51"/>
      <c r="CS389" s="51"/>
      <c r="CT389" s="51"/>
      <c r="CU389" s="51"/>
      <c r="CV389" s="51"/>
      <c r="CW389" s="51"/>
      <c r="CX389" s="51"/>
      <c r="CY389" s="51"/>
      <c r="CZ389" s="51"/>
      <c r="DA389" s="51"/>
      <c r="DB389" s="51"/>
      <c r="DC389" s="51"/>
      <c r="DD389" s="51"/>
      <c r="DE389" s="51"/>
      <c r="DF389" s="51"/>
      <c r="DG389" s="51"/>
    </row>
    <row r="390">
      <c r="A390" s="51"/>
      <c r="B390" s="136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  <c r="BR390" s="51"/>
      <c r="BS390" s="51"/>
      <c r="BT390" s="51"/>
      <c r="BU390" s="51"/>
      <c r="BV390" s="51"/>
      <c r="BW390" s="51"/>
      <c r="BX390" s="51"/>
      <c r="BY390" s="51"/>
      <c r="BZ390" s="51"/>
      <c r="CA390" s="51"/>
      <c r="CB390" s="51"/>
      <c r="CC390" s="51"/>
      <c r="CD390" s="51"/>
      <c r="CE390" s="51"/>
      <c r="CF390" s="51"/>
      <c r="CG390" s="51"/>
      <c r="CH390" s="51"/>
      <c r="CI390" s="51"/>
      <c r="CJ390" s="51"/>
      <c r="CK390" s="51"/>
      <c r="CL390" s="51"/>
      <c r="CM390" s="51"/>
      <c r="CN390" s="51"/>
      <c r="CO390" s="51"/>
      <c r="CP390" s="51"/>
      <c r="CQ390" s="51"/>
      <c r="CR390" s="51"/>
      <c r="CS390" s="51"/>
      <c r="CT390" s="51"/>
      <c r="CU390" s="51"/>
      <c r="CV390" s="51"/>
      <c r="CW390" s="51"/>
      <c r="CX390" s="51"/>
      <c r="CY390" s="51"/>
      <c r="CZ390" s="51"/>
      <c r="DA390" s="51"/>
      <c r="DB390" s="51"/>
      <c r="DC390" s="51"/>
      <c r="DD390" s="51"/>
      <c r="DE390" s="51"/>
      <c r="DF390" s="51"/>
      <c r="DG390" s="51"/>
    </row>
    <row r="391">
      <c r="A391" s="51"/>
      <c r="B391" s="136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51"/>
      <c r="BS391" s="51"/>
      <c r="BT391" s="51"/>
      <c r="BU391" s="51"/>
      <c r="BV391" s="51"/>
      <c r="BW391" s="51"/>
      <c r="BX391" s="51"/>
      <c r="BY391" s="51"/>
      <c r="BZ391" s="51"/>
      <c r="CA391" s="51"/>
      <c r="CB391" s="51"/>
      <c r="CC391" s="51"/>
      <c r="CD391" s="51"/>
      <c r="CE391" s="51"/>
      <c r="CF391" s="51"/>
      <c r="CG391" s="51"/>
      <c r="CH391" s="51"/>
      <c r="CI391" s="51"/>
      <c r="CJ391" s="51"/>
      <c r="CK391" s="51"/>
      <c r="CL391" s="51"/>
      <c r="CM391" s="51"/>
      <c r="CN391" s="51"/>
      <c r="CO391" s="51"/>
      <c r="CP391" s="51"/>
      <c r="CQ391" s="51"/>
      <c r="CR391" s="51"/>
      <c r="CS391" s="51"/>
      <c r="CT391" s="51"/>
      <c r="CU391" s="51"/>
      <c r="CV391" s="51"/>
      <c r="CW391" s="51"/>
      <c r="CX391" s="51"/>
      <c r="CY391" s="51"/>
      <c r="CZ391" s="51"/>
      <c r="DA391" s="51"/>
      <c r="DB391" s="51"/>
      <c r="DC391" s="51"/>
      <c r="DD391" s="51"/>
      <c r="DE391" s="51"/>
      <c r="DF391" s="51"/>
      <c r="DG391" s="51"/>
    </row>
    <row r="392">
      <c r="A392" s="51"/>
      <c r="B392" s="136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51"/>
      <c r="BS392" s="51"/>
      <c r="BT392" s="51"/>
      <c r="BU392" s="51"/>
      <c r="BV392" s="51"/>
      <c r="BW392" s="51"/>
      <c r="BX392" s="51"/>
      <c r="BY392" s="51"/>
      <c r="BZ392" s="51"/>
      <c r="CA392" s="51"/>
      <c r="CB392" s="51"/>
      <c r="CC392" s="51"/>
      <c r="CD392" s="51"/>
      <c r="CE392" s="51"/>
      <c r="CF392" s="51"/>
      <c r="CG392" s="51"/>
      <c r="CH392" s="51"/>
      <c r="CI392" s="51"/>
      <c r="CJ392" s="51"/>
      <c r="CK392" s="51"/>
      <c r="CL392" s="51"/>
      <c r="CM392" s="51"/>
      <c r="CN392" s="51"/>
      <c r="CO392" s="51"/>
      <c r="CP392" s="51"/>
      <c r="CQ392" s="51"/>
      <c r="CR392" s="51"/>
      <c r="CS392" s="51"/>
      <c r="CT392" s="51"/>
      <c r="CU392" s="51"/>
      <c r="CV392" s="51"/>
      <c r="CW392" s="51"/>
      <c r="CX392" s="51"/>
      <c r="CY392" s="51"/>
      <c r="CZ392" s="51"/>
      <c r="DA392" s="51"/>
      <c r="DB392" s="51"/>
      <c r="DC392" s="51"/>
      <c r="DD392" s="51"/>
      <c r="DE392" s="51"/>
      <c r="DF392" s="51"/>
      <c r="DG392" s="51"/>
    </row>
    <row r="393">
      <c r="A393" s="51"/>
      <c r="B393" s="136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51"/>
      <c r="BS393" s="51"/>
      <c r="BT393" s="51"/>
      <c r="BU393" s="51"/>
      <c r="BV393" s="51"/>
      <c r="BW393" s="51"/>
      <c r="BX393" s="51"/>
      <c r="BY393" s="51"/>
      <c r="BZ393" s="51"/>
      <c r="CA393" s="51"/>
      <c r="CB393" s="51"/>
      <c r="CC393" s="51"/>
      <c r="CD393" s="51"/>
      <c r="CE393" s="51"/>
      <c r="CF393" s="51"/>
      <c r="CG393" s="51"/>
      <c r="CH393" s="51"/>
      <c r="CI393" s="51"/>
      <c r="CJ393" s="51"/>
      <c r="CK393" s="51"/>
      <c r="CL393" s="51"/>
      <c r="CM393" s="51"/>
      <c r="CN393" s="51"/>
      <c r="CO393" s="51"/>
      <c r="CP393" s="51"/>
      <c r="CQ393" s="51"/>
      <c r="CR393" s="51"/>
      <c r="CS393" s="51"/>
      <c r="CT393" s="51"/>
      <c r="CU393" s="51"/>
      <c r="CV393" s="51"/>
      <c r="CW393" s="51"/>
      <c r="CX393" s="51"/>
      <c r="CY393" s="51"/>
      <c r="CZ393" s="51"/>
      <c r="DA393" s="51"/>
      <c r="DB393" s="51"/>
      <c r="DC393" s="51"/>
      <c r="DD393" s="51"/>
      <c r="DE393" s="51"/>
      <c r="DF393" s="51"/>
      <c r="DG393" s="51"/>
    </row>
    <row r="394">
      <c r="A394" s="51"/>
      <c r="B394" s="136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  <c r="BR394" s="51"/>
      <c r="BS394" s="51"/>
      <c r="BT394" s="51"/>
      <c r="BU394" s="51"/>
      <c r="BV394" s="51"/>
      <c r="BW394" s="51"/>
      <c r="BX394" s="51"/>
      <c r="BY394" s="51"/>
      <c r="BZ394" s="51"/>
      <c r="CA394" s="51"/>
      <c r="CB394" s="51"/>
      <c r="CC394" s="51"/>
      <c r="CD394" s="51"/>
      <c r="CE394" s="51"/>
      <c r="CF394" s="51"/>
      <c r="CG394" s="51"/>
      <c r="CH394" s="51"/>
      <c r="CI394" s="51"/>
      <c r="CJ394" s="51"/>
      <c r="CK394" s="51"/>
      <c r="CL394" s="51"/>
      <c r="CM394" s="51"/>
      <c r="CN394" s="51"/>
      <c r="CO394" s="51"/>
      <c r="CP394" s="51"/>
      <c r="CQ394" s="51"/>
      <c r="CR394" s="51"/>
      <c r="CS394" s="51"/>
      <c r="CT394" s="51"/>
      <c r="CU394" s="51"/>
      <c r="CV394" s="51"/>
      <c r="CW394" s="51"/>
      <c r="CX394" s="51"/>
      <c r="CY394" s="51"/>
      <c r="CZ394" s="51"/>
      <c r="DA394" s="51"/>
      <c r="DB394" s="51"/>
      <c r="DC394" s="51"/>
      <c r="DD394" s="51"/>
      <c r="DE394" s="51"/>
      <c r="DF394" s="51"/>
      <c r="DG394" s="51"/>
    </row>
    <row r="395">
      <c r="A395" s="51"/>
      <c r="B395" s="136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  <c r="BR395" s="51"/>
      <c r="BS395" s="51"/>
      <c r="BT395" s="51"/>
      <c r="BU395" s="51"/>
      <c r="BV395" s="51"/>
      <c r="BW395" s="51"/>
      <c r="BX395" s="51"/>
      <c r="BY395" s="51"/>
      <c r="BZ395" s="51"/>
      <c r="CA395" s="51"/>
      <c r="CB395" s="51"/>
      <c r="CC395" s="51"/>
      <c r="CD395" s="51"/>
      <c r="CE395" s="51"/>
      <c r="CF395" s="51"/>
      <c r="CG395" s="51"/>
      <c r="CH395" s="51"/>
      <c r="CI395" s="51"/>
      <c r="CJ395" s="51"/>
      <c r="CK395" s="51"/>
      <c r="CL395" s="51"/>
      <c r="CM395" s="51"/>
      <c r="CN395" s="51"/>
      <c r="CO395" s="51"/>
      <c r="CP395" s="51"/>
      <c r="CQ395" s="51"/>
      <c r="CR395" s="51"/>
      <c r="CS395" s="51"/>
      <c r="CT395" s="51"/>
      <c r="CU395" s="51"/>
      <c r="CV395" s="51"/>
      <c r="CW395" s="51"/>
      <c r="CX395" s="51"/>
      <c r="CY395" s="51"/>
      <c r="CZ395" s="51"/>
      <c r="DA395" s="51"/>
      <c r="DB395" s="51"/>
      <c r="DC395" s="51"/>
      <c r="DD395" s="51"/>
      <c r="DE395" s="51"/>
      <c r="DF395" s="51"/>
      <c r="DG395" s="51"/>
    </row>
    <row r="396">
      <c r="A396" s="51"/>
      <c r="B396" s="136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  <c r="BR396" s="51"/>
      <c r="BS396" s="51"/>
      <c r="BT396" s="51"/>
      <c r="BU396" s="51"/>
      <c r="BV396" s="51"/>
      <c r="BW396" s="51"/>
      <c r="BX396" s="51"/>
      <c r="BY396" s="51"/>
      <c r="BZ396" s="51"/>
      <c r="CA396" s="51"/>
      <c r="CB396" s="51"/>
      <c r="CC396" s="51"/>
      <c r="CD396" s="51"/>
      <c r="CE396" s="51"/>
      <c r="CF396" s="51"/>
      <c r="CG396" s="51"/>
      <c r="CH396" s="51"/>
      <c r="CI396" s="51"/>
      <c r="CJ396" s="51"/>
      <c r="CK396" s="51"/>
      <c r="CL396" s="51"/>
      <c r="CM396" s="51"/>
      <c r="CN396" s="51"/>
      <c r="CO396" s="51"/>
      <c r="CP396" s="51"/>
      <c r="CQ396" s="51"/>
      <c r="CR396" s="51"/>
      <c r="CS396" s="51"/>
      <c r="CT396" s="51"/>
      <c r="CU396" s="51"/>
      <c r="CV396" s="51"/>
      <c r="CW396" s="51"/>
      <c r="CX396" s="51"/>
      <c r="CY396" s="51"/>
      <c r="CZ396" s="51"/>
      <c r="DA396" s="51"/>
      <c r="DB396" s="51"/>
      <c r="DC396" s="51"/>
      <c r="DD396" s="51"/>
      <c r="DE396" s="51"/>
      <c r="DF396" s="51"/>
      <c r="DG396" s="51"/>
    </row>
    <row r="397">
      <c r="A397" s="51"/>
      <c r="B397" s="136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  <c r="BR397" s="51"/>
      <c r="BS397" s="51"/>
      <c r="BT397" s="51"/>
      <c r="BU397" s="51"/>
      <c r="BV397" s="51"/>
      <c r="BW397" s="51"/>
      <c r="BX397" s="51"/>
      <c r="BY397" s="51"/>
      <c r="BZ397" s="51"/>
      <c r="CA397" s="51"/>
      <c r="CB397" s="51"/>
      <c r="CC397" s="51"/>
      <c r="CD397" s="51"/>
      <c r="CE397" s="51"/>
      <c r="CF397" s="51"/>
      <c r="CG397" s="51"/>
      <c r="CH397" s="51"/>
      <c r="CI397" s="51"/>
      <c r="CJ397" s="51"/>
      <c r="CK397" s="51"/>
      <c r="CL397" s="51"/>
      <c r="CM397" s="51"/>
      <c r="CN397" s="51"/>
      <c r="CO397" s="51"/>
      <c r="CP397" s="51"/>
      <c r="CQ397" s="51"/>
      <c r="CR397" s="51"/>
      <c r="CS397" s="51"/>
      <c r="CT397" s="51"/>
      <c r="CU397" s="51"/>
      <c r="CV397" s="51"/>
      <c r="CW397" s="51"/>
      <c r="CX397" s="51"/>
      <c r="CY397" s="51"/>
      <c r="CZ397" s="51"/>
      <c r="DA397" s="51"/>
      <c r="DB397" s="51"/>
      <c r="DC397" s="51"/>
      <c r="DD397" s="51"/>
      <c r="DE397" s="51"/>
      <c r="DF397" s="51"/>
      <c r="DG397" s="51"/>
    </row>
    <row r="398">
      <c r="A398" s="51"/>
      <c r="B398" s="136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  <c r="BR398" s="51"/>
      <c r="BS398" s="51"/>
      <c r="BT398" s="51"/>
      <c r="BU398" s="51"/>
      <c r="BV398" s="51"/>
      <c r="BW398" s="51"/>
      <c r="BX398" s="51"/>
      <c r="BY398" s="51"/>
      <c r="BZ398" s="51"/>
      <c r="CA398" s="51"/>
      <c r="CB398" s="51"/>
      <c r="CC398" s="51"/>
      <c r="CD398" s="51"/>
      <c r="CE398" s="51"/>
      <c r="CF398" s="51"/>
      <c r="CG398" s="51"/>
      <c r="CH398" s="51"/>
      <c r="CI398" s="51"/>
      <c r="CJ398" s="51"/>
      <c r="CK398" s="51"/>
      <c r="CL398" s="51"/>
      <c r="CM398" s="51"/>
      <c r="CN398" s="51"/>
      <c r="CO398" s="51"/>
      <c r="CP398" s="51"/>
      <c r="CQ398" s="51"/>
      <c r="CR398" s="51"/>
      <c r="CS398" s="51"/>
      <c r="CT398" s="51"/>
      <c r="CU398" s="51"/>
      <c r="CV398" s="51"/>
      <c r="CW398" s="51"/>
      <c r="CX398" s="51"/>
      <c r="CY398" s="51"/>
      <c r="CZ398" s="51"/>
      <c r="DA398" s="51"/>
      <c r="DB398" s="51"/>
      <c r="DC398" s="51"/>
      <c r="DD398" s="51"/>
      <c r="DE398" s="51"/>
      <c r="DF398" s="51"/>
      <c r="DG398" s="51"/>
    </row>
    <row r="399">
      <c r="A399" s="51"/>
      <c r="B399" s="136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  <c r="BR399" s="51"/>
      <c r="BS399" s="51"/>
      <c r="BT399" s="51"/>
      <c r="BU399" s="51"/>
      <c r="BV399" s="51"/>
      <c r="BW399" s="51"/>
      <c r="BX399" s="51"/>
      <c r="BY399" s="51"/>
      <c r="BZ399" s="51"/>
      <c r="CA399" s="51"/>
      <c r="CB399" s="51"/>
      <c r="CC399" s="51"/>
      <c r="CD399" s="51"/>
      <c r="CE399" s="51"/>
      <c r="CF399" s="51"/>
      <c r="CG399" s="51"/>
      <c r="CH399" s="51"/>
      <c r="CI399" s="51"/>
      <c r="CJ399" s="51"/>
      <c r="CK399" s="51"/>
      <c r="CL399" s="51"/>
      <c r="CM399" s="51"/>
      <c r="CN399" s="51"/>
      <c r="CO399" s="51"/>
      <c r="CP399" s="51"/>
      <c r="CQ399" s="51"/>
      <c r="CR399" s="51"/>
      <c r="CS399" s="51"/>
      <c r="CT399" s="51"/>
      <c r="CU399" s="51"/>
      <c r="CV399" s="51"/>
      <c r="CW399" s="51"/>
      <c r="CX399" s="51"/>
      <c r="CY399" s="51"/>
      <c r="CZ399" s="51"/>
      <c r="DA399" s="51"/>
      <c r="DB399" s="51"/>
      <c r="DC399" s="51"/>
      <c r="DD399" s="51"/>
      <c r="DE399" s="51"/>
      <c r="DF399" s="51"/>
      <c r="DG399" s="51"/>
    </row>
    <row r="400">
      <c r="A400" s="51"/>
      <c r="B400" s="136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  <c r="BR400" s="51"/>
      <c r="BS400" s="51"/>
      <c r="BT400" s="51"/>
      <c r="BU400" s="51"/>
      <c r="BV400" s="51"/>
      <c r="BW400" s="51"/>
      <c r="BX400" s="51"/>
      <c r="BY400" s="51"/>
      <c r="BZ400" s="51"/>
      <c r="CA400" s="51"/>
      <c r="CB400" s="51"/>
      <c r="CC400" s="51"/>
      <c r="CD400" s="51"/>
      <c r="CE400" s="51"/>
      <c r="CF400" s="51"/>
      <c r="CG400" s="51"/>
      <c r="CH400" s="51"/>
      <c r="CI400" s="51"/>
      <c r="CJ400" s="51"/>
      <c r="CK400" s="51"/>
      <c r="CL400" s="51"/>
      <c r="CM400" s="51"/>
      <c r="CN400" s="51"/>
      <c r="CO400" s="51"/>
      <c r="CP400" s="51"/>
      <c r="CQ400" s="51"/>
      <c r="CR400" s="51"/>
      <c r="CS400" s="51"/>
      <c r="CT400" s="51"/>
      <c r="CU400" s="51"/>
      <c r="CV400" s="51"/>
      <c r="CW400" s="51"/>
      <c r="CX400" s="51"/>
      <c r="CY400" s="51"/>
      <c r="CZ400" s="51"/>
      <c r="DA400" s="51"/>
      <c r="DB400" s="51"/>
      <c r="DC400" s="51"/>
      <c r="DD400" s="51"/>
      <c r="DE400" s="51"/>
      <c r="DF400" s="51"/>
      <c r="DG400" s="51"/>
    </row>
    <row r="401">
      <c r="A401" s="51"/>
      <c r="B401" s="136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51"/>
      <c r="BS401" s="51"/>
      <c r="BT401" s="51"/>
      <c r="BU401" s="51"/>
      <c r="BV401" s="51"/>
      <c r="BW401" s="51"/>
      <c r="BX401" s="51"/>
      <c r="BY401" s="51"/>
      <c r="BZ401" s="51"/>
      <c r="CA401" s="51"/>
      <c r="CB401" s="51"/>
      <c r="CC401" s="51"/>
      <c r="CD401" s="51"/>
      <c r="CE401" s="51"/>
      <c r="CF401" s="51"/>
      <c r="CG401" s="51"/>
      <c r="CH401" s="51"/>
      <c r="CI401" s="51"/>
      <c r="CJ401" s="51"/>
      <c r="CK401" s="51"/>
      <c r="CL401" s="51"/>
      <c r="CM401" s="51"/>
      <c r="CN401" s="51"/>
      <c r="CO401" s="51"/>
      <c r="CP401" s="51"/>
      <c r="CQ401" s="51"/>
      <c r="CR401" s="51"/>
      <c r="CS401" s="51"/>
      <c r="CT401" s="51"/>
      <c r="CU401" s="51"/>
      <c r="CV401" s="51"/>
      <c r="CW401" s="51"/>
      <c r="CX401" s="51"/>
      <c r="CY401" s="51"/>
      <c r="CZ401" s="51"/>
      <c r="DA401" s="51"/>
      <c r="DB401" s="51"/>
      <c r="DC401" s="51"/>
      <c r="DD401" s="51"/>
      <c r="DE401" s="51"/>
      <c r="DF401" s="51"/>
      <c r="DG401" s="51"/>
    </row>
    <row r="402">
      <c r="A402" s="51"/>
      <c r="B402" s="136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  <c r="BR402" s="51"/>
      <c r="BS402" s="51"/>
      <c r="BT402" s="51"/>
      <c r="BU402" s="51"/>
      <c r="BV402" s="51"/>
      <c r="BW402" s="51"/>
      <c r="BX402" s="51"/>
      <c r="BY402" s="51"/>
      <c r="BZ402" s="51"/>
      <c r="CA402" s="51"/>
      <c r="CB402" s="51"/>
      <c r="CC402" s="51"/>
      <c r="CD402" s="51"/>
      <c r="CE402" s="51"/>
      <c r="CF402" s="51"/>
      <c r="CG402" s="51"/>
      <c r="CH402" s="51"/>
      <c r="CI402" s="51"/>
      <c r="CJ402" s="51"/>
      <c r="CK402" s="51"/>
      <c r="CL402" s="51"/>
      <c r="CM402" s="51"/>
      <c r="CN402" s="51"/>
      <c r="CO402" s="51"/>
      <c r="CP402" s="51"/>
      <c r="CQ402" s="51"/>
      <c r="CR402" s="51"/>
      <c r="CS402" s="51"/>
      <c r="CT402" s="51"/>
      <c r="CU402" s="51"/>
      <c r="CV402" s="51"/>
      <c r="CW402" s="51"/>
      <c r="CX402" s="51"/>
      <c r="CY402" s="51"/>
      <c r="CZ402" s="51"/>
      <c r="DA402" s="51"/>
      <c r="DB402" s="51"/>
      <c r="DC402" s="51"/>
      <c r="DD402" s="51"/>
      <c r="DE402" s="51"/>
      <c r="DF402" s="51"/>
      <c r="DG402" s="51"/>
    </row>
    <row r="403">
      <c r="A403" s="51"/>
      <c r="B403" s="136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  <c r="BR403" s="51"/>
      <c r="BS403" s="51"/>
      <c r="BT403" s="51"/>
      <c r="BU403" s="51"/>
      <c r="BV403" s="51"/>
      <c r="BW403" s="51"/>
      <c r="BX403" s="51"/>
      <c r="BY403" s="51"/>
      <c r="BZ403" s="51"/>
      <c r="CA403" s="51"/>
      <c r="CB403" s="51"/>
      <c r="CC403" s="51"/>
      <c r="CD403" s="51"/>
      <c r="CE403" s="51"/>
      <c r="CF403" s="51"/>
      <c r="CG403" s="51"/>
      <c r="CH403" s="51"/>
      <c r="CI403" s="51"/>
      <c r="CJ403" s="51"/>
      <c r="CK403" s="51"/>
      <c r="CL403" s="51"/>
      <c r="CM403" s="51"/>
      <c r="CN403" s="51"/>
      <c r="CO403" s="51"/>
      <c r="CP403" s="51"/>
      <c r="CQ403" s="51"/>
      <c r="CR403" s="51"/>
      <c r="CS403" s="51"/>
      <c r="CT403" s="51"/>
      <c r="CU403" s="51"/>
      <c r="CV403" s="51"/>
      <c r="CW403" s="51"/>
      <c r="CX403" s="51"/>
      <c r="CY403" s="51"/>
      <c r="CZ403" s="51"/>
      <c r="DA403" s="51"/>
      <c r="DB403" s="51"/>
      <c r="DC403" s="51"/>
      <c r="DD403" s="51"/>
      <c r="DE403" s="51"/>
      <c r="DF403" s="51"/>
      <c r="DG403" s="51"/>
    </row>
    <row r="404">
      <c r="A404" s="51"/>
      <c r="B404" s="136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  <c r="BR404" s="51"/>
      <c r="BS404" s="51"/>
      <c r="BT404" s="51"/>
      <c r="BU404" s="51"/>
      <c r="BV404" s="51"/>
      <c r="BW404" s="51"/>
      <c r="BX404" s="51"/>
      <c r="BY404" s="51"/>
      <c r="BZ404" s="51"/>
      <c r="CA404" s="51"/>
      <c r="CB404" s="51"/>
      <c r="CC404" s="51"/>
      <c r="CD404" s="51"/>
      <c r="CE404" s="51"/>
      <c r="CF404" s="51"/>
      <c r="CG404" s="51"/>
      <c r="CH404" s="51"/>
      <c r="CI404" s="51"/>
      <c r="CJ404" s="51"/>
      <c r="CK404" s="51"/>
      <c r="CL404" s="51"/>
      <c r="CM404" s="51"/>
      <c r="CN404" s="51"/>
      <c r="CO404" s="51"/>
      <c r="CP404" s="51"/>
      <c r="CQ404" s="51"/>
      <c r="CR404" s="51"/>
      <c r="CS404" s="51"/>
      <c r="CT404" s="51"/>
      <c r="CU404" s="51"/>
      <c r="CV404" s="51"/>
      <c r="CW404" s="51"/>
      <c r="CX404" s="51"/>
      <c r="CY404" s="51"/>
      <c r="CZ404" s="51"/>
      <c r="DA404" s="51"/>
      <c r="DB404" s="51"/>
      <c r="DC404" s="51"/>
      <c r="DD404" s="51"/>
      <c r="DE404" s="51"/>
      <c r="DF404" s="51"/>
      <c r="DG404" s="51"/>
    </row>
    <row r="405">
      <c r="A405" s="51"/>
      <c r="B405" s="136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  <c r="BR405" s="51"/>
      <c r="BS405" s="51"/>
      <c r="BT405" s="51"/>
      <c r="BU405" s="51"/>
      <c r="BV405" s="51"/>
      <c r="BW405" s="51"/>
      <c r="BX405" s="51"/>
      <c r="BY405" s="51"/>
      <c r="BZ405" s="51"/>
      <c r="CA405" s="51"/>
      <c r="CB405" s="51"/>
      <c r="CC405" s="51"/>
      <c r="CD405" s="51"/>
      <c r="CE405" s="51"/>
      <c r="CF405" s="51"/>
      <c r="CG405" s="51"/>
      <c r="CH405" s="51"/>
      <c r="CI405" s="51"/>
      <c r="CJ405" s="51"/>
      <c r="CK405" s="51"/>
      <c r="CL405" s="51"/>
      <c r="CM405" s="51"/>
      <c r="CN405" s="51"/>
      <c r="CO405" s="51"/>
      <c r="CP405" s="51"/>
      <c r="CQ405" s="51"/>
      <c r="CR405" s="51"/>
      <c r="CS405" s="51"/>
      <c r="CT405" s="51"/>
      <c r="CU405" s="51"/>
      <c r="CV405" s="51"/>
      <c r="CW405" s="51"/>
      <c r="CX405" s="51"/>
      <c r="CY405" s="51"/>
      <c r="CZ405" s="51"/>
      <c r="DA405" s="51"/>
      <c r="DB405" s="51"/>
      <c r="DC405" s="51"/>
      <c r="DD405" s="51"/>
      <c r="DE405" s="51"/>
      <c r="DF405" s="51"/>
      <c r="DG405" s="51"/>
    </row>
    <row r="406">
      <c r="A406" s="51"/>
      <c r="B406" s="136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  <c r="BR406" s="51"/>
      <c r="BS406" s="51"/>
      <c r="BT406" s="51"/>
      <c r="BU406" s="51"/>
      <c r="BV406" s="51"/>
      <c r="BW406" s="51"/>
      <c r="BX406" s="51"/>
      <c r="BY406" s="51"/>
      <c r="BZ406" s="51"/>
      <c r="CA406" s="51"/>
      <c r="CB406" s="51"/>
      <c r="CC406" s="51"/>
      <c r="CD406" s="51"/>
      <c r="CE406" s="51"/>
      <c r="CF406" s="51"/>
      <c r="CG406" s="51"/>
      <c r="CH406" s="51"/>
      <c r="CI406" s="51"/>
      <c r="CJ406" s="51"/>
      <c r="CK406" s="51"/>
      <c r="CL406" s="51"/>
      <c r="CM406" s="51"/>
      <c r="CN406" s="51"/>
      <c r="CO406" s="51"/>
      <c r="CP406" s="51"/>
      <c r="CQ406" s="51"/>
      <c r="CR406" s="51"/>
      <c r="CS406" s="51"/>
      <c r="CT406" s="51"/>
      <c r="CU406" s="51"/>
      <c r="CV406" s="51"/>
      <c r="CW406" s="51"/>
      <c r="CX406" s="51"/>
      <c r="CY406" s="51"/>
      <c r="CZ406" s="51"/>
      <c r="DA406" s="51"/>
      <c r="DB406" s="51"/>
      <c r="DC406" s="51"/>
      <c r="DD406" s="51"/>
      <c r="DE406" s="51"/>
      <c r="DF406" s="51"/>
      <c r="DG406" s="51"/>
    </row>
    <row r="407">
      <c r="A407" s="51"/>
      <c r="B407" s="136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  <c r="BR407" s="51"/>
      <c r="BS407" s="51"/>
      <c r="BT407" s="51"/>
      <c r="BU407" s="51"/>
      <c r="BV407" s="51"/>
      <c r="BW407" s="51"/>
      <c r="BX407" s="51"/>
      <c r="BY407" s="51"/>
      <c r="BZ407" s="51"/>
      <c r="CA407" s="51"/>
      <c r="CB407" s="51"/>
      <c r="CC407" s="51"/>
      <c r="CD407" s="51"/>
      <c r="CE407" s="51"/>
      <c r="CF407" s="51"/>
      <c r="CG407" s="51"/>
      <c r="CH407" s="51"/>
      <c r="CI407" s="51"/>
      <c r="CJ407" s="51"/>
      <c r="CK407" s="51"/>
      <c r="CL407" s="51"/>
      <c r="CM407" s="51"/>
      <c r="CN407" s="51"/>
      <c r="CO407" s="51"/>
      <c r="CP407" s="51"/>
      <c r="CQ407" s="51"/>
      <c r="CR407" s="51"/>
      <c r="CS407" s="51"/>
      <c r="CT407" s="51"/>
      <c r="CU407" s="51"/>
      <c r="CV407" s="51"/>
      <c r="CW407" s="51"/>
      <c r="CX407" s="51"/>
      <c r="CY407" s="51"/>
      <c r="CZ407" s="51"/>
      <c r="DA407" s="51"/>
      <c r="DB407" s="51"/>
      <c r="DC407" s="51"/>
      <c r="DD407" s="51"/>
      <c r="DE407" s="51"/>
      <c r="DF407" s="51"/>
      <c r="DG407" s="51"/>
    </row>
    <row r="408">
      <c r="A408" s="51"/>
      <c r="B408" s="136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  <c r="BR408" s="51"/>
      <c r="BS408" s="51"/>
      <c r="BT408" s="51"/>
      <c r="BU408" s="51"/>
      <c r="BV408" s="51"/>
      <c r="BW408" s="51"/>
      <c r="BX408" s="51"/>
      <c r="BY408" s="51"/>
      <c r="BZ408" s="51"/>
      <c r="CA408" s="51"/>
      <c r="CB408" s="51"/>
      <c r="CC408" s="51"/>
      <c r="CD408" s="51"/>
      <c r="CE408" s="51"/>
      <c r="CF408" s="51"/>
      <c r="CG408" s="51"/>
      <c r="CH408" s="51"/>
      <c r="CI408" s="51"/>
      <c r="CJ408" s="51"/>
      <c r="CK408" s="51"/>
      <c r="CL408" s="51"/>
      <c r="CM408" s="51"/>
      <c r="CN408" s="51"/>
      <c r="CO408" s="51"/>
      <c r="CP408" s="51"/>
      <c r="CQ408" s="51"/>
      <c r="CR408" s="51"/>
      <c r="CS408" s="51"/>
      <c r="CT408" s="51"/>
      <c r="CU408" s="51"/>
      <c r="CV408" s="51"/>
      <c r="CW408" s="51"/>
      <c r="CX408" s="51"/>
      <c r="CY408" s="51"/>
      <c r="CZ408" s="51"/>
      <c r="DA408" s="51"/>
      <c r="DB408" s="51"/>
      <c r="DC408" s="51"/>
      <c r="DD408" s="51"/>
      <c r="DE408" s="51"/>
      <c r="DF408" s="51"/>
      <c r="DG408" s="51"/>
    </row>
    <row r="409">
      <c r="A409" s="51"/>
      <c r="B409" s="136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  <c r="BR409" s="51"/>
      <c r="BS409" s="51"/>
      <c r="BT409" s="51"/>
      <c r="BU409" s="51"/>
      <c r="BV409" s="51"/>
      <c r="BW409" s="51"/>
      <c r="BX409" s="51"/>
      <c r="BY409" s="51"/>
      <c r="BZ409" s="51"/>
      <c r="CA409" s="51"/>
      <c r="CB409" s="51"/>
      <c r="CC409" s="51"/>
      <c r="CD409" s="51"/>
      <c r="CE409" s="51"/>
      <c r="CF409" s="51"/>
      <c r="CG409" s="51"/>
      <c r="CH409" s="51"/>
      <c r="CI409" s="51"/>
      <c r="CJ409" s="51"/>
      <c r="CK409" s="51"/>
      <c r="CL409" s="51"/>
      <c r="CM409" s="51"/>
      <c r="CN409" s="51"/>
      <c r="CO409" s="51"/>
      <c r="CP409" s="51"/>
      <c r="CQ409" s="51"/>
      <c r="CR409" s="51"/>
      <c r="CS409" s="51"/>
      <c r="CT409" s="51"/>
      <c r="CU409" s="51"/>
      <c r="CV409" s="51"/>
      <c r="CW409" s="51"/>
      <c r="CX409" s="51"/>
      <c r="CY409" s="51"/>
      <c r="CZ409" s="51"/>
      <c r="DA409" s="51"/>
      <c r="DB409" s="51"/>
      <c r="DC409" s="51"/>
      <c r="DD409" s="51"/>
      <c r="DE409" s="51"/>
      <c r="DF409" s="51"/>
      <c r="DG409" s="51"/>
    </row>
    <row r="410">
      <c r="A410" s="51"/>
      <c r="B410" s="136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  <c r="BR410" s="51"/>
      <c r="BS410" s="51"/>
      <c r="BT410" s="51"/>
      <c r="BU410" s="51"/>
      <c r="BV410" s="51"/>
      <c r="BW410" s="51"/>
      <c r="BX410" s="51"/>
      <c r="BY410" s="51"/>
      <c r="BZ410" s="51"/>
      <c r="CA410" s="51"/>
      <c r="CB410" s="51"/>
      <c r="CC410" s="51"/>
      <c r="CD410" s="51"/>
      <c r="CE410" s="51"/>
      <c r="CF410" s="51"/>
      <c r="CG410" s="51"/>
      <c r="CH410" s="51"/>
      <c r="CI410" s="51"/>
      <c r="CJ410" s="51"/>
      <c r="CK410" s="51"/>
      <c r="CL410" s="51"/>
      <c r="CM410" s="51"/>
      <c r="CN410" s="51"/>
      <c r="CO410" s="51"/>
      <c r="CP410" s="51"/>
      <c r="CQ410" s="51"/>
      <c r="CR410" s="51"/>
      <c r="CS410" s="51"/>
      <c r="CT410" s="51"/>
      <c r="CU410" s="51"/>
      <c r="CV410" s="51"/>
      <c r="CW410" s="51"/>
      <c r="CX410" s="51"/>
      <c r="CY410" s="51"/>
      <c r="CZ410" s="51"/>
      <c r="DA410" s="51"/>
      <c r="DB410" s="51"/>
      <c r="DC410" s="51"/>
      <c r="DD410" s="51"/>
      <c r="DE410" s="51"/>
      <c r="DF410" s="51"/>
      <c r="DG410" s="51"/>
    </row>
    <row r="411">
      <c r="A411" s="51"/>
      <c r="B411" s="136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  <c r="BR411" s="51"/>
      <c r="BS411" s="51"/>
      <c r="BT411" s="51"/>
      <c r="BU411" s="51"/>
      <c r="BV411" s="51"/>
      <c r="BW411" s="51"/>
      <c r="BX411" s="51"/>
      <c r="BY411" s="51"/>
      <c r="BZ411" s="51"/>
      <c r="CA411" s="51"/>
      <c r="CB411" s="51"/>
      <c r="CC411" s="51"/>
      <c r="CD411" s="51"/>
      <c r="CE411" s="51"/>
      <c r="CF411" s="51"/>
      <c r="CG411" s="51"/>
      <c r="CH411" s="51"/>
      <c r="CI411" s="51"/>
      <c r="CJ411" s="51"/>
      <c r="CK411" s="51"/>
      <c r="CL411" s="51"/>
      <c r="CM411" s="51"/>
      <c r="CN411" s="51"/>
      <c r="CO411" s="51"/>
      <c r="CP411" s="51"/>
      <c r="CQ411" s="51"/>
      <c r="CR411" s="51"/>
      <c r="CS411" s="51"/>
      <c r="CT411" s="51"/>
      <c r="CU411" s="51"/>
      <c r="CV411" s="51"/>
      <c r="CW411" s="51"/>
      <c r="CX411" s="51"/>
      <c r="CY411" s="51"/>
      <c r="CZ411" s="51"/>
      <c r="DA411" s="51"/>
      <c r="DB411" s="51"/>
      <c r="DC411" s="51"/>
      <c r="DD411" s="51"/>
      <c r="DE411" s="51"/>
      <c r="DF411" s="51"/>
      <c r="DG411" s="51"/>
    </row>
    <row r="412">
      <c r="A412" s="51"/>
      <c r="B412" s="136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51"/>
      <c r="BS412" s="51"/>
      <c r="BT412" s="51"/>
      <c r="BU412" s="51"/>
      <c r="BV412" s="51"/>
      <c r="BW412" s="51"/>
      <c r="BX412" s="51"/>
      <c r="BY412" s="51"/>
      <c r="BZ412" s="51"/>
      <c r="CA412" s="51"/>
      <c r="CB412" s="51"/>
      <c r="CC412" s="51"/>
      <c r="CD412" s="51"/>
      <c r="CE412" s="51"/>
      <c r="CF412" s="51"/>
      <c r="CG412" s="51"/>
      <c r="CH412" s="51"/>
      <c r="CI412" s="51"/>
      <c r="CJ412" s="51"/>
      <c r="CK412" s="51"/>
      <c r="CL412" s="51"/>
      <c r="CM412" s="51"/>
      <c r="CN412" s="51"/>
      <c r="CO412" s="51"/>
      <c r="CP412" s="51"/>
      <c r="CQ412" s="51"/>
      <c r="CR412" s="51"/>
      <c r="CS412" s="51"/>
      <c r="CT412" s="51"/>
      <c r="CU412" s="51"/>
      <c r="CV412" s="51"/>
      <c r="CW412" s="51"/>
      <c r="CX412" s="51"/>
      <c r="CY412" s="51"/>
      <c r="CZ412" s="51"/>
      <c r="DA412" s="51"/>
      <c r="DB412" s="51"/>
      <c r="DC412" s="51"/>
      <c r="DD412" s="51"/>
      <c r="DE412" s="51"/>
      <c r="DF412" s="51"/>
      <c r="DG412" s="51"/>
    </row>
    <row r="413">
      <c r="A413" s="51"/>
      <c r="B413" s="136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51"/>
      <c r="BS413" s="51"/>
      <c r="BT413" s="51"/>
      <c r="BU413" s="51"/>
      <c r="BV413" s="51"/>
      <c r="BW413" s="51"/>
      <c r="BX413" s="51"/>
      <c r="BY413" s="51"/>
      <c r="BZ413" s="51"/>
      <c r="CA413" s="51"/>
      <c r="CB413" s="51"/>
      <c r="CC413" s="51"/>
      <c r="CD413" s="51"/>
      <c r="CE413" s="51"/>
      <c r="CF413" s="51"/>
      <c r="CG413" s="51"/>
      <c r="CH413" s="51"/>
      <c r="CI413" s="51"/>
      <c r="CJ413" s="51"/>
      <c r="CK413" s="51"/>
      <c r="CL413" s="51"/>
      <c r="CM413" s="51"/>
      <c r="CN413" s="51"/>
      <c r="CO413" s="51"/>
      <c r="CP413" s="51"/>
      <c r="CQ413" s="51"/>
      <c r="CR413" s="51"/>
      <c r="CS413" s="51"/>
      <c r="CT413" s="51"/>
      <c r="CU413" s="51"/>
      <c r="CV413" s="51"/>
      <c r="CW413" s="51"/>
      <c r="CX413" s="51"/>
      <c r="CY413" s="51"/>
      <c r="CZ413" s="51"/>
      <c r="DA413" s="51"/>
      <c r="DB413" s="51"/>
      <c r="DC413" s="51"/>
      <c r="DD413" s="51"/>
      <c r="DE413" s="51"/>
      <c r="DF413" s="51"/>
      <c r="DG413" s="51"/>
    </row>
    <row r="414">
      <c r="A414" s="51"/>
      <c r="B414" s="136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51"/>
      <c r="BS414" s="51"/>
      <c r="BT414" s="51"/>
      <c r="BU414" s="51"/>
      <c r="BV414" s="51"/>
      <c r="BW414" s="51"/>
      <c r="BX414" s="51"/>
      <c r="BY414" s="51"/>
      <c r="BZ414" s="51"/>
      <c r="CA414" s="51"/>
      <c r="CB414" s="51"/>
      <c r="CC414" s="51"/>
      <c r="CD414" s="51"/>
      <c r="CE414" s="51"/>
      <c r="CF414" s="51"/>
      <c r="CG414" s="51"/>
      <c r="CH414" s="51"/>
      <c r="CI414" s="51"/>
      <c r="CJ414" s="51"/>
      <c r="CK414" s="51"/>
      <c r="CL414" s="51"/>
      <c r="CM414" s="51"/>
      <c r="CN414" s="51"/>
      <c r="CO414" s="51"/>
      <c r="CP414" s="51"/>
      <c r="CQ414" s="51"/>
      <c r="CR414" s="51"/>
      <c r="CS414" s="51"/>
      <c r="CT414" s="51"/>
      <c r="CU414" s="51"/>
      <c r="CV414" s="51"/>
      <c r="CW414" s="51"/>
      <c r="CX414" s="51"/>
      <c r="CY414" s="51"/>
      <c r="CZ414" s="51"/>
      <c r="DA414" s="51"/>
      <c r="DB414" s="51"/>
      <c r="DC414" s="51"/>
      <c r="DD414" s="51"/>
      <c r="DE414" s="51"/>
      <c r="DF414" s="51"/>
      <c r="DG414" s="51"/>
    </row>
    <row r="415">
      <c r="A415" s="51"/>
      <c r="B415" s="136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51"/>
      <c r="BS415" s="51"/>
      <c r="BT415" s="51"/>
      <c r="BU415" s="51"/>
      <c r="BV415" s="51"/>
      <c r="BW415" s="51"/>
      <c r="BX415" s="51"/>
      <c r="BY415" s="51"/>
      <c r="BZ415" s="51"/>
      <c r="CA415" s="51"/>
      <c r="CB415" s="51"/>
      <c r="CC415" s="51"/>
      <c r="CD415" s="51"/>
      <c r="CE415" s="51"/>
      <c r="CF415" s="51"/>
      <c r="CG415" s="51"/>
      <c r="CH415" s="51"/>
      <c r="CI415" s="51"/>
      <c r="CJ415" s="51"/>
      <c r="CK415" s="51"/>
      <c r="CL415" s="51"/>
      <c r="CM415" s="51"/>
      <c r="CN415" s="51"/>
      <c r="CO415" s="51"/>
      <c r="CP415" s="51"/>
      <c r="CQ415" s="51"/>
      <c r="CR415" s="51"/>
      <c r="CS415" s="51"/>
      <c r="CT415" s="51"/>
      <c r="CU415" s="51"/>
      <c r="CV415" s="51"/>
      <c r="CW415" s="51"/>
      <c r="CX415" s="51"/>
      <c r="CY415" s="51"/>
      <c r="CZ415" s="51"/>
      <c r="DA415" s="51"/>
      <c r="DB415" s="51"/>
      <c r="DC415" s="51"/>
      <c r="DD415" s="51"/>
      <c r="DE415" s="51"/>
      <c r="DF415" s="51"/>
      <c r="DG415" s="51"/>
    </row>
    <row r="416">
      <c r="A416" s="51"/>
      <c r="B416" s="136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51"/>
      <c r="BS416" s="51"/>
      <c r="BT416" s="51"/>
      <c r="BU416" s="51"/>
      <c r="BV416" s="51"/>
      <c r="BW416" s="51"/>
      <c r="BX416" s="51"/>
      <c r="BY416" s="51"/>
      <c r="BZ416" s="51"/>
      <c r="CA416" s="51"/>
      <c r="CB416" s="51"/>
      <c r="CC416" s="51"/>
      <c r="CD416" s="51"/>
      <c r="CE416" s="51"/>
      <c r="CF416" s="51"/>
      <c r="CG416" s="51"/>
      <c r="CH416" s="51"/>
      <c r="CI416" s="51"/>
      <c r="CJ416" s="51"/>
      <c r="CK416" s="51"/>
      <c r="CL416" s="51"/>
      <c r="CM416" s="51"/>
      <c r="CN416" s="51"/>
      <c r="CO416" s="51"/>
      <c r="CP416" s="51"/>
      <c r="CQ416" s="51"/>
      <c r="CR416" s="51"/>
      <c r="CS416" s="51"/>
      <c r="CT416" s="51"/>
      <c r="CU416" s="51"/>
      <c r="CV416" s="51"/>
      <c r="CW416" s="51"/>
      <c r="CX416" s="51"/>
      <c r="CY416" s="51"/>
      <c r="CZ416" s="51"/>
      <c r="DA416" s="51"/>
      <c r="DB416" s="51"/>
      <c r="DC416" s="51"/>
      <c r="DD416" s="51"/>
      <c r="DE416" s="51"/>
      <c r="DF416" s="51"/>
      <c r="DG416" s="51"/>
    </row>
    <row r="417">
      <c r="A417" s="51"/>
      <c r="B417" s="136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51"/>
      <c r="BS417" s="51"/>
      <c r="BT417" s="51"/>
      <c r="BU417" s="51"/>
      <c r="BV417" s="51"/>
      <c r="BW417" s="51"/>
      <c r="BX417" s="51"/>
      <c r="BY417" s="51"/>
      <c r="BZ417" s="51"/>
      <c r="CA417" s="51"/>
      <c r="CB417" s="51"/>
      <c r="CC417" s="51"/>
      <c r="CD417" s="51"/>
      <c r="CE417" s="51"/>
      <c r="CF417" s="51"/>
      <c r="CG417" s="51"/>
      <c r="CH417" s="51"/>
      <c r="CI417" s="51"/>
      <c r="CJ417" s="51"/>
      <c r="CK417" s="51"/>
      <c r="CL417" s="51"/>
      <c r="CM417" s="51"/>
      <c r="CN417" s="51"/>
      <c r="CO417" s="51"/>
      <c r="CP417" s="51"/>
      <c r="CQ417" s="51"/>
      <c r="CR417" s="51"/>
      <c r="CS417" s="51"/>
      <c r="CT417" s="51"/>
      <c r="CU417" s="51"/>
      <c r="CV417" s="51"/>
      <c r="CW417" s="51"/>
      <c r="CX417" s="51"/>
      <c r="CY417" s="51"/>
      <c r="CZ417" s="51"/>
      <c r="DA417" s="51"/>
      <c r="DB417" s="51"/>
      <c r="DC417" s="51"/>
      <c r="DD417" s="51"/>
      <c r="DE417" s="51"/>
      <c r="DF417" s="51"/>
      <c r="DG417" s="51"/>
    </row>
    <row r="418">
      <c r="A418" s="51"/>
      <c r="B418" s="136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  <c r="BT418" s="51"/>
      <c r="BU418" s="51"/>
      <c r="BV418" s="51"/>
      <c r="BW418" s="51"/>
      <c r="BX418" s="51"/>
      <c r="BY418" s="51"/>
      <c r="BZ418" s="51"/>
      <c r="CA418" s="51"/>
      <c r="CB418" s="51"/>
      <c r="CC418" s="51"/>
      <c r="CD418" s="51"/>
      <c r="CE418" s="51"/>
      <c r="CF418" s="51"/>
      <c r="CG418" s="51"/>
      <c r="CH418" s="51"/>
      <c r="CI418" s="51"/>
      <c r="CJ418" s="51"/>
      <c r="CK418" s="51"/>
      <c r="CL418" s="51"/>
      <c r="CM418" s="51"/>
      <c r="CN418" s="51"/>
      <c r="CO418" s="51"/>
      <c r="CP418" s="51"/>
      <c r="CQ418" s="51"/>
      <c r="CR418" s="51"/>
      <c r="CS418" s="51"/>
      <c r="CT418" s="51"/>
      <c r="CU418" s="51"/>
      <c r="CV418" s="51"/>
      <c r="CW418" s="51"/>
      <c r="CX418" s="51"/>
      <c r="CY418" s="51"/>
      <c r="CZ418" s="51"/>
      <c r="DA418" s="51"/>
      <c r="DB418" s="51"/>
      <c r="DC418" s="51"/>
      <c r="DD418" s="51"/>
      <c r="DE418" s="51"/>
      <c r="DF418" s="51"/>
      <c r="DG418" s="51"/>
    </row>
    <row r="419">
      <c r="A419" s="51"/>
      <c r="B419" s="136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  <c r="BT419" s="51"/>
      <c r="BU419" s="51"/>
      <c r="BV419" s="51"/>
      <c r="BW419" s="51"/>
      <c r="BX419" s="51"/>
      <c r="BY419" s="51"/>
      <c r="BZ419" s="51"/>
      <c r="CA419" s="51"/>
      <c r="CB419" s="51"/>
      <c r="CC419" s="51"/>
      <c r="CD419" s="51"/>
      <c r="CE419" s="51"/>
      <c r="CF419" s="51"/>
      <c r="CG419" s="51"/>
      <c r="CH419" s="51"/>
      <c r="CI419" s="51"/>
      <c r="CJ419" s="51"/>
      <c r="CK419" s="51"/>
      <c r="CL419" s="51"/>
      <c r="CM419" s="51"/>
      <c r="CN419" s="51"/>
      <c r="CO419" s="51"/>
      <c r="CP419" s="51"/>
      <c r="CQ419" s="51"/>
      <c r="CR419" s="51"/>
      <c r="CS419" s="51"/>
      <c r="CT419" s="51"/>
      <c r="CU419" s="51"/>
      <c r="CV419" s="51"/>
      <c r="CW419" s="51"/>
      <c r="CX419" s="51"/>
      <c r="CY419" s="51"/>
      <c r="CZ419" s="51"/>
      <c r="DA419" s="51"/>
      <c r="DB419" s="51"/>
      <c r="DC419" s="51"/>
      <c r="DD419" s="51"/>
      <c r="DE419" s="51"/>
      <c r="DF419" s="51"/>
      <c r="DG419" s="51"/>
    </row>
    <row r="420">
      <c r="A420" s="51"/>
      <c r="B420" s="136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  <c r="BT420" s="51"/>
      <c r="BU420" s="51"/>
      <c r="BV420" s="51"/>
      <c r="BW420" s="51"/>
      <c r="BX420" s="51"/>
      <c r="BY420" s="51"/>
      <c r="BZ420" s="51"/>
      <c r="CA420" s="51"/>
      <c r="CB420" s="51"/>
      <c r="CC420" s="51"/>
      <c r="CD420" s="51"/>
      <c r="CE420" s="51"/>
      <c r="CF420" s="51"/>
      <c r="CG420" s="51"/>
      <c r="CH420" s="51"/>
      <c r="CI420" s="51"/>
      <c r="CJ420" s="51"/>
      <c r="CK420" s="51"/>
      <c r="CL420" s="51"/>
      <c r="CM420" s="51"/>
      <c r="CN420" s="51"/>
      <c r="CO420" s="51"/>
      <c r="CP420" s="51"/>
      <c r="CQ420" s="51"/>
      <c r="CR420" s="51"/>
      <c r="CS420" s="51"/>
      <c r="CT420" s="51"/>
      <c r="CU420" s="51"/>
      <c r="CV420" s="51"/>
      <c r="CW420" s="51"/>
      <c r="CX420" s="51"/>
      <c r="CY420" s="51"/>
      <c r="CZ420" s="51"/>
      <c r="DA420" s="51"/>
      <c r="DB420" s="51"/>
      <c r="DC420" s="51"/>
      <c r="DD420" s="51"/>
      <c r="DE420" s="51"/>
      <c r="DF420" s="51"/>
      <c r="DG420" s="51"/>
    </row>
    <row r="421">
      <c r="A421" s="51"/>
      <c r="B421" s="136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  <c r="BT421" s="51"/>
      <c r="BU421" s="51"/>
      <c r="BV421" s="51"/>
      <c r="BW421" s="51"/>
      <c r="BX421" s="51"/>
      <c r="BY421" s="51"/>
      <c r="BZ421" s="51"/>
      <c r="CA421" s="51"/>
      <c r="CB421" s="51"/>
      <c r="CC421" s="51"/>
      <c r="CD421" s="51"/>
      <c r="CE421" s="51"/>
      <c r="CF421" s="51"/>
      <c r="CG421" s="51"/>
      <c r="CH421" s="51"/>
      <c r="CI421" s="51"/>
      <c r="CJ421" s="51"/>
      <c r="CK421" s="51"/>
      <c r="CL421" s="51"/>
      <c r="CM421" s="51"/>
      <c r="CN421" s="51"/>
      <c r="CO421" s="51"/>
      <c r="CP421" s="51"/>
      <c r="CQ421" s="51"/>
      <c r="CR421" s="51"/>
      <c r="CS421" s="51"/>
      <c r="CT421" s="51"/>
      <c r="CU421" s="51"/>
      <c r="CV421" s="51"/>
      <c r="CW421" s="51"/>
      <c r="CX421" s="51"/>
      <c r="CY421" s="51"/>
      <c r="CZ421" s="51"/>
      <c r="DA421" s="51"/>
      <c r="DB421" s="51"/>
      <c r="DC421" s="51"/>
      <c r="DD421" s="51"/>
      <c r="DE421" s="51"/>
      <c r="DF421" s="51"/>
      <c r="DG421" s="51"/>
    </row>
    <row r="422">
      <c r="A422" s="51"/>
      <c r="B422" s="136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  <c r="BT422" s="51"/>
      <c r="BU422" s="51"/>
      <c r="BV422" s="51"/>
      <c r="BW422" s="51"/>
      <c r="BX422" s="51"/>
      <c r="BY422" s="51"/>
      <c r="BZ422" s="51"/>
      <c r="CA422" s="51"/>
      <c r="CB422" s="51"/>
      <c r="CC422" s="51"/>
      <c r="CD422" s="51"/>
      <c r="CE422" s="51"/>
      <c r="CF422" s="51"/>
      <c r="CG422" s="51"/>
      <c r="CH422" s="51"/>
      <c r="CI422" s="51"/>
      <c r="CJ422" s="51"/>
      <c r="CK422" s="51"/>
      <c r="CL422" s="51"/>
      <c r="CM422" s="51"/>
      <c r="CN422" s="51"/>
      <c r="CO422" s="51"/>
      <c r="CP422" s="51"/>
      <c r="CQ422" s="51"/>
      <c r="CR422" s="51"/>
      <c r="CS422" s="51"/>
      <c r="CT422" s="51"/>
      <c r="CU422" s="51"/>
      <c r="CV422" s="51"/>
      <c r="CW422" s="51"/>
      <c r="CX422" s="51"/>
      <c r="CY422" s="51"/>
      <c r="CZ422" s="51"/>
      <c r="DA422" s="51"/>
      <c r="DB422" s="51"/>
      <c r="DC422" s="51"/>
      <c r="DD422" s="51"/>
      <c r="DE422" s="51"/>
      <c r="DF422" s="51"/>
      <c r="DG422" s="51"/>
    </row>
    <row r="423">
      <c r="A423" s="51"/>
      <c r="B423" s="136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  <c r="BT423" s="51"/>
      <c r="BU423" s="51"/>
      <c r="BV423" s="51"/>
      <c r="BW423" s="51"/>
      <c r="BX423" s="51"/>
      <c r="BY423" s="51"/>
      <c r="BZ423" s="51"/>
      <c r="CA423" s="51"/>
      <c r="CB423" s="51"/>
      <c r="CC423" s="51"/>
      <c r="CD423" s="51"/>
      <c r="CE423" s="51"/>
      <c r="CF423" s="51"/>
      <c r="CG423" s="51"/>
      <c r="CH423" s="51"/>
      <c r="CI423" s="51"/>
      <c r="CJ423" s="51"/>
      <c r="CK423" s="51"/>
      <c r="CL423" s="51"/>
      <c r="CM423" s="51"/>
      <c r="CN423" s="51"/>
      <c r="CO423" s="51"/>
      <c r="CP423" s="51"/>
      <c r="CQ423" s="51"/>
      <c r="CR423" s="51"/>
      <c r="CS423" s="51"/>
      <c r="CT423" s="51"/>
      <c r="CU423" s="51"/>
      <c r="CV423" s="51"/>
      <c r="CW423" s="51"/>
      <c r="CX423" s="51"/>
      <c r="CY423" s="51"/>
      <c r="CZ423" s="51"/>
      <c r="DA423" s="51"/>
      <c r="DB423" s="51"/>
      <c r="DC423" s="51"/>
      <c r="DD423" s="51"/>
      <c r="DE423" s="51"/>
      <c r="DF423" s="51"/>
      <c r="DG423" s="51"/>
    </row>
    <row r="424">
      <c r="A424" s="51"/>
      <c r="B424" s="136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  <c r="BR424" s="51"/>
      <c r="BS424" s="51"/>
      <c r="BT424" s="51"/>
      <c r="BU424" s="51"/>
      <c r="BV424" s="51"/>
      <c r="BW424" s="51"/>
      <c r="BX424" s="51"/>
      <c r="BY424" s="51"/>
      <c r="BZ424" s="51"/>
      <c r="CA424" s="51"/>
      <c r="CB424" s="51"/>
      <c r="CC424" s="51"/>
      <c r="CD424" s="51"/>
      <c r="CE424" s="51"/>
      <c r="CF424" s="51"/>
      <c r="CG424" s="51"/>
      <c r="CH424" s="51"/>
      <c r="CI424" s="51"/>
      <c r="CJ424" s="51"/>
      <c r="CK424" s="51"/>
      <c r="CL424" s="51"/>
      <c r="CM424" s="51"/>
      <c r="CN424" s="51"/>
      <c r="CO424" s="51"/>
      <c r="CP424" s="51"/>
      <c r="CQ424" s="51"/>
      <c r="CR424" s="51"/>
      <c r="CS424" s="51"/>
      <c r="CT424" s="51"/>
      <c r="CU424" s="51"/>
      <c r="CV424" s="51"/>
      <c r="CW424" s="51"/>
      <c r="CX424" s="51"/>
      <c r="CY424" s="51"/>
      <c r="CZ424" s="51"/>
      <c r="DA424" s="51"/>
      <c r="DB424" s="51"/>
      <c r="DC424" s="51"/>
      <c r="DD424" s="51"/>
      <c r="DE424" s="51"/>
      <c r="DF424" s="51"/>
      <c r="DG424" s="51"/>
    </row>
    <row r="425">
      <c r="A425" s="51"/>
      <c r="B425" s="136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  <c r="BR425" s="51"/>
      <c r="BS425" s="51"/>
      <c r="BT425" s="51"/>
      <c r="BU425" s="51"/>
      <c r="BV425" s="51"/>
      <c r="BW425" s="51"/>
      <c r="BX425" s="51"/>
      <c r="BY425" s="51"/>
      <c r="BZ425" s="51"/>
      <c r="CA425" s="51"/>
      <c r="CB425" s="51"/>
      <c r="CC425" s="51"/>
      <c r="CD425" s="51"/>
      <c r="CE425" s="51"/>
      <c r="CF425" s="51"/>
      <c r="CG425" s="51"/>
      <c r="CH425" s="51"/>
      <c r="CI425" s="51"/>
      <c r="CJ425" s="51"/>
      <c r="CK425" s="51"/>
      <c r="CL425" s="51"/>
      <c r="CM425" s="51"/>
      <c r="CN425" s="51"/>
      <c r="CO425" s="51"/>
      <c r="CP425" s="51"/>
      <c r="CQ425" s="51"/>
      <c r="CR425" s="51"/>
      <c r="CS425" s="51"/>
      <c r="CT425" s="51"/>
      <c r="CU425" s="51"/>
      <c r="CV425" s="51"/>
      <c r="CW425" s="51"/>
      <c r="CX425" s="51"/>
      <c r="CY425" s="51"/>
      <c r="CZ425" s="51"/>
      <c r="DA425" s="51"/>
      <c r="DB425" s="51"/>
      <c r="DC425" s="51"/>
      <c r="DD425" s="51"/>
      <c r="DE425" s="51"/>
      <c r="DF425" s="51"/>
      <c r="DG425" s="51"/>
    </row>
    <row r="426">
      <c r="A426" s="51"/>
      <c r="B426" s="136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51"/>
      <c r="BS426" s="51"/>
      <c r="BT426" s="51"/>
      <c r="BU426" s="51"/>
      <c r="BV426" s="51"/>
      <c r="BW426" s="51"/>
      <c r="BX426" s="51"/>
      <c r="BY426" s="51"/>
      <c r="BZ426" s="51"/>
      <c r="CA426" s="51"/>
      <c r="CB426" s="51"/>
      <c r="CC426" s="51"/>
      <c r="CD426" s="51"/>
      <c r="CE426" s="51"/>
      <c r="CF426" s="51"/>
      <c r="CG426" s="51"/>
      <c r="CH426" s="51"/>
      <c r="CI426" s="51"/>
      <c r="CJ426" s="51"/>
      <c r="CK426" s="51"/>
      <c r="CL426" s="51"/>
      <c r="CM426" s="51"/>
      <c r="CN426" s="51"/>
      <c r="CO426" s="51"/>
      <c r="CP426" s="51"/>
      <c r="CQ426" s="51"/>
      <c r="CR426" s="51"/>
      <c r="CS426" s="51"/>
      <c r="CT426" s="51"/>
      <c r="CU426" s="51"/>
      <c r="CV426" s="51"/>
      <c r="CW426" s="51"/>
      <c r="CX426" s="51"/>
      <c r="CY426" s="51"/>
      <c r="CZ426" s="51"/>
      <c r="DA426" s="51"/>
      <c r="DB426" s="51"/>
      <c r="DC426" s="51"/>
      <c r="DD426" s="51"/>
      <c r="DE426" s="51"/>
      <c r="DF426" s="51"/>
      <c r="DG426" s="51"/>
    </row>
    <row r="427">
      <c r="A427" s="51"/>
      <c r="B427" s="136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51"/>
      <c r="BS427" s="51"/>
      <c r="BT427" s="51"/>
      <c r="BU427" s="51"/>
      <c r="BV427" s="51"/>
      <c r="BW427" s="51"/>
      <c r="BX427" s="51"/>
      <c r="BY427" s="51"/>
      <c r="BZ427" s="51"/>
      <c r="CA427" s="51"/>
      <c r="CB427" s="51"/>
      <c r="CC427" s="51"/>
      <c r="CD427" s="51"/>
      <c r="CE427" s="51"/>
      <c r="CF427" s="51"/>
      <c r="CG427" s="51"/>
      <c r="CH427" s="51"/>
      <c r="CI427" s="51"/>
      <c r="CJ427" s="51"/>
      <c r="CK427" s="51"/>
      <c r="CL427" s="51"/>
      <c r="CM427" s="51"/>
      <c r="CN427" s="51"/>
      <c r="CO427" s="51"/>
      <c r="CP427" s="51"/>
      <c r="CQ427" s="51"/>
      <c r="CR427" s="51"/>
      <c r="CS427" s="51"/>
      <c r="CT427" s="51"/>
      <c r="CU427" s="51"/>
      <c r="CV427" s="51"/>
      <c r="CW427" s="51"/>
      <c r="CX427" s="51"/>
      <c r="CY427" s="51"/>
      <c r="CZ427" s="51"/>
      <c r="DA427" s="51"/>
      <c r="DB427" s="51"/>
      <c r="DC427" s="51"/>
      <c r="DD427" s="51"/>
      <c r="DE427" s="51"/>
      <c r="DF427" s="51"/>
      <c r="DG427" s="51"/>
    </row>
    <row r="428">
      <c r="A428" s="51"/>
      <c r="B428" s="136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  <c r="CC428" s="51"/>
      <c r="CD428" s="51"/>
      <c r="CE428" s="51"/>
      <c r="CF428" s="51"/>
      <c r="CG428" s="51"/>
      <c r="CH428" s="51"/>
      <c r="CI428" s="51"/>
      <c r="CJ428" s="51"/>
      <c r="CK428" s="51"/>
      <c r="CL428" s="51"/>
      <c r="CM428" s="51"/>
      <c r="CN428" s="51"/>
      <c r="CO428" s="51"/>
      <c r="CP428" s="51"/>
      <c r="CQ428" s="51"/>
      <c r="CR428" s="51"/>
      <c r="CS428" s="51"/>
      <c r="CT428" s="51"/>
      <c r="CU428" s="51"/>
      <c r="CV428" s="51"/>
      <c r="CW428" s="51"/>
      <c r="CX428" s="51"/>
      <c r="CY428" s="51"/>
      <c r="CZ428" s="51"/>
      <c r="DA428" s="51"/>
      <c r="DB428" s="51"/>
      <c r="DC428" s="51"/>
      <c r="DD428" s="51"/>
      <c r="DE428" s="51"/>
      <c r="DF428" s="51"/>
      <c r="DG428" s="51"/>
    </row>
    <row r="429">
      <c r="A429" s="51"/>
      <c r="B429" s="136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  <c r="CC429" s="51"/>
      <c r="CD429" s="51"/>
      <c r="CE429" s="51"/>
      <c r="CF429" s="51"/>
      <c r="CG429" s="51"/>
      <c r="CH429" s="51"/>
      <c r="CI429" s="51"/>
      <c r="CJ429" s="51"/>
      <c r="CK429" s="51"/>
      <c r="CL429" s="51"/>
      <c r="CM429" s="51"/>
      <c r="CN429" s="51"/>
      <c r="CO429" s="51"/>
      <c r="CP429" s="51"/>
      <c r="CQ429" s="51"/>
      <c r="CR429" s="51"/>
      <c r="CS429" s="51"/>
      <c r="CT429" s="51"/>
      <c r="CU429" s="51"/>
      <c r="CV429" s="51"/>
      <c r="CW429" s="51"/>
      <c r="CX429" s="51"/>
      <c r="CY429" s="51"/>
      <c r="CZ429" s="51"/>
      <c r="DA429" s="51"/>
      <c r="DB429" s="51"/>
      <c r="DC429" s="51"/>
      <c r="DD429" s="51"/>
      <c r="DE429" s="51"/>
      <c r="DF429" s="51"/>
      <c r="DG429" s="51"/>
    </row>
    <row r="430">
      <c r="A430" s="51"/>
      <c r="B430" s="136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  <c r="BR430" s="51"/>
      <c r="BS430" s="51"/>
      <c r="BT430" s="51"/>
      <c r="BU430" s="51"/>
      <c r="BV430" s="51"/>
      <c r="BW430" s="51"/>
      <c r="BX430" s="51"/>
      <c r="BY430" s="51"/>
      <c r="BZ430" s="51"/>
      <c r="CA430" s="51"/>
      <c r="CB430" s="51"/>
      <c r="CC430" s="51"/>
      <c r="CD430" s="51"/>
      <c r="CE430" s="51"/>
      <c r="CF430" s="51"/>
      <c r="CG430" s="51"/>
      <c r="CH430" s="51"/>
      <c r="CI430" s="51"/>
      <c r="CJ430" s="51"/>
      <c r="CK430" s="51"/>
      <c r="CL430" s="51"/>
      <c r="CM430" s="51"/>
      <c r="CN430" s="51"/>
      <c r="CO430" s="51"/>
      <c r="CP430" s="51"/>
      <c r="CQ430" s="51"/>
      <c r="CR430" s="51"/>
      <c r="CS430" s="51"/>
      <c r="CT430" s="51"/>
      <c r="CU430" s="51"/>
      <c r="CV430" s="51"/>
      <c r="CW430" s="51"/>
      <c r="CX430" s="51"/>
      <c r="CY430" s="51"/>
      <c r="CZ430" s="51"/>
      <c r="DA430" s="51"/>
      <c r="DB430" s="51"/>
      <c r="DC430" s="51"/>
      <c r="DD430" s="51"/>
      <c r="DE430" s="51"/>
      <c r="DF430" s="51"/>
      <c r="DG430" s="51"/>
    </row>
    <row r="431">
      <c r="A431" s="51"/>
      <c r="B431" s="136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  <c r="BT431" s="51"/>
      <c r="BU431" s="51"/>
      <c r="BV431" s="51"/>
      <c r="BW431" s="51"/>
      <c r="BX431" s="51"/>
      <c r="BY431" s="51"/>
      <c r="BZ431" s="51"/>
      <c r="CA431" s="51"/>
      <c r="CB431" s="51"/>
      <c r="CC431" s="51"/>
      <c r="CD431" s="51"/>
      <c r="CE431" s="51"/>
      <c r="CF431" s="51"/>
      <c r="CG431" s="51"/>
      <c r="CH431" s="51"/>
      <c r="CI431" s="51"/>
      <c r="CJ431" s="51"/>
      <c r="CK431" s="51"/>
      <c r="CL431" s="51"/>
      <c r="CM431" s="51"/>
      <c r="CN431" s="51"/>
      <c r="CO431" s="51"/>
      <c r="CP431" s="51"/>
      <c r="CQ431" s="51"/>
      <c r="CR431" s="51"/>
      <c r="CS431" s="51"/>
      <c r="CT431" s="51"/>
      <c r="CU431" s="51"/>
      <c r="CV431" s="51"/>
      <c r="CW431" s="51"/>
      <c r="CX431" s="51"/>
      <c r="CY431" s="51"/>
      <c r="CZ431" s="51"/>
      <c r="DA431" s="51"/>
      <c r="DB431" s="51"/>
      <c r="DC431" s="51"/>
      <c r="DD431" s="51"/>
      <c r="DE431" s="51"/>
      <c r="DF431" s="51"/>
      <c r="DG431" s="51"/>
    </row>
    <row r="432">
      <c r="A432" s="51"/>
      <c r="B432" s="136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  <c r="BR432" s="51"/>
      <c r="BS432" s="51"/>
      <c r="BT432" s="51"/>
      <c r="BU432" s="51"/>
      <c r="BV432" s="51"/>
      <c r="BW432" s="51"/>
      <c r="BX432" s="51"/>
      <c r="BY432" s="51"/>
      <c r="BZ432" s="51"/>
      <c r="CA432" s="51"/>
      <c r="CB432" s="51"/>
      <c r="CC432" s="51"/>
      <c r="CD432" s="51"/>
      <c r="CE432" s="51"/>
      <c r="CF432" s="51"/>
      <c r="CG432" s="51"/>
      <c r="CH432" s="51"/>
      <c r="CI432" s="51"/>
      <c r="CJ432" s="51"/>
      <c r="CK432" s="51"/>
      <c r="CL432" s="51"/>
      <c r="CM432" s="51"/>
      <c r="CN432" s="51"/>
      <c r="CO432" s="51"/>
      <c r="CP432" s="51"/>
      <c r="CQ432" s="51"/>
      <c r="CR432" s="51"/>
      <c r="CS432" s="51"/>
      <c r="CT432" s="51"/>
      <c r="CU432" s="51"/>
      <c r="CV432" s="51"/>
      <c r="CW432" s="51"/>
      <c r="CX432" s="51"/>
      <c r="CY432" s="51"/>
      <c r="CZ432" s="51"/>
      <c r="DA432" s="51"/>
      <c r="DB432" s="51"/>
      <c r="DC432" s="51"/>
      <c r="DD432" s="51"/>
      <c r="DE432" s="51"/>
      <c r="DF432" s="51"/>
      <c r="DG432" s="51"/>
    </row>
    <row r="433">
      <c r="A433" s="51"/>
      <c r="B433" s="136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  <c r="BR433" s="51"/>
      <c r="BS433" s="51"/>
      <c r="BT433" s="51"/>
      <c r="BU433" s="51"/>
      <c r="BV433" s="51"/>
      <c r="BW433" s="51"/>
      <c r="BX433" s="51"/>
      <c r="BY433" s="51"/>
      <c r="BZ433" s="51"/>
      <c r="CA433" s="51"/>
      <c r="CB433" s="51"/>
      <c r="CC433" s="51"/>
      <c r="CD433" s="51"/>
      <c r="CE433" s="51"/>
      <c r="CF433" s="51"/>
      <c r="CG433" s="51"/>
      <c r="CH433" s="51"/>
      <c r="CI433" s="51"/>
      <c r="CJ433" s="51"/>
      <c r="CK433" s="51"/>
      <c r="CL433" s="51"/>
      <c r="CM433" s="51"/>
      <c r="CN433" s="51"/>
      <c r="CO433" s="51"/>
      <c r="CP433" s="51"/>
      <c r="CQ433" s="51"/>
      <c r="CR433" s="51"/>
      <c r="CS433" s="51"/>
      <c r="CT433" s="51"/>
      <c r="CU433" s="51"/>
      <c r="CV433" s="51"/>
      <c r="CW433" s="51"/>
      <c r="CX433" s="51"/>
      <c r="CY433" s="51"/>
      <c r="CZ433" s="51"/>
      <c r="DA433" s="51"/>
      <c r="DB433" s="51"/>
      <c r="DC433" s="51"/>
      <c r="DD433" s="51"/>
      <c r="DE433" s="51"/>
      <c r="DF433" s="51"/>
      <c r="DG433" s="51"/>
    </row>
    <row r="434">
      <c r="A434" s="51"/>
      <c r="B434" s="136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  <c r="BR434" s="51"/>
      <c r="BS434" s="51"/>
      <c r="BT434" s="51"/>
      <c r="BU434" s="51"/>
      <c r="BV434" s="51"/>
      <c r="BW434" s="51"/>
      <c r="BX434" s="51"/>
      <c r="BY434" s="51"/>
      <c r="BZ434" s="51"/>
      <c r="CA434" s="51"/>
      <c r="CB434" s="51"/>
      <c r="CC434" s="51"/>
      <c r="CD434" s="51"/>
      <c r="CE434" s="51"/>
      <c r="CF434" s="51"/>
      <c r="CG434" s="51"/>
      <c r="CH434" s="51"/>
      <c r="CI434" s="51"/>
      <c r="CJ434" s="51"/>
      <c r="CK434" s="51"/>
      <c r="CL434" s="51"/>
      <c r="CM434" s="51"/>
      <c r="CN434" s="51"/>
      <c r="CO434" s="51"/>
      <c r="CP434" s="51"/>
      <c r="CQ434" s="51"/>
      <c r="CR434" s="51"/>
      <c r="CS434" s="51"/>
      <c r="CT434" s="51"/>
      <c r="CU434" s="51"/>
      <c r="CV434" s="51"/>
      <c r="CW434" s="51"/>
      <c r="CX434" s="51"/>
      <c r="CY434" s="51"/>
      <c r="CZ434" s="51"/>
      <c r="DA434" s="51"/>
      <c r="DB434" s="51"/>
      <c r="DC434" s="51"/>
      <c r="DD434" s="51"/>
      <c r="DE434" s="51"/>
      <c r="DF434" s="51"/>
      <c r="DG434" s="51"/>
    </row>
    <row r="435">
      <c r="A435" s="51"/>
      <c r="B435" s="136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  <c r="BR435" s="51"/>
      <c r="BS435" s="51"/>
      <c r="BT435" s="51"/>
      <c r="BU435" s="51"/>
      <c r="BV435" s="51"/>
      <c r="BW435" s="51"/>
      <c r="BX435" s="51"/>
      <c r="BY435" s="51"/>
      <c r="BZ435" s="51"/>
      <c r="CA435" s="51"/>
      <c r="CB435" s="51"/>
      <c r="CC435" s="51"/>
      <c r="CD435" s="51"/>
      <c r="CE435" s="51"/>
      <c r="CF435" s="51"/>
      <c r="CG435" s="51"/>
      <c r="CH435" s="51"/>
      <c r="CI435" s="51"/>
      <c r="CJ435" s="51"/>
      <c r="CK435" s="51"/>
      <c r="CL435" s="51"/>
      <c r="CM435" s="51"/>
      <c r="CN435" s="51"/>
      <c r="CO435" s="51"/>
      <c r="CP435" s="51"/>
      <c r="CQ435" s="51"/>
      <c r="CR435" s="51"/>
      <c r="CS435" s="51"/>
      <c r="CT435" s="51"/>
      <c r="CU435" s="51"/>
      <c r="CV435" s="51"/>
      <c r="CW435" s="51"/>
      <c r="CX435" s="51"/>
      <c r="CY435" s="51"/>
      <c r="CZ435" s="51"/>
      <c r="DA435" s="51"/>
      <c r="DB435" s="51"/>
      <c r="DC435" s="51"/>
      <c r="DD435" s="51"/>
      <c r="DE435" s="51"/>
      <c r="DF435" s="51"/>
      <c r="DG435" s="51"/>
    </row>
    <row r="436">
      <c r="A436" s="51"/>
      <c r="B436" s="136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  <c r="BR436" s="51"/>
      <c r="BS436" s="51"/>
      <c r="BT436" s="51"/>
      <c r="BU436" s="51"/>
      <c r="BV436" s="51"/>
      <c r="BW436" s="51"/>
      <c r="BX436" s="51"/>
      <c r="BY436" s="51"/>
      <c r="BZ436" s="51"/>
      <c r="CA436" s="51"/>
      <c r="CB436" s="51"/>
      <c r="CC436" s="51"/>
      <c r="CD436" s="51"/>
      <c r="CE436" s="51"/>
      <c r="CF436" s="51"/>
      <c r="CG436" s="51"/>
      <c r="CH436" s="51"/>
      <c r="CI436" s="51"/>
      <c r="CJ436" s="51"/>
      <c r="CK436" s="51"/>
      <c r="CL436" s="51"/>
      <c r="CM436" s="51"/>
      <c r="CN436" s="51"/>
      <c r="CO436" s="51"/>
      <c r="CP436" s="51"/>
      <c r="CQ436" s="51"/>
      <c r="CR436" s="51"/>
      <c r="CS436" s="51"/>
      <c r="CT436" s="51"/>
      <c r="CU436" s="51"/>
      <c r="CV436" s="51"/>
      <c r="CW436" s="51"/>
      <c r="CX436" s="51"/>
      <c r="CY436" s="51"/>
      <c r="CZ436" s="51"/>
      <c r="DA436" s="51"/>
      <c r="DB436" s="51"/>
      <c r="DC436" s="51"/>
      <c r="DD436" s="51"/>
      <c r="DE436" s="51"/>
      <c r="DF436" s="51"/>
      <c r="DG436" s="51"/>
    </row>
    <row r="437">
      <c r="A437" s="51"/>
      <c r="B437" s="136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  <c r="BR437" s="51"/>
      <c r="BS437" s="51"/>
      <c r="BT437" s="51"/>
      <c r="BU437" s="51"/>
      <c r="BV437" s="51"/>
      <c r="BW437" s="51"/>
      <c r="BX437" s="51"/>
      <c r="BY437" s="51"/>
      <c r="BZ437" s="51"/>
      <c r="CA437" s="51"/>
      <c r="CB437" s="51"/>
      <c r="CC437" s="51"/>
      <c r="CD437" s="51"/>
      <c r="CE437" s="51"/>
      <c r="CF437" s="51"/>
      <c r="CG437" s="51"/>
      <c r="CH437" s="51"/>
      <c r="CI437" s="51"/>
      <c r="CJ437" s="51"/>
      <c r="CK437" s="51"/>
      <c r="CL437" s="51"/>
      <c r="CM437" s="51"/>
      <c r="CN437" s="51"/>
      <c r="CO437" s="51"/>
      <c r="CP437" s="51"/>
      <c r="CQ437" s="51"/>
      <c r="CR437" s="51"/>
      <c r="CS437" s="51"/>
      <c r="CT437" s="51"/>
      <c r="CU437" s="51"/>
      <c r="CV437" s="51"/>
      <c r="CW437" s="51"/>
      <c r="CX437" s="51"/>
      <c r="CY437" s="51"/>
      <c r="CZ437" s="51"/>
      <c r="DA437" s="51"/>
      <c r="DB437" s="51"/>
      <c r="DC437" s="51"/>
      <c r="DD437" s="51"/>
      <c r="DE437" s="51"/>
      <c r="DF437" s="51"/>
      <c r="DG437" s="51"/>
    </row>
    <row r="438">
      <c r="A438" s="51"/>
      <c r="B438" s="136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51"/>
      <c r="BS438" s="51"/>
      <c r="BT438" s="51"/>
      <c r="BU438" s="51"/>
      <c r="BV438" s="51"/>
      <c r="BW438" s="51"/>
      <c r="BX438" s="51"/>
      <c r="BY438" s="51"/>
      <c r="BZ438" s="51"/>
      <c r="CA438" s="51"/>
      <c r="CB438" s="51"/>
      <c r="CC438" s="51"/>
      <c r="CD438" s="51"/>
      <c r="CE438" s="51"/>
      <c r="CF438" s="51"/>
      <c r="CG438" s="51"/>
      <c r="CH438" s="51"/>
      <c r="CI438" s="51"/>
      <c r="CJ438" s="51"/>
      <c r="CK438" s="51"/>
      <c r="CL438" s="51"/>
      <c r="CM438" s="51"/>
      <c r="CN438" s="51"/>
      <c r="CO438" s="51"/>
      <c r="CP438" s="51"/>
      <c r="CQ438" s="51"/>
      <c r="CR438" s="51"/>
      <c r="CS438" s="51"/>
      <c r="CT438" s="51"/>
      <c r="CU438" s="51"/>
      <c r="CV438" s="51"/>
      <c r="CW438" s="51"/>
      <c r="CX438" s="51"/>
      <c r="CY438" s="51"/>
      <c r="CZ438" s="51"/>
      <c r="DA438" s="51"/>
      <c r="DB438" s="51"/>
      <c r="DC438" s="51"/>
      <c r="DD438" s="51"/>
      <c r="DE438" s="51"/>
      <c r="DF438" s="51"/>
      <c r="DG438" s="51"/>
    </row>
    <row r="439">
      <c r="A439" s="51"/>
      <c r="B439" s="136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51"/>
      <c r="BS439" s="51"/>
      <c r="BT439" s="51"/>
      <c r="BU439" s="51"/>
      <c r="BV439" s="51"/>
      <c r="BW439" s="51"/>
      <c r="BX439" s="51"/>
      <c r="BY439" s="51"/>
      <c r="BZ439" s="51"/>
      <c r="CA439" s="51"/>
      <c r="CB439" s="51"/>
      <c r="CC439" s="51"/>
      <c r="CD439" s="51"/>
      <c r="CE439" s="51"/>
      <c r="CF439" s="51"/>
      <c r="CG439" s="51"/>
      <c r="CH439" s="51"/>
      <c r="CI439" s="51"/>
      <c r="CJ439" s="51"/>
      <c r="CK439" s="51"/>
      <c r="CL439" s="51"/>
      <c r="CM439" s="51"/>
      <c r="CN439" s="51"/>
      <c r="CO439" s="51"/>
      <c r="CP439" s="51"/>
      <c r="CQ439" s="51"/>
      <c r="CR439" s="51"/>
      <c r="CS439" s="51"/>
      <c r="CT439" s="51"/>
      <c r="CU439" s="51"/>
      <c r="CV439" s="51"/>
      <c r="CW439" s="51"/>
      <c r="CX439" s="51"/>
      <c r="CY439" s="51"/>
      <c r="CZ439" s="51"/>
      <c r="DA439" s="51"/>
      <c r="DB439" s="51"/>
      <c r="DC439" s="51"/>
      <c r="DD439" s="51"/>
      <c r="DE439" s="51"/>
      <c r="DF439" s="51"/>
      <c r="DG439" s="51"/>
    </row>
    <row r="440">
      <c r="A440" s="51"/>
      <c r="B440" s="136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  <c r="BR440" s="51"/>
      <c r="BS440" s="51"/>
      <c r="BT440" s="51"/>
      <c r="BU440" s="51"/>
      <c r="BV440" s="51"/>
      <c r="BW440" s="51"/>
      <c r="BX440" s="51"/>
      <c r="BY440" s="51"/>
      <c r="BZ440" s="51"/>
      <c r="CA440" s="51"/>
      <c r="CB440" s="51"/>
      <c r="CC440" s="51"/>
      <c r="CD440" s="51"/>
      <c r="CE440" s="51"/>
      <c r="CF440" s="51"/>
      <c r="CG440" s="51"/>
      <c r="CH440" s="51"/>
      <c r="CI440" s="51"/>
      <c r="CJ440" s="51"/>
      <c r="CK440" s="51"/>
      <c r="CL440" s="51"/>
      <c r="CM440" s="51"/>
      <c r="CN440" s="51"/>
      <c r="CO440" s="51"/>
      <c r="CP440" s="51"/>
      <c r="CQ440" s="51"/>
      <c r="CR440" s="51"/>
      <c r="CS440" s="51"/>
      <c r="CT440" s="51"/>
      <c r="CU440" s="51"/>
      <c r="CV440" s="51"/>
      <c r="CW440" s="51"/>
      <c r="CX440" s="51"/>
      <c r="CY440" s="51"/>
      <c r="CZ440" s="51"/>
      <c r="DA440" s="51"/>
      <c r="DB440" s="51"/>
      <c r="DC440" s="51"/>
      <c r="DD440" s="51"/>
      <c r="DE440" s="51"/>
      <c r="DF440" s="51"/>
      <c r="DG440" s="51"/>
    </row>
    <row r="441">
      <c r="A441" s="51"/>
      <c r="B441" s="136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51"/>
      <c r="BS441" s="51"/>
      <c r="BT441" s="51"/>
      <c r="BU441" s="51"/>
      <c r="BV441" s="51"/>
      <c r="BW441" s="51"/>
      <c r="BX441" s="51"/>
      <c r="BY441" s="51"/>
      <c r="BZ441" s="51"/>
      <c r="CA441" s="51"/>
      <c r="CB441" s="51"/>
      <c r="CC441" s="51"/>
      <c r="CD441" s="51"/>
      <c r="CE441" s="51"/>
      <c r="CF441" s="51"/>
      <c r="CG441" s="51"/>
      <c r="CH441" s="51"/>
      <c r="CI441" s="51"/>
      <c r="CJ441" s="51"/>
      <c r="CK441" s="51"/>
      <c r="CL441" s="51"/>
      <c r="CM441" s="51"/>
      <c r="CN441" s="51"/>
      <c r="CO441" s="51"/>
      <c r="CP441" s="51"/>
      <c r="CQ441" s="51"/>
      <c r="CR441" s="51"/>
      <c r="CS441" s="51"/>
      <c r="CT441" s="51"/>
      <c r="CU441" s="51"/>
      <c r="CV441" s="51"/>
      <c r="CW441" s="51"/>
      <c r="CX441" s="51"/>
      <c r="CY441" s="51"/>
      <c r="CZ441" s="51"/>
      <c r="DA441" s="51"/>
      <c r="DB441" s="51"/>
      <c r="DC441" s="51"/>
      <c r="DD441" s="51"/>
      <c r="DE441" s="51"/>
      <c r="DF441" s="51"/>
      <c r="DG441" s="51"/>
    </row>
    <row r="442">
      <c r="A442" s="51"/>
      <c r="B442" s="136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51"/>
      <c r="BS442" s="51"/>
      <c r="BT442" s="51"/>
      <c r="BU442" s="51"/>
      <c r="BV442" s="51"/>
      <c r="BW442" s="51"/>
      <c r="BX442" s="51"/>
      <c r="BY442" s="51"/>
      <c r="BZ442" s="51"/>
      <c r="CA442" s="51"/>
      <c r="CB442" s="51"/>
      <c r="CC442" s="51"/>
      <c r="CD442" s="51"/>
      <c r="CE442" s="51"/>
      <c r="CF442" s="51"/>
      <c r="CG442" s="51"/>
      <c r="CH442" s="51"/>
      <c r="CI442" s="51"/>
      <c r="CJ442" s="51"/>
      <c r="CK442" s="51"/>
      <c r="CL442" s="51"/>
      <c r="CM442" s="51"/>
      <c r="CN442" s="51"/>
      <c r="CO442" s="51"/>
      <c r="CP442" s="51"/>
      <c r="CQ442" s="51"/>
      <c r="CR442" s="51"/>
      <c r="CS442" s="51"/>
      <c r="CT442" s="51"/>
      <c r="CU442" s="51"/>
      <c r="CV442" s="51"/>
      <c r="CW442" s="51"/>
      <c r="CX442" s="51"/>
      <c r="CY442" s="51"/>
      <c r="CZ442" s="51"/>
      <c r="DA442" s="51"/>
      <c r="DB442" s="51"/>
      <c r="DC442" s="51"/>
      <c r="DD442" s="51"/>
      <c r="DE442" s="51"/>
      <c r="DF442" s="51"/>
      <c r="DG442" s="51"/>
    </row>
    <row r="443">
      <c r="A443" s="51"/>
      <c r="B443" s="136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  <c r="BR443" s="51"/>
      <c r="BS443" s="51"/>
      <c r="BT443" s="51"/>
      <c r="BU443" s="51"/>
      <c r="BV443" s="51"/>
      <c r="BW443" s="51"/>
      <c r="BX443" s="51"/>
      <c r="BY443" s="51"/>
      <c r="BZ443" s="51"/>
      <c r="CA443" s="51"/>
      <c r="CB443" s="51"/>
      <c r="CC443" s="51"/>
      <c r="CD443" s="51"/>
      <c r="CE443" s="51"/>
      <c r="CF443" s="51"/>
      <c r="CG443" s="51"/>
      <c r="CH443" s="51"/>
      <c r="CI443" s="51"/>
      <c r="CJ443" s="51"/>
      <c r="CK443" s="51"/>
      <c r="CL443" s="51"/>
      <c r="CM443" s="51"/>
      <c r="CN443" s="51"/>
      <c r="CO443" s="51"/>
      <c r="CP443" s="51"/>
      <c r="CQ443" s="51"/>
      <c r="CR443" s="51"/>
      <c r="CS443" s="51"/>
      <c r="CT443" s="51"/>
      <c r="CU443" s="51"/>
      <c r="CV443" s="51"/>
      <c r="CW443" s="51"/>
      <c r="CX443" s="51"/>
      <c r="CY443" s="51"/>
      <c r="CZ443" s="51"/>
      <c r="DA443" s="51"/>
      <c r="DB443" s="51"/>
      <c r="DC443" s="51"/>
      <c r="DD443" s="51"/>
      <c r="DE443" s="51"/>
      <c r="DF443" s="51"/>
      <c r="DG443" s="51"/>
    </row>
    <row r="444">
      <c r="A444" s="51"/>
      <c r="B444" s="136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  <c r="BR444" s="51"/>
      <c r="BS444" s="51"/>
      <c r="BT444" s="51"/>
      <c r="BU444" s="51"/>
      <c r="BV444" s="51"/>
      <c r="BW444" s="51"/>
      <c r="BX444" s="51"/>
      <c r="BY444" s="51"/>
      <c r="BZ444" s="51"/>
      <c r="CA444" s="51"/>
      <c r="CB444" s="51"/>
      <c r="CC444" s="51"/>
      <c r="CD444" s="51"/>
      <c r="CE444" s="51"/>
      <c r="CF444" s="51"/>
      <c r="CG444" s="51"/>
      <c r="CH444" s="51"/>
      <c r="CI444" s="51"/>
      <c r="CJ444" s="51"/>
      <c r="CK444" s="51"/>
      <c r="CL444" s="51"/>
      <c r="CM444" s="51"/>
      <c r="CN444" s="51"/>
      <c r="CO444" s="51"/>
      <c r="CP444" s="51"/>
      <c r="CQ444" s="51"/>
      <c r="CR444" s="51"/>
      <c r="CS444" s="51"/>
      <c r="CT444" s="51"/>
      <c r="CU444" s="51"/>
      <c r="CV444" s="51"/>
      <c r="CW444" s="51"/>
      <c r="CX444" s="51"/>
      <c r="CY444" s="51"/>
      <c r="CZ444" s="51"/>
      <c r="DA444" s="51"/>
      <c r="DB444" s="51"/>
      <c r="DC444" s="51"/>
      <c r="DD444" s="51"/>
      <c r="DE444" s="51"/>
      <c r="DF444" s="51"/>
      <c r="DG444" s="51"/>
    </row>
    <row r="445">
      <c r="A445" s="51"/>
      <c r="B445" s="136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  <c r="BR445" s="51"/>
      <c r="BS445" s="51"/>
      <c r="BT445" s="51"/>
      <c r="BU445" s="51"/>
      <c r="BV445" s="51"/>
      <c r="BW445" s="51"/>
      <c r="BX445" s="51"/>
      <c r="BY445" s="51"/>
      <c r="BZ445" s="51"/>
      <c r="CA445" s="51"/>
      <c r="CB445" s="51"/>
      <c r="CC445" s="51"/>
      <c r="CD445" s="51"/>
      <c r="CE445" s="51"/>
      <c r="CF445" s="51"/>
      <c r="CG445" s="51"/>
      <c r="CH445" s="51"/>
      <c r="CI445" s="51"/>
      <c r="CJ445" s="51"/>
      <c r="CK445" s="51"/>
      <c r="CL445" s="51"/>
      <c r="CM445" s="51"/>
      <c r="CN445" s="51"/>
      <c r="CO445" s="51"/>
      <c r="CP445" s="51"/>
      <c r="CQ445" s="51"/>
      <c r="CR445" s="51"/>
      <c r="CS445" s="51"/>
      <c r="CT445" s="51"/>
      <c r="CU445" s="51"/>
      <c r="CV445" s="51"/>
      <c r="CW445" s="51"/>
      <c r="CX445" s="51"/>
      <c r="CY445" s="51"/>
      <c r="CZ445" s="51"/>
      <c r="DA445" s="51"/>
      <c r="DB445" s="51"/>
      <c r="DC445" s="51"/>
      <c r="DD445" s="51"/>
      <c r="DE445" s="51"/>
      <c r="DF445" s="51"/>
      <c r="DG445" s="51"/>
    </row>
    <row r="446">
      <c r="A446" s="51"/>
      <c r="B446" s="136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  <c r="BR446" s="51"/>
      <c r="BS446" s="51"/>
      <c r="BT446" s="51"/>
      <c r="BU446" s="51"/>
      <c r="BV446" s="51"/>
      <c r="BW446" s="51"/>
      <c r="BX446" s="51"/>
      <c r="BY446" s="51"/>
      <c r="BZ446" s="51"/>
      <c r="CA446" s="51"/>
      <c r="CB446" s="51"/>
      <c r="CC446" s="51"/>
      <c r="CD446" s="51"/>
      <c r="CE446" s="51"/>
      <c r="CF446" s="51"/>
      <c r="CG446" s="51"/>
      <c r="CH446" s="51"/>
      <c r="CI446" s="51"/>
      <c r="CJ446" s="51"/>
      <c r="CK446" s="51"/>
      <c r="CL446" s="51"/>
      <c r="CM446" s="51"/>
      <c r="CN446" s="51"/>
      <c r="CO446" s="51"/>
      <c r="CP446" s="51"/>
      <c r="CQ446" s="51"/>
      <c r="CR446" s="51"/>
      <c r="CS446" s="51"/>
      <c r="CT446" s="51"/>
      <c r="CU446" s="51"/>
      <c r="CV446" s="51"/>
      <c r="CW446" s="51"/>
      <c r="CX446" s="51"/>
      <c r="CY446" s="51"/>
      <c r="CZ446" s="51"/>
      <c r="DA446" s="51"/>
      <c r="DB446" s="51"/>
      <c r="DC446" s="51"/>
      <c r="DD446" s="51"/>
      <c r="DE446" s="51"/>
      <c r="DF446" s="51"/>
      <c r="DG446" s="51"/>
    </row>
    <row r="447">
      <c r="A447" s="51"/>
      <c r="B447" s="136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  <c r="BR447" s="51"/>
      <c r="BS447" s="51"/>
      <c r="BT447" s="51"/>
      <c r="BU447" s="51"/>
      <c r="BV447" s="51"/>
      <c r="BW447" s="51"/>
      <c r="BX447" s="51"/>
      <c r="BY447" s="51"/>
      <c r="BZ447" s="51"/>
      <c r="CA447" s="51"/>
      <c r="CB447" s="51"/>
      <c r="CC447" s="51"/>
      <c r="CD447" s="51"/>
      <c r="CE447" s="51"/>
      <c r="CF447" s="51"/>
      <c r="CG447" s="51"/>
      <c r="CH447" s="51"/>
      <c r="CI447" s="51"/>
      <c r="CJ447" s="51"/>
      <c r="CK447" s="51"/>
      <c r="CL447" s="51"/>
      <c r="CM447" s="51"/>
      <c r="CN447" s="51"/>
      <c r="CO447" s="51"/>
      <c r="CP447" s="51"/>
      <c r="CQ447" s="51"/>
      <c r="CR447" s="51"/>
      <c r="CS447" s="51"/>
      <c r="CT447" s="51"/>
      <c r="CU447" s="51"/>
      <c r="CV447" s="51"/>
      <c r="CW447" s="51"/>
      <c r="CX447" s="51"/>
      <c r="CY447" s="51"/>
      <c r="CZ447" s="51"/>
      <c r="DA447" s="51"/>
      <c r="DB447" s="51"/>
      <c r="DC447" s="51"/>
      <c r="DD447" s="51"/>
      <c r="DE447" s="51"/>
      <c r="DF447" s="51"/>
      <c r="DG447" s="51"/>
    </row>
    <row r="448">
      <c r="A448" s="51"/>
      <c r="B448" s="136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  <c r="BR448" s="51"/>
      <c r="BS448" s="51"/>
      <c r="BT448" s="51"/>
      <c r="BU448" s="51"/>
      <c r="BV448" s="51"/>
      <c r="BW448" s="51"/>
      <c r="BX448" s="51"/>
      <c r="BY448" s="51"/>
      <c r="BZ448" s="51"/>
      <c r="CA448" s="51"/>
      <c r="CB448" s="51"/>
      <c r="CC448" s="51"/>
      <c r="CD448" s="51"/>
      <c r="CE448" s="51"/>
      <c r="CF448" s="51"/>
      <c r="CG448" s="51"/>
      <c r="CH448" s="51"/>
      <c r="CI448" s="51"/>
      <c r="CJ448" s="51"/>
      <c r="CK448" s="51"/>
      <c r="CL448" s="51"/>
      <c r="CM448" s="51"/>
      <c r="CN448" s="51"/>
      <c r="CO448" s="51"/>
      <c r="CP448" s="51"/>
      <c r="CQ448" s="51"/>
      <c r="CR448" s="51"/>
      <c r="CS448" s="51"/>
      <c r="CT448" s="51"/>
      <c r="CU448" s="51"/>
      <c r="CV448" s="51"/>
      <c r="CW448" s="51"/>
      <c r="CX448" s="51"/>
      <c r="CY448" s="51"/>
      <c r="CZ448" s="51"/>
      <c r="DA448" s="51"/>
      <c r="DB448" s="51"/>
      <c r="DC448" s="51"/>
      <c r="DD448" s="51"/>
      <c r="DE448" s="51"/>
      <c r="DF448" s="51"/>
      <c r="DG448" s="51"/>
    </row>
    <row r="449">
      <c r="A449" s="51"/>
      <c r="B449" s="136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  <c r="BT449" s="51"/>
      <c r="BU449" s="51"/>
      <c r="BV449" s="51"/>
      <c r="BW449" s="51"/>
      <c r="BX449" s="51"/>
      <c r="BY449" s="51"/>
      <c r="BZ449" s="51"/>
      <c r="CA449" s="51"/>
      <c r="CB449" s="51"/>
      <c r="CC449" s="51"/>
      <c r="CD449" s="51"/>
      <c r="CE449" s="51"/>
      <c r="CF449" s="51"/>
      <c r="CG449" s="51"/>
      <c r="CH449" s="51"/>
      <c r="CI449" s="51"/>
      <c r="CJ449" s="51"/>
      <c r="CK449" s="51"/>
      <c r="CL449" s="51"/>
      <c r="CM449" s="51"/>
      <c r="CN449" s="51"/>
      <c r="CO449" s="51"/>
      <c r="CP449" s="51"/>
      <c r="CQ449" s="51"/>
      <c r="CR449" s="51"/>
      <c r="CS449" s="51"/>
      <c r="CT449" s="51"/>
      <c r="CU449" s="51"/>
      <c r="CV449" s="51"/>
      <c r="CW449" s="51"/>
      <c r="CX449" s="51"/>
      <c r="CY449" s="51"/>
      <c r="CZ449" s="51"/>
      <c r="DA449" s="51"/>
      <c r="DB449" s="51"/>
      <c r="DC449" s="51"/>
      <c r="DD449" s="51"/>
      <c r="DE449" s="51"/>
      <c r="DF449" s="51"/>
      <c r="DG449" s="51"/>
    </row>
    <row r="450">
      <c r="A450" s="51"/>
      <c r="B450" s="136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  <c r="BW450" s="51"/>
      <c r="BX450" s="51"/>
      <c r="BY450" s="51"/>
      <c r="BZ450" s="51"/>
      <c r="CA450" s="51"/>
      <c r="CB450" s="51"/>
      <c r="CC450" s="51"/>
      <c r="CD450" s="51"/>
      <c r="CE450" s="51"/>
      <c r="CF450" s="51"/>
      <c r="CG450" s="51"/>
      <c r="CH450" s="51"/>
      <c r="CI450" s="51"/>
      <c r="CJ450" s="51"/>
      <c r="CK450" s="51"/>
      <c r="CL450" s="51"/>
      <c r="CM450" s="51"/>
      <c r="CN450" s="51"/>
      <c r="CO450" s="51"/>
      <c r="CP450" s="51"/>
      <c r="CQ450" s="51"/>
      <c r="CR450" s="51"/>
      <c r="CS450" s="51"/>
      <c r="CT450" s="51"/>
      <c r="CU450" s="51"/>
      <c r="CV450" s="51"/>
      <c r="CW450" s="51"/>
      <c r="CX450" s="51"/>
      <c r="CY450" s="51"/>
      <c r="CZ450" s="51"/>
      <c r="DA450" s="51"/>
      <c r="DB450" s="51"/>
      <c r="DC450" s="51"/>
      <c r="DD450" s="51"/>
      <c r="DE450" s="51"/>
      <c r="DF450" s="51"/>
      <c r="DG450" s="51"/>
    </row>
    <row r="451">
      <c r="A451" s="51"/>
      <c r="B451" s="136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  <c r="BT451" s="51"/>
      <c r="BU451" s="51"/>
      <c r="BV451" s="51"/>
      <c r="BW451" s="51"/>
      <c r="BX451" s="51"/>
      <c r="BY451" s="51"/>
      <c r="BZ451" s="51"/>
      <c r="CA451" s="51"/>
      <c r="CB451" s="51"/>
      <c r="CC451" s="51"/>
      <c r="CD451" s="51"/>
      <c r="CE451" s="51"/>
      <c r="CF451" s="51"/>
      <c r="CG451" s="51"/>
      <c r="CH451" s="51"/>
      <c r="CI451" s="51"/>
      <c r="CJ451" s="51"/>
      <c r="CK451" s="51"/>
      <c r="CL451" s="51"/>
      <c r="CM451" s="51"/>
      <c r="CN451" s="51"/>
      <c r="CO451" s="51"/>
      <c r="CP451" s="51"/>
      <c r="CQ451" s="51"/>
      <c r="CR451" s="51"/>
      <c r="CS451" s="51"/>
      <c r="CT451" s="51"/>
      <c r="CU451" s="51"/>
      <c r="CV451" s="51"/>
      <c r="CW451" s="51"/>
      <c r="CX451" s="51"/>
      <c r="CY451" s="51"/>
      <c r="CZ451" s="51"/>
      <c r="DA451" s="51"/>
      <c r="DB451" s="51"/>
      <c r="DC451" s="51"/>
      <c r="DD451" s="51"/>
      <c r="DE451" s="51"/>
      <c r="DF451" s="51"/>
      <c r="DG451" s="51"/>
    </row>
    <row r="452">
      <c r="A452" s="51"/>
      <c r="B452" s="136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  <c r="BT452" s="51"/>
      <c r="BU452" s="51"/>
      <c r="BV452" s="51"/>
      <c r="BW452" s="51"/>
      <c r="BX452" s="51"/>
      <c r="BY452" s="51"/>
      <c r="BZ452" s="51"/>
      <c r="CA452" s="51"/>
      <c r="CB452" s="51"/>
      <c r="CC452" s="51"/>
      <c r="CD452" s="51"/>
      <c r="CE452" s="51"/>
      <c r="CF452" s="51"/>
      <c r="CG452" s="51"/>
      <c r="CH452" s="51"/>
      <c r="CI452" s="51"/>
      <c r="CJ452" s="51"/>
      <c r="CK452" s="51"/>
      <c r="CL452" s="51"/>
      <c r="CM452" s="51"/>
      <c r="CN452" s="51"/>
      <c r="CO452" s="51"/>
      <c r="CP452" s="51"/>
      <c r="CQ452" s="51"/>
      <c r="CR452" s="51"/>
      <c r="CS452" s="51"/>
      <c r="CT452" s="51"/>
      <c r="CU452" s="51"/>
      <c r="CV452" s="51"/>
      <c r="CW452" s="51"/>
      <c r="CX452" s="51"/>
      <c r="CY452" s="51"/>
      <c r="CZ452" s="51"/>
      <c r="DA452" s="51"/>
      <c r="DB452" s="51"/>
      <c r="DC452" s="51"/>
      <c r="DD452" s="51"/>
      <c r="DE452" s="51"/>
      <c r="DF452" s="51"/>
      <c r="DG452" s="51"/>
    </row>
    <row r="453">
      <c r="A453" s="51"/>
      <c r="B453" s="136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  <c r="BT453" s="51"/>
      <c r="BU453" s="51"/>
      <c r="BV453" s="51"/>
      <c r="BW453" s="51"/>
      <c r="BX453" s="51"/>
      <c r="BY453" s="51"/>
      <c r="BZ453" s="51"/>
      <c r="CA453" s="51"/>
      <c r="CB453" s="51"/>
      <c r="CC453" s="51"/>
      <c r="CD453" s="51"/>
      <c r="CE453" s="51"/>
      <c r="CF453" s="51"/>
      <c r="CG453" s="51"/>
      <c r="CH453" s="51"/>
      <c r="CI453" s="51"/>
      <c r="CJ453" s="51"/>
      <c r="CK453" s="51"/>
      <c r="CL453" s="51"/>
      <c r="CM453" s="51"/>
      <c r="CN453" s="51"/>
      <c r="CO453" s="51"/>
      <c r="CP453" s="51"/>
      <c r="CQ453" s="51"/>
      <c r="CR453" s="51"/>
      <c r="CS453" s="51"/>
      <c r="CT453" s="51"/>
      <c r="CU453" s="51"/>
      <c r="CV453" s="51"/>
      <c r="CW453" s="51"/>
      <c r="CX453" s="51"/>
      <c r="CY453" s="51"/>
      <c r="CZ453" s="51"/>
      <c r="DA453" s="51"/>
      <c r="DB453" s="51"/>
      <c r="DC453" s="51"/>
      <c r="DD453" s="51"/>
      <c r="DE453" s="51"/>
      <c r="DF453" s="51"/>
      <c r="DG453" s="51"/>
    </row>
    <row r="454">
      <c r="A454" s="51"/>
      <c r="B454" s="136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  <c r="BW454" s="51"/>
      <c r="BX454" s="51"/>
      <c r="BY454" s="51"/>
      <c r="BZ454" s="51"/>
      <c r="CA454" s="51"/>
      <c r="CB454" s="51"/>
      <c r="CC454" s="51"/>
      <c r="CD454" s="51"/>
      <c r="CE454" s="51"/>
      <c r="CF454" s="51"/>
      <c r="CG454" s="51"/>
      <c r="CH454" s="51"/>
      <c r="CI454" s="51"/>
      <c r="CJ454" s="51"/>
      <c r="CK454" s="51"/>
      <c r="CL454" s="51"/>
      <c r="CM454" s="51"/>
      <c r="CN454" s="51"/>
      <c r="CO454" s="51"/>
      <c r="CP454" s="51"/>
      <c r="CQ454" s="51"/>
      <c r="CR454" s="51"/>
      <c r="CS454" s="51"/>
      <c r="CT454" s="51"/>
      <c r="CU454" s="51"/>
      <c r="CV454" s="51"/>
      <c r="CW454" s="51"/>
      <c r="CX454" s="51"/>
      <c r="CY454" s="51"/>
      <c r="CZ454" s="51"/>
      <c r="DA454" s="51"/>
      <c r="DB454" s="51"/>
      <c r="DC454" s="51"/>
      <c r="DD454" s="51"/>
      <c r="DE454" s="51"/>
      <c r="DF454" s="51"/>
      <c r="DG454" s="51"/>
    </row>
    <row r="455">
      <c r="A455" s="51"/>
      <c r="B455" s="136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  <c r="BT455" s="51"/>
      <c r="BU455" s="51"/>
      <c r="BV455" s="51"/>
      <c r="BW455" s="51"/>
      <c r="BX455" s="51"/>
      <c r="BY455" s="51"/>
      <c r="BZ455" s="51"/>
      <c r="CA455" s="51"/>
      <c r="CB455" s="51"/>
      <c r="CC455" s="51"/>
      <c r="CD455" s="51"/>
      <c r="CE455" s="51"/>
      <c r="CF455" s="51"/>
      <c r="CG455" s="51"/>
      <c r="CH455" s="51"/>
      <c r="CI455" s="51"/>
      <c r="CJ455" s="51"/>
      <c r="CK455" s="51"/>
      <c r="CL455" s="51"/>
      <c r="CM455" s="51"/>
      <c r="CN455" s="51"/>
      <c r="CO455" s="51"/>
      <c r="CP455" s="51"/>
      <c r="CQ455" s="51"/>
      <c r="CR455" s="51"/>
      <c r="CS455" s="51"/>
      <c r="CT455" s="51"/>
      <c r="CU455" s="51"/>
      <c r="CV455" s="51"/>
      <c r="CW455" s="51"/>
      <c r="CX455" s="51"/>
      <c r="CY455" s="51"/>
      <c r="CZ455" s="51"/>
      <c r="DA455" s="51"/>
      <c r="DB455" s="51"/>
      <c r="DC455" s="51"/>
      <c r="DD455" s="51"/>
      <c r="DE455" s="51"/>
      <c r="DF455" s="51"/>
      <c r="DG455" s="51"/>
    </row>
    <row r="456">
      <c r="A456" s="51"/>
      <c r="B456" s="136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  <c r="BT456" s="51"/>
      <c r="BU456" s="51"/>
      <c r="BV456" s="51"/>
      <c r="BW456" s="51"/>
      <c r="BX456" s="51"/>
      <c r="BY456" s="51"/>
      <c r="BZ456" s="51"/>
      <c r="CA456" s="51"/>
      <c r="CB456" s="51"/>
      <c r="CC456" s="51"/>
      <c r="CD456" s="51"/>
      <c r="CE456" s="51"/>
      <c r="CF456" s="51"/>
      <c r="CG456" s="51"/>
      <c r="CH456" s="51"/>
      <c r="CI456" s="51"/>
      <c r="CJ456" s="51"/>
      <c r="CK456" s="51"/>
      <c r="CL456" s="51"/>
      <c r="CM456" s="51"/>
      <c r="CN456" s="51"/>
      <c r="CO456" s="51"/>
      <c r="CP456" s="51"/>
      <c r="CQ456" s="51"/>
      <c r="CR456" s="51"/>
      <c r="CS456" s="51"/>
      <c r="CT456" s="51"/>
      <c r="CU456" s="51"/>
      <c r="CV456" s="51"/>
      <c r="CW456" s="51"/>
      <c r="CX456" s="51"/>
      <c r="CY456" s="51"/>
      <c r="CZ456" s="51"/>
      <c r="DA456" s="51"/>
      <c r="DB456" s="51"/>
      <c r="DC456" s="51"/>
      <c r="DD456" s="51"/>
      <c r="DE456" s="51"/>
      <c r="DF456" s="51"/>
      <c r="DG456" s="51"/>
    </row>
    <row r="457">
      <c r="A457" s="51"/>
      <c r="B457" s="136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  <c r="BT457" s="51"/>
      <c r="BU457" s="51"/>
      <c r="BV457" s="51"/>
      <c r="BW457" s="51"/>
      <c r="BX457" s="51"/>
      <c r="BY457" s="51"/>
      <c r="BZ457" s="51"/>
      <c r="CA457" s="51"/>
      <c r="CB457" s="51"/>
      <c r="CC457" s="51"/>
      <c r="CD457" s="51"/>
      <c r="CE457" s="51"/>
      <c r="CF457" s="51"/>
      <c r="CG457" s="51"/>
      <c r="CH457" s="51"/>
      <c r="CI457" s="51"/>
      <c r="CJ457" s="51"/>
      <c r="CK457" s="51"/>
      <c r="CL457" s="51"/>
      <c r="CM457" s="51"/>
      <c r="CN457" s="51"/>
      <c r="CO457" s="51"/>
      <c r="CP457" s="51"/>
      <c r="CQ457" s="51"/>
      <c r="CR457" s="51"/>
      <c r="CS457" s="51"/>
      <c r="CT457" s="51"/>
      <c r="CU457" s="51"/>
      <c r="CV457" s="51"/>
      <c r="CW457" s="51"/>
      <c r="CX457" s="51"/>
      <c r="CY457" s="51"/>
      <c r="CZ457" s="51"/>
      <c r="DA457" s="51"/>
      <c r="DB457" s="51"/>
      <c r="DC457" s="51"/>
      <c r="DD457" s="51"/>
      <c r="DE457" s="51"/>
      <c r="DF457" s="51"/>
      <c r="DG457" s="51"/>
    </row>
    <row r="458">
      <c r="A458" s="51"/>
      <c r="B458" s="136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  <c r="BW458" s="51"/>
      <c r="BX458" s="51"/>
      <c r="BY458" s="51"/>
      <c r="BZ458" s="51"/>
      <c r="CA458" s="51"/>
      <c r="CB458" s="51"/>
      <c r="CC458" s="51"/>
      <c r="CD458" s="51"/>
      <c r="CE458" s="51"/>
      <c r="CF458" s="51"/>
      <c r="CG458" s="51"/>
      <c r="CH458" s="51"/>
      <c r="CI458" s="51"/>
      <c r="CJ458" s="51"/>
      <c r="CK458" s="51"/>
      <c r="CL458" s="51"/>
      <c r="CM458" s="51"/>
      <c r="CN458" s="51"/>
      <c r="CO458" s="51"/>
      <c r="CP458" s="51"/>
      <c r="CQ458" s="51"/>
      <c r="CR458" s="51"/>
      <c r="CS458" s="51"/>
      <c r="CT458" s="51"/>
      <c r="CU458" s="51"/>
      <c r="CV458" s="51"/>
      <c r="CW458" s="51"/>
      <c r="CX458" s="51"/>
      <c r="CY458" s="51"/>
      <c r="CZ458" s="51"/>
      <c r="DA458" s="51"/>
      <c r="DB458" s="51"/>
      <c r="DC458" s="51"/>
      <c r="DD458" s="51"/>
      <c r="DE458" s="51"/>
      <c r="DF458" s="51"/>
      <c r="DG458" s="51"/>
    </row>
    <row r="459">
      <c r="A459" s="51"/>
      <c r="B459" s="136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  <c r="BR459" s="51"/>
      <c r="BS459" s="51"/>
      <c r="BT459" s="51"/>
      <c r="BU459" s="51"/>
      <c r="BV459" s="51"/>
      <c r="BW459" s="51"/>
      <c r="BX459" s="51"/>
      <c r="BY459" s="51"/>
      <c r="BZ459" s="51"/>
      <c r="CA459" s="51"/>
      <c r="CB459" s="51"/>
      <c r="CC459" s="51"/>
      <c r="CD459" s="51"/>
      <c r="CE459" s="51"/>
      <c r="CF459" s="51"/>
      <c r="CG459" s="51"/>
      <c r="CH459" s="51"/>
      <c r="CI459" s="51"/>
      <c r="CJ459" s="51"/>
      <c r="CK459" s="51"/>
      <c r="CL459" s="51"/>
      <c r="CM459" s="51"/>
      <c r="CN459" s="51"/>
      <c r="CO459" s="51"/>
      <c r="CP459" s="51"/>
      <c r="CQ459" s="51"/>
      <c r="CR459" s="51"/>
      <c r="CS459" s="51"/>
      <c r="CT459" s="51"/>
      <c r="CU459" s="51"/>
      <c r="CV459" s="51"/>
      <c r="CW459" s="51"/>
      <c r="CX459" s="51"/>
      <c r="CY459" s="51"/>
      <c r="CZ459" s="51"/>
      <c r="DA459" s="51"/>
      <c r="DB459" s="51"/>
      <c r="DC459" s="51"/>
      <c r="DD459" s="51"/>
      <c r="DE459" s="51"/>
      <c r="DF459" s="51"/>
      <c r="DG459" s="51"/>
    </row>
    <row r="460">
      <c r="A460" s="51"/>
      <c r="B460" s="136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  <c r="BR460" s="51"/>
      <c r="BS460" s="51"/>
      <c r="BT460" s="51"/>
      <c r="BU460" s="51"/>
      <c r="BV460" s="51"/>
      <c r="BW460" s="51"/>
      <c r="BX460" s="51"/>
      <c r="BY460" s="51"/>
      <c r="BZ460" s="51"/>
      <c r="CA460" s="51"/>
      <c r="CB460" s="51"/>
      <c r="CC460" s="51"/>
      <c r="CD460" s="51"/>
      <c r="CE460" s="51"/>
      <c r="CF460" s="51"/>
      <c r="CG460" s="51"/>
      <c r="CH460" s="51"/>
      <c r="CI460" s="51"/>
      <c r="CJ460" s="51"/>
      <c r="CK460" s="51"/>
      <c r="CL460" s="51"/>
      <c r="CM460" s="51"/>
      <c r="CN460" s="51"/>
      <c r="CO460" s="51"/>
      <c r="CP460" s="51"/>
      <c r="CQ460" s="51"/>
      <c r="CR460" s="51"/>
      <c r="CS460" s="51"/>
      <c r="CT460" s="51"/>
      <c r="CU460" s="51"/>
      <c r="CV460" s="51"/>
      <c r="CW460" s="51"/>
      <c r="CX460" s="51"/>
      <c r="CY460" s="51"/>
      <c r="CZ460" s="51"/>
      <c r="DA460" s="51"/>
      <c r="DB460" s="51"/>
      <c r="DC460" s="51"/>
      <c r="DD460" s="51"/>
      <c r="DE460" s="51"/>
      <c r="DF460" s="51"/>
      <c r="DG460" s="51"/>
    </row>
    <row r="461">
      <c r="A461" s="51"/>
      <c r="B461" s="136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  <c r="BR461" s="51"/>
      <c r="BS461" s="51"/>
      <c r="BT461" s="51"/>
      <c r="BU461" s="51"/>
      <c r="BV461" s="51"/>
      <c r="BW461" s="51"/>
      <c r="BX461" s="51"/>
      <c r="BY461" s="51"/>
      <c r="BZ461" s="51"/>
      <c r="CA461" s="51"/>
      <c r="CB461" s="51"/>
      <c r="CC461" s="51"/>
      <c r="CD461" s="51"/>
      <c r="CE461" s="51"/>
      <c r="CF461" s="51"/>
      <c r="CG461" s="51"/>
      <c r="CH461" s="51"/>
      <c r="CI461" s="51"/>
      <c r="CJ461" s="51"/>
      <c r="CK461" s="51"/>
      <c r="CL461" s="51"/>
      <c r="CM461" s="51"/>
      <c r="CN461" s="51"/>
      <c r="CO461" s="51"/>
      <c r="CP461" s="51"/>
      <c r="CQ461" s="51"/>
      <c r="CR461" s="51"/>
      <c r="CS461" s="51"/>
      <c r="CT461" s="51"/>
      <c r="CU461" s="51"/>
      <c r="CV461" s="51"/>
      <c r="CW461" s="51"/>
      <c r="CX461" s="51"/>
      <c r="CY461" s="51"/>
      <c r="CZ461" s="51"/>
      <c r="DA461" s="51"/>
      <c r="DB461" s="51"/>
      <c r="DC461" s="51"/>
      <c r="DD461" s="51"/>
      <c r="DE461" s="51"/>
      <c r="DF461" s="51"/>
      <c r="DG461" s="51"/>
    </row>
    <row r="462">
      <c r="A462" s="51"/>
      <c r="B462" s="136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51"/>
      <c r="BS462" s="51"/>
      <c r="BT462" s="51"/>
      <c r="BU462" s="51"/>
      <c r="BV462" s="51"/>
      <c r="BW462" s="51"/>
      <c r="BX462" s="51"/>
      <c r="BY462" s="51"/>
      <c r="BZ462" s="51"/>
      <c r="CA462" s="51"/>
      <c r="CB462" s="51"/>
      <c r="CC462" s="51"/>
      <c r="CD462" s="51"/>
      <c r="CE462" s="51"/>
      <c r="CF462" s="51"/>
      <c r="CG462" s="51"/>
      <c r="CH462" s="51"/>
      <c r="CI462" s="51"/>
      <c r="CJ462" s="51"/>
      <c r="CK462" s="51"/>
      <c r="CL462" s="51"/>
      <c r="CM462" s="51"/>
      <c r="CN462" s="51"/>
      <c r="CO462" s="51"/>
      <c r="CP462" s="51"/>
      <c r="CQ462" s="51"/>
      <c r="CR462" s="51"/>
      <c r="CS462" s="51"/>
      <c r="CT462" s="51"/>
      <c r="CU462" s="51"/>
      <c r="CV462" s="51"/>
      <c r="CW462" s="51"/>
      <c r="CX462" s="51"/>
      <c r="CY462" s="51"/>
      <c r="CZ462" s="51"/>
      <c r="DA462" s="51"/>
      <c r="DB462" s="51"/>
      <c r="DC462" s="51"/>
      <c r="DD462" s="51"/>
      <c r="DE462" s="51"/>
      <c r="DF462" s="51"/>
      <c r="DG462" s="51"/>
    </row>
    <row r="463">
      <c r="A463" s="51"/>
      <c r="B463" s="136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  <c r="BR463" s="51"/>
      <c r="BS463" s="51"/>
      <c r="BT463" s="51"/>
      <c r="BU463" s="51"/>
      <c r="BV463" s="51"/>
      <c r="BW463" s="51"/>
      <c r="BX463" s="51"/>
      <c r="BY463" s="51"/>
      <c r="BZ463" s="51"/>
      <c r="CA463" s="51"/>
      <c r="CB463" s="51"/>
      <c r="CC463" s="51"/>
      <c r="CD463" s="51"/>
      <c r="CE463" s="51"/>
      <c r="CF463" s="51"/>
      <c r="CG463" s="51"/>
      <c r="CH463" s="51"/>
      <c r="CI463" s="51"/>
      <c r="CJ463" s="51"/>
      <c r="CK463" s="51"/>
      <c r="CL463" s="51"/>
      <c r="CM463" s="51"/>
      <c r="CN463" s="51"/>
      <c r="CO463" s="51"/>
      <c r="CP463" s="51"/>
      <c r="CQ463" s="51"/>
      <c r="CR463" s="51"/>
      <c r="CS463" s="51"/>
      <c r="CT463" s="51"/>
      <c r="CU463" s="51"/>
      <c r="CV463" s="51"/>
      <c r="CW463" s="51"/>
      <c r="CX463" s="51"/>
      <c r="CY463" s="51"/>
      <c r="CZ463" s="51"/>
      <c r="DA463" s="51"/>
      <c r="DB463" s="51"/>
      <c r="DC463" s="51"/>
      <c r="DD463" s="51"/>
      <c r="DE463" s="51"/>
      <c r="DF463" s="51"/>
      <c r="DG463" s="51"/>
    </row>
    <row r="464">
      <c r="A464" s="51"/>
      <c r="B464" s="136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  <c r="BR464" s="51"/>
      <c r="BS464" s="51"/>
      <c r="BT464" s="51"/>
      <c r="BU464" s="51"/>
      <c r="BV464" s="51"/>
      <c r="BW464" s="51"/>
      <c r="BX464" s="51"/>
      <c r="BY464" s="51"/>
      <c r="BZ464" s="51"/>
      <c r="CA464" s="51"/>
      <c r="CB464" s="51"/>
      <c r="CC464" s="51"/>
      <c r="CD464" s="51"/>
      <c r="CE464" s="51"/>
      <c r="CF464" s="51"/>
      <c r="CG464" s="51"/>
      <c r="CH464" s="51"/>
      <c r="CI464" s="51"/>
      <c r="CJ464" s="51"/>
      <c r="CK464" s="51"/>
      <c r="CL464" s="51"/>
      <c r="CM464" s="51"/>
      <c r="CN464" s="51"/>
      <c r="CO464" s="51"/>
      <c r="CP464" s="51"/>
      <c r="CQ464" s="51"/>
      <c r="CR464" s="51"/>
      <c r="CS464" s="51"/>
      <c r="CT464" s="51"/>
      <c r="CU464" s="51"/>
      <c r="CV464" s="51"/>
      <c r="CW464" s="51"/>
      <c r="CX464" s="51"/>
      <c r="CY464" s="51"/>
      <c r="CZ464" s="51"/>
      <c r="DA464" s="51"/>
      <c r="DB464" s="51"/>
      <c r="DC464" s="51"/>
      <c r="DD464" s="51"/>
      <c r="DE464" s="51"/>
      <c r="DF464" s="51"/>
      <c r="DG464" s="51"/>
    </row>
    <row r="465">
      <c r="A465" s="51"/>
      <c r="B465" s="136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  <c r="BR465" s="51"/>
      <c r="BS465" s="51"/>
      <c r="BT465" s="51"/>
      <c r="BU465" s="51"/>
      <c r="BV465" s="51"/>
      <c r="BW465" s="51"/>
      <c r="BX465" s="51"/>
      <c r="BY465" s="51"/>
      <c r="BZ465" s="51"/>
      <c r="CA465" s="51"/>
      <c r="CB465" s="51"/>
      <c r="CC465" s="51"/>
      <c r="CD465" s="51"/>
      <c r="CE465" s="51"/>
      <c r="CF465" s="51"/>
      <c r="CG465" s="51"/>
      <c r="CH465" s="51"/>
      <c r="CI465" s="51"/>
      <c r="CJ465" s="51"/>
      <c r="CK465" s="51"/>
      <c r="CL465" s="51"/>
      <c r="CM465" s="51"/>
      <c r="CN465" s="51"/>
      <c r="CO465" s="51"/>
      <c r="CP465" s="51"/>
      <c r="CQ465" s="51"/>
      <c r="CR465" s="51"/>
      <c r="CS465" s="51"/>
      <c r="CT465" s="51"/>
      <c r="CU465" s="51"/>
      <c r="CV465" s="51"/>
      <c r="CW465" s="51"/>
      <c r="CX465" s="51"/>
      <c r="CY465" s="51"/>
      <c r="CZ465" s="51"/>
      <c r="DA465" s="51"/>
      <c r="DB465" s="51"/>
      <c r="DC465" s="51"/>
      <c r="DD465" s="51"/>
      <c r="DE465" s="51"/>
      <c r="DF465" s="51"/>
      <c r="DG465" s="51"/>
    </row>
    <row r="466">
      <c r="A466" s="51"/>
      <c r="B466" s="136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  <c r="BT466" s="51"/>
      <c r="BU466" s="51"/>
      <c r="BV466" s="51"/>
      <c r="BW466" s="51"/>
      <c r="BX466" s="51"/>
      <c r="BY466" s="51"/>
      <c r="BZ466" s="51"/>
      <c r="CA466" s="51"/>
      <c r="CB466" s="51"/>
      <c r="CC466" s="51"/>
      <c r="CD466" s="51"/>
      <c r="CE466" s="51"/>
      <c r="CF466" s="51"/>
      <c r="CG466" s="51"/>
      <c r="CH466" s="51"/>
      <c r="CI466" s="51"/>
      <c r="CJ466" s="51"/>
      <c r="CK466" s="51"/>
      <c r="CL466" s="51"/>
      <c r="CM466" s="51"/>
      <c r="CN466" s="51"/>
      <c r="CO466" s="51"/>
      <c r="CP466" s="51"/>
      <c r="CQ466" s="51"/>
      <c r="CR466" s="51"/>
      <c r="CS466" s="51"/>
      <c r="CT466" s="51"/>
      <c r="CU466" s="51"/>
      <c r="CV466" s="51"/>
      <c r="CW466" s="51"/>
      <c r="CX466" s="51"/>
      <c r="CY466" s="51"/>
      <c r="CZ466" s="51"/>
      <c r="DA466" s="51"/>
      <c r="DB466" s="51"/>
      <c r="DC466" s="51"/>
      <c r="DD466" s="51"/>
      <c r="DE466" s="51"/>
      <c r="DF466" s="51"/>
      <c r="DG466" s="51"/>
    </row>
    <row r="467">
      <c r="A467" s="51"/>
      <c r="B467" s="136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51"/>
      <c r="BS467" s="51"/>
      <c r="BT467" s="51"/>
      <c r="BU467" s="51"/>
      <c r="BV467" s="51"/>
      <c r="BW467" s="51"/>
      <c r="BX467" s="51"/>
      <c r="BY467" s="51"/>
      <c r="BZ467" s="51"/>
      <c r="CA467" s="51"/>
      <c r="CB467" s="51"/>
      <c r="CC467" s="51"/>
      <c r="CD467" s="51"/>
      <c r="CE467" s="51"/>
      <c r="CF467" s="51"/>
      <c r="CG467" s="51"/>
      <c r="CH467" s="51"/>
      <c r="CI467" s="51"/>
      <c r="CJ467" s="51"/>
      <c r="CK467" s="51"/>
      <c r="CL467" s="51"/>
      <c r="CM467" s="51"/>
      <c r="CN467" s="51"/>
      <c r="CO467" s="51"/>
      <c r="CP467" s="51"/>
      <c r="CQ467" s="51"/>
      <c r="CR467" s="51"/>
      <c r="CS467" s="51"/>
      <c r="CT467" s="51"/>
      <c r="CU467" s="51"/>
      <c r="CV467" s="51"/>
      <c r="CW467" s="51"/>
      <c r="CX467" s="51"/>
      <c r="CY467" s="51"/>
      <c r="CZ467" s="51"/>
      <c r="DA467" s="51"/>
      <c r="DB467" s="51"/>
      <c r="DC467" s="51"/>
      <c r="DD467" s="51"/>
      <c r="DE467" s="51"/>
      <c r="DF467" s="51"/>
      <c r="DG467" s="51"/>
    </row>
    <row r="468">
      <c r="A468" s="51"/>
      <c r="B468" s="136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51"/>
      <c r="BS468" s="51"/>
      <c r="BT468" s="51"/>
      <c r="BU468" s="51"/>
      <c r="BV468" s="51"/>
      <c r="BW468" s="51"/>
      <c r="BX468" s="51"/>
      <c r="BY468" s="51"/>
      <c r="BZ468" s="51"/>
      <c r="CA468" s="51"/>
      <c r="CB468" s="51"/>
      <c r="CC468" s="51"/>
      <c r="CD468" s="51"/>
      <c r="CE468" s="51"/>
      <c r="CF468" s="51"/>
      <c r="CG468" s="51"/>
      <c r="CH468" s="51"/>
      <c r="CI468" s="51"/>
      <c r="CJ468" s="51"/>
      <c r="CK468" s="51"/>
      <c r="CL468" s="51"/>
      <c r="CM468" s="51"/>
      <c r="CN468" s="51"/>
      <c r="CO468" s="51"/>
      <c r="CP468" s="51"/>
      <c r="CQ468" s="51"/>
      <c r="CR468" s="51"/>
      <c r="CS468" s="51"/>
      <c r="CT468" s="51"/>
      <c r="CU468" s="51"/>
      <c r="CV468" s="51"/>
      <c r="CW468" s="51"/>
      <c r="CX468" s="51"/>
      <c r="CY468" s="51"/>
      <c r="CZ468" s="51"/>
      <c r="DA468" s="51"/>
      <c r="DB468" s="51"/>
      <c r="DC468" s="51"/>
      <c r="DD468" s="51"/>
      <c r="DE468" s="51"/>
      <c r="DF468" s="51"/>
      <c r="DG468" s="51"/>
    </row>
    <row r="469">
      <c r="A469" s="51"/>
      <c r="B469" s="136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  <c r="BV469" s="51"/>
      <c r="BW469" s="51"/>
      <c r="BX469" s="51"/>
      <c r="BY469" s="51"/>
      <c r="BZ469" s="51"/>
      <c r="CA469" s="51"/>
      <c r="CB469" s="51"/>
      <c r="CC469" s="51"/>
      <c r="CD469" s="51"/>
      <c r="CE469" s="51"/>
      <c r="CF469" s="51"/>
      <c r="CG469" s="51"/>
      <c r="CH469" s="51"/>
      <c r="CI469" s="51"/>
      <c r="CJ469" s="51"/>
      <c r="CK469" s="51"/>
      <c r="CL469" s="51"/>
      <c r="CM469" s="51"/>
      <c r="CN469" s="51"/>
      <c r="CO469" s="51"/>
      <c r="CP469" s="51"/>
      <c r="CQ469" s="51"/>
      <c r="CR469" s="51"/>
      <c r="CS469" s="51"/>
      <c r="CT469" s="51"/>
      <c r="CU469" s="51"/>
      <c r="CV469" s="51"/>
      <c r="CW469" s="51"/>
      <c r="CX469" s="51"/>
      <c r="CY469" s="51"/>
      <c r="CZ469" s="51"/>
      <c r="DA469" s="51"/>
      <c r="DB469" s="51"/>
      <c r="DC469" s="51"/>
      <c r="DD469" s="51"/>
      <c r="DE469" s="51"/>
      <c r="DF469" s="51"/>
      <c r="DG469" s="51"/>
    </row>
    <row r="470">
      <c r="A470" s="51"/>
      <c r="B470" s="136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  <c r="BV470" s="51"/>
      <c r="BW470" s="51"/>
      <c r="BX470" s="51"/>
      <c r="BY470" s="51"/>
      <c r="BZ470" s="51"/>
      <c r="CA470" s="51"/>
      <c r="CB470" s="51"/>
      <c r="CC470" s="51"/>
      <c r="CD470" s="51"/>
      <c r="CE470" s="51"/>
      <c r="CF470" s="51"/>
      <c r="CG470" s="51"/>
      <c r="CH470" s="51"/>
      <c r="CI470" s="51"/>
      <c r="CJ470" s="51"/>
      <c r="CK470" s="51"/>
      <c r="CL470" s="51"/>
      <c r="CM470" s="51"/>
      <c r="CN470" s="51"/>
      <c r="CO470" s="51"/>
      <c r="CP470" s="51"/>
      <c r="CQ470" s="51"/>
      <c r="CR470" s="51"/>
      <c r="CS470" s="51"/>
      <c r="CT470" s="51"/>
      <c r="CU470" s="51"/>
      <c r="CV470" s="51"/>
      <c r="CW470" s="51"/>
      <c r="CX470" s="51"/>
      <c r="CY470" s="51"/>
      <c r="CZ470" s="51"/>
      <c r="DA470" s="51"/>
      <c r="DB470" s="51"/>
      <c r="DC470" s="51"/>
      <c r="DD470" s="51"/>
      <c r="DE470" s="51"/>
      <c r="DF470" s="51"/>
      <c r="DG470" s="51"/>
    </row>
    <row r="471">
      <c r="A471" s="51"/>
      <c r="B471" s="136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  <c r="BV471" s="51"/>
      <c r="BW471" s="51"/>
      <c r="BX471" s="51"/>
      <c r="BY471" s="51"/>
      <c r="BZ471" s="51"/>
      <c r="CA471" s="51"/>
      <c r="CB471" s="51"/>
      <c r="CC471" s="51"/>
      <c r="CD471" s="51"/>
      <c r="CE471" s="51"/>
      <c r="CF471" s="51"/>
      <c r="CG471" s="51"/>
      <c r="CH471" s="51"/>
      <c r="CI471" s="51"/>
      <c r="CJ471" s="51"/>
      <c r="CK471" s="51"/>
      <c r="CL471" s="51"/>
      <c r="CM471" s="51"/>
      <c r="CN471" s="51"/>
      <c r="CO471" s="51"/>
      <c r="CP471" s="51"/>
      <c r="CQ471" s="51"/>
      <c r="CR471" s="51"/>
      <c r="CS471" s="51"/>
      <c r="CT471" s="51"/>
      <c r="CU471" s="51"/>
      <c r="CV471" s="51"/>
      <c r="CW471" s="51"/>
      <c r="CX471" s="51"/>
      <c r="CY471" s="51"/>
      <c r="CZ471" s="51"/>
      <c r="DA471" s="51"/>
      <c r="DB471" s="51"/>
      <c r="DC471" s="51"/>
      <c r="DD471" s="51"/>
      <c r="DE471" s="51"/>
      <c r="DF471" s="51"/>
      <c r="DG471" s="51"/>
    </row>
    <row r="472">
      <c r="A472" s="51"/>
      <c r="B472" s="136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  <c r="BV472" s="51"/>
      <c r="BW472" s="51"/>
      <c r="BX472" s="51"/>
      <c r="BY472" s="51"/>
      <c r="BZ472" s="51"/>
      <c r="CA472" s="51"/>
      <c r="CB472" s="51"/>
      <c r="CC472" s="51"/>
      <c r="CD472" s="51"/>
      <c r="CE472" s="51"/>
      <c r="CF472" s="51"/>
      <c r="CG472" s="51"/>
      <c r="CH472" s="51"/>
      <c r="CI472" s="51"/>
      <c r="CJ472" s="51"/>
      <c r="CK472" s="51"/>
      <c r="CL472" s="51"/>
      <c r="CM472" s="51"/>
      <c r="CN472" s="51"/>
      <c r="CO472" s="51"/>
      <c r="CP472" s="51"/>
      <c r="CQ472" s="51"/>
      <c r="CR472" s="51"/>
      <c r="CS472" s="51"/>
      <c r="CT472" s="51"/>
      <c r="CU472" s="51"/>
      <c r="CV472" s="51"/>
      <c r="CW472" s="51"/>
      <c r="CX472" s="51"/>
      <c r="CY472" s="51"/>
      <c r="CZ472" s="51"/>
      <c r="DA472" s="51"/>
      <c r="DB472" s="51"/>
      <c r="DC472" s="51"/>
      <c r="DD472" s="51"/>
      <c r="DE472" s="51"/>
      <c r="DF472" s="51"/>
      <c r="DG472" s="51"/>
    </row>
    <row r="473">
      <c r="A473" s="51"/>
      <c r="B473" s="136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51"/>
      <c r="BS473" s="51"/>
      <c r="BT473" s="51"/>
      <c r="BU473" s="51"/>
      <c r="BV473" s="51"/>
      <c r="BW473" s="51"/>
      <c r="BX473" s="51"/>
      <c r="BY473" s="51"/>
      <c r="BZ473" s="51"/>
      <c r="CA473" s="51"/>
      <c r="CB473" s="51"/>
      <c r="CC473" s="51"/>
      <c r="CD473" s="51"/>
      <c r="CE473" s="51"/>
      <c r="CF473" s="51"/>
      <c r="CG473" s="51"/>
      <c r="CH473" s="51"/>
      <c r="CI473" s="51"/>
      <c r="CJ473" s="51"/>
      <c r="CK473" s="51"/>
      <c r="CL473" s="51"/>
      <c r="CM473" s="51"/>
      <c r="CN473" s="51"/>
      <c r="CO473" s="51"/>
      <c r="CP473" s="51"/>
      <c r="CQ473" s="51"/>
      <c r="CR473" s="51"/>
      <c r="CS473" s="51"/>
      <c r="CT473" s="51"/>
      <c r="CU473" s="51"/>
      <c r="CV473" s="51"/>
      <c r="CW473" s="51"/>
      <c r="CX473" s="51"/>
      <c r="CY473" s="51"/>
      <c r="CZ473" s="51"/>
      <c r="DA473" s="51"/>
      <c r="DB473" s="51"/>
      <c r="DC473" s="51"/>
      <c r="DD473" s="51"/>
      <c r="DE473" s="51"/>
      <c r="DF473" s="51"/>
      <c r="DG473" s="51"/>
    </row>
    <row r="474">
      <c r="A474" s="51"/>
      <c r="B474" s="136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  <c r="BV474" s="51"/>
      <c r="BW474" s="51"/>
      <c r="BX474" s="51"/>
      <c r="BY474" s="51"/>
      <c r="BZ474" s="51"/>
      <c r="CA474" s="51"/>
      <c r="CB474" s="51"/>
      <c r="CC474" s="51"/>
      <c r="CD474" s="51"/>
      <c r="CE474" s="51"/>
      <c r="CF474" s="51"/>
      <c r="CG474" s="51"/>
      <c r="CH474" s="51"/>
      <c r="CI474" s="51"/>
      <c r="CJ474" s="51"/>
      <c r="CK474" s="51"/>
      <c r="CL474" s="51"/>
      <c r="CM474" s="51"/>
      <c r="CN474" s="51"/>
      <c r="CO474" s="51"/>
      <c r="CP474" s="51"/>
      <c r="CQ474" s="51"/>
      <c r="CR474" s="51"/>
      <c r="CS474" s="51"/>
      <c r="CT474" s="51"/>
      <c r="CU474" s="51"/>
      <c r="CV474" s="51"/>
      <c r="CW474" s="51"/>
      <c r="CX474" s="51"/>
      <c r="CY474" s="51"/>
      <c r="CZ474" s="51"/>
      <c r="DA474" s="51"/>
      <c r="DB474" s="51"/>
      <c r="DC474" s="51"/>
      <c r="DD474" s="51"/>
      <c r="DE474" s="51"/>
      <c r="DF474" s="51"/>
      <c r="DG474" s="51"/>
    </row>
    <row r="475">
      <c r="A475" s="51"/>
      <c r="B475" s="136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  <c r="BT475" s="51"/>
      <c r="BU475" s="51"/>
      <c r="BV475" s="51"/>
      <c r="BW475" s="51"/>
      <c r="BX475" s="51"/>
      <c r="BY475" s="51"/>
      <c r="BZ475" s="51"/>
      <c r="CA475" s="51"/>
      <c r="CB475" s="51"/>
      <c r="CC475" s="51"/>
      <c r="CD475" s="51"/>
      <c r="CE475" s="51"/>
      <c r="CF475" s="51"/>
      <c r="CG475" s="51"/>
      <c r="CH475" s="51"/>
      <c r="CI475" s="51"/>
      <c r="CJ475" s="51"/>
      <c r="CK475" s="51"/>
      <c r="CL475" s="51"/>
      <c r="CM475" s="51"/>
      <c r="CN475" s="51"/>
      <c r="CO475" s="51"/>
      <c r="CP475" s="51"/>
      <c r="CQ475" s="51"/>
      <c r="CR475" s="51"/>
      <c r="CS475" s="51"/>
      <c r="CT475" s="51"/>
      <c r="CU475" s="51"/>
      <c r="CV475" s="51"/>
      <c r="CW475" s="51"/>
      <c r="CX475" s="51"/>
      <c r="CY475" s="51"/>
      <c r="CZ475" s="51"/>
      <c r="DA475" s="51"/>
      <c r="DB475" s="51"/>
      <c r="DC475" s="51"/>
      <c r="DD475" s="51"/>
      <c r="DE475" s="51"/>
      <c r="DF475" s="51"/>
      <c r="DG475" s="51"/>
    </row>
    <row r="476">
      <c r="A476" s="51"/>
      <c r="B476" s="136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  <c r="BT476" s="51"/>
      <c r="BU476" s="51"/>
      <c r="BV476" s="51"/>
      <c r="BW476" s="51"/>
      <c r="BX476" s="51"/>
      <c r="BY476" s="51"/>
      <c r="BZ476" s="51"/>
      <c r="CA476" s="51"/>
      <c r="CB476" s="51"/>
      <c r="CC476" s="51"/>
      <c r="CD476" s="51"/>
      <c r="CE476" s="51"/>
      <c r="CF476" s="51"/>
      <c r="CG476" s="51"/>
      <c r="CH476" s="51"/>
      <c r="CI476" s="51"/>
      <c r="CJ476" s="51"/>
      <c r="CK476" s="51"/>
      <c r="CL476" s="51"/>
      <c r="CM476" s="51"/>
      <c r="CN476" s="51"/>
      <c r="CO476" s="51"/>
      <c r="CP476" s="51"/>
      <c r="CQ476" s="51"/>
      <c r="CR476" s="51"/>
      <c r="CS476" s="51"/>
      <c r="CT476" s="51"/>
      <c r="CU476" s="51"/>
      <c r="CV476" s="51"/>
      <c r="CW476" s="51"/>
      <c r="CX476" s="51"/>
      <c r="CY476" s="51"/>
      <c r="CZ476" s="51"/>
      <c r="DA476" s="51"/>
      <c r="DB476" s="51"/>
      <c r="DC476" s="51"/>
      <c r="DD476" s="51"/>
      <c r="DE476" s="51"/>
      <c r="DF476" s="51"/>
      <c r="DG476" s="51"/>
    </row>
    <row r="477">
      <c r="A477" s="51"/>
      <c r="B477" s="136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  <c r="BT477" s="51"/>
      <c r="BU477" s="51"/>
      <c r="BV477" s="51"/>
      <c r="BW477" s="51"/>
      <c r="BX477" s="51"/>
      <c r="BY477" s="51"/>
      <c r="BZ477" s="51"/>
      <c r="CA477" s="51"/>
      <c r="CB477" s="51"/>
      <c r="CC477" s="51"/>
      <c r="CD477" s="51"/>
      <c r="CE477" s="51"/>
      <c r="CF477" s="51"/>
      <c r="CG477" s="51"/>
      <c r="CH477" s="51"/>
      <c r="CI477" s="51"/>
      <c r="CJ477" s="51"/>
      <c r="CK477" s="51"/>
      <c r="CL477" s="51"/>
      <c r="CM477" s="51"/>
      <c r="CN477" s="51"/>
      <c r="CO477" s="51"/>
      <c r="CP477" s="51"/>
      <c r="CQ477" s="51"/>
      <c r="CR477" s="51"/>
      <c r="CS477" s="51"/>
      <c r="CT477" s="51"/>
      <c r="CU477" s="51"/>
      <c r="CV477" s="51"/>
      <c r="CW477" s="51"/>
      <c r="CX477" s="51"/>
      <c r="CY477" s="51"/>
      <c r="CZ477" s="51"/>
      <c r="DA477" s="51"/>
      <c r="DB477" s="51"/>
      <c r="DC477" s="51"/>
      <c r="DD477" s="51"/>
      <c r="DE477" s="51"/>
      <c r="DF477" s="51"/>
      <c r="DG477" s="51"/>
    </row>
    <row r="478">
      <c r="A478" s="51"/>
      <c r="B478" s="136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51"/>
      <c r="BS478" s="51"/>
      <c r="BT478" s="51"/>
      <c r="BU478" s="51"/>
      <c r="BV478" s="51"/>
      <c r="BW478" s="51"/>
      <c r="BX478" s="51"/>
      <c r="BY478" s="51"/>
      <c r="BZ478" s="51"/>
      <c r="CA478" s="51"/>
      <c r="CB478" s="51"/>
      <c r="CC478" s="51"/>
      <c r="CD478" s="51"/>
      <c r="CE478" s="51"/>
      <c r="CF478" s="51"/>
      <c r="CG478" s="51"/>
      <c r="CH478" s="51"/>
      <c r="CI478" s="51"/>
      <c r="CJ478" s="51"/>
      <c r="CK478" s="51"/>
      <c r="CL478" s="51"/>
      <c r="CM478" s="51"/>
      <c r="CN478" s="51"/>
      <c r="CO478" s="51"/>
      <c r="CP478" s="51"/>
      <c r="CQ478" s="51"/>
      <c r="CR478" s="51"/>
      <c r="CS478" s="51"/>
      <c r="CT478" s="51"/>
      <c r="CU478" s="51"/>
      <c r="CV478" s="51"/>
      <c r="CW478" s="51"/>
      <c r="CX478" s="51"/>
      <c r="CY478" s="51"/>
      <c r="CZ478" s="51"/>
      <c r="DA478" s="51"/>
      <c r="DB478" s="51"/>
      <c r="DC478" s="51"/>
      <c r="DD478" s="51"/>
      <c r="DE478" s="51"/>
      <c r="DF478" s="51"/>
      <c r="DG478" s="51"/>
    </row>
    <row r="479">
      <c r="A479" s="51"/>
      <c r="B479" s="136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  <c r="BR479" s="51"/>
      <c r="BS479" s="51"/>
      <c r="BT479" s="51"/>
      <c r="BU479" s="51"/>
      <c r="BV479" s="51"/>
      <c r="BW479" s="51"/>
      <c r="BX479" s="51"/>
      <c r="BY479" s="51"/>
      <c r="BZ479" s="51"/>
      <c r="CA479" s="51"/>
      <c r="CB479" s="51"/>
      <c r="CC479" s="51"/>
      <c r="CD479" s="51"/>
      <c r="CE479" s="51"/>
      <c r="CF479" s="51"/>
      <c r="CG479" s="51"/>
      <c r="CH479" s="51"/>
      <c r="CI479" s="51"/>
      <c r="CJ479" s="51"/>
      <c r="CK479" s="51"/>
      <c r="CL479" s="51"/>
      <c r="CM479" s="51"/>
      <c r="CN479" s="51"/>
      <c r="CO479" s="51"/>
      <c r="CP479" s="51"/>
      <c r="CQ479" s="51"/>
      <c r="CR479" s="51"/>
      <c r="CS479" s="51"/>
      <c r="CT479" s="51"/>
      <c r="CU479" s="51"/>
      <c r="CV479" s="51"/>
      <c r="CW479" s="51"/>
      <c r="CX479" s="51"/>
      <c r="CY479" s="51"/>
      <c r="CZ479" s="51"/>
      <c r="DA479" s="51"/>
      <c r="DB479" s="51"/>
      <c r="DC479" s="51"/>
      <c r="DD479" s="51"/>
      <c r="DE479" s="51"/>
      <c r="DF479" s="51"/>
      <c r="DG479" s="51"/>
    </row>
    <row r="480">
      <c r="A480" s="51"/>
      <c r="B480" s="136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  <c r="BR480" s="51"/>
      <c r="BS480" s="51"/>
      <c r="BT480" s="51"/>
      <c r="BU480" s="51"/>
      <c r="BV480" s="51"/>
      <c r="BW480" s="51"/>
      <c r="BX480" s="51"/>
      <c r="BY480" s="51"/>
      <c r="BZ480" s="51"/>
      <c r="CA480" s="51"/>
      <c r="CB480" s="51"/>
      <c r="CC480" s="51"/>
      <c r="CD480" s="51"/>
      <c r="CE480" s="51"/>
      <c r="CF480" s="51"/>
      <c r="CG480" s="51"/>
      <c r="CH480" s="51"/>
      <c r="CI480" s="51"/>
      <c r="CJ480" s="51"/>
      <c r="CK480" s="51"/>
      <c r="CL480" s="51"/>
      <c r="CM480" s="51"/>
      <c r="CN480" s="51"/>
      <c r="CO480" s="51"/>
      <c r="CP480" s="51"/>
      <c r="CQ480" s="51"/>
      <c r="CR480" s="51"/>
      <c r="CS480" s="51"/>
      <c r="CT480" s="51"/>
      <c r="CU480" s="51"/>
      <c r="CV480" s="51"/>
      <c r="CW480" s="51"/>
      <c r="CX480" s="51"/>
      <c r="CY480" s="51"/>
      <c r="CZ480" s="51"/>
      <c r="DA480" s="51"/>
      <c r="DB480" s="51"/>
      <c r="DC480" s="51"/>
      <c r="DD480" s="51"/>
      <c r="DE480" s="51"/>
      <c r="DF480" s="51"/>
      <c r="DG480" s="51"/>
    </row>
    <row r="481">
      <c r="A481" s="51"/>
      <c r="B481" s="136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  <c r="BR481" s="51"/>
      <c r="BS481" s="51"/>
      <c r="BT481" s="51"/>
      <c r="BU481" s="51"/>
      <c r="BV481" s="51"/>
      <c r="BW481" s="51"/>
      <c r="BX481" s="51"/>
      <c r="BY481" s="51"/>
      <c r="BZ481" s="51"/>
      <c r="CA481" s="51"/>
      <c r="CB481" s="51"/>
      <c r="CC481" s="51"/>
      <c r="CD481" s="51"/>
      <c r="CE481" s="51"/>
      <c r="CF481" s="51"/>
      <c r="CG481" s="51"/>
      <c r="CH481" s="51"/>
      <c r="CI481" s="51"/>
      <c r="CJ481" s="51"/>
      <c r="CK481" s="51"/>
      <c r="CL481" s="51"/>
      <c r="CM481" s="51"/>
      <c r="CN481" s="51"/>
      <c r="CO481" s="51"/>
      <c r="CP481" s="51"/>
      <c r="CQ481" s="51"/>
      <c r="CR481" s="51"/>
      <c r="CS481" s="51"/>
      <c r="CT481" s="51"/>
      <c r="CU481" s="51"/>
      <c r="CV481" s="51"/>
      <c r="CW481" s="51"/>
      <c r="CX481" s="51"/>
      <c r="CY481" s="51"/>
      <c r="CZ481" s="51"/>
      <c r="DA481" s="51"/>
      <c r="DB481" s="51"/>
      <c r="DC481" s="51"/>
      <c r="DD481" s="51"/>
      <c r="DE481" s="51"/>
      <c r="DF481" s="51"/>
      <c r="DG481" s="51"/>
    </row>
    <row r="482">
      <c r="A482" s="51"/>
      <c r="B482" s="136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  <c r="BR482" s="51"/>
      <c r="BS482" s="51"/>
      <c r="BT482" s="51"/>
      <c r="BU482" s="51"/>
      <c r="BV482" s="51"/>
      <c r="BW482" s="51"/>
      <c r="BX482" s="51"/>
      <c r="BY482" s="51"/>
      <c r="BZ482" s="51"/>
      <c r="CA482" s="51"/>
      <c r="CB482" s="51"/>
      <c r="CC482" s="51"/>
      <c r="CD482" s="51"/>
      <c r="CE482" s="51"/>
      <c r="CF482" s="51"/>
      <c r="CG482" s="51"/>
      <c r="CH482" s="51"/>
      <c r="CI482" s="51"/>
      <c r="CJ482" s="51"/>
      <c r="CK482" s="51"/>
      <c r="CL482" s="51"/>
      <c r="CM482" s="51"/>
      <c r="CN482" s="51"/>
      <c r="CO482" s="51"/>
      <c r="CP482" s="51"/>
      <c r="CQ482" s="51"/>
      <c r="CR482" s="51"/>
      <c r="CS482" s="51"/>
      <c r="CT482" s="51"/>
      <c r="CU482" s="51"/>
      <c r="CV482" s="51"/>
      <c r="CW482" s="51"/>
      <c r="CX482" s="51"/>
      <c r="CY482" s="51"/>
      <c r="CZ482" s="51"/>
      <c r="DA482" s="51"/>
      <c r="DB482" s="51"/>
      <c r="DC482" s="51"/>
      <c r="DD482" s="51"/>
      <c r="DE482" s="51"/>
      <c r="DF482" s="51"/>
      <c r="DG482" s="51"/>
    </row>
    <row r="483">
      <c r="A483" s="51"/>
      <c r="B483" s="136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  <c r="BR483" s="51"/>
      <c r="BS483" s="51"/>
      <c r="BT483" s="51"/>
      <c r="BU483" s="51"/>
      <c r="BV483" s="51"/>
      <c r="BW483" s="51"/>
      <c r="BX483" s="51"/>
      <c r="BY483" s="51"/>
      <c r="BZ483" s="51"/>
      <c r="CA483" s="51"/>
      <c r="CB483" s="51"/>
      <c r="CC483" s="51"/>
      <c r="CD483" s="51"/>
      <c r="CE483" s="51"/>
      <c r="CF483" s="51"/>
      <c r="CG483" s="51"/>
      <c r="CH483" s="51"/>
      <c r="CI483" s="51"/>
      <c r="CJ483" s="51"/>
      <c r="CK483" s="51"/>
      <c r="CL483" s="51"/>
      <c r="CM483" s="51"/>
      <c r="CN483" s="51"/>
      <c r="CO483" s="51"/>
      <c r="CP483" s="51"/>
      <c r="CQ483" s="51"/>
      <c r="CR483" s="51"/>
      <c r="CS483" s="51"/>
      <c r="CT483" s="51"/>
      <c r="CU483" s="51"/>
      <c r="CV483" s="51"/>
      <c r="CW483" s="51"/>
      <c r="CX483" s="51"/>
      <c r="CY483" s="51"/>
      <c r="CZ483" s="51"/>
      <c r="DA483" s="51"/>
      <c r="DB483" s="51"/>
      <c r="DC483" s="51"/>
      <c r="DD483" s="51"/>
      <c r="DE483" s="51"/>
      <c r="DF483" s="51"/>
      <c r="DG483" s="51"/>
    </row>
    <row r="484">
      <c r="A484" s="51"/>
      <c r="B484" s="136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  <c r="BR484" s="51"/>
      <c r="BS484" s="51"/>
      <c r="BT484" s="51"/>
      <c r="BU484" s="51"/>
      <c r="BV484" s="51"/>
      <c r="BW484" s="51"/>
      <c r="BX484" s="51"/>
      <c r="BY484" s="51"/>
      <c r="BZ484" s="51"/>
      <c r="CA484" s="51"/>
      <c r="CB484" s="51"/>
      <c r="CC484" s="51"/>
      <c r="CD484" s="51"/>
      <c r="CE484" s="51"/>
      <c r="CF484" s="51"/>
      <c r="CG484" s="51"/>
      <c r="CH484" s="51"/>
      <c r="CI484" s="51"/>
      <c r="CJ484" s="51"/>
      <c r="CK484" s="51"/>
      <c r="CL484" s="51"/>
      <c r="CM484" s="51"/>
      <c r="CN484" s="51"/>
      <c r="CO484" s="51"/>
      <c r="CP484" s="51"/>
      <c r="CQ484" s="51"/>
      <c r="CR484" s="51"/>
      <c r="CS484" s="51"/>
      <c r="CT484" s="51"/>
      <c r="CU484" s="51"/>
      <c r="CV484" s="51"/>
      <c r="CW484" s="51"/>
      <c r="CX484" s="51"/>
      <c r="CY484" s="51"/>
      <c r="CZ484" s="51"/>
      <c r="DA484" s="51"/>
      <c r="DB484" s="51"/>
      <c r="DC484" s="51"/>
      <c r="DD484" s="51"/>
      <c r="DE484" s="51"/>
      <c r="DF484" s="51"/>
      <c r="DG484" s="51"/>
    </row>
    <row r="485">
      <c r="A485" s="51"/>
      <c r="B485" s="136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  <c r="BR485" s="51"/>
      <c r="BS485" s="51"/>
      <c r="BT485" s="51"/>
      <c r="BU485" s="51"/>
      <c r="BV485" s="51"/>
      <c r="BW485" s="51"/>
      <c r="BX485" s="51"/>
      <c r="BY485" s="51"/>
      <c r="BZ485" s="51"/>
      <c r="CA485" s="51"/>
      <c r="CB485" s="51"/>
      <c r="CC485" s="51"/>
      <c r="CD485" s="51"/>
      <c r="CE485" s="51"/>
      <c r="CF485" s="51"/>
      <c r="CG485" s="51"/>
      <c r="CH485" s="51"/>
      <c r="CI485" s="51"/>
      <c r="CJ485" s="51"/>
      <c r="CK485" s="51"/>
      <c r="CL485" s="51"/>
      <c r="CM485" s="51"/>
      <c r="CN485" s="51"/>
      <c r="CO485" s="51"/>
      <c r="CP485" s="51"/>
      <c r="CQ485" s="51"/>
      <c r="CR485" s="51"/>
      <c r="CS485" s="51"/>
      <c r="CT485" s="51"/>
      <c r="CU485" s="51"/>
      <c r="CV485" s="51"/>
      <c r="CW485" s="51"/>
      <c r="CX485" s="51"/>
      <c r="CY485" s="51"/>
      <c r="CZ485" s="51"/>
      <c r="DA485" s="51"/>
      <c r="DB485" s="51"/>
      <c r="DC485" s="51"/>
      <c r="DD485" s="51"/>
      <c r="DE485" s="51"/>
      <c r="DF485" s="51"/>
      <c r="DG485" s="51"/>
    </row>
    <row r="486">
      <c r="A486" s="51"/>
      <c r="B486" s="136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  <c r="BR486" s="51"/>
      <c r="BS486" s="51"/>
      <c r="BT486" s="51"/>
      <c r="BU486" s="51"/>
      <c r="BV486" s="51"/>
      <c r="BW486" s="51"/>
      <c r="BX486" s="51"/>
      <c r="BY486" s="51"/>
      <c r="BZ486" s="51"/>
      <c r="CA486" s="51"/>
      <c r="CB486" s="51"/>
      <c r="CC486" s="51"/>
      <c r="CD486" s="51"/>
      <c r="CE486" s="51"/>
      <c r="CF486" s="51"/>
      <c r="CG486" s="51"/>
      <c r="CH486" s="51"/>
      <c r="CI486" s="51"/>
      <c r="CJ486" s="51"/>
      <c r="CK486" s="51"/>
      <c r="CL486" s="51"/>
      <c r="CM486" s="51"/>
      <c r="CN486" s="51"/>
      <c r="CO486" s="51"/>
      <c r="CP486" s="51"/>
      <c r="CQ486" s="51"/>
      <c r="CR486" s="51"/>
      <c r="CS486" s="51"/>
      <c r="CT486" s="51"/>
      <c r="CU486" s="51"/>
      <c r="CV486" s="51"/>
      <c r="CW486" s="51"/>
      <c r="CX486" s="51"/>
      <c r="CY486" s="51"/>
      <c r="CZ486" s="51"/>
      <c r="DA486" s="51"/>
      <c r="DB486" s="51"/>
      <c r="DC486" s="51"/>
      <c r="DD486" s="51"/>
      <c r="DE486" s="51"/>
      <c r="DF486" s="51"/>
      <c r="DG486" s="51"/>
    </row>
    <row r="487">
      <c r="A487" s="51"/>
      <c r="B487" s="136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  <c r="BR487" s="51"/>
      <c r="BS487" s="51"/>
      <c r="BT487" s="51"/>
      <c r="BU487" s="51"/>
      <c r="BV487" s="51"/>
      <c r="BW487" s="51"/>
      <c r="BX487" s="51"/>
      <c r="BY487" s="51"/>
      <c r="BZ487" s="51"/>
      <c r="CA487" s="51"/>
      <c r="CB487" s="51"/>
      <c r="CC487" s="51"/>
      <c r="CD487" s="51"/>
      <c r="CE487" s="51"/>
      <c r="CF487" s="51"/>
      <c r="CG487" s="51"/>
      <c r="CH487" s="51"/>
      <c r="CI487" s="51"/>
      <c r="CJ487" s="51"/>
      <c r="CK487" s="51"/>
      <c r="CL487" s="51"/>
      <c r="CM487" s="51"/>
      <c r="CN487" s="51"/>
      <c r="CO487" s="51"/>
      <c r="CP487" s="51"/>
      <c r="CQ487" s="51"/>
      <c r="CR487" s="51"/>
      <c r="CS487" s="51"/>
      <c r="CT487" s="51"/>
      <c r="CU487" s="51"/>
      <c r="CV487" s="51"/>
      <c r="CW487" s="51"/>
      <c r="CX487" s="51"/>
      <c r="CY487" s="51"/>
      <c r="CZ487" s="51"/>
      <c r="DA487" s="51"/>
      <c r="DB487" s="51"/>
      <c r="DC487" s="51"/>
      <c r="DD487" s="51"/>
      <c r="DE487" s="51"/>
      <c r="DF487" s="51"/>
      <c r="DG487" s="51"/>
    </row>
    <row r="488">
      <c r="A488" s="51"/>
      <c r="B488" s="136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  <c r="BR488" s="51"/>
      <c r="BS488" s="51"/>
      <c r="BT488" s="51"/>
      <c r="BU488" s="51"/>
      <c r="BV488" s="51"/>
      <c r="BW488" s="51"/>
      <c r="BX488" s="51"/>
      <c r="BY488" s="51"/>
      <c r="BZ488" s="51"/>
      <c r="CA488" s="51"/>
      <c r="CB488" s="51"/>
      <c r="CC488" s="51"/>
      <c r="CD488" s="51"/>
      <c r="CE488" s="51"/>
      <c r="CF488" s="51"/>
      <c r="CG488" s="51"/>
      <c r="CH488" s="51"/>
      <c r="CI488" s="51"/>
      <c r="CJ488" s="51"/>
      <c r="CK488" s="51"/>
      <c r="CL488" s="51"/>
      <c r="CM488" s="51"/>
      <c r="CN488" s="51"/>
      <c r="CO488" s="51"/>
      <c r="CP488" s="51"/>
      <c r="CQ488" s="51"/>
      <c r="CR488" s="51"/>
      <c r="CS488" s="51"/>
      <c r="CT488" s="51"/>
      <c r="CU488" s="51"/>
      <c r="CV488" s="51"/>
      <c r="CW488" s="51"/>
      <c r="CX488" s="51"/>
      <c r="CY488" s="51"/>
      <c r="CZ488" s="51"/>
      <c r="DA488" s="51"/>
      <c r="DB488" s="51"/>
      <c r="DC488" s="51"/>
      <c r="DD488" s="51"/>
      <c r="DE488" s="51"/>
      <c r="DF488" s="51"/>
      <c r="DG488" s="51"/>
    </row>
    <row r="489">
      <c r="A489" s="51"/>
      <c r="B489" s="136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  <c r="BR489" s="51"/>
      <c r="BS489" s="51"/>
      <c r="BT489" s="51"/>
      <c r="BU489" s="51"/>
      <c r="BV489" s="51"/>
      <c r="BW489" s="51"/>
      <c r="BX489" s="51"/>
      <c r="BY489" s="51"/>
      <c r="BZ489" s="51"/>
      <c r="CA489" s="51"/>
      <c r="CB489" s="51"/>
      <c r="CC489" s="51"/>
      <c r="CD489" s="51"/>
      <c r="CE489" s="51"/>
      <c r="CF489" s="51"/>
      <c r="CG489" s="51"/>
      <c r="CH489" s="51"/>
      <c r="CI489" s="51"/>
      <c r="CJ489" s="51"/>
      <c r="CK489" s="51"/>
      <c r="CL489" s="51"/>
      <c r="CM489" s="51"/>
      <c r="CN489" s="51"/>
      <c r="CO489" s="51"/>
      <c r="CP489" s="51"/>
      <c r="CQ489" s="51"/>
      <c r="CR489" s="51"/>
      <c r="CS489" s="51"/>
      <c r="CT489" s="51"/>
      <c r="CU489" s="51"/>
      <c r="CV489" s="51"/>
      <c r="CW489" s="51"/>
      <c r="CX489" s="51"/>
      <c r="CY489" s="51"/>
      <c r="CZ489" s="51"/>
      <c r="DA489" s="51"/>
      <c r="DB489" s="51"/>
      <c r="DC489" s="51"/>
      <c r="DD489" s="51"/>
      <c r="DE489" s="51"/>
      <c r="DF489" s="51"/>
      <c r="DG489" s="51"/>
    </row>
    <row r="490">
      <c r="A490" s="51"/>
      <c r="B490" s="136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1"/>
      <c r="BT490" s="51"/>
      <c r="BU490" s="51"/>
      <c r="BV490" s="51"/>
      <c r="BW490" s="51"/>
      <c r="BX490" s="51"/>
      <c r="BY490" s="51"/>
      <c r="BZ490" s="51"/>
      <c r="CA490" s="51"/>
      <c r="CB490" s="51"/>
      <c r="CC490" s="51"/>
      <c r="CD490" s="51"/>
      <c r="CE490" s="51"/>
      <c r="CF490" s="51"/>
      <c r="CG490" s="51"/>
      <c r="CH490" s="51"/>
      <c r="CI490" s="51"/>
      <c r="CJ490" s="51"/>
      <c r="CK490" s="51"/>
      <c r="CL490" s="51"/>
      <c r="CM490" s="51"/>
      <c r="CN490" s="51"/>
      <c r="CO490" s="51"/>
      <c r="CP490" s="51"/>
      <c r="CQ490" s="51"/>
      <c r="CR490" s="51"/>
      <c r="CS490" s="51"/>
      <c r="CT490" s="51"/>
      <c r="CU490" s="51"/>
      <c r="CV490" s="51"/>
      <c r="CW490" s="51"/>
      <c r="CX490" s="51"/>
      <c r="CY490" s="51"/>
      <c r="CZ490" s="51"/>
      <c r="DA490" s="51"/>
      <c r="DB490" s="51"/>
      <c r="DC490" s="51"/>
      <c r="DD490" s="51"/>
      <c r="DE490" s="51"/>
      <c r="DF490" s="51"/>
      <c r="DG490" s="51"/>
    </row>
    <row r="491">
      <c r="A491" s="51"/>
      <c r="B491" s="136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51"/>
      <c r="BS491" s="51"/>
      <c r="BT491" s="51"/>
      <c r="BU491" s="51"/>
      <c r="BV491" s="51"/>
      <c r="BW491" s="51"/>
      <c r="BX491" s="51"/>
      <c r="BY491" s="51"/>
      <c r="BZ491" s="51"/>
      <c r="CA491" s="51"/>
      <c r="CB491" s="51"/>
      <c r="CC491" s="51"/>
      <c r="CD491" s="51"/>
      <c r="CE491" s="51"/>
      <c r="CF491" s="51"/>
      <c r="CG491" s="51"/>
      <c r="CH491" s="51"/>
      <c r="CI491" s="51"/>
      <c r="CJ491" s="51"/>
      <c r="CK491" s="51"/>
      <c r="CL491" s="51"/>
      <c r="CM491" s="51"/>
      <c r="CN491" s="51"/>
      <c r="CO491" s="51"/>
      <c r="CP491" s="51"/>
      <c r="CQ491" s="51"/>
      <c r="CR491" s="51"/>
      <c r="CS491" s="51"/>
      <c r="CT491" s="51"/>
      <c r="CU491" s="51"/>
      <c r="CV491" s="51"/>
      <c r="CW491" s="51"/>
      <c r="CX491" s="51"/>
      <c r="CY491" s="51"/>
      <c r="CZ491" s="51"/>
      <c r="DA491" s="51"/>
      <c r="DB491" s="51"/>
      <c r="DC491" s="51"/>
      <c r="DD491" s="51"/>
      <c r="DE491" s="51"/>
      <c r="DF491" s="51"/>
      <c r="DG491" s="51"/>
    </row>
    <row r="492">
      <c r="A492" s="51"/>
      <c r="B492" s="136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51"/>
      <c r="BS492" s="51"/>
      <c r="BT492" s="51"/>
      <c r="BU492" s="51"/>
      <c r="BV492" s="51"/>
      <c r="BW492" s="51"/>
      <c r="BX492" s="51"/>
      <c r="BY492" s="51"/>
      <c r="BZ492" s="51"/>
      <c r="CA492" s="51"/>
      <c r="CB492" s="51"/>
      <c r="CC492" s="51"/>
      <c r="CD492" s="51"/>
      <c r="CE492" s="51"/>
      <c r="CF492" s="51"/>
      <c r="CG492" s="51"/>
      <c r="CH492" s="51"/>
      <c r="CI492" s="51"/>
      <c r="CJ492" s="51"/>
      <c r="CK492" s="51"/>
      <c r="CL492" s="51"/>
      <c r="CM492" s="51"/>
      <c r="CN492" s="51"/>
      <c r="CO492" s="51"/>
      <c r="CP492" s="51"/>
      <c r="CQ492" s="51"/>
      <c r="CR492" s="51"/>
      <c r="CS492" s="51"/>
      <c r="CT492" s="51"/>
      <c r="CU492" s="51"/>
      <c r="CV492" s="51"/>
      <c r="CW492" s="51"/>
      <c r="CX492" s="51"/>
      <c r="CY492" s="51"/>
      <c r="CZ492" s="51"/>
      <c r="DA492" s="51"/>
      <c r="DB492" s="51"/>
      <c r="DC492" s="51"/>
      <c r="DD492" s="51"/>
      <c r="DE492" s="51"/>
      <c r="DF492" s="51"/>
      <c r="DG492" s="51"/>
    </row>
    <row r="493">
      <c r="A493" s="51"/>
      <c r="B493" s="136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  <c r="BR493" s="51"/>
      <c r="BS493" s="51"/>
      <c r="BT493" s="51"/>
      <c r="BU493" s="51"/>
      <c r="BV493" s="51"/>
      <c r="BW493" s="51"/>
      <c r="BX493" s="51"/>
      <c r="BY493" s="51"/>
      <c r="BZ493" s="51"/>
      <c r="CA493" s="51"/>
      <c r="CB493" s="51"/>
      <c r="CC493" s="51"/>
      <c r="CD493" s="51"/>
      <c r="CE493" s="51"/>
      <c r="CF493" s="51"/>
      <c r="CG493" s="51"/>
      <c r="CH493" s="51"/>
      <c r="CI493" s="51"/>
      <c r="CJ493" s="51"/>
      <c r="CK493" s="51"/>
      <c r="CL493" s="51"/>
      <c r="CM493" s="51"/>
      <c r="CN493" s="51"/>
      <c r="CO493" s="51"/>
      <c r="CP493" s="51"/>
      <c r="CQ493" s="51"/>
      <c r="CR493" s="51"/>
      <c r="CS493" s="51"/>
      <c r="CT493" s="51"/>
      <c r="CU493" s="51"/>
      <c r="CV493" s="51"/>
      <c r="CW493" s="51"/>
      <c r="CX493" s="51"/>
      <c r="CY493" s="51"/>
      <c r="CZ493" s="51"/>
      <c r="DA493" s="51"/>
      <c r="DB493" s="51"/>
      <c r="DC493" s="51"/>
      <c r="DD493" s="51"/>
      <c r="DE493" s="51"/>
      <c r="DF493" s="51"/>
      <c r="DG493" s="51"/>
    </row>
    <row r="494">
      <c r="A494" s="51"/>
      <c r="B494" s="136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51"/>
      <c r="BS494" s="51"/>
      <c r="BT494" s="51"/>
      <c r="BU494" s="51"/>
      <c r="BV494" s="51"/>
      <c r="BW494" s="51"/>
      <c r="BX494" s="51"/>
      <c r="BY494" s="51"/>
      <c r="BZ494" s="51"/>
      <c r="CA494" s="51"/>
      <c r="CB494" s="51"/>
      <c r="CC494" s="51"/>
      <c r="CD494" s="51"/>
      <c r="CE494" s="51"/>
      <c r="CF494" s="51"/>
      <c r="CG494" s="51"/>
      <c r="CH494" s="51"/>
      <c r="CI494" s="51"/>
      <c r="CJ494" s="51"/>
      <c r="CK494" s="51"/>
      <c r="CL494" s="51"/>
      <c r="CM494" s="51"/>
      <c r="CN494" s="51"/>
      <c r="CO494" s="51"/>
      <c r="CP494" s="51"/>
      <c r="CQ494" s="51"/>
      <c r="CR494" s="51"/>
      <c r="CS494" s="51"/>
      <c r="CT494" s="51"/>
      <c r="CU494" s="51"/>
      <c r="CV494" s="51"/>
      <c r="CW494" s="51"/>
      <c r="CX494" s="51"/>
      <c r="CY494" s="51"/>
      <c r="CZ494" s="51"/>
      <c r="DA494" s="51"/>
      <c r="DB494" s="51"/>
      <c r="DC494" s="51"/>
      <c r="DD494" s="51"/>
      <c r="DE494" s="51"/>
      <c r="DF494" s="51"/>
      <c r="DG494" s="51"/>
    </row>
    <row r="495">
      <c r="A495" s="51"/>
      <c r="B495" s="136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  <c r="BR495" s="51"/>
      <c r="BS495" s="51"/>
      <c r="BT495" s="51"/>
      <c r="BU495" s="51"/>
      <c r="BV495" s="51"/>
      <c r="BW495" s="51"/>
      <c r="BX495" s="51"/>
      <c r="BY495" s="51"/>
      <c r="BZ495" s="51"/>
      <c r="CA495" s="51"/>
      <c r="CB495" s="51"/>
      <c r="CC495" s="51"/>
      <c r="CD495" s="51"/>
      <c r="CE495" s="51"/>
      <c r="CF495" s="51"/>
      <c r="CG495" s="51"/>
      <c r="CH495" s="51"/>
      <c r="CI495" s="51"/>
      <c r="CJ495" s="51"/>
      <c r="CK495" s="51"/>
      <c r="CL495" s="51"/>
      <c r="CM495" s="51"/>
      <c r="CN495" s="51"/>
      <c r="CO495" s="51"/>
      <c r="CP495" s="51"/>
      <c r="CQ495" s="51"/>
      <c r="CR495" s="51"/>
      <c r="CS495" s="51"/>
      <c r="CT495" s="51"/>
      <c r="CU495" s="51"/>
      <c r="CV495" s="51"/>
      <c r="CW495" s="51"/>
      <c r="CX495" s="51"/>
      <c r="CY495" s="51"/>
      <c r="CZ495" s="51"/>
      <c r="DA495" s="51"/>
      <c r="DB495" s="51"/>
      <c r="DC495" s="51"/>
      <c r="DD495" s="51"/>
      <c r="DE495" s="51"/>
      <c r="DF495" s="51"/>
      <c r="DG495" s="51"/>
    </row>
    <row r="496">
      <c r="A496" s="51"/>
      <c r="B496" s="136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  <c r="BR496" s="51"/>
      <c r="BS496" s="51"/>
      <c r="BT496" s="51"/>
      <c r="BU496" s="51"/>
      <c r="BV496" s="51"/>
      <c r="BW496" s="51"/>
      <c r="BX496" s="51"/>
      <c r="BY496" s="51"/>
      <c r="BZ496" s="51"/>
      <c r="CA496" s="51"/>
      <c r="CB496" s="51"/>
      <c r="CC496" s="51"/>
      <c r="CD496" s="51"/>
      <c r="CE496" s="51"/>
      <c r="CF496" s="51"/>
      <c r="CG496" s="51"/>
      <c r="CH496" s="51"/>
      <c r="CI496" s="51"/>
      <c r="CJ496" s="51"/>
      <c r="CK496" s="51"/>
      <c r="CL496" s="51"/>
      <c r="CM496" s="51"/>
      <c r="CN496" s="51"/>
      <c r="CO496" s="51"/>
      <c r="CP496" s="51"/>
      <c r="CQ496" s="51"/>
      <c r="CR496" s="51"/>
      <c r="CS496" s="51"/>
      <c r="CT496" s="51"/>
      <c r="CU496" s="51"/>
      <c r="CV496" s="51"/>
      <c r="CW496" s="51"/>
      <c r="CX496" s="51"/>
      <c r="CY496" s="51"/>
      <c r="CZ496" s="51"/>
      <c r="DA496" s="51"/>
      <c r="DB496" s="51"/>
      <c r="DC496" s="51"/>
      <c r="DD496" s="51"/>
      <c r="DE496" s="51"/>
      <c r="DF496" s="51"/>
      <c r="DG496" s="51"/>
    </row>
    <row r="497">
      <c r="A497" s="51"/>
      <c r="B497" s="136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  <c r="BR497" s="51"/>
      <c r="BS497" s="51"/>
      <c r="BT497" s="51"/>
      <c r="BU497" s="51"/>
      <c r="BV497" s="51"/>
      <c r="BW497" s="51"/>
      <c r="BX497" s="51"/>
      <c r="BY497" s="51"/>
      <c r="BZ497" s="51"/>
      <c r="CA497" s="51"/>
      <c r="CB497" s="51"/>
      <c r="CC497" s="51"/>
      <c r="CD497" s="51"/>
      <c r="CE497" s="51"/>
      <c r="CF497" s="51"/>
      <c r="CG497" s="51"/>
      <c r="CH497" s="51"/>
      <c r="CI497" s="51"/>
      <c r="CJ497" s="51"/>
      <c r="CK497" s="51"/>
      <c r="CL497" s="51"/>
      <c r="CM497" s="51"/>
      <c r="CN497" s="51"/>
      <c r="CO497" s="51"/>
      <c r="CP497" s="51"/>
      <c r="CQ497" s="51"/>
      <c r="CR497" s="51"/>
      <c r="CS497" s="51"/>
      <c r="CT497" s="51"/>
      <c r="CU497" s="51"/>
      <c r="CV497" s="51"/>
      <c r="CW497" s="51"/>
      <c r="CX497" s="51"/>
      <c r="CY497" s="51"/>
      <c r="CZ497" s="51"/>
      <c r="DA497" s="51"/>
      <c r="DB497" s="51"/>
      <c r="DC497" s="51"/>
      <c r="DD497" s="51"/>
      <c r="DE497" s="51"/>
      <c r="DF497" s="51"/>
      <c r="DG497" s="51"/>
    </row>
    <row r="498">
      <c r="A498" s="51"/>
      <c r="B498" s="136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  <c r="BR498" s="51"/>
      <c r="BS498" s="51"/>
      <c r="BT498" s="51"/>
      <c r="BU498" s="51"/>
      <c r="BV498" s="51"/>
      <c r="BW498" s="51"/>
      <c r="BX498" s="51"/>
      <c r="BY498" s="51"/>
      <c r="BZ498" s="51"/>
      <c r="CA498" s="51"/>
      <c r="CB498" s="51"/>
      <c r="CC498" s="51"/>
      <c r="CD498" s="51"/>
      <c r="CE498" s="51"/>
      <c r="CF498" s="51"/>
      <c r="CG498" s="51"/>
      <c r="CH498" s="51"/>
      <c r="CI498" s="51"/>
      <c r="CJ498" s="51"/>
      <c r="CK498" s="51"/>
      <c r="CL498" s="51"/>
      <c r="CM498" s="51"/>
      <c r="CN498" s="51"/>
      <c r="CO498" s="51"/>
      <c r="CP498" s="51"/>
      <c r="CQ498" s="51"/>
      <c r="CR498" s="51"/>
      <c r="CS498" s="51"/>
      <c r="CT498" s="51"/>
      <c r="CU498" s="51"/>
      <c r="CV498" s="51"/>
      <c r="CW498" s="51"/>
      <c r="CX498" s="51"/>
      <c r="CY498" s="51"/>
      <c r="CZ498" s="51"/>
      <c r="DA498" s="51"/>
      <c r="DB498" s="51"/>
      <c r="DC498" s="51"/>
      <c r="DD498" s="51"/>
      <c r="DE498" s="51"/>
      <c r="DF498" s="51"/>
      <c r="DG498" s="51"/>
    </row>
    <row r="499">
      <c r="A499" s="51"/>
      <c r="B499" s="136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  <c r="BR499" s="51"/>
      <c r="BS499" s="51"/>
      <c r="BT499" s="51"/>
      <c r="BU499" s="51"/>
      <c r="BV499" s="51"/>
      <c r="BW499" s="51"/>
      <c r="BX499" s="51"/>
      <c r="BY499" s="51"/>
      <c r="BZ499" s="51"/>
      <c r="CA499" s="51"/>
      <c r="CB499" s="51"/>
      <c r="CC499" s="51"/>
      <c r="CD499" s="51"/>
      <c r="CE499" s="51"/>
      <c r="CF499" s="51"/>
      <c r="CG499" s="51"/>
      <c r="CH499" s="51"/>
      <c r="CI499" s="51"/>
      <c r="CJ499" s="51"/>
      <c r="CK499" s="51"/>
      <c r="CL499" s="51"/>
      <c r="CM499" s="51"/>
      <c r="CN499" s="51"/>
      <c r="CO499" s="51"/>
      <c r="CP499" s="51"/>
      <c r="CQ499" s="51"/>
      <c r="CR499" s="51"/>
      <c r="CS499" s="51"/>
      <c r="CT499" s="51"/>
      <c r="CU499" s="51"/>
      <c r="CV499" s="51"/>
      <c r="CW499" s="51"/>
      <c r="CX499" s="51"/>
      <c r="CY499" s="51"/>
      <c r="CZ499" s="51"/>
      <c r="DA499" s="51"/>
      <c r="DB499" s="51"/>
      <c r="DC499" s="51"/>
      <c r="DD499" s="51"/>
      <c r="DE499" s="51"/>
      <c r="DF499" s="51"/>
      <c r="DG499" s="51"/>
    </row>
    <row r="500">
      <c r="A500" s="51"/>
      <c r="B500" s="136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51"/>
      <c r="BS500" s="51"/>
      <c r="BT500" s="51"/>
      <c r="BU500" s="51"/>
      <c r="BV500" s="51"/>
      <c r="BW500" s="51"/>
      <c r="BX500" s="51"/>
      <c r="BY500" s="51"/>
      <c r="BZ500" s="51"/>
      <c r="CA500" s="51"/>
      <c r="CB500" s="51"/>
      <c r="CC500" s="51"/>
      <c r="CD500" s="51"/>
      <c r="CE500" s="51"/>
      <c r="CF500" s="51"/>
      <c r="CG500" s="51"/>
      <c r="CH500" s="51"/>
      <c r="CI500" s="51"/>
      <c r="CJ500" s="51"/>
      <c r="CK500" s="51"/>
      <c r="CL500" s="51"/>
      <c r="CM500" s="51"/>
      <c r="CN500" s="51"/>
      <c r="CO500" s="51"/>
      <c r="CP500" s="51"/>
      <c r="CQ500" s="51"/>
      <c r="CR500" s="51"/>
      <c r="CS500" s="51"/>
      <c r="CT500" s="51"/>
      <c r="CU500" s="51"/>
      <c r="CV500" s="51"/>
      <c r="CW500" s="51"/>
      <c r="CX500" s="51"/>
      <c r="CY500" s="51"/>
      <c r="CZ500" s="51"/>
      <c r="DA500" s="51"/>
      <c r="DB500" s="51"/>
      <c r="DC500" s="51"/>
      <c r="DD500" s="51"/>
      <c r="DE500" s="51"/>
      <c r="DF500" s="51"/>
      <c r="DG500" s="51"/>
    </row>
    <row r="501">
      <c r="A501" s="51"/>
      <c r="B501" s="136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51"/>
      <c r="BS501" s="51"/>
      <c r="BT501" s="51"/>
      <c r="BU501" s="51"/>
      <c r="BV501" s="51"/>
      <c r="BW501" s="51"/>
      <c r="BX501" s="51"/>
      <c r="BY501" s="51"/>
      <c r="BZ501" s="51"/>
      <c r="CA501" s="51"/>
      <c r="CB501" s="51"/>
      <c r="CC501" s="51"/>
      <c r="CD501" s="51"/>
      <c r="CE501" s="51"/>
      <c r="CF501" s="51"/>
      <c r="CG501" s="51"/>
      <c r="CH501" s="51"/>
      <c r="CI501" s="51"/>
      <c r="CJ501" s="51"/>
      <c r="CK501" s="51"/>
      <c r="CL501" s="51"/>
      <c r="CM501" s="51"/>
      <c r="CN501" s="51"/>
      <c r="CO501" s="51"/>
      <c r="CP501" s="51"/>
      <c r="CQ501" s="51"/>
      <c r="CR501" s="51"/>
      <c r="CS501" s="51"/>
      <c r="CT501" s="51"/>
      <c r="CU501" s="51"/>
      <c r="CV501" s="51"/>
      <c r="CW501" s="51"/>
      <c r="CX501" s="51"/>
      <c r="CY501" s="51"/>
      <c r="CZ501" s="51"/>
      <c r="DA501" s="51"/>
      <c r="DB501" s="51"/>
      <c r="DC501" s="51"/>
      <c r="DD501" s="51"/>
      <c r="DE501" s="51"/>
      <c r="DF501" s="51"/>
      <c r="DG501" s="51"/>
    </row>
    <row r="502">
      <c r="A502" s="51"/>
      <c r="B502" s="136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  <c r="BT502" s="51"/>
      <c r="BU502" s="51"/>
      <c r="BV502" s="51"/>
      <c r="BW502" s="51"/>
      <c r="BX502" s="51"/>
      <c r="BY502" s="51"/>
      <c r="BZ502" s="51"/>
      <c r="CA502" s="51"/>
      <c r="CB502" s="51"/>
      <c r="CC502" s="51"/>
      <c r="CD502" s="51"/>
      <c r="CE502" s="51"/>
      <c r="CF502" s="51"/>
      <c r="CG502" s="51"/>
      <c r="CH502" s="51"/>
      <c r="CI502" s="51"/>
      <c r="CJ502" s="51"/>
      <c r="CK502" s="51"/>
      <c r="CL502" s="51"/>
      <c r="CM502" s="51"/>
      <c r="CN502" s="51"/>
      <c r="CO502" s="51"/>
      <c r="CP502" s="51"/>
      <c r="CQ502" s="51"/>
      <c r="CR502" s="51"/>
      <c r="CS502" s="51"/>
      <c r="CT502" s="51"/>
      <c r="CU502" s="51"/>
      <c r="CV502" s="51"/>
      <c r="CW502" s="51"/>
      <c r="CX502" s="51"/>
      <c r="CY502" s="51"/>
      <c r="CZ502" s="51"/>
      <c r="DA502" s="51"/>
      <c r="DB502" s="51"/>
      <c r="DC502" s="51"/>
      <c r="DD502" s="51"/>
      <c r="DE502" s="51"/>
      <c r="DF502" s="51"/>
      <c r="DG502" s="51"/>
    </row>
    <row r="503">
      <c r="A503" s="51"/>
      <c r="B503" s="136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1"/>
      <c r="BT503" s="51"/>
      <c r="BU503" s="51"/>
      <c r="BV503" s="51"/>
      <c r="BW503" s="51"/>
      <c r="BX503" s="51"/>
      <c r="BY503" s="51"/>
      <c r="BZ503" s="51"/>
      <c r="CA503" s="51"/>
      <c r="CB503" s="51"/>
      <c r="CC503" s="51"/>
      <c r="CD503" s="51"/>
      <c r="CE503" s="51"/>
      <c r="CF503" s="51"/>
      <c r="CG503" s="51"/>
      <c r="CH503" s="51"/>
      <c r="CI503" s="51"/>
      <c r="CJ503" s="51"/>
      <c r="CK503" s="51"/>
      <c r="CL503" s="51"/>
      <c r="CM503" s="51"/>
      <c r="CN503" s="51"/>
      <c r="CO503" s="51"/>
      <c r="CP503" s="51"/>
      <c r="CQ503" s="51"/>
      <c r="CR503" s="51"/>
      <c r="CS503" s="51"/>
      <c r="CT503" s="51"/>
      <c r="CU503" s="51"/>
      <c r="CV503" s="51"/>
      <c r="CW503" s="51"/>
      <c r="CX503" s="51"/>
      <c r="CY503" s="51"/>
      <c r="CZ503" s="51"/>
      <c r="DA503" s="51"/>
      <c r="DB503" s="51"/>
      <c r="DC503" s="51"/>
      <c r="DD503" s="51"/>
      <c r="DE503" s="51"/>
      <c r="DF503" s="51"/>
      <c r="DG503" s="51"/>
    </row>
    <row r="504">
      <c r="A504" s="51"/>
      <c r="B504" s="136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1"/>
      <c r="BT504" s="51"/>
      <c r="BU504" s="51"/>
      <c r="BV504" s="51"/>
      <c r="BW504" s="51"/>
      <c r="BX504" s="51"/>
      <c r="BY504" s="51"/>
      <c r="BZ504" s="51"/>
      <c r="CA504" s="51"/>
      <c r="CB504" s="51"/>
      <c r="CC504" s="51"/>
      <c r="CD504" s="51"/>
      <c r="CE504" s="51"/>
      <c r="CF504" s="51"/>
      <c r="CG504" s="51"/>
      <c r="CH504" s="51"/>
      <c r="CI504" s="51"/>
      <c r="CJ504" s="51"/>
      <c r="CK504" s="51"/>
      <c r="CL504" s="51"/>
      <c r="CM504" s="51"/>
      <c r="CN504" s="51"/>
      <c r="CO504" s="51"/>
      <c r="CP504" s="51"/>
      <c r="CQ504" s="51"/>
      <c r="CR504" s="51"/>
      <c r="CS504" s="51"/>
      <c r="CT504" s="51"/>
      <c r="CU504" s="51"/>
      <c r="CV504" s="51"/>
      <c r="CW504" s="51"/>
      <c r="CX504" s="51"/>
      <c r="CY504" s="51"/>
      <c r="CZ504" s="51"/>
      <c r="DA504" s="51"/>
      <c r="DB504" s="51"/>
      <c r="DC504" s="51"/>
      <c r="DD504" s="51"/>
      <c r="DE504" s="51"/>
      <c r="DF504" s="51"/>
      <c r="DG504" s="51"/>
    </row>
    <row r="505">
      <c r="A505" s="51"/>
      <c r="B505" s="136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51"/>
      <c r="BS505" s="51"/>
      <c r="BT505" s="51"/>
      <c r="BU505" s="51"/>
      <c r="BV505" s="51"/>
      <c r="BW505" s="51"/>
      <c r="BX505" s="51"/>
      <c r="BY505" s="51"/>
      <c r="BZ505" s="51"/>
      <c r="CA505" s="51"/>
      <c r="CB505" s="51"/>
      <c r="CC505" s="51"/>
      <c r="CD505" s="51"/>
      <c r="CE505" s="51"/>
      <c r="CF505" s="51"/>
      <c r="CG505" s="51"/>
      <c r="CH505" s="51"/>
      <c r="CI505" s="51"/>
      <c r="CJ505" s="51"/>
      <c r="CK505" s="51"/>
      <c r="CL505" s="51"/>
      <c r="CM505" s="51"/>
      <c r="CN505" s="51"/>
      <c r="CO505" s="51"/>
      <c r="CP505" s="51"/>
      <c r="CQ505" s="51"/>
      <c r="CR505" s="51"/>
      <c r="CS505" s="51"/>
      <c r="CT505" s="51"/>
      <c r="CU505" s="51"/>
      <c r="CV505" s="51"/>
      <c r="CW505" s="51"/>
      <c r="CX505" s="51"/>
      <c r="CY505" s="51"/>
      <c r="CZ505" s="51"/>
      <c r="DA505" s="51"/>
      <c r="DB505" s="51"/>
      <c r="DC505" s="51"/>
      <c r="DD505" s="51"/>
      <c r="DE505" s="51"/>
      <c r="DF505" s="51"/>
      <c r="DG505" s="51"/>
    </row>
    <row r="506">
      <c r="A506" s="51"/>
      <c r="B506" s="136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51"/>
      <c r="BS506" s="51"/>
      <c r="BT506" s="51"/>
      <c r="BU506" s="51"/>
      <c r="BV506" s="51"/>
      <c r="BW506" s="51"/>
      <c r="BX506" s="51"/>
      <c r="BY506" s="51"/>
      <c r="BZ506" s="51"/>
      <c r="CA506" s="51"/>
      <c r="CB506" s="51"/>
      <c r="CC506" s="51"/>
      <c r="CD506" s="51"/>
      <c r="CE506" s="51"/>
      <c r="CF506" s="51"/>
      <c r="CG506" s="51"/>
      <c r="CH506" s="51"/>
      <c r="CI506" s="51"/>
      <c r="CJ506" s="51"/>
      <c r="CK506" s="51"/>
      <c r="CL506" s="51"/>
      <c r="CM506" s="51"/>
      <c r="CN506" s="51"/>
      <c r="CO506" s="51"/>
      <c r="CP506" s="51"/>
      <c r="CQ506" s="51"/>
      <c r="CR506" s="51"/>
      <c r="CS506" s="51"/>
      <c r="CT506" s="51"/>
      <c r="CU506" s="51"/>
      <c r="CV506" s="51"/>
      <c r="CW506" s="51"/>
      <c r="CX506" s="51"/>
      <c r="CY506" s="51"/>
      <c r="CZ506" s="51"/>
      <c r="DA506" s="51"/>
      <c r="DB506" s="51"/>
      <c r="DC506" s="51"/>
      <c r="DD506" s="51"/>
      <c r="DE506" s="51"/>
      <c r="DF506" s="51"/>
      <c r="DG506" s="51"/>
    </row>
    <row r="507">
      <c r="A507" s="51"/>
      <c r="B507" s="136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1"/>
      <c r="BT507" s="51"/>
      <c r="BU507" s="51"/>
      <c r="BV507" s="51"/>
      <c r="BW507" s="51"/>
      <c r="BX507" s="51"/>
      <c r="BY507" s="51"/>
      <c r="BZ507" s="51"/>
      <c r="CA507" s="51"/>
      <c r="CB507" s="51"/>
      <c r="CC507" s="51"/>
      <c r="CD507" s="51"/>
      <c r="CE507" s="51"/>
      <c r="CF507" s="51"/>
      <c r="CG507" s="51"/>
      <c r="CH507" s="51"/>
      <c r="CI507" s="51"/>
      <c r="CJ507" s="51"/>
      <c r="CK507" s="51"/>
      <c r="CL507" s="51"/>
      <c r="CM507" s="51"/>
      <c r="CN507" s="51"/>
      <c r="CO507" s="51"/>
      <c r="CP507" s="51"/>
      <c r="CQ507" s="51"/>
      <c r="CR507" s="51"/>
      <c r="CS507" s="51"/>
      <c r="CT507" s="51"/>
      <c r="CU507" s="51"/>
      <c r="CV507" s="51"/>
      <c r="CW507" s="51"/>
      <c r="CX507" s="51"/>
      <c r="CY507" s="51"/>
      <c r="CZ507" s="51"/>
      <c r="DA507" s="51"/>
      <c r="DB507" s="51"/>
      <c r="DC507" s="51"/>
      <c r="DD507" s="51"/>
      <c r="DE507" s="51"/>
      <c r="DF507" s="51"/>
      <c r="DG507" s="51"/>
    </row>
    <row r="508">
      <c r="A508" s="51"/>
      <c r="B508" s="136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51"/>
      <c r="BS508" s="51"/>
      <c r="BT508" s="51"/>
      <c r="BU508" s="51"/>
      <c r="BV508" s="51"/>
      <c r="BW508" s="51"/>
      <c r="BX508" s="51"/>
      <c r="BY508" s="51"/>
      <c r="BZ508" s="51"/>
      <c r="CA508" s="51"/>
      <c r="CB508" s="51"/>
      <c r="CC508" s="51"/>
      <c r="CD508" s="51"/>
      <c r="CE508" s="51"/>
      <c r="CF508" s="51"/>
      <c r="CG508" s="51"/>
      <c r="CH508" s="51"/>
      <c r="CI508" s="51"/>
      <c r="CJ508" s="51"/>
      <c r="CK508" s="51"/>
      <c r="CL508" s="51"/>
      <c r="CM508" s="51"/>
      <c r="CN508" s="51"/>
      <c r="CO508" s="51"/>
      <c r="CP508" s="51"/>
      <c r="CQ508" s="51"/>
      <c r="CR508" s="51"/>
      <c r="CS508" s="51"/>
      <c r="CT508" s="51"/>
      <c r="CU508" s="51"/>
      <c r="CV508" s="51"/>
      <c r="CW508" s="51"/>
      <c r="CX508" s="51"/>
      <c r="CY508" s="51"/>
      <c r="CZ508" s="51"/>
      <c r="DA508" s="51"/>
      <c r="DB508" s="51"/>
      <c r="DC508" s="51"/>
      <c r="DD508" s="51"/>
      <c r="DE508" s="51"/>
      <c r="DF508" s="51"/>
      <c r="DG508" s="51"/>
    </row>
    <row r="509">
      <c r="A509" s="51"/>
      <c r="B509" s="136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  <c r="BR509" s="51"/>
      <c r="BS509" s="51"/>
      <c r="BT509" s="51"/>
      <c r="BU509" s="51"/>
      <c r="BV509" s="51"/>
      <c r="BW509" s="51"/>
      <c r="BX509" s="51"/>
      <c r="BY509" s="51"/>
      <c r="BZ509" s="51"/>
      <c r="CA509" s="51"/>
      <c r="CB509" s="51"/>
      <c r="CC509" s="51"/>
      <c r="CD509" s="51"/>
      <c r="CE509" s="51"/>
      <c r="CF509" s="51"/>
      <c r="CG509" s="51"/>
      <c r="CH509" s="51"/>
      <c r="CI509" s="51"/>
      <c r="CJ509" s="51"/>
      <c r="CK509" s="51"/>
      <c r="CL509" s="51"/>
      <c r="CM509" s="51"/>
      <c r="CN509" s="51"/>
      <c r="CO509" s="51"/>
      <c r="CP509" s="51"/>
      <c r="CQ509" s="51"/>
      <c r="CR509" s="51"/>
      <c r="CS509" s="51"/>
      <c r="CT509" s="51"/>
      <c r="CU509" s="51"/>
      <c r="CV509" s="51"/>
      <c r="CW509" s="51"/>
      <c r="CX509" s="51"/>
      <c r="CY509" s="51"/>
      <c r="CZ509" s="51"/>
      <c r="DA509" s="51"/>
      <c r="DB509" s="51"/>
      <c r="DC509" s="51"/>
      <c r="DD509" s="51"/>
      <c r="DE509" s="51"/>
      <c r="DF509" s="51"/>
      <c r="DG509" s="51"/>
    </row>
    <row r="510">
      <c r="A510" s="51"/>
      <c r="B510" s="136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  <c r="BR510" s="51"/>
      <c r="BS510" s="51"/>
      <c r="BT510" s="51"/>
      <c r="BU510" s="51"/>
      <c r="BV510" s="51"/>
      <c r="BW510" s="51"/>
      <c r="BX510" s="51"/>
      <c r="BY510" s="51"/>
      <c r="BZ510" s="51"/>
      <c r="CA510" s="51"/>
      <c r="CB510" s="51"/>
      <c r="CC510" s="51"/>
      <c r="CD510" s="51"/>
      <c r="CE510" s="51"/>
      <c r="CF510" s="51"/>
      <c r="CG510" s="51"/>
      <c r="CH510" s="51"/>
      <c r="CI510" s="51"/>
      <c r="CJ510" s="51"/>
      <c r="CK510" s="51"/>
      <c r="CL510" s="51"/>
      <c r="CM510" s="51"/>
      <c r="CN510" s="51"/>
      <c r="CO510" s="51"/>
      <c r="CP510" s="51"/>
      <c r="CQ510" s="51"/>
      <c r="CR510" s="51"/>
      <c r="CS510" s="51"/>
      <c r="CT510" s="51"/>
      <c r="CU510" s="51"/>
      <c r="CV510" s="51"/>
      <c r="CW510" s="51"/>
      <c r="CX510" s="51"/>
      <c r="CY510" s="51"/>
      <c r="CZ510" s="51"/>
      <c r="DA510" s="51"/>
      <c r="DB510" s="51"/>
      <c r="DC510" s="51"/>
      <c r="DD510" s="51"/>
      <c r="DE510" s="51"/>
      <c r="DF510" s="51"/>
      <c r="DG510" s="51"/>
    </row>
    <row r="511">
      <c r="A511" s="51"/>
      <c r="B511" s="136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  <c r="BR511" s="51"/>
      <c r="BS511" s="51"/>
      <c r="BT511" s="51"/>
      <c r="BU511" s="51"/>
      <c r="BV511" s="51"/>
      <c r="BW511" s="51"/>
      <c r="BX511" s="51"/>
      <c r="BY511" s="51"/>
      <c r="BZ511" s="51"/>
      <c r="CA511" s="51"/>
      <c r="CB511" s="51"/>
      <c r="CC511" s="51"/>
      <c r="CD511" s="51"/>
      <c r="CE511" s="51"/>
      <c r="CF511" s="51"/>
      <c r="CG511" s="51"/>
      <c r="CH511" s="51"/>
      <c r="CI511" s="51"/>
      <c r="CJ511" s="51"/>
      <c r="CK511" s="51"/>
      <c r="CL511" s="51"/>
      <c r="CM511" s="51"/>
      <c r="CN511" s="51"/>
      <c r="CO511" s="51"/>
      <c r="CP511" s="51"/>
      <c r="CQ511" s="51"/>
      <c r="CR511" s="51"/>
      <c r="CS511" s="51"/>
      <c r="CT511" s="51"/>
      <c r="CU511" s="51"/>
      <c r="CV511" s="51"/>
      <c r="CW511" s="51"/>
      <c r="CX511" s="51"/>
      <c r="CY511" s="51"/>
      <c r="CZ511" s="51"/>
      <c r="DA511" s="51"/>
      <c r="DB511" s="51"/>
      <c r="DC511" s="51"/>
      <c r="DD511" s="51"/>
      <c r="DE511" s="51"/>
      <c r="DF511" s="51"/>
      <c r="DG511" s="51"/>
    </row>
    <row r="512">
      <c r="A512" s="51"/>
      <c r="B512" s="136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  <c r="BR512" s="51"/>
      <c r="BS512" s="51"/>
      <c r="BT512" s="51"/>
      <c r="BU512" s="51"/>
      <c r="BV512" s="51"/>
      <c r="BW512" s="51"/>
      <c r="BX512" s="51"/>
      <c r="BY512" s="51"/>
      <c r="BZ512" s="51"/>
      <c r="CA512" s="51"/>
      <c r="CB512" s="51"/>
      <c r="CC512" s="51"/>
      <c r="CD512" s="51"/>
      <c r="CE512" s="51"/>
      <c r="CF512" s="51"/>
      <c r="CG512" s="51"/>
      <c r="CH512" s="51"/>
      <c r="CI512" s="51"/>
      <c r="CJ512" s="51"/>
      <c r="CK512" s="51"/>
      <c r="CL512" s="51"/>
      <c r="CM512" s="51"/>
      <c r="CN512" s="51"/>
      <c r="CO512" s="51"/>
      <c r="CP512" s="51"/>
      <c r="CQ512" s="51"/>
      <c r="CR512" s="51"/>
      <c r="CS512" s="51"/>
      <c r="CT512" s="51"/>
      <c r="CU512" s="51"/>
      <c r="CV512" s="51"/>
      <c r="CW512" s="51"/>
      <c r="CX512" s="51"/>
      <c r="CY512" s="51"/>
      <c r="CZ512" s="51"/>
      <c r="DA512" s="51"/>
      <c r="DB512" s="51"/>
      <c r="DC512" s="51"/>
      <c r="DD512" s="51"/>
      <c r="DE512" s="51"/>
      <c r="DF512" s="51"/>
      <c r="DG512" s="51"/>
    </row>
    <row r="513">
      <c r="A513" s="51"/>
      <c r="B513" s="136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  <c r="BR513" s="51"/>
      <c r="BS513" s="51"/>
      <c r="BT513" s="51"/>
      <c r="BU513" s="51"/>
      <c r="BV513" s="51"/>
      <c r="BW513" s="51"/>
      <c r="BX513" s="51"/>
      <c r="BY513" s="51"/>
      <c r="BZ513" s="51"/>
      <c r="CA513" s="51"/>
      <c r="CB513" s="51"/>
      <c r="CC513" s="51"/>
      <c r="CD513" s="51"/>
      <c r="CE513" s="51"/>
      <c r="CF513" s="51"/>
      <c r="CG513" s="51"/>
      <c r="CH513" s="51"/>
      <c r="CI513" s="51"/>
      <c r="CJ513" s="51"/>
      <c r="CK513" s="51"/>
      <c r="CL513" s="51"/>
      <c r="CM513" s="51"/>
      <c r="CN513" s="51"/>
      <c r="CO513" s="51"/>
      <c r="CP513" s="51"/>
      <c r="CQ513" s="51"/>
      <c r="CR513" s="51"/>
      <c r="CS513" s="51"/>
      <c r="CT513" s="51"/>
      <c r="CU513" s="51"/>
      <c r="CV513" s="51"/>
      <c r="CW513" s="51"/>
      <c r="CX513" s="51"/>
      <c r="CY513" s="51"/>
      <c r="CZ513" s="51"/>
      <c r="DA513" s="51"/>
      <c r="DB513" s="51"/>
      <c r="DC513" s="51"/>
      <c r="DD513" s="51"/>
      <c r="DE513" s="51"/>
      <c r="DF513" s="51"/>
      <c r="DG513" s="51"/>
    </row>
    <row r="514">
      <c r="A514" s="51"/>
      <c r="B514" s="136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  <c r="BR514" s="51"/>
      <c r="BS514" s="51"/>
      <c r="BT514" s="51"/>
      <c r="BU514" s="51"/>
      <c r="BV514" s="51"/>
      <c r="BW514" s="51"/>
      <c r="BX514" s="51"/>
      <c r="BY514" s="51"/>
      <c r="BZ514" s="51"/>
      <c r="CA514" s="51"/>
      <c r="CB514" s="51"/>
      <c r="CC514" s="51"/>
      <c r="CD514" s="51"/>
      <c r="CE514" s="51"/>
      <c r="CF514" s="51"/>
      <c r="CG514" s="51"/>
      <c r="CH514" s="51"/>
      <c r="CI514" s="51"/>
      <c r="CJ514" s="51"/>
      <c r="CK514" s="51"/>
      <c r="CL514" s="51"/>
      <c r="CM514" s="51"/>
      <c r="CN514" s="51"/>
      <c r="CO514" s="51"/>
      <c r="CP514" s="51"/>
      <c r="CQ514" s="51"/>
      <c r="CR514" s="51"/>
      <c r="CS514" s="51"/>
      <c r="CT514" s="51"/>
      <c r="CU514" s="51"/>
      <c r="CV514" s="51"/>
      <c r="CW514" s="51"/>
      <c r="CX514" s="51"/>
      <c r="CY514" s="51"/>
      <c r="CZ514" s="51"/>
      <c r="DA514" s="51"/>
      <c r="DB514" s="51"/>
      <c r="DC514" s="51"/>
      <c r="DD514" s="51"/>
      <c r="DE514" s="51"/>
      <c r="DF514" s="51"/>
      <c r="DG514" s="51"/>
    </row>
    <row r="515">
      <c r="A515" s="51"/>
      <c r="B515" s="136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  <c r="BR515" s="51"/>
      <c r="BS515" s="51"/>
      <c r="BT515" s="51"/>
      <c r="BU515" s="51"/>
      <c r="BV515" s="51"/>
      <c r="BW515" s="51"/>
      <c r="BX515" s="51"/>
      <c r="BY515" s="51"/>
      <c r="BZ515" s="51"/>
      <c r="CA515" s="51"/>
      <c r="CB515" s="51"/>
      <c r="CC515" s="51"/>
      <c r="CD515" s="51"/>
      <c r="CE515" s="51"/>
      <c r="CF515" s="51"/>
      <c r="CG515" s="51"/>
      <c r="CH515" s="51"/>
      <c r="CI515" s="51"/>
      <c r="CJ515" s="51"/>
      <c r="CK515" s="51"/>
      <c r="CL515" s="51"/>
      <c r="CM515" s="51"/>
      <c r="CN515" s="51"/>
      <c r="CO515" s="51"/>
      <c r="CP515" s="51"/>
      <c r="CQ515" s="51"/>
      <c r="CR515" s="51"/>
      <c r="CS515" s="51"/>
      <c r="CT515" s="51"/>
      <c r="CU515" s="51"/>
      <c r="CV515" s="51"/>
      <c r="CW515" s="51"/>
      <c r="CX515" s="51"/>
      <c r="CY515" s="51"/>
      <c r="CZ515" s="51"/>
      <c r="DA515" s="51"/>
      <c r="DB515" s="51"/>
      <c r="DC515" s="51"/>
      <c r="DD515" s="51"/>
      <c r="DE515" s="51"/>
      <c r="DF515" s="51"/>
      <c r="DG515" s="51"/>
    </row>
    <row r="516">
      <c r="A516" s="51"/>
      <c r="B516" s="136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  <c r="BR516" s="51"/>
      <c r="BS516" s="51"/>
      <c r="BT516" s="51"/>
      <c r="BU516" s="51"/>
      <c r="BV516" s="51"/>
      <c r="BW516" s="51"/>
      <c r="BX516" s="51"/>
      <c r="BY516" s="51"/>
      <c r="BZ516" s="51"/>
      <c r="CA516" s="51"/>
      <c r="CB516" s="51"/>
      <c r="CC516" s="51"/>
      <c r="CD516" s="51"/>
      <c r="CE516" s="51"/>
      <c r="CF516" s="51"/>
      <c r="CG516" s="51"/>
      <c r="CH516" s="51"/>
      <c r="CI516" s="51"/>
      <c r="CJ516" s="51"/>
      <c r="CK516" s="51"/>
      <c r="CL516" s="51"/>
      <c r="CM516" s="51"/>
      <c r="CN516" s="51"/>
      <c r="CO516" s="51"/>
      <c r="CP516" s="51"/>
      <c r="CQ516" s="51"/>
      <c r="CR516" s="51"/>
      <c r="CS516" s="51"/>
      <c r="CT516" s="51"/>
      <c r="CU516" s="51"/>
      <c r="CV516" s="51"/>
      <c r="CW516" s="51"/>
      <c r="CX516" s="51"/>
      <c r="CY516" s="51"/>
      <c r="CZ516" s="51"/>
      <c r="DA516" s="51"/>
      <c r="DB516" s="51"/>
      <c r="DC516" s="51"/>
      <c r="DD516" s="51"/>
      <c r="DE516" s="51"/>
      <c r="DF516" s="51"/>
      <c r="DG516" s="51"/>
    </row>
    <row r="517">
      <c r="A517" s="51"/>
      <c r="B517" s="136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51"/>
      <c r="BS517" s="51"/>
      <c r="BT517" s="51"/>
      <c r="BU517" s="51"/>
      <c r="BV517" s="51"/>
      <c r="BW517" s="51"/>
      <c r="BX517" s="51"/>
      <c r="BY517" s="51"/>
      <c r="BZ517" s="51"/>
      <c r="CA517" s="51"/>
      <c r="CB517" s="51"/>
      <c r="CC517" s="51"/>
      <c r="CD517" s="51"/>
      <c r="CE517" s="51"/>
      <c r="CF517" s="51"/>
      <c r="CG517" s="51"/>
      <c r="CH517" s="51"/>
      <c r="CI517" s="51"/>
      <c r="CJ517" s="51"/>
      <c r="CK517" s="51"/>
      <c r="CL517" s="51"/>
      <c r="CM517" s="51"/>
      <c r="CN517" s="51"/>
      <c r="CO517" s="51"/>
      <c r="CP517" s="51"/>
      <c r="CQ517" s="51"/>
      <c r="CR517" s="51"/>
      <c r="CS517" s="51"/>
      <c r="CT517" s="51"/>
      <c r="CU517" s="51"/>
      <c r="CV517" s="51"/>
      <c r="CW517" s="51"/>
      <c r="CX517" s="51"/>
      <c r="CY517" s="51"/>
      <c r="CZ517" s="51"/>
      <c r="DA517" s="51"/>
      <c r="DB517" s="51"/>
      <c r="DC517" s="51"/>
      <c r="DD517" s="51"/>
      <c r="DE517" s="51"/>
      <c r="DF517" s="51"/>
      <c r="DG517" s="51"/>
    </row>
    <row r="518">
      <c r="A518" s="51"/>
      <c r="B518" s="136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51"/>
      <c r="BS518" s="51"/>
      <c r="BT518" s="51"/>
      <c r="BU518" s="51"/>
      <c r="BV518" s="51"/>
      <c r="BW518" s="51"/>
      <c r="BX518" s="51"/>
      <c r="BY518" s="51"/>
      <c r="BZ518" s="51"/>
      <c r="CA518" s="51"/>
      <c r="CB518" s="51"/>
      <c r="CC518" s="51"/>
      <c r="CD518" s="51"/>
      <c r="CE518" s="51"/>
      <c r="CF518" s="51"/>
      <c r="CG518" s="51"/>
      <c r="CH518" s="51"/>
      <c r="CI518" s="51"/>
      <c r="CJ518" s="51"/>
      <c r="CK518" s="51"/>
      <c r="CL518" s="51"/>
      <c r="CM518" s="51"/>
      <c r="CN518" s="51"/>
      <c r="CO518" s="51"/>
      <c r="CP518" s="51"/>
      <c r="CQ518" s="51"/>
      <c r="CR518" s="51"/>
      <c r="CS518" s="51"/>
      <c r="CT518" s="51"/>
      <c r="CU518" s="51"/>
      <c r="CV518" s="51"/>
      <c r="CW518" s="51"/>
      <c r="CX518" s="51"/>
      <c r="CY518" s="51"/>
      <c r="CZ518" s="51"/>
      <c r="DA518" s="51"/>
      <c r="DB518" s="51"/>
      <c r="DC518" s="51"/>
      <c r="DD518" s="51"/>
      <c r="DE518" s="51"/>
      <c r="DF518" s="51"/>
      <c r="DG518" s="51"/>
    </row>
    <row r="519">
      <c r="A519" s="51"/>
      <c r="B519" s="136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51"/>
      <c r="BS519" s="51"/>
      <c r="BT519" s="51"/>
      <c r="BU519" s="51"/>
      <c r="BV519" s="51"/>
      <c r="BW519" s="51"/>
      <c r="BX519" s="51"/>
      <c r="BY519" s="51"/>
      <c r="BZ519" s="51"/>
      <c r="CA519" s="51"/>
      <c r="CB519" s="51"/>
      <c r="CC519" s="51"/>
      <c r="CD519" s="51"/>
      <c r="CE519" s="51"/>
      <c r="CF519" s="51"/>
      <c r="CG519" s="51"/>
      <c r="CH519" s="51"/>
      <c r="CI519" s="51"/>
      <c r="CJ519" s="51"/>
      <c r="CK519" s="51"/>
      <c r="CL519" s="51"/>
      <c r="CM519" s="51"/>
      <c r="CN519" s="51"/>
      <c r="CO519" s="51"/>
      <c r="CP519" s="51"/>
      <c r="CQ519" s="51"/>
      <c r="CR519" s="51"/>
      <c r="CS519" s="51"/>
      <c r="CT519" s="51"/>
      <c r="CU519" s="51"/>
      <c r="CV519" s="51"/>
      <c r="CW519" s="51"/>
      <c r="CX519" s="51"/>
      <c r="CY519" s="51"/>
      <c r="CZ519" s="51"/>
      <c r="DA519" s="51"/>
      <c r="DB519" s="51"/>
      <c r="DC519" s="51"/>
      <c r="DD519" s="51"/>
      <c r="DE519" s="51"/>
      <c r="DF519" s="51"/>
      <c r="DG519" s="51"/>
    </row>
    <row r="520">
      <c r="A520" s="51"/>
      <c r="B520" s="136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  <c r="BR520" s="51"/>
      <c r="BS520" s="51"/>
      <c r="BT520" s="51"/>
      <c r="BU520" s="51"/>
      <c r="BV520" s="51"/>
      <c r="BW520" s="51"/>
      <c r="BX520" s="51"/>
      <c r="BY520" s="51"/>
      <c r="BZ520" s="51"/>
      <c r="CA520" s="51"/>
      <c r="CB520" s="51"/>
      <c r="CC520" s="51"/>
      <c r="CD520" s="51"/>
      <c r="CE520" s="51"/>
      <c r="CF520" s="51"/>
      <c r="CG520" s="51"/>
      <c r="CH520" s="51"/>
      <c r="CI520" s="51"/>
      <c r="CJ520" s="51"/>
      <c r="CK520" s="51"/>
      <c r="CL520" s="51"/>
      <c r="CM520" s="51"/>
      <c r="CN520" s="51"/>
      <c r="CO520" s="51"/>
      <c r="CP520" s="51"/>
      <c r="CQ520" s="51"/>
      <c r="CR520" s="51"/>
      <c r="CS520" s="51"/>
      <c r="CT520" s="51"/>
      <c r="CU520" s="51"/>
      <c r="CV520" s="51"/>
      <c r="CW520" s="51"/>
      <c r="CX520" s="51"/>
      <c r="CY520" s="51"/>
      <c r="CZ520" s="51"/>
      <c r="DA520" s="51"/>
      <c r="DB520" s="51"/>
      <c r="DC520" s="51"/>
      <c r="DD520" s="51"/>
      <c r="DE520" s="51"/>
      <c r="DF520" s="51"/>
      <c r="DG520" s="51"/>
    </row>
    <row r="521">
      <c r="A521" s="51"/>
      <c r="B521" s="136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  <c r="BR521" s="51"/>
      <c r="BS521" s="51"/>
      <c r="BT521" s="51"/>
      <c r="BU521" s="51"/>
      <c r="BV521" s="51"/>
      <c r="BW521" s="51"/>
      <c r="BX521" s="51"/>
      <c r="BY521" s="51"/>
      <c r="BZ521" s="51"/>
      <c r="CA521" s="51"/>
      <c r="CB521" s="51"/>
      <c r="CC521" s="51"/>
      <c r="CD521" s="51"/>
      <c r="CE521" s="51"/>
      <c r="CF521" s="51"/>
      <c r="CG521" s="51"/>
      <c r="CH521" s="51"/>
      <c r="CI521" s="51"/>
      <c r="CJ521" s="51"/>
      <c r="CK521" s="51"/>
      <c r="CL521" s="51"/>
      <c r="CM521" s="51"/>
      <c r="CN521" s="51"/>
      <c r="CO521" s="51"/>
      <c r="CP521" s="51"/>
      <c r="CQ521" s="51"/>
      <c r="CR521" s="51"/>
      <c r="CS521" s="51"/>
      <c r="CT521" s="51"/>
      <c r="CU521" s="51"/>
      <c r="CV521" s="51"/>
      <c r="CW521" s="51"/>
      <c r="CX521" s="51"/>
      <c r="CY521" s="51"/>
      <c r="CZ521" s="51"/>
      <c r="DA521" s="51"/>
      <c r="DB521" s="51"/>
      <c r="DC521" s="51"/>
      <c r="DD521" s="51"/>
      <c r="DE521" s="51"/>
      <c r="DF521" s="51"/>
      <c r="DG521" s="51"/>
    </row>
    <row r="522">
      <c r="A522" s="51"/>
      <c r="B522" s="136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  <c r="BR522" s="51"/>
      <c r="BS522" s="51"/>
      <c r="BT522" s="51"/>
      <c r="BU522" s="51"/>
      <c r="BV522" s="51"/>
      <c r="BW522" s="51"/>
      <c r="BX522" s="51"/>
      <c r="BY522" s="51"/>
      <c r="BZ522" s="51"/>
      <c r="CA522" s="51"/>
      <c r="CB522" s="51"/>
      <c r="CC522" s="51"/>
      <c r="CD522" s="51"/>
      <c r="CE522" s="51"/>
      <c r="CF522" s="51"/>
      <c r="CG522" s="51"/>
      <c r="CH522" s="51"/>
      <c r="CI522" s="51"/>
      <c r="CJ522" s="51"/>
      <c r="CK522" s="51"/>
      <c r="CL522" s="51"/>
      <c r="CM522" s="51"/>
      <c r="CN522" s="51"/>
      <c r="CO522" s="51"/>
      <c r="CP522" s="51"/>
      <c r="CQ522" s="51"/>
      <c r="CR522" s="51"/>
      <c r="CS522" s="51"/>
      <c r="CT522" s="51"/>
      <c r="CU522" s="51"/>
      <c r="CV522" s="51"/>
      <c r="CW522" s="51"/>
      <c r="CX522" s="51"/>
      <c r="CY522" s="51"/>
      <c r="CZ522" s="51"/>
      <c r="DA522" s="51"/>
      <c r="DB522" s="51"/>
      <c r="DC522" s="51"/>
      <c r="DD522" s="51"/>
      <c r="DE522" s="51"/>
      <c r="DF522" s="51"/>
      <c r="DG522" s="51"/>
    </row>
    <row r="523">
      <c r="A523" s="51"/>
      <c r="B523" s="136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  <c r="BR523" s="51"/>
      <c r="BS523" s="51"/>
      <c r="BT523" s="51"/>
      <c r="BU523" s="51"/>
      <c r="BV523" s="51"/>
      <c r="BW523" s="51"/>
      <c r="BX523" s="51"/>
      <c r="BY523" s="51"/>
      <c r="BZ523" s="51"/>
      <c r="CA523" s="51"/>
      <c r="CB523" s="51"/>
      <c r="CC523" s="51"/>
      <c r="CD523" s="51"/>
      <c r="CE523" s="51"/>
      <c r="CF523" s="51"/>
      <c r="CG523" s="51"/>
      <c r="CH523" s="51"/>
      <c r="CI523" s="51"/>
      <c r="CJ523" s="51"/>
      <c r="CK523" s="51"/>
      <c r="CL523" s="51"/>
      <c r="CM523" s="51"/>
      <c r="CN523" s="51"/>
      <c r="CO523" s="51"/>
      <c r="CP523" s="51"/>
      <c r="CQ523" s="51"/>
      <c r="CR523" s="51"/>
      <c r="CS523" s="51"/>
      <c r="CT523" s="51"/>
      <c r="CU523" s="51"/>
      <c r="CV523" s="51"/>
      <c r="CW523" s="51"/>
      <c r="CX523" s="51"/>
      <c r="CY523" s="51"/>
      <c r="CZ523" s="51"/>
      <c r="DA523" s="51"/>
      <c r="DB523" s="51"/>
      <c r="DC523" s="51"/>
      <c r="DD523" s="51"/>
      <c r="DE523" s="51"/>
      <c r="DF523" s="51"/>
      <c r="DG523" s="51"/>
    </row>
    <row r="524">
      <c r="A524" s="51"/>
      <c r="B524" s="136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  <c r="BR524" s="51"/>
      <c r="BS524" s="51"/>
      <c r="BT524" s="51"/>
      <c r="BU524" s="51"/>
      <c r="BV524" s="51"/>
      <c r="BW524" s="51"/>
      <c r="BX524" s="51"/>
      <c r="BY524" s="51"/>
      <c r="BZ524" s="51"/>
      <c r="CA524" s="51"/>
      <c r="CB524" s="51"/>
      <c r="CC524" s="51"/>
      <c r="CD524" s="51"/>
      <c r="CE524" s="51"/>
      <c r="CF524" s="51"/>
      <c r="CG524" s="51"/>
      <c r="CH524" s="51"/>
      <c r="CI524" s="51"/>
      <c r="CJ524" s="51"/>
      <c r="CK524" s="51"/>
      <c r="CL524" s="51"/>
      <c r="CM524" s="51"/>
      <c r="CN524" s="51"/>
      <c r="CO524" s="51"/>
      <c r="CP524" s="51"/>
      <c r="CQ524" s="51"/>
      <c r="CR524" s="51"/>
      <c r="CS524" s="51"/>
      <c r="CT524" s="51"/>
      <c r="CU524" s="51"/>
      <c r="CV524" s="51"/>
      <c r="CW524" s="51"/>
      <c r="CX524" s="51"/>
      <c r="CY524" s="51"/>
      <c r="CZ524" s="51"/>
      <c r="DA524" s="51"/>
      <c r="DB524" s="51"/>
      <c r="DC524" s="51"/>
      <c r="DD524" s="51"/>
      <c r="DE524" s="51"/>
      <c r="DF524" s="51"/>
      <c r="DG524" s="51"/>
    </row>
    <row r="525">
      <c r="A525" s="51"/>
      <c r="B525" s="136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  <c r="BR525" s="51"/>
      <c r="BS525" s="51"/>
      <c r="BT525" s="51"/>
      <c r="BU525" s="51"/>
      <c r="BV525" s="51"/>
      <c r="BW525" s="51"/>
      <c r="BX525" s="51"/>
      <c r="BY525" s="51"/>
      <c r="BZ525" s="51"/>
      <c r="CA525" s="51"/>
      <c r="CB525" s="51"/>
      <c r="CC525" s="51"/>
      <c r="CD525" s="51"/>
      <c r="CE525" s="51"/>
      <c r="CF525" s="51"/>
      <c r="CG525" s="51"/>
      <c r="CH525" s="51"/>
      <c r="CI525" s="51"/>
      <c r="CJ525" s="51"/>
      <c r="CK525" s="51"/>
      <c r="CL525" s="51"/>
      <c r="CM525" s="51"/>
      <c r="CN525" s="51"/>
      <c r="CO525" s="51"/>
      <c r="CP525" s="51"/>
      <c r="CQ525" s="51"/>
      <c r="CR525" s="51"/>
      <c r="CS525" s="51"/>
      <c r="CT525" s="51"/>
      <c r="CU525" s="51"/>
      <c r="CV525" s="51"/>
      <c r="CW525" s="51"/>
      <c r="CX525" s="51"/>
      <c r="CY525" s="51"/>
      <c r="CZ525" s="51"/>
      <c r="DA525" s="51"/>
      <c r="DB525" s="51"/>
      <c r="DC525" s="51"/>
      <c r="DD525" s="51"/>
      <c r="DE525" s="51"/>
      <c r="DF525" s="51"/>
      <c r="DG525" s="51"/>
    </row>
    <row r="526">
      <c r="A526" s="51"/>
      <c r="B526" s="136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  <c r="BR526" s="51"/>
      <c r="BS526" s="51"/>
      <c r="BT526" s="51"/>
      <c r="BU526" s="51"/>
      <c r="BV526" s="51"/>
      <c r="BW526" s="51"/>
      <c r="BX526" s="51"/>
      <c r="BY526" s="51"/>
      <c r="BZ526" s="51"/>
      <c r="CA526" s="51"/>
      <c r="CB526" s="51"/>
      <c r="CC526" s="51"/>
      <c r="CD526" s="51"/>
      <c r="CE526" s="51"/>
      <c r="CF526" s="51"/>
      <c r="CG526" s="51"/>
      <c r="CH526" s="51"/>
      <c r="CI526" s="51"/>
      <c r="CJ526" s="51"/>
      <c r="CK526" s="51"/>
      <c r="CL526" s="51"/>
      <c r="CM526" s="51"/>
      <c r="CN526" s="51"/>
      <c r="CO526" s="51"/>
      <c r="CP526" s="51"/>
      <c r="CQ526" s="51"/>
      <c r="CR526" s="51"/>
      <c r="CS526" s="51"/>
      <c r="CT526" s="51"/>
      <c r="CU526" s="51"/>
      <c r="CV526" s="51"/>
      <c r="CW526" s="51"/>
      <c r="CX526" s="51"/>
      <c r="CY526" s="51"/>
      <c r="CZ526" s="51"/>
      <c r="DA526" s="51"/>
      <c r="DB526" s="51"/>
      <c r="DC526" s="51"/>
      <c r="DD526" s="51"/>
      <c r="DE526" s="51"/>
      <c r="DF526" s="51"/>
      <c r="DG526" s="51"/>
    </row>
    <row r="527">
      <c r="A527" s="51"/>
      <c r="B527" s="136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  <c r="BR527" s="51"/>
      <c r="BS527" s="51"/>
      <c r="BT527" s="51"/>
      <c r="BU527" s="51"/>
      <c r="BV527" s="51"/>
      <c r="BW527" s="51"/>
      <c r="BX527" s="51"/>
      <c r="BY527" s="51"/>
      <c r="BZ527" s="51"/>
      <c r="CA527" s="51"/>
      <c r="CB527" s="51"/>
      <c r="CC527" s="51"/>
      <c r="CD527" s="51"/>
      <c r="CE527" s="51"/>
      <c r="CF527" s="51"/>
      <c r="CG527" s="51"/>
      <c r="CH527" s="51"/>
      <c r="CI527" s="51"/>
      <c r="CJ527" s="51"/>
      <c r="CK527" s="51"/>
      <c r="CL527" s="51"/>
      <c r="CM527" s="51"/>
      <c r="CN527" s="51"/>
      <c r="CO527" s="51"/>
      <c r="CP527" s="51"/>
      <c r="CQ527" s="51"/>
      <c r="CR527" s="51"/>
      <c r="CS527" s="51"/>
      <c r="CT527" s="51"/>
      <c r="CU527" s="51"/>
      <c r="CV527" s="51"/>
      <c r="CW527" s="51"/>
      <c r="CX527" s="51"/>
      <c r="CY527" s="51"/>
      <c r="CZ527" s="51"/>
      <c r="DA527" s="51"/>
      <c r="DB527" s="51"/>
      <c r="DC527" s="51"/>
      <c r="DD527" s="51"/>
      <c r="DE527" s="51"/>
      <c r="DF527" s="51"/>
      <c r="DG527" s="51"/>
    </row>
    <row r="528">
      <c r="A528" s="51"/>
      <c r="B528" s="136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  <c r="BR528" s="51"/>
      <c r="BS528" s="51"/>
      <c r="BT528" s="51"/>
      <c r="BU528" s="51"/>
      <c r="BV528" s="51"/>
      <c r="BW528" s="51"/>
      <c r="BX528" s="51"/>
      <c r="BY528" s="51"/>
      <c r="BZ528" s="51"/>
      <c r="CA528" s="51"/>
      <c r="CB528" s="51"/>
      <c r="CC528" s="51"/>
      <c r="CD528" s="51"/>
      <c r="CE528" s="51"/>
      <c r="CF528" s="51"/>
      <c r="CG528" s="51"/>
      <c r="CH528" s="51"/>
      <c r="CI528" s="51"/>
      <c r="CJ528" s="51"/>
      <c r="CK528" s="51"/>
      <c r="CL528" s="51"/>
      <c r="CM528" s="51"/>
      <c r="CN528" s="51"/>
      <c r="CO528" s="51"/>
      <c r="CP528" s="51"/>
      <c r="CQ528" s="51"/>
      <c r="CR528" s="51"/>
      <c r="CS528" s="51"/>
      <c r="CT528" s="51"/>
      <c r="CU528" s="51"/>
      <c r="CV528" s="51"/>
      <c r="CW528" s="51"/>
      <c r="CX528" s="51"/>
      <c r="CY528" s="51"/>
      <c r="CZ528" s="51"/>
      <c r="DA528" s="51"/>
      <c r="DB528" s="51"/>
      <c r="DC528" s="51"/>
      <c r="DD528" s="51"/>
      <c r="DE528" s="51"/>
      <c r="DF528" s="51"/>
      <c r="DG528" s="51"/>
    </row>
    <row r="529">
      <c r="A529" s="51"/>
      <c r="B529" s="136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  <c r="BR529" s="51"/>
      <c r="BS529" s="51"/>
      <c r="BT529" s="51"/>
      <c r="BU529" s="51"/>
      <c r="BV529" s="51"/>
      <c r="BW529" s="51"/>
      <c r="BX529" s="51"/>
      <c r="BY529" s="51"/>
      <c r="BZ529" s="51"/>
      <c r="CA529" s="51"/>
      <c r="CB529" s="51"/>
      <c r="CC529" s="51"/>
      <c r="CD529" s="51"/>
      <c r="CE529" s="51"/>
      <c r="CF529" s="51"/>
      <c r="CG529" s="51"/>
      <c r="CH529" s="51"/>
      <c r="CI529" s="51"/>
      <c r="CJ529" s="51"/>
      <c r="CK529" s="51"/>
      <c r="CL529" s="51"/>
      <c r="CM529" s="51"/>
      <c r="CN529" s="51"/>
      <c r="CO529" s="51"/>
      <c r="CP529" s="51"/>
      <c r="CQ529" s="51"/>
      <c r="CR529" s="51"/>
      <c r="CS529" s="51"/>
      <c r="CT529" s="51"/>
      <c r="CU529" s="51"/>
      <c r="CV529" s="51"/>
      <c r="CW529" s="51"/>
      <c r="CX529" s="51"/>
      <c r="CY529" s="51"/>
      <c r="CZ529" s="51"/>
      <c r="DA529" s="51"/>
      <c r="DB529" s="51"/>
      <c r="DC529" s="51"/>
      <c r="DD529" s="51"/>
      <c r="DE529" s="51"/>
      <c r="DF529" s="51"/>
      <c r="DG529" s="51"/>
    </row>
    <row r="530">
      <c r="A530" s="51"/>
      <c r="B530" s="136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  <c r="BR530" s="51"/>
      <c r="BS530" s="51"/>
      <c r="BT530" s="51"/>
      <c r="BU530" s="51"/>
      <c r="BV530" s="51"/>
      <c r="BW530" s="51"/>
      <c r="BX530" s="51"/>
      <c r="BY530" s="51"/>
      <c r="BZ530" s="51"/>
      <c r="CA530" s="51"/>
      <c r="CB530" s="51"/>
      <c r="CC530" s="51"/>
      <c r="CD530" s="51"/>
      <c r="CE530" s="51"/>
      <c r="CF530" s="51"/>
      <c r="CG530" s="51"/>
      <c r="CH530" s="51"/>
      <c r="CI530" s="51"/>
      <c r="CJ530" s="51"/>
      <c r="CK530" s="51"/>
      <c r="CL530" s="51"/>
      <c r="CM530" s="51"/>
      <c r="CN530" s="51"/>
      <c r="CO530" s="51"/>
      <c r="CP530" s="51"/>
      <c r="CQ530" s="51"/>
      <c r="CR530" s="51"/>
      <c r="CS530" s="51"/>
      <c r="CT530" s="51"/>
      <c r="CU530" s="51"/>
      <c r="CV530" s="51"/>
      <c r="CW530" s="51"/>
      <c r="CX530" s="51"/>
      <c r="CY530" s="51"/>
      <c r="CZ530" s="51"/>
      <c r="DA530" s="51"/>
      <c r="DB530" s="51"/>
      <c r="DC530" s="51"/>
      <c r="DD530" s="51"/>
      <c r="DE530" s="51"/>
      <c r="DF530" s="51"/>
      <c r="DG530" s="51"/>
    </row>
    <row r="531">
      <c r="A531" s="51"/>
      <c r="B531" s="136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  <c r="BR531" s="51"/>
      <c r="BS531" s="51"/>
      <c r="BT531" s="51"/>
      <c r="BU531" s="51"/>
      <c r="BV531" s="51"/>
      <c r="BW531" s="51"/>
      <c r="BX531" s="51"/>
      <c r="BY531" s="51"/>
      <c r="BZ531" s="51"/>
      <c r="CA531" s="51"/>
      <c r="CB531" s="51"/>
      <c r="CC531" s="51"/>
      <c r="CD531" s="51"/>
      <c r="CE531" s="51"/>
      <c r="CF531" s="51"/>
      <c r="CG531" s="51"/>
      <c r="CH531" s="51"/>
      <c r="CI531" s="51"/>
      <c r="CJ531" s="51"/>
      <c r="CK531" s="51"/>
      <c r="CL531" s="51"/>
      <c r="CM531" s="51"/>
      <c r="CN531" s="51"/>
      <c r="CO531" s="51"/>
      <c r="CP531" s="51"/>
      <c r="CQ531" s="51"/>
      <c r="CR531" s="51"/>
      <c r="CS531" s="51"/>
      <c r="CT531" s="51"/>
      <c r="CU531" s="51"/>
      <c r="CV531" s="51"/>
      <c r="CW531" s="51"/>
      <c r="CX531" s="51"/>
      <c r="CY531" s="51"/>
      <c r="CZ531" s="51"/>
      <c r="DA531" s="51"/>
      <c r="DB531" s="51"/>
      <c r="DC531" s="51"/>
      <c r="DD531" s="51"/>
      <c r="DE531" s="51"/>
      <c r="DF531" s="51"/>
      <c r="DG531" s="51"/>
    </row>
    <row r="532">
      <c r="A532" s="51"/>
      <c r="B532" s="136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  <c r="BR532" s="51"/>
      <c r="BS532" s="51"/>
      <c r="BT532" s="51"/>
      <c r="BU532" s="51"/>
      <c r="BV532" s="51"/>
      <c r="BW532" s="51"/>
      <c r="BX532" s="51"/>
      <c r="BY532" s="51"/>
      <c r="BZ532" s="51"/>
      <c r="CA532" s="51"/>
      <c r="CB532" s="51"/>
      <c r="CC532" s="51"/>
      <c r="CD532" s="51"/>
      <c r="CE532" s="51"/>
      <c r="CF532" s="51"/>
      <c r="CG532" s="51"/>
      <c r="CH532" s="51"/>
      <c r="CI532" s="51"/>
      <c r="CJ532" s="51"/>
      <c r="CK532" s="51"/>
      <c r="CL532" s="51"/>
      <c r="CM532" s="51"/>
      <c r="CN532" s="51"/>
      <c r="CO532" s="51"/>
      <c r="CP532" s="51"/>
      <c r="CQ532" s="51"/>
      <c r="CR532" s="51"/>
      <c r="CS532" s="51"/>
      <c r="CT532" s="51"/>
      <c r="CU532" s="51"/>
      <c r="CV532" s="51"/>
      <c r="CW532" s="51"/>
      <c r="CX532" s="51"/>
      <c r="CY532" s="51"/>
      <c r="CZ532" s="51"/>
      <c r="DA532" s="51"/>
      <c r="DB532" s="51"/>
      <c r="DC532" s="51"/>
      <c r="DD532" s="51"/>
      <c r="DE532" s="51"/>
      <c r="DF532" s="51"/>
      <c r="DG532" s="51"/>
    </row>
    <row r="533">
      <c r="A533" s="51"/>
      <c r="B533" s="136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  <c r="BR533" s="51"/>
      <c r="BS533" s="51"/>
      <c r="BT533" s="51"/>
      <c r="BU533" s="51"/>
      <c r="BV533" s="51"/>
      <c r="BW533" s="51"/>
      <c r="BX533" s="51"/>
      <c r="BY533" s="51"/>
      <c r="BZ533" s="51"/>
      <c r="CA533" s="51"/>
      <c r="CB533" s="51"/>
      <c r="CC533" s="51"/>
      <c r="CD533" s="51"/>
      <c r="CE533" s="51"/>
      <c r="CF533" s="51"/>
      <c r="CG533" s="51"/>
      <c r="CH533" s="51"/>
      <c r="CI533" s="51"/>
      <c r="CJ533" s="51"/>
      <c r="CK533" s="51"/>
      <c r="CL533" s="51"/>
      <c r="CM533" s="51"/>
      <c r="CN533" s="51"/>
      <c r="CO533" s="51"/>
      <c r="CP533" s="51"/>
      <c r="CQ533" s="51"/>
      <c r="CR533" s="51"/>
      <c r="CS533" s="51"/>
      <c r="CT533" s="51"/>
      <c r="CU533" s="51"/>
      <c r="CV533" s="51"/>
      <c r="CW533" s="51"/>
      <c r="CX533" s="51"/>
      <c r="CY533" s="51"/>
      <c r="CZ533" s="51"/>
      <c r="DA533" s="51"/>
      <c r="DB533" s="51"/>
      <c r="DC533" s="51"/>
      <c r="DD533" s="51"/>
      <c r="DE533" s="51"/>
      <c r="DF533" s="51"/>
      <c r="DG533" s="51"/>
    </row>
    <row r="534">
      <c r="A534" s="51"/>
      <c r="B534" s="136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  <c r="BR534" s="51"/>
      <c r="BS534" s="51"/>
      <c r="BT534" s="51"/>
      <c r="BU534" s="51"/>
      <c r="BV534" s="51"/>
      <c r="BW534" s="51"/>
      <c r="BX534" s="51"/>
      <c r="BY534" s="51"/>
      <c r="BZ534" s="51"/>
      <c r="CA534" s="51"/>
      <c r="CB534" s="51"/>
      <c r="CC534" s="51"/>
      <c r="CD534" s="51"/>
      <c r="CE534" s="51"/>
      <c r="CF534" s="51"/>
      <c r="CG534" s="51"/>
      <c r="CH534" s="51"/>
      <c r="CI534" s="51"/>
      <c r="CJ534" s="51"/>
      <c r="CK534" s="51"/>
      <c r="CL534" s="51"/>
      <c r="CM534" s="51"/>
      <c r="CN534" s="51"/>
      <c r="CO534" s="51"/>
      <c r="CP534" s="51"/>
      <c r="CQ534" s="51"/>
      <c r="CR534" s="51"/>
      <c r="CS534" s="51"/>
      <c r="CT534" s="51"/>
      <c r="CU534" s="51"/>
      <c r="CV534" s="51"/>
      <c r="CW534" s="51"/>
      <c r="CX534" s="51"/>
      <c r="CY534" s="51"/>
      <c r="CZ534" s="51"/>
      <c r="DA534" s="51"/>
      <c r="DB534" s="51"/>
      <c r="DC534" s="51"/>
      <c r="DD534" s="51"/>
      <c r="DE534" s="51"/>
      <c r="DF534" s="51"/>
      <c r="DG534" s="51"/>
    </row>
    <row r="535">
      <c r="A535" s="51"/>
      <c r="B535" s="136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  <c r="BR535" s="51"/>
      <c r="BS535" s="51"/>
      <c r="BT535" s="51"/>
      <c r="BU535" s="51"/>
      <c r="BV535" s="51"/>
      <c r="BW535" s="51"/>
      <c r="BX535" s="51"/>
      <c r="BY535" s="51"/>
      <c r="BZ535" s="51"/>
      <c r="CA535" s="51"/>
      <c r="CB535" s="51"/>
      <c r="CC535" s="51"/>
      <c r="CD535" s="51"/>
      <c r="CE535" s="51"/>
      <c r="CF535" s="51"/>
      <c r="CG535" s="51"/>
      <c r="CH535" s="51"/>
      <c r="CI535" s="51"/>
      <c r="CJ535" s="51"/>
      <c r="CK535" s="51"/>
      <c r="CL535" s="51"/>
      <c r="CM535" s="51"/>
      <c r="CN535" s="51"/>
      <c r="CO535" s="51"/>
      <c r="CP535" s="51"/>
      <c r="CQ535" s="51"/>
      <c r="CR535" s="51"/>
      <c r="CS535" s="51"/>
      <c r="CT535" s="51"/>
      <c r="CU535" s="51"/>
      <c r="CV535" s="51"/>
      <c r="CW535" s="51"/>
      <c r="CX535" s="51"/>
      <c r="CY535" s="51"/>
      <c r="CZ535" s="51"/>
      <c r="DA535" s="51"/>
      <c r="DB535" s="51"/>
      <c r="DC535" s="51"/>
      <c r="DD535" s="51"/>
      <c r="DE535" s="51"/>
      <c r="DF535" s="51"/>
      <c r="DG535" s="51"/>
    </row>
    <row r="536">
      <c r="A536" s="51"/>
      <c r="B536" s="136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  <c r="BR536" s="51"/>
      <c r="BS536" s="51"/>
      <c r="BT536" s="51"/>
      <c r="BU536" s="51"/>
      <c r="BV536" s="51"/>
      <c r="BW536" s="51"/>
      <c r="BX536" s="51"/>
      <c r="BY536" s="51"/>
      <c r="BZ536" s="51"/>
      <c r="CA536" s="51"/>
      <c r="CB536" s="51"/>
      <c r="CC536" s="51"/>
      <c r="CD536" s="51"/>
      <c r="CE536" s="51"/>
      <c r="CF536" s="51"/>
      <c r="CG536" s="51"/>
      <c r="CH536" s="51"/>
      <c r="CI536" s="51"/>
      <c r="CJ536" s="51"/>
      <c r="CK536" s="51"/>
      <c r="CL536" s="51"/>
      <c r="CM536" s="51"/>
      <c r="CN536" s="51"/>
      <c r="CO536" s="51"/>
      <c r="CP536" s="51"/>
      <c r="CQ536" s="51"/>
      <c r="CR536" s="51"/>
      <c r="CS536" s="51"/>
      <c r="CT536" s="51"/>
      <c r="CU536" s="51"/>
      <c r="CV536" s="51"/>
      <c r="CW536" s="51"/>
      <c r="CX536" s="51"/>
      <c r="CY536" s="51"/>
      <c r="CZ536" s="51"/>
      <c r="DA536" s="51"/>
      <c r="DB536" s="51"/>
      <c r="DC536" s="51"/>
      <c r="DD536" s="51"/>
      <c r="DE536" s="51"/>
      <c r="DF536" s="51"/>
      <c r="DG536" s="51"/>
    </row>
    <row r="537">
      <c r="A537" s="51"/>
      <c r="B537" s="136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  <c r="BR537" s="51"/>
      <c r="BS537" s="51"/>
      <c r="BT537" s="51"/>
      <c r="BU537" s="51"/>
      <c r="BV537" s="51"/>
      <c r="BW537" s="51"/>
      <c r="BX537" s="51"/>
      <c r="BY537" s="51"/>
      <c r="BZ537" s="51"/>
      <c r="CA537" s="51"/>
      <c r="CB537" s="51"/>
      <c r="CC537" s="51"/>
      <c r="CD537" s="51"/>
      <c r="CE537" s="51"/>
      <c r="CF537" s="51"/>
      <c r="CG537" s="51"/>
      <c r="CH537" s="51"/>
      <c r="CI537" s="51"/>
      <c r="CJ537" s="51"/>
      <c r="CK537" s="51"/>
      <c r="CL537" s="51"/>
      <c r="CM537" s="51"/>
      <c r="CN537" s="51"/>
      <c r="CO537" s="51"/>
      <c r="CP537" s="51"/>
      <c r="CQ537" s="51"/>
      <c r="CR537" s="51"/>
      <c r="CS537" s="51"/>
      <c r="CT537" s="51"/>
      <c r="CU537" s="51"/>
      <c r="CV537" s="51"/>
      <c r="CW537" s="51"/>
      <c r="CX537" s="51"/>
      <c r="CY537" s="51"/>
      <c r="CZ537" s="51"/>
      <c r="DA537" s="51"/>
      <c r="DB537" s="51"/>
      <c r="DC537" s="51"/>
      <c r="DD537" s="51"/>
      <c r="DE537" s="51"/>
      <c r="DF537" s="51"/>
      <c r="DG537" s="51"/>
    </row>
    <row r="538">
      <c r="A538" s="51"/>
      <c r="B538" s="136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  <c r="BR538" s="51"/>
      <c r="BS538" s="51"/>
      <c r="BT538" s="51"/>
      <c r="BU538" s="51"/>
      <c r="BV538" s="51"/>
      <c r="BW538" s="51"/>
      <c r="BX538" s="51"/>
      <c r="BY538" s="51"/>
      <c r="BZ538" s="51"/>
      <c r="CA538" s="51"/>
      <c r="CB538" s="51"/>
      <c r="CC538" s="51"/>
      <c r="CD538" s="51"/>
      <c r="CE538" s="51"/>
      <c r="CF538" s="51"/>
      <c r="CG538" s="51"/>
      <c r="CH538" s="51"/>
      <c r="CI538" s="51"/>
      <c r="CJ538" s="51"/>
      <c r="CK538" s="51"/>
      <c r="CL538" s="51"/>
      <c r="CM538" s="51"/>
      <c r="CN538" s="51"/>
      <c r="CO538" s="51"/>
      <c r="CP538" s="51"/>
      <c r="CQ538" s="51"/>
      <c r="CR538" s="51"/>
      <c r="CS538" s="51"/>
      <c r="CT538" s="51"/>
      <c r="CU538" s="51"/>
      <c r="CV538" s="51"/>
      <c r="CW538" s="51"/>
      <c r="CX538" s="51"/>
      <c r="CY538" s="51"/>
      <c r="CZ538" s="51"/>
      <c r="DA538" s="51"/>
      <c r="DB538" s="51"/>
      <c r="DC538" s="51"/>
      <c r="DD538" s="51"/>
      <c r="DE538" s="51"/>
      <c r="DF538" s="51"/>
      <c r="DG538" s="51"/>
    </row>
    <row r="539">
      <c r="A539" s="51"/>
      <c r="B539" s="136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  <c r="BR539" s="51"/>
      <c r="BS539" s="51"/>
      <c r="BT539" s="51"/>
      <c r="BU539" s="51"/>
      <c r="BV539" s="51"/>
      <c r="BW539" s="51"/>
      <c r="BX539" s="51"/>
      <c r="BY539" s="51"/>
      <c r="BZ539" s="51"/>
      <c r="CA539" s="51"/>
      <c r="CB539" s="51"/>
      <c r="CC539" s="51"/>
      <c r="CD539" s="51"/>
      <c r="CE539" s="51"/>
      <c r="CF539" s="51"/>
      <c r="CG539" s="51"/>
      <c r="CH539" s="51"/>
      <c r="CI539" s="51"/>
      <c r="CJ539" s="51"/>
      <c r="CK539" s="51"/>
      <c r="CL539" s="51"/>
      <c r="CM539" s="51"/>
      <c r="CN539" s="51"/>
      <c r="CO539" s="51"/>
      <c r="CP539" s="51"/>
      <c r="CQ539" s="51"/>
      <c r="CR539" s="51"/>
      <c r="CS539" s="51"/>
      <c r="CT539" s="51"/>
      <c r="CU539" s="51"/>
      <c r="CV539" s="51"/>
      <c r="CW539" s="51"/>
      <c r="CX539" s="51"/>
      <c r="CY539" s="51"/>
      <c r="CZ539" s="51"/>
      <c r="DA539" s="51"/>
      <c r="DB539" s="51"/>
      <c r="DC539" s="51"/>
      <c r="DD539" s="51"/>
      <c r="DE539" s="51"/>
      <c r="DF539" s="51"/>
      <c r="DG539" s="51"/>
    </row>
    <row r="540">
      <c r="A540" s="51"/>
      <c r="B540" s="136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  <c r="BR540" s="51"/>
      <c r="BS540" s="51"/>
      <c r="BT540" s="51"/>
      <c r="BU540" s="51"/>
      <c r="BV540" s="51"/>
      <c r="BW540" s="51"/>
      <c r="BX540" s="51"/>
      <c r="BY540" s="51"/>
      <c r="BZ540" s="51"/>
      <c r="CA540" s="51"/>
      <c r="CB540" s="51"/>
      <c r="CC540" s="51"/>
      <c r="CD540" s="51"/>
      <c r="CE540" s="51"/>
      <c r="CF540" s="51"/>
      <c r="CG540" s="51"/>
      <c r="CH540" s="51"/>
      <c r="CI540" s="51"/>
      <c r="CJ540" s="51"/>
      <c r="CK540" s="51"/>
      <c r="CL540" s="51"/>
      <c r="CM540" s="51"/>
      <c r="CN540" s="51"/>
      <c r="CO540" s="51"/>
      <c r="CP540" s="51"/>
      <c r="CQ540" s="51"/>
      <c r="CR540" s="51"/>
      <c r="CS540" s="51"/>
      <c r="CT540" s="51"/>
      <c r="CU540" s="51"/>
      <c r="CV540" s="51"/>
      <c r="CW540" s="51"/>
      <c r="CX540" s="51"/>
      <c r="CY540" s="51"/>
      <c r="CZ540" s="51"/>
      <c r="DA540" s="51"/>
      <c r="DB540" s="51"/>
      <c r="DC540" s="51"/>
      <c r="DD540" s="51"/>
      <c r="DE540" s="51"/>
      <c r="DF540" s="51"/>
      <c r="DG540" s="51"/>
    </row>
    <row r="541">
      <c r="A541" s="51"/>
      <c r="B541" s="136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  <c r="BR541" s="51"/>
      <c r="BS541" s="51"/>
      <c r="BT541" s="51"/>
      <c r="BU541" s="51"/>
      <c r="BV541" s="51"/>
      <c r="BW541" s="51"/>
      <c r="BX541" s="51"/>
      <c r="BY541" s="51"/>
      <c r="BZ541" s="51"/>
      <c r="CA541" s="51"/>
      <c r="CB541" s="51"/>
      <c r="CC541" s="51"/>
      <c r="CD541" s="51"/>
      <c r="CE541" s="51"/>
      <c r="CF541" s="51"/>
      <c r="CG541" s="51"/>
      <c r="CH541" s="51"/>
      <c r="CI541" s="51"/>
      <c r="CJ541" s="51"/>
      <c r="CK541" s="51"/>
      <c r="CL541" s="51"/>
      <c r="CM541" s="51"/>
      <c r="CN541" s="51"/>
      <c r="CO541" s="51"/>
      <c r="CP541" s="51"/>
      <c r="CQ541" s="51"/>
      <c r="CR541" s="51"/>
      <c r="CS541" s="51"/>
      <c r="CT541" s="51"/>
      <c r="CU541" s="51"/>
      <c r="CV541" s="51"/>
      <c r="CW541" s="51"/>
      <c r="CX541" s="51"/>
      <c r="CY541" s="51"/>
      <c r="CZ541" s="51"/>
      <c r="DA541" s="51"/>
      <c r="DB541" s="51"/>
      <c r="DC541" s="51"/>
      <c r="DD541" s="51"/>
      <c r="DE541" s="51"/>
      <c r="DF541" s="51"/>
      <c r="DG541" s="51"/>
    </row>
    <row r="542">
      <c r="A542" s="51"/>
      <c r="B542" s="136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  <c r="BR542" s="51"/>
      <c r="BS542" s="51"/>
      <c r="BT542" s="51"/>
      <c r="BU542" s="51"/>
      <c r="BV542" s="51"/>
      <c r="BW542" s="51"/>
      <c r="BX542" s="51"/>
      <c r="BY542" s="51"/>
      <c r="BZ542" s="51"/>
      <c r="CA542" s="51"/>
      <c r="CB542" s="51"/>
      <c r="CC542" s="51"/>
      <c r="CD542" s="51"/>
      <c r="CE542" s="51"/>
      <c r="CF542" s="51"/>
      <c r="CG542" s="51"/>
      <c r="CH542" s="51"/>
      <c r="CI542" s="51"/>
      <c r="CJ542" s="51"/>
      <c r="CK542" s="51"/>
      <c r="CL542" s="51"/>
      <c r="CM542" s="51"/>
      <c r="CN542" s="51"/>
      <c r="CO542" s="51"/>
      <c r="CP542" s="51"/>
      <c r="CQ542" s="51"/>
      <c r="CR542" s="51"/>
      <c r="CS542" s="51"/>
      <c r="CT542" s="51"/>
      <c r="CU542" s="51"/>
      <c r="CV542" s="51"/>
      <c r="CW542" s="51"/>
      <c r="CX542" s="51"/>
      <c r="CY542" s="51"/>
      <c r="CZ542" s="51"/>
      <c r="DA542" s="51"/>
      <c r="DB542" s="51"/>
      <c r="DC542" s="51"/>
      <c r="DD542" s="51"/>
      <c r="DE542" s="51"/>
      <c r="DF542" s="51"/>
      <c r="DG542" s="51"/>
    </row>
    <row r="543">
      <c r="A543" s="51"/>
      <c r="B543" s="136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  <c r="BR543" s="51"/>
      <c r="BS543" s="51"/>
      <c r="BT543" s="51"/>
      <c r="BU543" s="51"/>
      <c r="BV543" s="51"/>
      <c r="BW543" s="51"/>
      <c r="BX543" s="51"/>
      <c r="BY543" s="51"/>
      <c r="BZ543" s="51"/>
      <c r="CA543" s="51"/>
      <c r="CB543" s="51"/>
      <c r="CC543" s="51"/>
      <c r="CD543" s="51"/>
      <c r="CE543" s="51"/>
      <c r="CF543" s="51"/>
      <c r="CG543" s="51"/>
      <c r="CH543" s="51"/>
      <c r="CI543" s="51"/>
      <c r="CJ543" s="51"/>
      <c r="CK543" s="51"/>
      <c r="CL543" s="51"/>
      <c r="CM543" s="51"/>
      <c r="CN543" s="51"/>
      <c r="CO543" s="51"/>
      <c r="CP543" s="51"/>
      <c r="CQ543" s="51"/>
      <c r="CR543" s="51"/>
      <c r="CS543" s="51"/>
      <c r="CT543" s="51"/>
      <c r="CU543" s="51"/>
      <c r="CV543" s="51"/>
      <c r="CW543" s="51"/>
      <c r="CX543" s="51"/>
      <c r="CY543" s="51"/>
      <c r="CZ543" s="51"/>
      <c r="DA543" s="51"/>
      <c r="DB543" s="51"/>
      <c r="DC543" s="51"/>
      <c r="DD543" s="51"/>
      <c r="DE543" s="51"/>
      <c r="DF543" s="51"/>
      <c r="DG543" s="51"/>
    </row>
    <row r="544">
      <c r="A544" s="51"/>
      <c r="B544" s="136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  <c r="BR544" s="51"/>
      <c r="BS544" s="51"/>
      <c r="BT544" s="51"/>
      <c r="BU544" s="51"/>
      <c r="BV544" s="51"/>
      <c r="BW544" s="51"/>
      <c r="BX544" s="51"/>
      <c r="BY544" s="51"/>
      <c r="BZ544" s="51"/>
      <c r="CA544" s="51"/>
      <c r="CB544" s="51"/>
      <c r="CC544" s="51"/>
      <c r="CD544" s="51"/>
      <c r="CE544" s="51"/>
      <c r="CF544" s="51"/>
      <c r="CG544" s="51"/>
      <c r="CH544" s="51"/>
      <c r="CI544" s="51"/>
      <c r="CJ544" s="51"/>
      <c r="CK544" s="51"/>
      <c r="CL544" s="51"/>
      <c r="CM544" s="51"/>
      <c r="CN544" s="51"/>
      <c r="CO544" s="51"/>
      <c r="CP544" s="51"/>
      <c r="CQ544" s="51"/>
      <c r="CR544" s="51"/>
      <c r="CS544" s="51"/>
      <c r="CT544" s="51"/>
      <c r="CU544" s="51"/>
      <c r="CV544" s="51"/>
      <c r="CW544" s="51"/>
      <c r="CX544" s="51"/>
      <c r="CY544" s="51"/>
      <c r="CZ544" s="51"/>
      <c r="DA544" s="51"/>
      <c r="DB544" s="51"/>
      <c r="DC544" s="51"/>
      <c r="DD544" s="51"/>
      <c r="DE544" s="51"/>
      <c r="DF544" s="51"/>
      <c r="DG544" s="51"/>
    </row>
    <row r="545">
      <c r="A545" s="51"/>
      <c r="B545" s="136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  <c r="BR545" s="51"/>
      <c r="BS545" s="51"/>
      <c r="BT545" s="51"/>
      <c r="BU545" s="51"/>
      <c r="BV545" s="51"/>
      <c r="BW545" s="51"/>
      <c r="BX545" s="51"/>
      <c r="BY545" s="51"/>
      <c r="BZ545" s="51"/>
      <c r="CA545" s="51"/>
      <c r="CB545" s="51"/>
      <c r="CC545" s="51"/>
      <c r="CD545" s="51"/>
      <c r="CE545" s="51"/>
      <c r="CF545" s="51"/>
      <c r="CG545" s="51"/>
      <c r="CH545" s="51"/>
      <c r="CI545" s="51"/>
      <c r="CJ545" s="51"/>
      <c r="CK545" s="51"/>
      <c r="CL545" s="51"/>
      <c r="CM545" s="51"/>
      <c r="CN545" s="51"/>
      <c r="CO545" s="51"/>
      <c r="CP545" s="51"/>
      <c r="CQ545" s="51"/>
      <c r="CR545" s="51"/>
      <c r="CS545" s="51"/>
      <c r="CT545" s="51"/>
      <c r="CU545" s="51"/>
      <c r="CV545" s="51"/>
      <c r="CW545" s="51"/>
      <c r="CX545" s="51"/>
      <c r="CY545" s="51"/>
      <c r="CZ545" s="51"/>
      <c r="DA545" s="51"/>
      <c r="DB545" s="51"/>
      <c r="DC545" s="51"/>
      <c r="DD545" s="51"/>
      <c r="DE545" s="51"/>
      <c r="DF545" s="51"/>
      <c r="DG545" s="51"/>
    </row>
    <row r="546">
      <c r="A546" s="51"/>
      <c r="B546" s="136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  <c r="BR546" s="51"/>
      <c r="BS546" s="51"/>
      <c r="BT546" s="51"/>
      <c r="BU546" s="51"/>
      <c r="BV546" s="51"/>
      <c r="BW546" s="51"/>
      <c r="BX546" s="51"/>
      <c r="BY546" s="51"/>
      <c r="BZ546" s="51"/>
      <c r="CA546" s="51"/>
      <c r="CB546" s="51"/>
      <c r="CC546" s="51"/>
      <c r="CD546" s="51"/>
      <c r="CE546" s="51"/>
      <c r="CF546" s="51"/>
      <c r="CG546" s="51"/>
      <c r="CH546" s="51"/>
      <c r="CI546" s="51"/>
      <c r="CJ546" s="51"/>
      <c r="CK546" s="51"/>
      <c r="CL546" s="51"/>
      <c r="CM546" s="51"/>
      <c r="CN546" s="51"/>
      <c r="CO546" s="51"/>
      <c r="CP546" s="51"/>
      <c r="CQ546" s="51"/>
      <c r="CR546" s="51"/>
      <c r="CS546" s="51"/>
      <c r="CT546" s="51"/>
      <c r="CU546" s="51"/>
      <c r="CV546" s="51"/>
      <c r="CW546" s="51"/>
      <c r="CX546" s="51"/>
      <c r="CY546" s="51"/>
      <c r="CZ546" s="51"/>
      <c r="DA546" s="51"/>
      <c r="DB546" s="51"/>
      <c r="DC546" s="51"/>
      <c r="DD546" s="51"/>
      <c r="DE546" s="51"/>
      <c r="DF546" s="51"/>
      <c r="DG546" s="51"/>
    </row>
    <row r="547">
      <c r="A547" s="51"/>
      <c r="B547" s="136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  <c r="BR547" s="51"/>
      <c r="BS547" s="51"/>
      <c r="BT547" s="51"/>
      <c r="BU547" s="51"/>
      <c r="BV547" s="51"/>
      <c r="BW547" s="51"/>
      <c r="BX547" s="51"/>
      <c r="BY547" s="51"/>
      <c r="BZ547" s="51"/>
      <c r="CA547" s="51"/>
      <c r="CB547" s="51"/>
      <c r="CC547" s="51"/>
      <c r="CD547" s="51"/>
      <c r="CE547" s="51"/>
      <c r="CF547" s="51"/>
      <c r="CG547" s="51"/>
      <c r="CH547" s="51"/>
      <c r="CI547" s="51"/>
      <c r="CJ547" s="51"/>
      <c r="CK547" s="51"/>
      <c r="CL547" s="51"/>
      <c r="CM547" s="51"/>
      <c r="CN547" s="51"/>
      <c r="CO547" s="51"/>
      <c r="CP547" s="51"/>
      <c r="CQ547" s="51"/>
      <c r="CR547" s="51"/>
      <c r="CS547" s="51"/>
      <c r="CT547" s="51"/>
      <c r="CU547" s="51"/>
      <c r="CV547" s="51"/>
      <c r="CW547" s="51"/>
      <c r="CX547" s="51"/>
      <c r="CY547" s="51"/>
      <c r="CZ547" s="51"/>
      <c r="DA547" s="51"/>
      <c r="DB547" s="51"/>
      <c r="DC547" s="51"/>
      <c r="DD547" s="51"/>
      <c r="DE547" s="51"/>
      <c r="DF547" s="51"/>
      <c r="DG547" s="51"/>
    </row>
    <row r="548">
      <c r="A548" s="51"/>
      <c r="B548" s="136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  <c r="BR548" s="51"/>
      <c r="BS548" s="51"/>
      <c r="BT548" s="51"/>
      <c r="BU548" s="51"/>
      <c r="BV548" s="51"/>
      <c r="BW548" s="51"/>
      <c r="BX548" s="51"/>
      <c r="BY548" s="51"/>
      <c r="BZ548" s="51"/>
      <c r="CA548" s="51"/>
      <c r="CB548" s="51"/>
      <c r="CC548" s="51"/>
      <c r="CD548" s="51"/>
      <c r="CE548" s="51"/>
      <c r="CF548" s="51"/>
      <c r="CG548" s="51"/>
      <c r="CH548" s="51"/>
      <c r="CI548" s="51"/>
      <c r="CJ548" s="51"/>
      <c r="CK548" s="51"/>
      <c r="CL548" s="51"/>
      <c r="CM548" s="51"/>
      <c r="CN548" s="51"/>
      <c r="CO548" s="51"/>
      <c r="CP548" s="51"/>
      <c r="CQ548" s="51"/>
      <c r="CR548" s="51"/>
      <c r="CS548" s="51"/>
      <c r="CT548" s="51"/>
      <c r="CU548" s="51"/>
      <c r="CV548" s="51"/>
      <c r="CW548" s="51"/>
      <c r="CX548" s="51"/>
      <c r="CY548" s="51"/>
      <c r="CZ548" s="51"/>
      <c r="DA548" s="51"/>
      <c r="DB548" s="51"/>
      <c r="DC548" s="51"/>
      <c r="DD548" s="51"/>
      <c r="DE548" s="51"/>
      <c r="DF548" s="51"/>
      <c r="DG548" s="51"/>
    </row>
    <row r="549">
      <c r="A549" s="51"/>
      <c r="B549" s="136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  <c r="BR549" s="51"/>
      <c r="BS549" s="51"/>
      <c r="BT549" s="51"/>
      <c r="BU549" s="51"/>
      <c r="BV549" s="51"/>
      <c r="BW549" s="51"/>
      <c r="BX549" s="51"/>
      <c r="BY549" s="51"/>
      <c r="BZ549" s="51"/>
      <c r="CA549" s="51"/>
      <c r="CB549" s="51"/>
      <c r="CC549" s="51"/>
      <c r="CD549" s="51"/>
      <c r="CE549" s="51"/>
      <c r="CF549" s="51"/>
      <c r="CG549" s="51"/>
      <c r="CH549" s="51"/>
      <c r="CI549" s="51"/>
      <c r="CJ549" s="51"/>
      <c r="CK549" s="51"/>
      <c r="CL549" s="51"/>
      <c r="CM549" s="51"/>
      <c r="CN549" s="51"/>
      <c r="CO549" s="51"/>
      <c r="CP549" s="51"/>
      <c r="CQ549" s="51"/>
      <c r="CR549" s="51"/>
      <c r="CS549" s="51"/>
      <c r="CT549" s="51"/>
      <c r="CU549" s="51"/>
      <c r="CV549" s="51"/>
      <c r="CW549" s="51"/>
      <c r="CX549" s="51"/>
      <c r="CY549" s="51"/>
      <c r="CZ549" s="51"/>
      <c r="DA549" s="51"/>
      <c r="DB549" s="51"/>
      <c r="DC549" s="51"/>
      <c r="DD549" s="51"/>
      <c r="DE549" s="51"/>
      <c r="DF549" s="51"/>
      <c r="DG549" s="51"/>
    </row>
    <row r="550">
      <c r="A550" s="51"/>
      <c r="B550" s="136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  <c r="BR550" s="51"/>
      <c r="BS550" s="51"/>
      <c r="BT550" s="51"/>
      <c r="BU550" s="51"/>
      <c r="BV550" s="51"/>
      <c r="BW550" s="51"/>
      <c r="BX550" s="51"/>
      <c r="BY550" s="51"/>
      <c r="BZ550" s="51"/>
      <c r="CA550" s="51"/>
      <c r="CB550" s="51"/>
      <c r="CC550" s="51"/>
      <c r="CD550" s="51"/>
      <c r="CE550" s="51"/>
      <c r="CF550" s="51"/>
      <c r="CG550" s="51"/>
      <c r="CH550" s="51"/>
      <c r="CI550" s="51"/>
      <c r="CJ550" s="51"/>
      <c r="CK550" s="51"/>
      <c r="CL550" s="51"/>
      <c r="CM550" s="51"/>
      <c r="CN550" s="51"/>
      <c r="CO550" s="51"/>
      <c r="CP550" s="51"/>
      <c r="CQ550" s="51"/>
      <c r="CR550" s="51"/>
      <c r="CS550" s="51"/>
      <c r="CT550" s="51"/>
      <c r="CU550" s="51"/>
      <c r="CV550" s="51"/>
      <c r="CW550" s="51"/>
      <c r="CX550" s="51"/>
      <c r="CY550" s="51"/>
      <c r="CZ550" s="51"/>
      <c r="DA550" s="51"/>
      <c r="DB550" s="51"/>
      <c r="DC550" s="51"/>
      <c r="DD550" s="51"/>
      <c r="DE550" s="51"/>
      <c r="DF550" s="51"/>
      <c r="DG550" s="51"/>
    </row>
    <row r="551">
      <c r="A551" s="51"/>
      <c r="B551" s="136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  <c r="BR551" s="51"/>
      <c r="BS551" s="51"/>
      <c r="BT551" s="51"/>
      <c r="BU551" s="51"/>
      <c r="BV551" s="51"/>
      <c r="BW551" s="51"/>
      <c r="BX551" s="51"/>
      <c r="BY551" s="51"/>
      <c r="BZ551" s="51"/>
      <c r="CA551" s="51"/>
      <c r="CB551" s="51"/>
      <c r="CC551" s="51"/>
      <c r="CD551" s="51"/>
      <c r="CE551" s="51"/>
      <c r="CF551" s="51"/>
      <c r="CG551" s="51"/>
      <c r="CH551" s="51"/>
      <c r="CI551" s="51"/>
      <c r="CJ551" s="51"/>
      <c r="CK551" s="51"/>
      <c r="CL551" s="51"/>
      <c r="CM551" s="51"/>
      <c r="CN551" s="51"/>
      <c r="CO551" s="51"/>
      <c r="CP551" s="51"/>
      <c r="CQ551" s="51"/>
      <c r="CR551" s="51"/>
      <c r="CS551" s="51"/>
      <c r="CT551" s="51"/>
      <c r="CU551" s="51"/>
      <c r="CV551" s="51"/>
      <c r="CW551" s="51"/>
      <c r="CX551" s="51"/>
      <c r="CY551" s="51"/>
      <c r="CZ551" s="51"/>
      <c r="DA551" s="51"/>
      <c r="DB551" s="51"/>
      <c r="DC551" s="51"/>
      <c r="DD551" s="51"/>
      <c r="DE551" s="51"/>
      <c r="DF551" s="51"/>
      <c r="DG551" s="51"/>
    </row>
    <row r="552">
      <c r="A552" s="51"/>
      <c r="B552" s="136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  <c r="BR552" s="51"/>
      <c r="BS552" s="51"/>
      <c r="BT552" s="51"/>
      <c r="BU552" s="51"/>
      <c r="BV552" s="51"/>
      <c r="BW552" s="51"/>
      <c r="BX552" s="51"/>
      <c r="BY552" s="51"/>
      <c r="BZ552" s="51"/>
      <c r="CA552" s="51"/>
      <c r="CB552" s="51"/>
      <c r="CC552" s="51"/>
      <c r="CD552" s="51"/>
      <c r="CE552" s="51"/>
      <c r="CF552" s="51"/>
      <c r="CG552" s="51"/>
      <c r="CH552" s="51"/>
      <c r="CI552" s="51"/>
      <c r="CJ552" s="51"/>
      <c r="CK552" s="51"/>
      <c r="CL552" s="51"/>
      <c r="CM552" s="51"/>
      <c r="CN552" s="51"/>
      <c r="CO552" s="51"/>
      <c r="CP552" s="51"/>
      <c r="CQ552" s="51"/>
      <c r="CR552" s="51"/>
      <c r="CS552" s="51"/>
      <c r="CT552" s="51"/>
      <c r="CU552" s="51"/>
      <c r="CV552" s="51"/>
      <c r="CW552" s="51"/>
      <c r="CX552" s="51"/>
      <c r="CY552" s="51"/>
      <c r="CZ552" s="51"/>
      <c r="DA552" s="51"/>
      <c r="DB552" s="51"/>
      <c r="DC552" s="51"/>
      <c r="DD552" s="51"/>
      <c r="DE552" s="51"/>
      <c r="DF552" s="51"/>
      <c r="DG552" s="51"/>
    </row>
    <row r="553">
      <c r="A553" s="51"/>
      <c r="B553" s="136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  <c r="BR553" s="51"/>
      <c r="BS553" s="51"/>
      <c r="BT553" s="51"/>
      <c r="BU553" s="51"/>
      <c r="BV553" s="51"/>
      <c r="BW553" s="51"/>
      <c r="BX553" s="51"/>
      <c r="BY553" s="51"/>
      <c r="BZ553" s="51"/>
      <c r="CA553" s="51"/>
      <c r="CB553" s="51"/>
      <c r="CC553" s="51"/>
      <c r="CD553" s="51"/>
      <c r="CE553" s="51"/>
      <c r="CF553" s="51"/>
      <c r="CG553" s="51"/>
      <c r="CH553" s="51"/>
      <c r="CI553" s="51"/>
      <c r="CJ553" s="51"/>
      <c r="CK553" s="51"/>
      <c r="CL553" s="51"/>
      <c r="CM553" s="51"/>
      <c r="CN553" s="51"/>
      <c r="CO553" s="51"/>
      <c r="CP553" s="51"/>
      <c r="CQ553" s="51"/>
      <c r="CR553" s="51"/>
      <c r="CS553" s="51"/>
      <c r="CT553" s="51"/>
      <c r="CU553" s="51"/>
      <c r="CV553" s="51"/>
      <c r="CW553" s="51"/>
      <c r="CX553" s="51"/>
      <c r="CY553" s="51"/>
      <c r="CZ553" s="51"/>
      <c r="DA553" s="51"/>
      <c r="DB553" s="51"/>
      <c r="DC553" s="51"/>
      <c r="DD553" s="51"/>
      <c r="DE553" s="51"/>
      <c r="DF553" s="51"/>
      <c r="DG553" s="51"/>
    </row>
    <row r="554">
      <c r="A554" s="51"/>
      <c r="B554" s="136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  <c r="BR554" s="51"/>
      <c r="BS554" s="51"/>
      <c r="BT554" s="51"/>
      <c r="BU554" s="51"/>
      <c r="BV554" s="51"/>
      <c r="BW554" s="51"/>
      <c r="BX554" s="51"/>
      <c r="BY554" s="51"/>
      <c r="BZ554" s="51"/>
      <c r="CA554" s="51"/>
      <c r="CB554" s="51"/>
      <c r="CC554" s="51"/>
      <c r="CD554" s="51"/>
      <c r="CE554" s="51"/>
      <c r="CF554" s="51"/>
      <c r="CG554" s="51"/>
      <c r="CH554" s="51"/>
      <c r="CI554" s="51"/>
      <c r="CJ554" s="51"/>
      <c r="CK554" s="51"/>
      <c r="CL554" s="51"/>
      <c r="CM554" s="51"/>
      <c r="CN554" s="51"/>
      <c r="CO554" s="51"/>
      <c r="CP554" s="51"/>
      <c r="CQ554" s="51"/>
      <c r="CR554" s="51"/>
      <c r="CS554" s="51"/>
      <c r="CT554" s="51"/>
      <c r="CU554" s="51"/>
      <c r="CV554" s="51"/>
      <c r="CW554" s="51"/>
      <c r="CX554" s="51"/>
      <c r="CY554" s="51"/>
      <c r="CZ554" s="51"/>
      <c r="DA554" s="51"/>
      <c r="DB554" s="51"/>
      <c r="DC554" s="51"/>
      <c r="DD554" s="51"/>
      <c r="DE554" s="51"/>
      <c r="DF554" s="51"/>
      <c r="DG554" s="51"/>
    </row>
    <row r="555">
      <c r="A555" s="51"/>
      <c r="B555" s="136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  <c r="BR555" s="51"/>
      <c r="BS555" s="51"/>
      <c r="BT555" s="51"/>
      <c r="BU555" s="51"/>
      <c r="BV555" s="51"/>
      <c r="BW555" s="51"/>
      <c r="BX555" s="51"/>
      <c r="BY555" s="51"/>
      <c r="BZ555" s="51"/>
      <c r="CA555" s="51"/>
      <c r="CB555" s="51"/>
      <c r="CC555" s="51"/>
      <c r="CD555" s="51"/>
      <c r="CE555" s="51"/>
      <c r="CF555" s="51"/>
      <c r="CG555" s="51"/>
      <c r="CH555" s="51"/>
      <c r="CI555" s="51"/>
      <c r="CJ555" s="51"/>
      <c r="CK555" s="51"/>
      <c r="CL555" s="51"/>
      <c r="CM555" s="51"/>
      <c r="CN555" s="51"/>
      <c r="CO555" s="51"/>
      <c r="CP555" s="51"/>
      <c r="CQ555" s="51"/>
      <c r="CR555" s="51"/>
      <c r="CS555" s="51"/>
      <c r="CT555" s="51"/>
      <c r="CU555" s="51"/>
      <c r="CV555" s="51"/>
      <c r="CW555" s="51"/>
      <c r="CX555" s="51"/>
      <c r="CY555" s="51"/>
      <c r="CZ555" s="51"/>
      <c r="DA555" s="51"/>
      <c r="DB555" s="51"/>
      <c r="DC555" s="51"/>
      <c r="DD555" s="51"/>
      <c r="DE555" s="51"/>
      <c r="DF555" s="51"/>
      <c r="DG555" s="51"/>
    </row>
    <row r="556">
      <c r="A556" s="51"/>
      <c r="B556" s="136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  <c r="BR556" s="51"/>
      <c r="BS556" s="51"/>
      <c r="BT556" s="51"/>
      <c r="BU556" s="51"/>
      <c r="BV556" s="51"/>
      <c r="BW556" s="51"/>
      <c r="BX556" s="51"/>
      <c r="BY556" s="51"/>
      <c r="BZ556" s="51"/>
      <c r="CA556" s="51"/>
      <c r="CB556" s="51"/>
      <c r="CC556" s="51"/>
      <c r="CD556" s="51"/>
      <c r="CE556" s="51"/>
      <c r="CF556" s="51"/>
      <c r="CG556" s="51"/>
      <c r="CH556" s="51"/>
      <c r="CI556" s="51"/>
      <c r="CJ556" s="51"/>
      <c r="CK556" s="51"/>
      <c r="CL556" s="51"/>
      <c r="CM556" s="51"/>
      <c r="CN556" s="51"/>
      <c r="CO556" s="51"/>
      <c r="CP556" s="51"/>
      <c r="CQ556" s="51"/>
      <c r="CR556" s="51"/>
      <c r="CS556" s="51"/>
      <c r="CT556" s="51"/>
      <c r="CU556" s="51"/>
      <c r="CV556" s="51"/>
      <c r="CW556" s="51"/>
      <c r="CX556" s="51"/>
      <c r="CY556" s="51"/>
      <c r="CZ556" s="51"/>
      <c r="DA556" s="51"/>
      <c r="DB556" s="51"/>
      <c r="DC556" s="51"/>
      <c r="DD556" s="51"/>
      <c r="DE556" s="51"/>
      <c r="DF556" s="51"/>
      <c r="DG556" s="51"/>
    </row>
    <row r="557">
      <c r="A557" s="51"/>
      <c r="B557" s="136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  <c r="BR557" s="51"/>
      <c r="BS557" s="51"/>
      <c r="BT557" s="51"/>
      <c r="BU557" s="51"/>
      <c r="BV557" s="51"/>
      <c r="BW557" s="51"/>
      <c r="BX557" s="51"/>
      <c r="BY557" s="51"/>
      <c r="BZ557" s="51"/>
      <c r="CA557" s="51"/>
      <c r="CB557" s="51"/>
      <c r="CC557" s="51"/>
      <c r="CD557" s="51"/>
      <c r="CE557" s="51"/>
      <c r="CF557" s="51"/>
      <c r="CG557" s="51"/>
      <c r="CH557" s="51"/>
      <c r="CI557" s="51"/>
      <c r="CJ557" s="51"/>
      <c r="CK557" s="51"/>
      <c r="CL557" s="51"/>
      <c r="CM557" s="51"/>
      <c r="CN557" s="51"/>
      <c r="CO557" s="51"/>
      <c r="CP557" s="51"/>
      <c r="CQ557" s="51"/>
      <c r="CR557" s="51"/>
      <c r="CS557" s="51"/>
      <c r="CT557" s="51"/>
      <c r="CU557" s="51"/>
      <c r="CV557" s="51"/>
      <c r="CW557" s="51"/>
      <c r="CX557" s="51"/>
      <c r="CY557" s="51"/>
      <c r="CZ557" s="51"/>
      <c r="DA557" s="51"/>
      <c r="DB557" s="51"/>
      <c r="DC557" s="51"/>
      <c r="DD557" s="51"/>
      <c r="DE557" s="51"/>
      <c r="DF557" s="51"/>
      <c r="DG557" s="51"/>
    </row>
    <row r="558">
      <c r="A558" s="51"/>
      <c r="B558" s="136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  <c r="BR558" s="51"/>
      <c r="BS558" s="51"/>
      <c r="BT558" s="51"/>
      <c r="BU558" s="51"/>
      <c r="BV558" s="51"/>
      <c r="BW558" s="51"/>
      <c r="BX558" s="51"/>
      <c r="BY558" s="51"/>
      <c r="BZ558" s="51"/>
      <c r="CA558" s="51"/>
      <c r="CB558" s="51"/>
      <c r="CC558" s="51"/>
      <c r="CD558" s="51"/>
      <c r="CE558" s="51"/>
      <c r="CF558" s="51"/>
      <c r="CG558" s="51"/>
      <c r="CH558" s="51"/>
      <c r="CI558" s="51"/>
      <c r="CJ558" s="51"/>
      <c r="CK558" s="51"/>
      <c r="CL558" s="51"/>
      <c r="CM558" s="51"/>
      <c r="CN558" s="51"/>
      <c r="CO558" s="51"/>
      <c r="CP558" s="51"/>
      <c r="CQ558" s="51"/>
      <c r="CR558" s="51"/>
      <c r="CS558" s="51"/>
      <c r="CT558" s="51"/>
      <c r="CU558" s="51"/>
      <c r="CV558" s="51"/>
      <c r="CW558" s="51"/>
      <c r="CX558" s="51"/>
      <c r="CY558" s="51"/>
      <c r="CZ558" s="51"/>
      <c r="DA558" s="51"/>
      <c r="DB558" s="51"/>
      <c r="DC558" s="51"/>
      <c r="DD558" s="51"/>
      <c r="DE558" s="51"/>
      <c r="DF558" s="51"/>
      <c r="DG558" s="51"/>
    </row>
    <row r="559">
      <c r="A559" s="51"/>
      <c r="B559" s="136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  <c r="BR559" s="51"/>
      <c r="BS559" s="51"/>
      <c r="BT559" s="51"/>
      <c r="BU559" s="51"/>
      <c r="BV559" s="51"/>
      <c r="BW559" s="51"/>
      <c r="BX559" s="51"/>
      <c r="BY559" s="51"/>
      <c r="BZ559" s="51"/>
      <c r="CA559" s="51"/>
      <c r="CB559" s="51"/>
      <c r="CC559" s="51"/>
      <c r="CD559" s="51"/>
      <c r="CE559" s="51"/>
      <c r="CF559" s="51"/>
      <c r="CG559" s="51"/>
      <c r="CH559" s="51"/>
      <c r="CI559" s="51"/>
      <c r="CJ559" s="51"/>
      <c r="CK559" s="51"/>
      <c r="CL559" s="51"/>
      <c r="CM559" s="51"/>
      <c r="CN559" s="51"/>
      <c r="CO559" s="51"/>
      <c r="CP559" s="51"/>
      <c r="CQ559" s="51"/>
      <c r="CR559" s="51"/>
      <c r="CS559" s="51"/>
      <c r="CT559" s="51"/>
      <c r="CU559" s="51"/>
      <c r="CV559" s="51"/>
      <c r="CW559" s="51"/>
      <c r="CX559" s="51"/>
      <c r="CY559" s="51"/>
      <c r="CZ559" s="51"/>
      <c r="DA559" s="51"/>
      <c r="DB559" s="51"/>
      <c r="DC559" s="51"/>
      <c r="DD559" s="51"/>
      <c r="DE559" s="51"/>
      <c r="DF559" s="51"/>
      <c r="DG559" s="51"/>
    </row>
    <row r="560">
      <c r="A560" s="51"/>
      <c r="B560" s="136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  <c r="BR560" s="51"/>
      <c r="BS560" s="51"/>
      <c r="BT560" s="51"/>
      <c r="BU560" s="51"/>
      <c r="BV560" s="51"/>
      <c r="BW560" s="51"/>
      <c r="BX560" s="51"/>
      <c r="BY560" s="51"/>
      <c r="BZ560" s="51"/>
      <c r="CA560" s="51"/>
      <c r="CB560" s="51"/>
      <c r="CC560" s="51"/>
      <c r="CD560" s="51"/>
      <c r="CE560" s="51"/>
      <c r="CF560" s="51"/>
      <c r="CG560" s="51"/>
      <c r="CH560" s="51"/>
      <c r="CI560" s="51"/>
      <c r="CJ560" s="51"/>
      <c r="CK560" s="51"/>
      <c r="CL560" s="51"/>
      <c r="CM560" s="51"/>
      <c r="CN560" s="51"/>
      <c r="CO560" s="51"/>
      <c r="CP560" s="51"/>
      <c r="CQ560" s="51"/>
      <c r="CR560" s="51"/>
      <c r="CS560" s="51"/>
      <c r="CT560" s="51"/>
      <c r="CU560" s="51"/>
      <c r="CV560" s="51"/>
      <c r="CW560" s="51"/>
      <c r="CX560" s="51"/>
      <c r="CY560" s="51"/>
      <c r="CZ560" s="51"/>
      <c r="DA560" s="51"/>
      <c r="DB560" s="51"/>
      <c r="DC560" s="51"/>
      <c r="DD560" s="51"/>
      <c r="DE560" s="51"/>
      <c r="DF560" s="51"/>
      <c r="DG560" s="51"/>
    </row>
    <row r="561">
      <c r="A561" s="51"/>
      <c r="B561" s="136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  <c r="BR561" s="51"/>
      <c r="BS561" s="51"/>
      <c r="BT561" s="51"/>
      <c r="BU561" s="51"/>
      <c r="BV561" s="51"/>
      <c r="BW561" s="51"/>
      <c r="BX561" s="51"/>
      <c r="BY561" s="51"/>
      <c r="BZ561" s="51"/>
      <c r="CA561" s="51"/>
      <c r="CB561" s="51"/>
      <c r="CC561" s="51"/>
      <c r="CD561" s="51"/>
      <c r="CE561" s="51"/>
      <c r="CF561" s="51"/>
      <c r="CG561" s="51"/>
      <c r="CH561" s="51"/>
      <c r="CI561" s="51"/>
      <c r="CJ561" s="51"/>
      <c r="CK561" s="51"/>
      <c r="CL561" s="51"/>
      <c r="CM561" s="51"/>
      <c r="CN561" s="51"/>
      <c r="CO561" s="51"/>
      <c r="CP561" s="51"/>
      <c r="CQ561" s="51"/>
      <c r="CR561" s="51"/>
      <c r="CS561" s="51"/>
      <c r="CT561" s="51"/>
      <c r="CU561" s="51"/>
      <c r="CV561" s="51"/>
      <c r="CW561" s="51"/>
      <c r="CX561" s="51"/>
      <c r="CY561" s="51"/>
      <c r="CZ561" s="51"/>
      <c r="DA561" s="51"/>
      <c r="DB561" s="51"/>
      <c r="DC561" s="51"/>
      <c r="DD561" s="51"/>
      <c r="DE561" s="51"/>
      <c r="DF561" s="51"/>
      <c r="DG561" s="51"/>
    </row>
    <row r="562">
      <c r="A562" s="51"/>
      <c r="B562" s="136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  <c r="BR562" s="51"/>
      <c r="BS562" s="51"/>
      <c r="BT562" s="51"/>
      <c r="BU562" s="51"/>
      <c r="BV562" s="51"/>
      <c r="BW562" s="51"/>
      <c r="BX562" s="51"/>
      <c r="BY562" s="51"/>
      <c r="BZ562" s="51"/>
      <c r="CA562" s="51"/>
      <c r="CB562" s="51"/>
      <c r="CC562" s="51"/>
      <c r="CD562" s="51"/>
      <c r="CE562" s="51"/>
      <c r="CF562" s="51"/>
      <c r="CG562" s="51"/>
      <c r="CH562" s="51"/>
      <c r="CI562" s="51"/>
      <c r="CJ562" s="51"/>
      <c r="CK562" s="51"/>
      <c r="CL562" s="51"/>
      <c r="CM562" s="51"/>
      <c r="CN562" s="51"/>
      <c r="CO562" s="51"/>
      <c r="CP562" s="51"/>
      <c r="CQ562" s="51"/>
      <c r="CR562" s="51"/>
      <c r="CS562" s="51"/>
      <c r="CT562" s="51"/>
      <c r="CU562" s="51"/>
      <c r="CV562" s="51"/>
      <c r="CW562" s="51"/>
      <c r="CX562" s="51"/>
      <c r="CY562" s="51"/>
      <c r="CZ562" s="51"/>
      <c r="DA562" s="51"/>
      <c r="DB562" s="51"/>
      <c r="DC562" s="51"/>
      <c r="DD562" s="51"/>
      <c r="DE562" s="51"/>
      <c r="DF562" s="51"/>
      <c r="DG562" s="51"/>
    </row>
    <row r="563">
      <c r="A563" s="51"/>
      <c r="B563" s="136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  <c r="BR563" s="51"/>
      <c r="BS563" s="51"/>
      <c r="BT563" s="51"/>
      <c r="BU563" s="51"/>
      <c r="BV563" s="51"/>
      <c r="BW563" s="51"/>
      <c r="BX563" s="51"/>
      <c r="BY563" s="51"/>
      <c r="BZ563" s="51"/>
      <c r="CA563" s="51"/>
      <c r="CB563" s="51"/>
      <c r="CC563" s="51"/>
      <c r="CD563" s="51"/>
      <c r="CE563" s="51"/>
      <c r="CF563" s="51"/>
      <c r="CG563" s="51"/>
      <c r="CH563" s="51"/>
      <c r="CI563" s="51"/>
      <c r="CJ563" s="51"/>
      <c r="CK563" s="51"/>
      <c r="CL563" s="51"/>
      <c r="CM563" s="51"/>
      <c r="CN563" s="51"/>
      <c r="CO563" s="51"/>
      <c r="CP563" s="51"/>
      <c r="CQ563" s="51"/>
      <c r="CR563" s="51"/>
      <c r="CS563" s="51"/>
      <c r="CT563" s="51"/>
      <c r="CU563" s="51"/>
      <c r="CV563" s="51"/>
      <c r="CW563" s="51"/>
      <c r="CX563" s="51"/>
      <c r="CY563" s="51"/>
      <c r="CZ563" s="51"/>
      <c r="DA563" s="51"/>
      <c r="DB563" s="51"/>
      <c r="DC563" s="51"/>
      <c r="DD563" s="51"/>
      <c r="DE563" s="51"/>
      <c r="DF563" s="51"/>
      <c r="DG563" s="51"/>
    </row>
    <row r="564">
      <c r="A564" s="51"/>
      <c r="B564" s="136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  <c r="BR564" s="51"/>
      <c r="BS564" s="51"/>
      <c r="BT564" s="51"/>
      <c r="BU564" s="51"/>
      <c r="BV564" s="51"/>
      <c r="BW564" s="51"/>
      <c r="BX564" s="51"/>
      <c r="BY564" s="51"/>
      <c r="BZ564" s="51"/>
      <c r="CA564" s="51"/>
      <c r="CB564" s="51"/>
      <c r="CC564" s="51"/>
      <c r="CD564" s="51"/>
      <c r="CE564" s="51"/>
      <c r="CF564" s="51"/>
      <c r="CG564" s="51"/>
      <c r="CH564" s="51"/>
      <c r="CI564" s="51"/>
      <c r="CJ564" s="51"/>
      <c r="CK564" s="51"/>
      <c r="CL564" s="51"/>
      <c r="CM564" s="51"/>
      <c r="CN564" s="51"/>
      <c r="CO564" s="51"/>
      <c r="CP564" s="51"/>
      <c r="CQ564" s="51"/>
      <c r="CR564" s="51"/>
      <c r="CS564" s="51"/>
      <c r="CT564" s="51"/>
      <c r="CU564" s="51"/>
      <c r="CV564" s="51"/>
      <c r="CW564" s="51"/>
      <c r="CX564" s="51"/>
      <c r="CY564" s="51"/>
      <c r="CZ564" s="51"/>
      <c r="DA564" s="51"/>
      <c r="DB564" s="51"/>
      <c r="DC564" s="51"/>
      <c r="DD564" s="51"/>
      <c r="DE564" s="51"/>
      <c r="DF564" s="51"/>
      <c r="DG564" s="51"/>
    </row>
    <row r="565">
      <c r="A565" s="51"/>
      <c r="B565" s="136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  <c r="BR565" s="51"/>
      <c r="BS565" s="51"/>
      <c r="BT565" s="51"/>
      <c r="BU565" s="51"/>
      <c r="BV565" s="51"/>
      <c r="BW565" s="51"/>
      <c r="BX565" s="51"/>
      <c r="BY565" s="51"/>
      <c r="BZ565" s="51"/>
      <c r="CA565" s="51"/>
      <c r="CB565" s="51"/>
      <c r="CC565" s="51"/>
      <c r="CD565" s="51"/>
      <c r="CE565" s="51"/>
      <c r="CF565" s="51"/>
      <c r="CG565" s="51"/>
      <c r="CH565" s="51"/>
      <c r="CI565" s="51"/>
      <c r="CJ565" s="51"/>
      <c r="CK565" s="51"/>
      <c r="CL565" s="51"/>
      <c r="CM565" s="51"/>
      <c r="CN565" s="51"/>
      <c r="CO565" s="51"/>
      <c r="CP565" s="51"/>
      <c r="CQ565" s="51"/>
      <c r="CR565" s="51"/>
      <c r="CS565" s="51"/>
      <c r="CT565" s="51"/>
      <c r="CU565" s="51"/>
      <c r="CV565" s="51"/>
      <c r="CW565" s="51"/>
      <c r="CX565" s="51"/>
      <c r="CY565" s="51"/>
      <c r="CZ565" s="51"/>
      <c r="DA565" s="51"/>
      <c r="DB565" s="51"/>
      <c r="DC565" s="51"/>
      <c r="DD565" s="51"/>
      <c r="DE565" s="51"/>
      <c r="DF565" s="51"/>
      <c r="DG565" s="51"/>
    </row>
    <row r="566">
      <c r="A566" s="51"/>
      <c r="B566" s="136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  <c r="BR566" s="51"/>
      <c r="BS566" s="51"/>
      <c r="BT566" s="51"/>
      <c r="BU566" s="51"/>
      <c r="BV566" s="51"/>
      <c r="BW566" s="51"/>
      <c r="BX566" s="51"/>
      <c r="BY566" s="51"/>
      <c r="BZ566" s="51"/>
      <c r="CA566" s="51"/>
      <c r="CB566" s="51"/>
      <c r="CC566" s="51"/>
      <c r="CD566" s="51"/>
      <c r="CE566" s="51"/>
      <c r="CF566" s="51"/>
      <c r="CG566" s="51"/>
      <c r="CH566" s="51"/>
      <c r="CI566" s="51"/>
      <c r="CJ566" s="51"/>
      <c r="CK566" s="51"/>
      <c r="CL566" s="51"/>
      <c r="CM566" s="51"/>
      <c r="CN566" s="51"/>
      <c r="CO566" s="51"/>
      <c r="CP566" s="51"/>
      <c r="CQ566" s="51"/>
      <c r="CR566" s="51"/>
      <c r="CS566" s="51"/>
      <c r="CT566" s="51"/>
      <c r="CU566" s="51"/>
      <c r="CV566" s="51"/>
      <c r="CW566" s="51"/>
      <c r="CX566" s="51"/>
      <c r="CY566" s="51"/>
      <c r="CZ566" s="51"/>
      <c r="DA566" s="51"/>
      <c r="DB566" s="51"/>
      <c r="DC566" s="51"/>
      <c r="DD566" s="51"/>
      <c r="DE566" s="51"/>
      <c r="DF566" s="51"/>
      <c r="DG566" s="51"/>
    </row>
    <row r="567">
      <c r="A567" s="51"/>
      <c r="B567" s="136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  <c r="BR567" s="51"/>
      <c r="BS567" s="51"/>
      <c r="BT567" s="51"/>
      <c r="BU567" s="51"/>
      <c r="BV567" s="51"/>
      <c r="BW567" s="51"/>
      <c r="BX567" s="51"/>
      <c r="BY567" s="51"/>
      <c r="BZ567" s="51"/>
      <c r="CA567" s="51"/>
      <c r="CB567" s="51"/>
      <c r="CC567" s="51"/>
      <c r="CD567" s="51"/>
      <c r="CE567" s="51"/>
      <c r="CF567" s="51"/>
      <c r="CG567" s="51"/>
      <c r="CH567" s="51"/>
      <c r="CI567" s="51"/>
      <c r="CJ567" s="51"/>
      <c r="CK567" s="51"/>
      <c r="CL567" s="51"/>
      <c r="CM567" s="51"/>
      <c r="CN567" s="51"/>
      <c r="CO567" s="51"/>
      <c r="CP567" s="51"/>
      <c r="CQ567" s="51"/>
      <c r="CR567" s="51"/>
      <c r="CS567" s="51"/>
      <c r="CT567" s="51"/>
      <c r="CU567" s="51"/>
      <c r="CV567" s="51"/>
      <c r="CW567" s="51"/>
      <c r="CX567" s="51"/>
      <c r="CY567" s="51"/>
      <c r="CZ567" s="51"/>
      <c r="DA567" s="51"/>
      <c r="DB567" s="51"/>
      <c r="DC567" s="51"/>
      <c r="DD567" s="51"/>
      <c r="DE567" s="51"/>
      <c r="DF567" s="51"/>
      <c r="DG567" s="51"/>
    </row>
    <row r="568">
      <c r="A568" s="51"/>
      <c r="B568" s="136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  <c r="BR568" s="51"/>
      <c r="BS568" s="51"/>
      <c r="BT568" s="51"/>
      <c r="BU568" s="51"/>
      <c r="BV568" s="51"/>
      <c r="BW568" s="51"/>
      <c r="BX568" s="51"/>
      <c r="BY568" s="51"/>
      <c r="BZ568" s="51"/>
      <c r="CA568" s="51"/>
      <c r="CB568" s="51"/>
      <c r="CC568" s="51"/>
      <c r="CD568" s="51"/>
      <c r="CE568" s="51"/>
      <c r="CF568" s="51"/>
      <c r="CG568" s="51"/>
      <c r="CH568" s="51"/>
      <c r="CI568" s="51"/>
      <c r="CJ568" s="51"/>
      <c r="CK568" s="51"/>
      <c r="CL568" s="51"/>
      <c r="CM568" s="51"/>
      <c r="CN568" s="51"/>
      <c r="CO568" s="51"/>
      <c r="CP568" s="51"/>
      <c r="CQ568" s="51"/>
      <c r="CR568" s="51"/>
      <c r="CS568" s="51"/>
      <c r="CT568" s="51"/>
      <c r="CU568" s="51"/>
      <c r="CV568" s="51"/>
      <c r="CW568" s="51"/>
      <c r="CX568" s="51"/>
      <c r="CY568" s="51"/>
      <c r="CZ568" s="51"/>
      <c r="DA568" s="51"/>
      <c r="DB568" s="51"/>
      <c r="DC568" s="51"/>
      <c r="DD568" s="51"/>
      <c r="DE568" s="51"/>
      <c r="DF568" s="51"/>
      <c r="DG568" s="51"/>
    </row>
    <row r="569">
      <c r="A569" s="51"/>
      <c r="B569" s="136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  <c r="BR569" s="51"/>
      <c r="BS569" s="51"/>
      <c r="BT569" s="51"/>
      <c r="BU569" s="51"/>
      <c r="BV569" s="51"/>
      <c r="BW569" s="51"/>
      <c r="BX569" s="51"/>
      <c r="BY569" s="51"/>
      <c r="BZ569" s="51"/>
      <c r="CA569" s="51"/>
      <c r="CB569" s="51"/>
      <c r="CC569" s="51"/>
      <c r="CD569" s="51"/>
      <c r="CE569" s="51"/>
      <c r="CF569" s="51"/>
      <c r="CG569" s="51"/>
      <c r="CH569" s="51"/>
      <c r="CI569" s="51"/>
      <c r="CJ569" s="51"/>
      <c r="CK569" s="51"/>
      <c r="CL569" s="51"/>
      <c r="CM569" s="51"/>
      <c r="CN569" s="51"/>
      <c r="CO569" s="51"/>
      <c r="CP569" s="51"/>
      <c r="CQ569" s="51"/>
      <c r="CR569" s="51"/>
      <c r="CS569" s="51"/>
      <c r="CT569" s="51"/>
      <c r="CU569" s="51"/>
      <c r="CV569" s="51"/>
      <c r="CW569" s="51"/>
      <c r="CX569" s="51"/>
      <c r="CY569" s="51"/>
      <c r="CZ569" s="51"/>
      <c r="DA569" s="51"/>
      <c r="DB569" s="51"/>
      <c r="DC569" s="51"/>
      <c r="DD569" s="51"/>
      <c r="DE569" s="51"/>
      <c r="DF569" s="51"/>
      <c r="DG569" s="51"/>
    </row>
    <row r="570">
      <c r="A570" s="51"/>
      <c r="B570" s="136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  <c r="BR570" s="51"/>
      <c r="BS570" s="51"/>
      <c r="BT570" s="51"/>
      <c r="BU570" s="51"/>
      <c r="BV570" s="51"/>
      <c r="BW570" s="51"/>
      <c r="BX570" s="51"/>
      <c r="BY570" s="51"/>
      <c r="BZ570" s="51"/>
      <c r="CA570" s="51"/>
      <c r="CB570" s="51"/>
      <c r="CC570" s="51"/>
      <c r="CD570" s="51"/>
      <c r="CE570" s="51"/>
      <c r="CF570" s="51"/>
      <c r="CG570" s="51"/>
      <c r="CH570" s="51"/>
      <c r="CI570" s="51"/>
      <c r="CJ570" s="51"/>
      <c r="CK570" s="51"/>
      <c r="CL570" s="51"/>
      <c r="CM570" s="51"/>
      <c r="CN570" s="51"/>
      <c r="CO570" s="51"/>
      <c r="CP570" s="51"/>
      <c r="CQ570" s="51"/>
      <c r="CR570" s="51"/>
      <c r="CS570" s="51"/>
      <c r="CT570" s="51"/>
      <c r="CU570" s="51"/>
      <c r="CV570" s="51"/>
      <c r="CW570" s="51"/>
      <c r="CX570" s="51"/>
      <c r="CY570" s="51"/>
      <c r="CZ570" s="51"/>
      <c r="DA570" s="51"/>
      <c r="DB570" s="51"/>
      <c r="DC570" s="51"/>
      <c r="DD570" s="51"/>
      <c r="DE570" s="51"/>
      <c r="DF570" s="51"/>
      <c r="DG570" s="51"/>
    </row>
    <row r="571">
      <c r="A571" s="51"/>
      <c r="B571" s="136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  <c r="BR571" s="51"/>
      <c r="BS571" s="51"/>
      <c r="BT571" s="51"/>
      <c r="BU571" s="51"/>
      <c r="BV571" s="51"/>
      <c r="BW571" s="51"/>
      <c r="BX571" s="51"/>
      <c r="BY571" s="51"/>
      <c r="BZ571" s="51"/>
      <c r="CA571" s="51"/>
      <c r="CB571" s="51"/>
      <c r="CC571" s="51"/>
      <c r="CD571" s="51"/>
      <c r="CE571" s="51"/>
      <c r="CF571" s="51"/>
      <c r="CG571" s="51"/>
      <c r="CH571" s="51"/>
      <c r="CI571" s="51"/>
      <c r="CJ571" s="51"/>
      <c r="CK571" s="51"/>
      <c r="CL571" s="51"/>
      <c r="CM571" s="51"/>
      <c r="CN571" s="51"/>
      <c r="CO571" s="51"/>
      <c r="CP571" s="51"/>
      <c r="CQ571" s="51"/>
      <c r="CR571" s="51"/>
      <c r="CS571" s="51"/>
      <c r="CT571" s="51"/>
      <c r="CU571" s="51"/>
      <c r="CV571" s="51"/>
      <c r="CW571" s="51"/>
      <c r="CX571" s="51"/>
      <c r="CY571" s="51"/>
      <c r="CZ571" s="51"/>
      <c r="DA571" s="51"/>
      <c r="DB571" s="51"/>
      <c r="DC571" s="51"/>
      <c r="DD571" s="51"/>
      <c r="DE571" s="51"/>
      <c r="DF571" s="51"/>
      <c r="DG571" s="51"/>
    </row>
    <row r="572">
      <c r="A572" s="51"/>
      <c r="B572" s="136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  <c r="BR572" s="51"/>
      <c r="BS572" s="51"/>
      <c r="BT572" s="51"/>
      <c r="BU572" s="51"/>
      <c r="BV572" s="51"/>
      <c r="BW572" s="51"/>
      <c r="BX572" s="51"/>
      <c r="BY572" s="51"/>
      <c r="BZ572" s="51"/>
      <c r="CA572" s="51"/>
      <c r="CB572" s="51"/>
      <c r="CC572" s="51"/>
      <c r="CD572" s="51"/>
      <c r="CE572" s="51"/>
      <c r="CF572" s="51"/>
      <c r="CG572" s="51"/>
      <c r="CH572" s="51"/>
      <c r="CI572" s="51"/>
      <c r="CJ572" s="51"/>
      <c r="CK572" s="51"/>
      <c r="CL572" s="51"/>
      <c r="CM572" s="51"/>
      <c r="CN572" s="51"/>
      <c r="CO572" s="51"/>
      <c r="CP572" s="51"/>
      <c r="CQ572" s="51"/>
      <c r="CR572" s="51"/>
      <c r="CS572" s="51"/>
      <c r="CT572" s="51"/>
      <c r="CU572" s="51"/>
      <c r="CV572" s="51"/>
      <c r="CW572" s="51"/>
      <c r="CX572" s="51"/>
      <c r="CY572" s="51"/>
      <c r="CZ572" s="51"/>
      <c r="DA572" s="51"/>
      <c r="DB572" s="51"/>
      <c r="DC572" s="51"/>
      <c r="DD572" s="51"/>
      <c r="DE572" s="51"/>
      <c r="DF572" s="51"/>
      <c r="DG572" s="51"/>
    </row>
    <row r="573">
      <c r="A573" s="51"/>
      <c r="B573" s="136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  <c r="BR573" s="51"/>
      <c r="BS573" s="51"/>
      <c r="BT573" s="51"/>
      <c r="BU573" s="51"/>
      <c r="BV573" s="51"/>
      <c r="BW573" s="51"/>
      <c r="BX573" s="51"/>
      <c r="BY573" s="51"/>
      <c r="BZ573" s="51"/>
      <c r="CA573" s="51"/>
      <c r="CB573" s="51"/>
      <c r="CC573" s="51"/>
      <c r="CD573" s="51"/>
      <c r="CE573" s="51"/>
      <c r="CF573" s="51"/>
      <c r="CG573" s="51"/>
      <c r="CH573" s="51"/>
      <c r="CI573" s="51"/>
      <c r="CJ573" s="51"/>
      <c r="CK573" s="51"/>
      <c r="CL573" s="51"/>
      <c r="CM573" s="51"/>
      <c r="CN573" s="51"/>
      <c r="CO573" s="51"/>
      <c r="CP573" s="51"/>
      <c r="CQ573" s="51"/>
      <c r="CR573" s="51"/>
      <c r="CS573" s="51"/>
      <c r="CT573" s="51"/>
      <c r="CU573" s="51"/>
      <c r="CV573" s="51"/>
      <c r="CW573" s="51"/>
      <c r="CX573" s="51"/>
      <c r="CY573" s="51"/>
      <c r="CZ573" s="51"/>
      <c r="DA573" s="51"/>
      <c r="DB573" s="51"/>
      <c r="DC573" s="51"/>
      <c r="DD573" s="51"/>
      <c r="DE573" s="51"/>
      <c r="DF573" s="51"/>
      <c r="DG573" s="51"/>
    </row>
    <row r="574">
      <c r="A574" s="51"/>
      <c r="B574" s="136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  <c r="BR574" s="51"/>
      <c r="BS574" s="51"/>
      <c r="BT574" s="51"/>
      <c r="BU574" s="51"/>
      <c r="BV574" s="51"/>
      <c r="BW574" s="51"/>
      <c r="BX574" s="51"/>
      <c r="BY574" s="51"/>
      <c r="BZ574" s="51"/>
      <c r="CA574" s="51"/>
      <c r="CB574" s="51"/>
      <c r="CC574" s="51"/>
      <c r="CD574" s="51"/>
      <c r="CE574" s="51"/>
      <c r="CF574" s="51"/>
      <c r="CG574" s="51"/>
      <c r="CH574" s="51"/>
      <c r="CI574" s="51"/>
      <c r="CJ574" s="51"/>
      <c r="CK574" s="51"/>
      <c r="CL574" s="51"/>
      <c r="CM574" s="51"/>
      <c r="CN574" s="51"/>
      <c r="CO574" s="51"/>
      <c r="CP574" s="51"/>
      <c r="CQ574" s="51"/>
      <c r="CR574" s="51"/>
      <c r="CS574" s="51"/>
      <c r="CT574" s="51"/>
      <c r="CU574" s="51"/>
      <c r="CV574" s="51"/>
      <c r="CW574" s="51"/>
      <c r="CX574" s="51"/>
      <c r="CY574" s="51"/>
      <c r="CZ574" s="51"/>
      <c r="DA574" s="51"/>
      <c r="DB574" s="51"/>
      <c r="DC574" s="51"/>
      <c r="DD574" s="51"/>
      <c r="DE574" s="51"/>
      <c r="DF574" s="51"/>
      <c r="DG574" s="51"/>
    </row>
    <row r="575">
      <c r="A575" s="51"/>
      <c r="B575" s="136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  <c r="BR575" s="51"/>
      <c r="BS575" s="51"/>
      <c r="BT575" s="51"/>
      <c r="BU575" s="51"/>
      <c r="BV575" s="51"/>
      <c r="BW575" s="51"/>
      <c r="BX575" s="51"/>
      <c r="BY575" s="51"/>
      <c r="BZ575" s="51"/>
      <c r="CA575" s="51"/>
      <c r="CB575" s="51"/>
      <c r="CC575" s="51"/>
      <c r="CD575" s="51"/>
      <c r="CE575" s="51"/>
      <c r="CF575" s="51"/>
      <c r="CG575" s="51"/>
      <c r="CH575" s="51"/>
      <c r="CI575" s="51"/>
      <c r="CJ575" s="51"/>
      <c r="CK575" s="51"/>
      <c r="CL575" s="51"/>
      <c r="CM575" s="51"/>
      <c r="CN575" s="51"/>
      <c r="CO575" s="51"/>
      <c r="CP575" s="51"/>
      <c r="CQ575" s="51"/>
      <c r="CR575" s="51"/>
      <c r="CS575" s="51"/>
      <c r="CT575" s="51"/>
      <c r="CU575" s="51"/>
      <c r="CV575" s="51"/>
      <c r="CW575" s="51"/>
      <c r="CX575" s="51"/>
      <c r="CY575" s="51"/>
      <c r="CZ575" s="51"/>
      <c r="DA575" s="51"/>
      <c r="DB575" s="51"/>
      <c r="DC575" s="51"/>
      <c r="DD575" s="51"/>
      <c r="DE575" s="51"/>
      <c r="DF575" s="51"/>
      <c r="DG575" s="51"/>
    </row>
    <row r="576">
      <c r="A576" s="51"/>
      <c r="B576" s="136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  <c r="BR576" s="51"/>
      <c r="BS576" s="51"/>
      <c r="BT576" s="51"/>
      <c r="BU576" s="51"/>
      <c r="BV576" s="51"/>
      <c r="BW576" s="51"/>
      <c r="BX576" s="51"/>
      <c r="BY576" s="51"/>
      <c r="BZ576" s="51"/>
      <c r="CA576" s="51"/>
      <c r="CB576" s="51"/>
      <c r="CC576" s="51"/>
      <c r="CD576" s="51"/>
      <c r="CE576" s="51"/>
      <c r="CF576" s="51"/>
      <c r="CG576" s="51"/>
      <c r="CH576" s="51"/>
      <c r="CI576" s="51"/>
      <c r="CJ576" s="51"/>
      <c r="CK576" s="51"/>
      <c r="CL576" s="51"/>
      <c r="CM576" s="51"/>
      <c r="CN576" s="51"/>
      <c r="CO576" s="51"/>
      <c r="CP576" s="51"/>
      <c r="CQ576" s="51"/>
      <c r="CR576" s="51"/>
      <c r="CS576" s="51"/>
      <c r="CT576" s="51"/>
      <c r="CU576" s="51"/>
      <c r="CV576" s="51"/>
      <c r="CW576" s="51"/>
      <c r="CX576" s="51"/>
      <c r="CY576" s="51"/>
      <c r="CZ576" s="51"/>
      <c r="DA576" s="51"/>
      <c r="DB576" s="51"/>
      <c r="DC576" s="51"/>
      <c r="DD576" s="51"/>
      <c r="DE576" s="51"/>
      <c r="DF576" s="51"/>
      <c r="DG576" s="51"/>
    </row>
    <row r="577">
      <c r="A577" s="51"/>
      <c r="B577" s="136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  <c r="BR577" s="51"/>
      <c r="BS577" s="51"/>
      <c r="BT577" s="51"/>
      <c r="BU577" s="51"/>
      <c r="BV577" s="51"/>
      <c r="BW577" s="51"/>
      <c r="BX577" s="51"/>
      <c r="BY577" s="51"/>
      <c r="BZ577" s="51"/>
      <c r="CA577" s="51"/>
      <c r="CB577" s="51"/>
      <c r="CC577" s="51"/>
      <c r="CD577" s="51"/>
      <c r="CE577" s="51"/>
      <c r="CF577" s="51"/>
      <c r="CG577" s="51"/>
      <c r="CH577" s="51"/>
      <c r="CI577" s="51"/>
      <c r="CJ577" s="51"/>
      <c r="CK577" s="51"/>
      <c r="CL577" s="51"/>
      <c r="CM577" s="51"/>
      <c r="CN577" s="51"/>
      <c r="CO577" s="51"/>
      <c r="CP577" s="51"/>
      <c r="CQ577" s="51"/>
      <c r="CR577" s="51"/>
      <c r="CS577" s="51"/>
      <c r="CT577" s="51"/>
      <c r="CU577" s="51"/>
      <c r="CV577" s="51"/>
      <c r="CW577" s="51"/>
      <c r="CX577" s="51"/>
      <c r="CY577" s="51"/>
      <c r="CZ577" s="51"/>
      <c r="DA577" s="51"/>
      <c r="DB577" s="51"/>
      <c r="DC577" s="51"/>
      <c r="DD577" s="51"/>
      <c r="DE577" s="51"/>
      <c r="DF577" s="51"/>
      <c r="DG577" s="51"/>
    </row>
    <row r="578">
      <c r="A578" s="51"/>
      <c r="B578" s="136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  <c r="BR578" s="51"/>
      <c r="BS578" s="51"/>
      <c r="BT578" s="51"/>
      <c r="BU578" s="51"/>
      <c r="BV578" s="51"/>
      <c r="BW578" s="51"/>
      <c r="BX578" s="51"/>
      <c r="BY578" s="51"/>
      <c r="BZ578" s="51"/>
      <c r="CA578" s="51"/>
      <c r="CB578" s="51"/>
      <c r="CC578" s="51"/>
      <c r="CD578" s="51"/>
      <c r="CE578" s="51"/>
      <c r="CF578" s="51"/>
      <c r="CG578" s="51"/>
      <c r="CH578" s="51"/>
      <c r="CI578" s="51"/>
      <c r="CJ578" s="51"/>
      <c r="CK578" s="51"/>
      <c r="CL578" s="51"/>
      <c r="CM578" s="51"/>
      <c r="CN578" s="51"/>
      <c r="CO578" s="51"/>
      <c r="CP578" s="51"/>
      <c r="CQ578" s="51"/>
      <c r="CR578" s="51"/>
      <c r="CS578" s="51"/>
      <c r="CT578" s="51"/>
      <c r="CU578" s="51"/>
      <c r="CV578" s="51"/>
      <c r="CW578" s="51"/>
      <c r="CX578" s="51"/>
      <c r="CY578" s="51"/>
      <c r="CZ578" s="51"/>
      <c r="DA578" s="51"/>
      <c r="DB578" s="51"/>
      <c r="DC578" s="51"/>
      <c r="DD578" s="51"/>
      <c r="DE578" s="51"/>
      <c r="DF578" s="51"/>
      <c r="DG578" s="51"/>
    </row>
    <row r="579">
      <c r="A579" s="51"/>
      <c r="B579" s="136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  <c r="BR579" s="51"/>
      <c r="BS579" s="51"/>
      <c r="BT579" s="51"/>
      <c r="BU579" s="51"/>
      <c r="BV579" s="51"/>
      <c r="BW579" s="51"/>
      <c r="BX579" s="51"/>
      <c r="BY579" s="51"/>
      <c r="BZ579" s="51"/>
      <c r="CA579" s="51"/>
      <c r="CB579" s="51"/>
      <c r="CC579" s="51"/>
      <c r="CD579" s="51"/>
      <c r="CE579" s="51"/>
      <c r="CF579" s="51"/>
      <c r="CG579" s="51"/>
      <c r="CH579" s="51"/>
      <c r="CI579" s="51"/>
      <c r="CJ579" s="51"/>
      <c r="CK579" s="51"/>
      <c r="CL579" s="51"/>
      <c r="CM579" s="51"/>
      <c r="CN579" s="51"/>
      <c r="CO579" s="51"/>
      <c r="CP579" s="51"/>
      <c r="CQ579" s="51"/>
      <c r="CR579" s="51"/>
      <c r="CS579" s="51"/>
      <c r="CT579" s="51"/>
      <c r="CU579" s="51"/>
      <c r="CV579" s="51"/>
      <c r="CW579" s="51"/>
      <c r="CX579" s="51"/>
      <c r="CY579" s="51"/>
      <c r="CZ579" s="51"/>
      <c r="DA579" s="51"/>
      <c r="DB579" s="51"/>
      <c r="DC579" s="51"/>
      <c r="DD579" s="51"/>
      <c r="DE579" s="51"/>
      <c r="DF579" s="51"/>
      <c r="DG579" s="51"/>
    </row>
    <row r="580">
      <c r="A580" s="51"/>
      <c r="B580" s="136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  <c r="BR580" s="51"/>
      <c r="BS580" s="51"/>
      <c r="BT580" s="51"/>
      <c r="BU580" s="51"/>
      <c r="BV580" s="51"/>
      <c r="BW580" s="51"/>
      <c r="BX580" s="51"/>
      <c r="BY580" s="51"/>
      <c r="BZ580" s="51"/>
      <c r="CA580" s="51"/>
      <c r="CB580" s="51"/>
      <c r="CC580" s="51"/>
      <c r="CD580" s="51"/>
      <c r="CE580" s="51"/>
      <c r="CF580" s="51"/>
      <c r="CG580" s="51"/>
      <c r="CH580" s="51"/>
      <c r="CI580" s="51"/>
      <c r="CJ580" s="51"/>
      <c r="CK580" s="51"/>
      <c r="CL580" s="51"/>
      <c r="CM580" s="51"/>
      <c r="CN580" s="51"/>
      <c r="CO580" s="51"/>
      <c r="CP580" s="51"/>
      <c r="CQ580" s="51"/>
      <c r="CR580" s="51"/>
      <c r="CS580" s="51"/>
      <c r="CT580" s="51"/>
      <c r="CU580" s="51"/>
      <c r="CV580" s="51"/>
      <c r="CW580" s="51"/>
      <c r="CX580" s="51"/>
      <c r="CY580" s="51"/>
      <c r="CZ580" s="51"/>
      <c r="DA580" s="51"/>
      <c r="DB580" s="51"/>
      <c r="DC580" s="51"/>
      <c r="DD580" s="51"/>
      <c r="DE580" s="51"/>
      <c r="DF580" s="51"/>
      <c r="DG580" s="51"/>
    </row>
    <row r="581">
      <c r="A581" s="51"/>
      <c r="B581" s="136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  <c r="BR581" s="51"/>
      <c r="BS581" s="51"/>
      <c r="BT581" s="51"/>
      <c r="BU581" s="51"/>
      <c r="BV581" s="51"/>
      <c r="BW581" s="51"/>
      <c r="BX581" s="51"/>
      <c r="BY581" s="51"/>
      <c r="BZ581" s="51"/>
      <c r="CA581" s="51"/>
      <c r="CB581" s="51"/>
      <c r="CC581" s="51"/>
      <c r="CD581" s="51"/>
      <c r="CE581" s="51"/>
      <c r="CF581" s="51"/>
      <c r="CG581" s="51"/>
      <c r="CH581" s="51"/>
      <c r="CI581" s="51"/>
      <c r="CJ581" s="51"/>
      <c r="CK581" s="51"/>
      <c r="CL581" s="51"/>
      <c r="CM581" s="51"/>
      <c r="CN581" s="51"/>
      <c r="CO581" s="51"/>
      <c r="CP581" s="51"/>
      <c r="CQ581" s="51"/>
      <c r="CR581" s="51"/>
      <c r="CS581" s="51"/>
      <c r="CT581" s="51"/>
      <c r="CU581" s="51"/>
      <c r="CV581" s="51"/>
      <c r="CW581" s="51"/>
      <c r="CX581" s="51"/>
      <c r="CY581" s="51"/>
      <c r="CZ581" s="51"/>
      <c r="DA581" s="51"/>
      <c r="DB581" s="51"/>
      <c r="DC581" s="51"/>
      <c r="DD581" s="51"/>
      <c r="DE581" s="51"/>
      <c r="DF581" s="51"/>
      <c r="DG581" s="51"/>
    </row>
    <row r="582">
      <c r="A582" s="51"/>
      <c r="B582" s="136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51"/>
      <c r="BS582" s="51"/>
      <c r="BT582" s="51"/>
      <c r="BU582" s="51"/>
      <c r="BV582" s="51"/>
      <c r="BW582" s="51"/>
      <c r="BX582" s="51"/>
      <c r="BY582" s="51"/>
      <c r="BZ582" s="51"/>
      <c r="CA582" s="51"/>
      <c r="CB582" s="51"/>
      <c r="CC582" s="51"/>
      <c r="CD582" s="51"/>
      <c r="CE582" s="51"/>
      <c r="CF582" s="51"/>
      <c r="CG582" s="51"/>
      <c r="CH582" s="51"/>
      <c r="CI582" s="51"/>
      <c r="CJ582" s="51"/>
      <c r="CK582" s="51"/>
      <c r="CL582" s="51"/>
      <c r="CM582" s="51"/>
      <c r="CN582" s="51"/>
      <c r="CO582" s="51"/>
      <c r="CP582" s="51"/>
      <c r="CQ582" s="51"/>
      <c r="CR582" s="51"/>
      <c r="CS582" s="51"/>
      <c r="CT582" s="51"/>
      <c r="CU582" s="51"/>
      <c r="CV582" s="51"/>
      <c r="CW582" s="51"/>
      <c r="CX582" s="51"/>
      <c r="CY582" s="51"/>
      <c r="CZ582" s="51"/>
      <c r="DA582" s="51"/>
      <c r="DB582" s="51"/>
      <c r="DC582" s="51"/>
      <c r="DD582" s="51"/>
      <c r="DE582" s="51"/>
      <c r="DF582" s="51"/>
      <c r="DG582" s="51"/>
    </row>
    <row r="583">
      <c r="A583" s="51"/>
      <c r="B583" s="136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  <c r="BR583" s="51"/>
      <c r="BS583" s="51"/>
      <c r="BT583" s="51"/>
      <c r="BU583" s="51"/>
      <c r="BV583" s="51"/>
      <c r="BW583" s="51"/>
      <c r="BX583" s="51"/>
      <c r="BY583" s="51"/>
      <c r="BZ583" s="51"/>
      <c r="CA583" s="51"/>
      <c r="CB583" s="51"/>
      <c r="CC583" s="51"/>
      <c r="CD583" s="51"/>
      <c r="CE583" s="51"/>
      <c r="CF583" s="51"/>
      <c r="CG583" s="51"/>
      <c r="CH583" s="51"/>
      <c r="CI583" s="51"/>
      <c r="CJ583" s="51"/>
      <c r="CK583" s="51"/>
      <c r="CL583" s="51"/>
      <c r="CM583" s="51"/>
      <c r="CN583" s="51"/>
      <c r="CO583" s="51"/>
      <c r="CP583" s="51"/>
      <c r="CQ583" s="51"/>
      <c r="CR583" s="51"/>
      <c r="CS583" s="51"/>
      <c r="CT583" s="51"/>
      <c r="CU583" s="51"/>
      <c r="CV583" s="51"/>
      <c r="CW583" s="51"/>
      <c r="CX583" s="51"/>
      <c r="CY583" s="51"/>
      <c r="CZ583" s="51"/>
      <c r="DA583" s="51"/>
      <c r="DB583" s="51"/>
      <c r="DC583" s="51"/>
      <c r="DD583" s="51"/>
      <c r="DE583" s="51"/>
      <c r="DF583" s="51"/>
      <c r="DG583" s="51"/>
    </row>
    <row r="584">
      <c r="A584" s="51"/>
      <c r="B584" s="136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  <c r="BR584" s="51"/>
      <c r="BS584" s="51"/>
      <c r="BT584" s="51"/>
      <c r="BU584" s="51"/>
      <c r="BV584" s="51"/>
      <c r="BW584" s="51"/>
      <c r="BX584" s="51"/>
      <c r="BY584" s="51"/>
      <c r="BZ584" s="51"/>
      <c r="CA584" s="51"/>
      <c r="CB584" s="51"/>
      <c r="CC584" s="51"/>
      <c r="CD584" s="51"/>
      <c r="CE584" s="51"/>
      <c r="CF584" s="51"/>
      <c r="CG584" s="51"/>
      <c r="CH584" s="51"/>
      <c r="CI584" s="51"/>
      <c r="CJ584" s="51"/>
      <c r="CK584" s="51"/>
      <c r="CL584" s="51"/>
      <c r="CM584" s="51"/>
      <c r="CN584" s="51"/>
      <c r="CO584" s="51"/>
      <c r="CP584" s="51"/>
      <c r="CQ584" s="51"/>
      <c r="CR584" s="51"/>
      <c r="CS584" s="51"/>
      <c r="CT584" s="51"/>
      <c r="CU584" s="51"/>
      <c r="CV584" s="51"/>
      <c r="CW584" s="51"/>
      <c r="CX584" s="51"/>
      <c r="CY584" s="51"/>
      <c r="CZ584" s="51"/>
      <c r="DA584" s="51"/>
      <c r="DB584" s="51"/>
      <c r="DC584" s="51"/>
      <c r="DD584" s="51"/>
      <c r="DE584" s="51"/>
      <c r="DF584" s="51"/>
      <c r="DG584" s="51"/>
    </row>
    <row r="585">
      <c r="A585" s="51"/>
      <c r="B585" s="136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51"/>
      <c r="BS585" s="51"/>
      <c r="BT585" s="51"/>
      <c r="BU585" s="51"/>
      <c r="BV585" s="51"/>
      <c r="BW585" s="51"/>
      <c r="BX585" s="51"/>
      <c r="BY585" s="51"/>
      <c r="BZ585" s="51"/>
      <c r="CA585" s="51"/>
      <c r="CB585" s="51"/>
      <c r="CC585" s="51"/>
      <c r="CD585" s="51"/>
      <c r="CE585" s="51"/>
      <c r="CF585" s="51"/>
      <c r="CG585" s="51"/>
      <c r="CH585" s="51"/>
      <c r="CI585" s="51"/>
      <c r="CJ585" s="51"/>
      <c r="CK585" s="51"/>
      <c r="CL585" s="51"/>
      <c r="CM585" s="51"/>
      <c r="CN585" s="51"/>
      <c r="CO585" s="51"/>
      <c r="CP585" s="51"/>
      <c r="CQ585" s="51"/>
      <c r="CR585" s="51"/>
      <c r="CS585" s="51"/>
      <c r="CT585" s="51"/>
      <c r="CU585" s="51"/>
      <c r="CV585" s="51"/>
      <c r="CW585" s="51"/>
      <c r="CX585" s="51"/>
      <c r="CY585" s="51"/>
      <c r="CZ585" s="51"/>
      <c r="DA585" s="51"/>
      <c r="DB585" s="51"/>
      <c r="DC585" s="51"/>
      <c r="DD585" s="51"/>
      <c r="DE585" s="51"/>
      <c r="DF585" s="51"/>
      <c r="DG585" s="51"/>
    </row>
    <row r="586">
      <c r="A586" s="51"/>
      <c r="B586" s="136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51"/>
      <c r="BS586" s="51"/>
      <c r="BT586" s="51"/>
      <c r="BU586" s="51"/>
      <c r="BV586" s="51"/>
      <c r="BW586" s="51"/>
      <c r="BX586" s="51"/>
      <c r="BY586" s="51"/>
      <c r="BZ586" s="51"/>
      <c r="CA586" s="51"/>
      <c r="CB586" s="51"/>
      <c r="CC586" s="51"/>
      <c r="CD586" s="51"/>
      <c r="CE586" s="51"/>
      <c r="CF586" s="51"/>
      <c r="CG586" s="51"/>
      <c r="CH586" s="51"/>
      <c r="CI586" s="51"/>
      <c r="CJ586" s="51"/>
      <c r="CK586" s="51"/>
      <c r="CL586" s="51"/>
      <c r="CM586" s="51"/>
      <c r="CN586" s="51"/>
      <c r="CO586" s="51"/>
      <c r="CP586" s="51"/>
      <c r="CQ586" s="51"/>
      <c r="CR586" s="51"/>
      <c r="CS586" s="51"/>
      <c r="CT586" s="51"/>
      <c r="CU586" s="51"/>
      <c r="CV586" s="51"/>
      <c r="CW586" s="51"/>
      <c r="CX586" s="51"/>
      <c r="CY586" s="51"/>
      <c r="CZ586" s="51"/>
      <c r="DA586" s="51"/>
      <c r="DB586" s="51"/>
      <c r="DC586" s="51"/>
      <c r="DD586" s="51"/>
      <c r="DE586" s="51"/>
      <c r="DF586" s="51"/>
      <c r="DG586" s="51"/>
    </row>
    <row r="587">
      <c r="A587" s="51"/>
      <c r="B587" s="136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51"/>
      <c r="BS587" s="51"/>
      <c r="BT587" s="51"/>
      <c r="BU587" s="51"/>
      <c r="BV587" s="51"/>
      <c r="BW587" s="51"/>
      <c r="BX587" s="51"/>
      <c r="BY587" s="51"/>
      <c r="BZ587" s="51"/>
      <c r="CA587" s="51"/>
      <c r="CB587" s="51"/>
      <c r="CC587" s="51"/>
      <c r="CD587" s="51"/>
      <c r="CE587" s="51"/>
      <c r="CF587" s="51"/>
      <c r="CG587" s="51"/>
      <c r="CH587" s="51"/>
      <c r="CI587" s="51"/>
      <c r="CJ587" s="51"/>
      <c r="CK587" s="51"/>
      <c r="CL587" s="51"/>
      <c r="CM587" s="51"/>
      <c r="CN587" s="51"/>
      <c r="CO587" s="51"/>
      <c r="CP587" s="51"/>
      <c r="CQ587" s="51"/>
      <c r="CR587" s="51"/>
      <c r="CS587" s="51"/>
      <c r="CT587" s="51"/>
      <c r="CU587" s="51"/>
      <c r="CV587" s="51"/>
      <c r="CW587" s="51"/>
      <c r="CX587" s="51"/>
      <c r="CY587" s="51"/>
      <c r="CZ587" s="51"/>
      <c r="DA587" s="51"/>
      <c r="DB587" s="51"/>
      <c r="DC587" s="51"/>
      <c r="DD587" s="51"/>
      <c r="DE587" s="51"/>
      <c r="DF587" s="51"/>
      <c r="DG587" s="51"/>
    </row>
    <row r="588">
      <c r="A588" s="51"/>
      <c r="B588" s="136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  <c r="BT588" s="51"/>
      <c r="BU588" s="51"/>
      <c r="BV588" s="51"/>
      <c r="BW588" s="51"/>
      <c r="BX588" s="51"/>
      <c r="BY588" s="51"/>
      <c r="BZ588" s="51"/>
      <c r="CA588" s="51"/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  <c r="CL588" s="51"/>
      <c r="CM588" s="51"/>
      <c r="CN588" s="51"/>
      <c r="CO588" s="51"/>
      <c r="CP588" s="51"/>
      <c r="CQ588" s="51"/>
      <c r="CR588" s="51"/>
      <c r="CS588" s="51"/>
      <c r="CT588" s="51"/>
      <c r="CU588" s="51"/>
      <c r="CV588" s="51"/>
      <c r="CW588" s="51"/>
      <c r="CX588" s="51"/>
      <c r="CY588" s="51"/>
      <c r="CZ588" s="51"/>
      <c r="DA588" s="51"/>
      <c r="DB588" s="51"/>
      <c r="DC588" s="51"/>
      <c r="DD588" s="51"/>
      <c r="DE588" s="51"/>
      <c r="DF588" s="51"/>
      <c r="DG588" s="51"/>
    </row>
    <row r="589">
      <c r="A589" s="51"/>
      <c r="B589" s="136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  <c r="BR589" s="51"/>
      <c r="BS589" s="51"/>
      <c r="BT589" s="51"/>
      <c r="BU589" s="51"/>
      <c r="BV589" s="51"/>
      <c r="BW589" s="51"/>
      <c r="BX589" s="51"/>
      <c r="BY589" s="51"/>
      <c r="BZ589" s="51"/>
      <c r="CA589" s="51"/>
      <c r="CB589" s="51"/>
      <c r="CC589" s="51"/>
      <c r="CD589" s="51"/>
      <c r="CE589" s="51"/>
      <c r="CF589" s="51"/>
      <c r="CG589" s="51"/>
      <c r="CH589" s="51"/>
      <c r="CI589" s="51"/>
      <c r="CJ589" s="51"/>
      <c r="CK589" s="51"/>
      <c r="CL589" s="51"/>
      <c r="CM589" s="51"/>
      <c r="CN589" s="51"/>
      <c r="CO589" s="51"/>
      <c r="CP589" s="51"/>
      <c r="CQ589" s="51"/>
      <c r="CR589" s="51"/>
      <c r="CS589" s="51"/>
      <c r="CT589" s="51"/>
      <c r="CU589" s="51"/>
      <c r="CV589" s="51"/>
      <c r="CW589" s="51"/>
      <c r="CX589" s="51"/>
      <c r="CY589" s="51"/>
      <c r="CZ589" s="51"/>
      <c r="DA589" s="51"/>
      <c r="DB589" s="51"/>
      <c r="DC589" s="51"/>
      <c r="DD589" s="51"/>
      <c r="DE589" s="51"/>
      <c r="DF589" s="51"/>
      <c r="DG589" s="51"/>
    </row>
    <row r="590">
      <c r="A590" s="51"/>
      <c r="B590" s="136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  <c r="BR590" s="51"/>
      <c r="BS590" s="51"/>
      <c r="BT590" s="51"/>
      <c r="BU590" s="51"/>
      <c r="BV590" s="51"/>
      <c r="BW590" s="51"/>
      <c r="BX590" s="51"/>
      <c r="BY590" s="51"/>
      <c r="BZ590" s="51"/>
      <c r="CA590" s="51"/>
      <c r="CB590" s="51"/>
      <c r="CC590" s="51"/>
      <c r="CD590" s="51"/>
      <c r="CE590" s="51"/>
      <c r="CF590" s="51"/>
      <c r="CG590" s="51"/>
      <c r="CH590" s="51"/>
      <c r="CI590" s="51"/>
      <c r="CJ590" s="51"/>
      <c r="CK590" s="51"/>
      <c r="CL590" s="51"/>
      <c r="CM590" s="51"/>
      <c r="CN590" s="51"/>
      <c r="CO590" s="51"/>
      <c r="CP590" s="51"/>
      <c r="CQ590" s="51"/>
      <c r="CR590" s="51"/>
      <c r="CS590" s="51"/>
      <c r="CT590" s="51"/>
      <c r="CU590" s="51"/>
      <c r="CV590" s="51"/>
      <c r="CW590" s="51"/>
      <c r="CX590" s="51"/>
      <c r="CY590" s="51"/>
      <c r="CZ590" s="51"/>
      <c r="DA590" s="51"/>
      <c r="DB590" s="51"/>
      <c r="DC590" s="51"/>
      <c r="DD590" s="51"/>
      <c r="DE590" s="51"/>
      <c r="DF590" s="51"/>
      <c r="DG590" s="51"/>
    </row>
    <row r="591">
      <c r="A591" s="51"/>
      <c r="B591" s="136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  <c r="BR591" s="51"/>
      <c r="BS591" s="51"/>
      <c r="BT591" s="51"/>
      <c r="BU591" s="51"/>
      <c r="BV591" s="51"/>
      <c r="BW591" s="51"/>
      <c r="BX591" s="51"/>
      <c r="BY591" s="51"/>
      <c r="BZ591" s="51"/>
      <c r="CA591" s="51"/>
      <c r="CB591" s="51"/>
      <c r="CC591" s="51"/>
      <c r="CD591" s="51"/>
      <c r="CE591" s="51"/>
      <c r="CF591" s="51"/>
      <c r="CG591" s="51"/>
      <c r="CH591" s="51"/>
      <c r="CI591" s="51"/>
      <c r="CJ591" s="51"/>
      <c r="CK591" s="51"/>
      <c r="CL591" s="51"/>
      <c r="CM591" s="51"/>
      <c r="CN591" s="51"/>
      <c r="CO591" s="51"/>
      <c r="CP591" s="51"/>
      <c r="CQ591" s="51"/>
      <c r="CR591" s="51"/>
      <c r="CS591" s="51"/>
      <c r="CT591" s="51"/>
      <c r="CU591" s="51"/>
      <c r="CV591" s="51"/>
      <c r="CW591" s="51"/>
      <c r="CX591" s="51"/>
      <c r="CY591" s="51"/>
      <c r="CZ591" s="51"/>
      <c r="DA591" s="51"/>
      <c r="DB591" s="51"/>
      <c r="DC591" s="51"/>
      <c r="DD591" s="51"/>
      <c r="DE591" s="51"/>
      <c r="DF591" s="51"/>
      <c r="DG591" s="51"/>
    </row>
    <row r="592">
      <c r="A592" s="51"/>
      <c r="B592" s="136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  <c r="BR592" s="51"/>
      <c r="BS592" s="51"/>
      <c r="BT592" s="51"/>
      <c r="BU592" s="51"/>
      <c r="BV592" s="51"/>
      <c r="BW592" s="51"/>
      <c r="BX592" s="51"/>
      <c r="BY592" s="51"/>
      <c r="BZ592" s="51"/>
      <c r="CA592" s="51"/>
      <c r="CB592" s="51"/>
      <c r="CC592" s="51"/>
      <c r="CD592" s="51"/>
      <c r="CE592" s="51"/>
      <c r="CF592" s="51"/>
      <c r="CG592" s="51"/>
      <c r="CH592" s="51"/>
      <c r="CI592" s="51"/>
      <c r="CJ592" s="51"/>
      <c r="CK592" s="51"/>
      <c r="CL592" s="51"/>
      <c r="CM592" s="51"/>
      <c r="CN592" s="51"/>
      <c r="CO592" s="51"/>
      <c r="CP592" s="51"/>
      <c r="CQ592" s="51"/>
      <c r="CR592" s="51"/>
      <c r="CS592" s="51"/>
      <c r="CT592" s="51"/>
      <c r="CU592" s="51"/>
      <c r="CV592" s="51"/>
      <c r="CW592" s="51"/>
      <c r="CX592" s="51"/>
      <c r="CY592" s="51"/>
      <c r="CZ592" s="51"/>
      <c r="DA592" s="51"/>
      <c r="DB592" s="51"/>
      <c r="DC592" s="51"/>
      <c r="DD592" s="51"/>
      <c r="DE592" s="51"/>
      <c r="DF592" s="51"/>
      <c r="DG592" s="51"/>
    </row>
    <row r="593">
      <c r="A593" s="51"/>
      <c r="B593" s="136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  <c r="BR593" s="51"/>
      <c r="BS593" s="51"/>
      <c r="BT593" s="51"/>
      <c r="BU593" s="51"/>
      <c r="BV593" s="51"/>
      <c r="BW593" s="51"/>
      <c r="BX593" s="51"/>
      <c r="BY593" s="51"/>
      <c r="BZ593" s="51"/>
      <c r="CA593" s="51"/>
      <c r="CB593" s="51"/>
      <c r="CC593" s="51"/>
      <c r="CD593" s="51"/>
      <c r="CE593" s="51"/>
      <c r="CF593" s="51"/>
      <c r="CG593" s="51"/>
      <c r="CH593" s="51"/>
      <c r="CI593" s="51"/>
      <c r="CJ593" s="51"/>
      <c r="CK593" s="51"/>
      <c r="CL593" s="51"/>
      <c r="CM593" s="51"/>
      <c r="CN593" s="51"/>
      <c r="CO593" s="51"/>
      <c r="CP593" s="51"/>
      <c r="CQ593" s="51"/>
      <c r="CR593" s="51"/>
      <c r="CS593" s="51"/>
      <c r="CT593" s="51"/>
      <c r="CU593" s="51"/>
      <c r="CV593" s="51"/>
      <c r="CW593" s="51"/>
      <c r="CX593" s="51"/>
      <c r="CY593" s="51"/>
      <c r="CZ593" s="51"/>
      <c r="DA593" s="51"/>
      <c r="DB593" s="51"/>
      <c r="DC593" s="51"/>
      <c r="DD593" s="51"/>
      <c r="DE593" s="51"/>
      <c r="DF593" s="51"/>
      <c r="DG593" s="51"/>
    </row>
    <row r="594">
      <c r="A594" s="51"/>
      <c r="B594" s="136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  <c r="BR594" s="51"/>
      <c r="BS594" s="51"/>
      <c r="BT594" s="51"/>
      <c r="BU594" s="51"/>
      <c r="BV594" s="51"/>
      <c r="BW594" s="51"/>
      <c r="BX594" s="51"/>
      <c r="BY594" s="51"/>
      <c r="BZ594" s="51"/>
      <c r="CA594" s="51"/>
      <c r="CB594" s="51"/>
      <c r="CC594" s="51"/>
      <c r="CD594" s="51"/>
      <c r="CE594" s="51"/>
      <c r="CF594" s="51"/>
      <c r="CG594" s="51"/>
      <c r="CH594" s="51"/>
      <c r="CI594" s="51"/>
      <c r="CJ594" s="51"/>
      <c r="CK594" s="51"/>
      <c r="CL594" s="51"/>
      <c r="CM594" s="51"/>
      <c r="CN594" s="51"/>
      <c r="CO594" s="51"/>
      <c r="CP594" s="51"/>
      <c r="CQ594" s="51"/>
      <c r="CR594" s="51"/>
      <c r="CS594" s="51"/>
      <c r="CT594" s="51"/>
      <c r="CU594" s="51"/>
      <c r="CV594" s="51"/>
      <c r="CW594" s="51"/>
      <c r="CX594" s="51"/>
      <c r="CY594" s="51"/>
      <c r="CZ594" s="51"/>
      <c r="DA594" s="51"/>
      <c r="DB594" s="51"/>
      <c r="DC594" s="51"/>
      <c r="DD594" s="51"/>
      <c r="DE594" s="51"/>
      <c r="DF594" s="51"/>
      <c r="DG594" s="51"/>
    </row>
    <row r="595">
      <c r="A595" s="51"/>
      <c r="B595" s="136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  <c r="BR595" s="51"/>
      <c r="BS595" s="51"/>
      <c r="BT595" s="51"/>
      <c r="BU595" s="51"/>
      <c r="BV595" s="51"/>
      <c r="BW595" s="51"/>
      <c r="BX595" s="51"/>
      <c r="BY595" s="51"/>
      <c r="BZ595" s="51"/>
      <c r="CA595" s="51"/>
      <c r="CB595" s="51"/>
      <c r="CC595" s="51"/>
      <c r="CD595" s="51"/>
      <c r="CE595" s="51"/>
      <c r="CF595" s="51"/>
      <c r="CG595" s="51"/>
      <c r="CH595" s="51"/>
      <c r="CI595" s="51"/>
      <c r="CJ595" s="51"/>
      <c r="CK595" s="51"/>
      <c r="CL595" s="51"/>
      <c r="CM595" s="51"/>
      <c r="CN595" s="51"/>
      <c r="CO595" s="51"/>
      <c r="CP595" s="51"/>
      <c r="CQ595" s="51"/>
      <c r="CR595" s="51"/>
      <c r="CS595" s="51"/>
      <c r="CT595" s="51"/>
      <c r="CU595" s="51"/>
      <c r="CV595" s="51"/>
      <c r="CW595" s="51"/>
      <c r="CX595" s="51"/>
      <c r="CY595" s="51"/>
      <c r="CZ595" s="51"/>
      <c r="DA595" s="51"/>
      <c r="DB595" s="51"/>
      <c r="DC595" s="51"/>
      <c r="DD595" s="51"/>
      <c r="DE595" s="51"/>
      <c r="DF595" s="51"/>
      <c r="DG595" s="51"/>
    </row>
    <row r="596">
      <c r="A596" s="51"/>
      <c r="B596" s="136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  <c r="BR596" s="51"/>
      <c r="BS596" s="51"/>
      <c r="BT596" s="51"/>
      <c r="BU596" s="51"/>
      <c r="BV596" s="51"/>
      <c r="BW596" s="51"/>
      <c r="BX596" s="51"/>
      <c r="BY596" s="51"/>
      <c r="BZ596" s="51"/>
      <c r="CA596" s="51"/>
      <c r="CB596" s="51"/>
      <c r="CC596" s="51"/>
      <c r="CD596" s="51"/>
      <c r="CE596" s="51"/>
      <c r="CF596" s="51"/>
      <c r="CG596" s="51"/>
      <c r="CH596" s="51"/>
      <c r="CI596" s="51"/>
      <c r="CJ596" s="51"/>
      <c r="CK596" s="51"/>
      <c r="CL596" s="51"/>
      <c r="CM596" s="51"/>
      <c r="CN596" s="51"/>
      <c r="CO596" s="51"/>
      <c r="CP596" s="51"/>
      <c r="CQ596" s="51"/>
      <c r="CR596" s="51"/>
      <c r="CS596" s="51"/>
      <c r="CT596" s="51"/>
      <c r="CU596" s="51"/>
      <c r="CV596" s="51"/>
      <c r="CW596" s="51"/>
      <c r="CX596" s="51"/>
      <c r="CY596" s="51"/>
      <c r="CZ596" s="51"/>
      <c r="DA596" s="51"/>
      <c r="DB596" s="51"/>
      <c r="DC596" s="51"/>
      <c r="DD596" s="51"/>
      <c r="DE596" s="51"/>
      <c r="DF596" s="51"/>
      <c r="DG596" s="51"/>
    </row>
    <row r="597">
      <c r="A597" s="51"/>
      <c r="B597" s="136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  <c r="BR597" s="51"/>
      <c r="BS597" s="51"/>
      <c r="BT597" s="51"/>
      <c r="BU597" s="51"/>
      <c r="BV597" s="51"/>
      <c r="BW597" s="51"/>
      <c r="BX597" s="51"/>
      <c r="BY597" s="51"/>
      <c r="BZ597" s="51"/>
      <c r="CA597" s="51"/>
      <c r="CB597" s="51"/>
      <c r="CC597" s="51"/>
      <c r="CD597" s="51"/>
      <c r="CE597" s="51"/>
      <c r="CF597" s="51"/>
      <c r="CG597" s="51"/>
      <c r="CH597" s="51"/>
      <c r="CI597" s="51"/>
      <c r="CJ597" s="51"/>
      <c r="CK597" s="51"/>
      <c r="CL597" s="51"/>
      <c r="CM597" s="51"/>
      <c r="CN597" s="51"/>
      <c r="CO597" s="51"/>
      <c r="CP597" s="51"/>
      <c r="CQ597" s="51"/>
      <c r="CR597" s="51"/>
      <c r="CS597" s="51"/>
      <c r="CT597" s="51"/>
      <c r="CU597" s="51"/>
      <c r="CV597" s="51"/>
      <c r="CW597" s="51"/>
      <c r="CX597" s="51"/>
      <c r="CY597" s="51"/>
      <c r="CZ597" s="51"/>
      <c r="DA597" s="51"/>
      <c r="DB597" s="51"/>
      <c r="DC597" s="51"/>
      <c r="DD597" s="51"/>
      <c r="DE597" s="51"/>
      <c r="DF597" s="51"/>
      <c r="DG597" s="51"/>
    </row>
    <row r="598">
      <c r="A598" s="51"/>
      <c r="B598" s="136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  <c r="BR598" s="51"/>
      <c r="BS598" s="51"/>
      <c r="BT598" s="51"/>
      <c r="BU598" s="51"/>
      <c r="BV598" s="51"/>
      <c r="BW598" s="51"/>
      <c r="BX598" s="51"/>
      <c r="BY598" s="51"/>
      <c r="BZ598" s="51"/>
      <c r="CA598" s="51"/>
      <c r="CB598" s="51"/>
      <c r="CC598" s="51"/>
      <c r="CD598" s="51"/>
      <c r="CE598" s="51"/>
      <c r="CF598" s="51"/>
      <c r="CG598" s="51"/>
      <c r="CH598" s="51"/>
      <c r="CI598" s="51"/>
      <c r="CJ598" s="51"/>
      <c r="CK598" s="51"/>
      <c r="CL598" s="51"/>
      <c r="CM598" s="51"/>
      <c r="CN598" s="51"/>
      <c r="CO598" s="51"/>
      <c r="CP598" s="51"/>
      <c r="CQ598" s="51"/>
      <c r="CR598" s="51"/>
      <c r="CS598" s="51"/>
      <c r="CT598" s="51"/>
      <c r="CU598" s="51"/>
      <c r="CV598" s="51"/>
      <c r="CW598" s="51"/>
      <c r="CX598" s="51"/>
      <c r="CY598" s="51"/>
      <c r="CZ598" s="51"/>
      <c r="DA598" s="51"/>
      <c r="DB598" s="51"/>
      <c r="DC598" s="51"/>
      <c r="DD598" s="51"/>
      <c r="DE598" s="51"/>
      <c r="DF598" s="51"/>
      <c r="DG598" s="51"/>
    </row>
    <row r="599">
      <c r="A599" s="51"/>
      <c r="B599" s="136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  <c r="BR599" s="51"/>
      <c r="BS599" s="51"/>
      <c r="BT599" s="51"/>
      <c r="BU599" s="51"/>
      <c r="BV599" s="51"/>
      <c r="BW599" s="51"/>
      <c r="BX599" s="51"/>
      <c r="BY599" s="51"/>
      <c r="BZ599" s="51"/>
      <c r="CA599" s="51"/>
      <c r="CB599" s="51"/>
      <c r="CC599" s="51"/>
      <c r="CD599" s="51"/>
      <c r="CE599" s="51"/>
      <c r="CF599" s="51"/>
      <c r="CG599" s="51"/>
      <c r="CH599" s="51"/>
      <c r="CI599" s="51"/>
      <c r="CJ599" s="51"/>
      <c r="CK599" s="51"/>
      <c r="CL599" s="51"/>
      <c r="CM599" s="51"/>
      <c r="CN599" s="51"/>
      <c r="CO599" s="51"/>
      <c r="CP599" s="51"/>
      <c r="CQ599" s="51"/>
      <c r="CR599" s="51"/>
      <c r="CS599" s="51"/>
      <c r="CT599" s="51"/>
      <c r="CU599" s="51"/>
      <c r="CV599" s="51"/>
      <c r="CW599" s="51"/>
      <c r="CX599" s="51"/>
      <c r="CY599" s="51"/>
      <c r="CZ599" s="51"/>
      <c r="DA599" s="51"/>
      <c r="DB599" s="51"/>
      <c r="DC599" s="51"/>
      <c r="DD599" s="51"/>
      <c r="DE599" s="51"/>
      <c r="DF599" s="51"/>
      <c r="DG599" s="51"/>
    </row>
    <row r="600">
      <c r="A600" s="51"/>
      <c r="B600" s="136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  <c r="BR600" s="51"/>
      <c r="BS600" s="51"/>
      <c r="BT600" s="51"/>
      <c r="BU600" s="51"/>
      <c r="BV600" s="51"/>
      <c r="BW600" s="51"/>
      <c r="BX600" s="51"/>
      <c r="BY600" s="51"/>
      <c r="BZ600" s="51"/>
      <c r="CA600" s="51"/>
      <c r="CB600" s="51"/>
      <c r="CC600" s="51"/>
      <c r="CD600" s="51"/>
      <c r="CE600" s="51"/>
      <c r="CF600" s="51"/>
      <c r="CG600" s="51"/>
      <c r="CH600" s="51"/>
      <c r="CI600" s="51"/>
      <c r="CJ600" s="51"/>
      <c r="CK600" s="51"/>
      <c r="CL600" s="51"/>
      <c r="CM600" s="51"/>
      <c r="CN600" s="51"/>
      <c r="CO600" s="51"/>
      <c r="CP600" s="51"/>
      <c r="CQ600" s="51"/>
      <c r="CR600" s="51"/>
      <c r="CS600" s="51"/>
      <c r="CT600" s="51"/>
      <c r="CU600" s="51"/>
      <c r="CV600" s="51"/>
      <c r="CW600" s="51"/>
      <c r="CX600" s="51"/>
      <c r="CY600" s="51"/>
      <c r="CZ600" s="51"/>
      <c r="DA600" s="51"/>
      <c r="DB600" s="51"/>
      <c r="DC600" s="51"/>
      <c r="DD600" s="51"/>
      <c r="DE600" s="51"/>
      <c r="DF600" s="51"/>
      <c r="DG600" s="51"/>
    </row>
    <row r="601">
      <c r="A601" s="51"/>
      <c r="B601" s="136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  <c r="BR601" s="51"/>
      <c r="BS601" s="51"/>
      <c r="BT601" s="51"/>
      <c r="BU601" s="51"/>
      <c r="BV601" s="51"/>
      <c r="BW601" s="51"/>
      <c r="BX601" s="51"/>
      <c r="BY601" s="51"/>
      <c r="BZ601" s="51"/>
      <c r="CA601" s="51"/>
      <c r="CB601" s="51"/>
      <c r="CC601" s="51"/>
      <c r="CD601" s="51"/>
      <c r="CE601" s="51"/>
      <c r="CF601" s="51"/>
      <c r="CG601" s="51"/>
      <c r="CH601" s="51"/>
      <c r="CI601" s="51"/>
      <c r="CJ601" s="51"/>
      <c r="CK601" s="51"/>
      <c r="CL601" s="51"/>
      <c r="CM601" s="51"/>
      <c r="CN601" s="51"/>
      <c r="CO601" s="51"/>
      <c r="CP601" s="51"/>
      <c r="CQ601" s="51"/>
      <c r="CR601" s="51"/>
      <c r="CS601" s="51"/>
      <c r="CT601" s="51"/>
      <c r="CU601" s="51"/>
      <c r="CV601" s="51"/>
      <c r="CW601" s="51"/>
      <c r="CX601" s="51"/>
      <c r="CY601" s="51"/>
      <c r="CZ601" s="51"/>
      <c r="DA601" s="51"/>
      <c r="DB601" s="51"/>
      <c r="DC601" s="51"/>
      <c r="DD601" s="51"/>
      <c r="DE601" s="51"/>
      <c r="DF601" s="51"/>
      <c r="DG601" s="51"/>
    </row>
    <row r="602">
      <c r="A602" s="51"/>
      <c r="B602" s="136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  <c r="BR602" s="51"/>
      <c r="BS602" s="51"/>
      <c r="BT602" s="51"/>
      <c r="BU602" s="51"/>
      <c r="BV602" s="51"/>
      <c r="BW602" s="51"/>
      <c r="BX602" s="51"/>
      <c r="BY602" s="51"/>
      <c r="BZ602" s="51"/>
      <c r="CA602" s="51"/>
      <c r="CB602" s="51"/>
      <c r="CC602" s="51"/>
      <c r="CD602" s="51"/>
      <c r="CE602" s="51"/>
      <c r="CF602" s="51"/>
      <c r="CG602" s="51"/>
      <c r="CH602" s="51"/>
      <c r="CI602" s="51"/>
      <c r="CJ602" s="51"/>
      <c r="CK602" s="51"/>
      <c r="CL602" s="51"/>
      <c r="CM602" s="51"/>
      <c r="CN602" s="51"/>
      <c r="CO602" s="51"/>
      <c r="CP602" s="51"/>
      <c r="CQ602" s="51"/>
      <c r="CR602" s="51"/>
      <c r="CS602" s="51"/>
      <c r="CT602" s="51"/>
      <c r="CU602" s="51"/>
      <c r="CV602" s="51"/>
      <c r="CW602" s="51"/>
      <c r="CX602" s="51"/>
      <c r="CY602" s="51"/>
      <c r="CZ602" s="51"/>
      <c r="DA602" s="51"/>
      <c r="DB602" s="51"/>
      <c r="DC602" s="51"/>
      <c r="DD602" s="51"/>
      <c r="DE602" s="51"/>
      <c r="DF602" s="51"/>
      <c r="DG602" s="51"/>
    </row>
    <row r="603">
      <c r="A603" s="51"/>
      <c r="B603" s="136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  <c r="BR603" s="51"/>
      <c r="BS603" s="51"/>
      <c r="BT603" s="51"/>
      <c r="BU603" s="51"/>
      <c r="BV603" s="51"/>
      <c r="BW603" s="51"/>
      <c r="BX603" s="51"/>
      <c r="BY603" s="51"/>
      <c r="BZ603" s="51"/>
      <c r="CA603" s="51"/>
      <c r="CB603" s="51"/>
      <c r="CC603" s="51"/>
      <c r="CD603" s="51"/>
      <c r="CE603" s="51"/>
      <c r="CF603" s="51"/>
      <c r="CG603" s="51"/>
      <c r="CH603" s="51"/>
      <c r="CI603" s="51"/>
      <c r="CJ603" s="51"/>
      <c r="CK603" s="51"/>
      <c r="CL603" s="51"/>
      <c r="CM603" s="51"/>
      <c r="CN603" s="51"/>
      <c r="CO603" s="51"/>
      <c r="CP603" s="51"/>
      <c r="CQ603" s="51"/>
      <c r="CR603" s="51"/>
      <c r="CS603" s="51"/>
      <c r="CT603" s="51"/>
      <c r="CU603" s="51"/>
      <c r="CV603" s="51"/>
      <c r="CW603" s="51"/>
      <c r="CX603" s="51"/>
      <c r="CY603" s="51"/>
      <c r="CZ603" s="51"/>
      <c r="DA603" s="51"/>
      <c r="DB603" s="51"/>
      <c r="DC603" s="51"/>
      <c r="DD603" s="51"/>
      <c r="DE603" s="51"/>
      <c r="DF603" s="51"/>
      <c r="DG603" s="51"/>
    </row>
    <row r="604">
      <c r="A604" s="51"/>
      <c r="B604" s="136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  <c r="BR604" s="51"/>
      <c r="BS604" s="51"/>
      <c r="BT604" s="51"/>
      <c r="BU604" s="51"/>
      <c r="BV604" s="51"/>
      <c r="BW604" s="51"/>
      <c r="BX604" s="51"/>
      <c r="BY604" s="51"/>
      <c r="BZ604" s="51"/>
      <c r="CA604" s="51"/>
      <c r="CB604" s="51"/>
      <c r="CC604" s="51"/>
      <c r="CD604" s="51"/>
      <c r="CE604" s="51"/>
      <c r="CF604" s="51"/>
      <c r="CG604" s="51"/>
      <c r="CH604" s="51"/>
      <c r="CI604" s="51"/>
      <c r="CJ604" s="51"/>
      <c r="CK604" s="51"/>
      <c r="CL604" s="51"/>
      <c r="CM604" s="51"/>
      <c r="CN604" s="51"/>
      <c r="CO604" s="51"/>
      <c r="CP604" s="51"/>
      <c r="CQ604" s="51"/>
      <c r="CR604" s="51"/>
      <c r="CS604" s="51"/>
      <c r="CT604" s="51"/>
      <c r="CU604" s="51"/>
      <c r="CV604" s="51"/>
      <c r="CW604" s="51"/>
      <c r="CX604" s="51"/>
      <c r="CY604" s="51"/>
      <c r="CZ604" s="51"/>
      <c r="DA604" s="51"/>
      <c r="DB604" s="51"/>
      <c r="DC604" s="51"/>
      <c r="DD604" s="51"/>
      <c r="DE604" s="51"/>
      <c r="DF604" s="51"/>
      <c r="DG604" s="51"/>
    </row>
    <row r="605">
      <c r="A605" s="51"/>
      <c r="B605" s="136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  <c r="BR605" s="51"/>
      <c r="BS605" s="51"/>
      <c r="BT605" s="51"/>
      <c r="BU605" s="51"/>
      <c r="BV605" s="51"/>
      <c r="BW605" s="51"/>
      <c r="BX605" s="51"/>
      <c r="BY605" s="51"/>
      <c r="BZ605" s="51"/>
      <c r="CA605" s="51"/>
      <c r="CB605" s="51"/>
      <c r="CC605" s="51"/>
      <c r="CD605" s="51"/>
      <c r="CE605" s="51"/>
      <c r="CF605" s="51"/>
      <c r="CG605" s="51"/>
      <c r="CH605" s="51"/>
      <c r="CI605" s="51"/>
      <c r="CJ605" s="51"/>
      <c r="CK605" s="51"/>
      <c r="CL605" s="51"/>
      <c r="CM605" s="51"/>
      <c r="CN605" s="51"/>
      <c r="CO605" s="51"/>
      <c r="CP605" s="51"/>
      <c r="CQ605" s="51"/>
      <c r="CR605" s="51"/>
      <c r="CS605" s="51"/>
      <c r="CT605" s="51"/>
      <c r="CU605" s="51"/>
      <c r="CV605" s="51"/>
      <c r="CW605" s="51"/>
      <c r="CX605" s="51"/>
      <c r="CY605" s="51"/>
      <c r="CZ605" s="51"/>
      <c r="DA605" s="51"/>
      <c r="DB605" s="51"/>
      <c r="DC605" s="51"/>
      <c r="DD605" s="51"/>
      <c r="DE605" s="51"/>
      <c r="DF605" s="51"/>
      <c r="DG605" s="51"/>
    </row>
    <row r="606">
      <c r="A606" s="51"/>
      <c r="B606" s="136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  <c r="BR606" s="51"/>
      <c r="BS606" s="51"/>
      <c r="BT606" s="51"/>
      <c r="BU606" s="51"/>
      <c r="BV606" s="51"/>
      <c r="BW606" s="51"/>
      <c r="BX606" s="51"/>
      <c r="BY606" s="51"/>
      <c r="BZ606" s="51"/>
      <c r="CA606" s="51"/>
      <c r="CB606" s="51"/>
      <c r="CC606" s="51"/>
      <c r="CD606" s="51"/>
      <c r="CE606" s="51"/>
      <c r="CF606" s="51"/>
      <c r="CG606" s="51"/>
      <c r="CH606" s="51"/>
      <c r="CI606" s="51"/>
      <c r="CJ606" s="51"/>
      <c r="CK606" s="51"/>
      <c r="CL606" s="51"/>
      <c r="CM606" s="51"/>
      <c r="CN606" s="51"/>
      <c r="CO606" s="51"/>
      <c r="CP606" s="51"/>
      <c r="CQ606" s="51"/>
      <c r="CR606" s="51"/>
      <c r="CS606" s="51"/>
      <c r="CT606" s="51"/>
      <c r="CU606" s="51"/>
      <c r="CV606" s="51"/>
      <c r="CW606" s="51"/>
      <c r="CX606" s="51"/>
      <c r="CY606" s="51"/>
      <c r="CZ606" s="51"/>
      <c r="DA606" s="51"/>
      <c r="DB606" s="51"/>
      <c r="DC606" s="51"/>
      <c r="DD606" s="51"/>
      <c r="DE606" s="51"/>
      <c r="DF606" s="51"/>
      <c r="DG606" s="51"/>
    </row>
    <row r="607">
      <c r="A607" s="51"/>
      <c r="B607" s="136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  <c r="BR607" s="51"/>
      <c r="BS607" s="51"/>
      <c r="BT607" s="51"/>
      <c r="BU607" s="51"/>
      <c r="BV607" s="51"/>
      <c r="BW607" s="51"/>
      <c r="BX607" s="51"/>
      <c r="BY607" s="51"/>
      <c r="BZ607" s="51"/>
      <c r="CA607" s="51"/>
      <c r="CB607" s="51"/>
      <c r="CC607" s="51"/>
      <c r="CD607" s="51"/>
      <c r="CE607" s="51"/>
      <c r="CF607" s="51"/>
      <c r="CG607" s="51"/>
      <c r="CH607" s="51"/>
      <c r="CI607" s="51"/>
      <c r="CJ607" s="51"/>
      <c r="CK607" s="51"/>
      <c r="CL607" s="51"/>
      <c r="CM607" s="51"/>
      <c r="CN607" s="51"/>
      <c r="CO607" s="51"/>
      <c r="CP607" s="51"/>
      <c r="CQ607" s="51"/>
      <c r="CR607" s="51"/>
      <c r="CS607" s="51"/>
      <c r="CT607" s="51"/>
      <c r="CU607" s="51"/>
      <c r="CV607" s="51"/>
      <c r="CW607" s="51"/>
      <c r="CX607" s="51"/>
      <c r="CY607" s="51"/>
      <c r="CZ607" s="51"/>
      <c r="DA607" s="51"/>
      <c r="DB607" s="51"/>
      <c r="DC607" s="51"/>
      <c r="DD607" s="51"/>
      <c r="DE607" s="51"/>
      <c r="DF607" s="51"/>
      <c r="DG607" s="51"/>
    </row>
    <row r="608">
      <c r="A608" s="51"/>
      <c r="B608" s="136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  <c r="BR608" s="51"/>
      <c r="BS608" s="51"/>
      <c r="BT608" s="51"/>
      <c r="BU608" s="51"/>
      <c r="BV608" s="51"/>
      <c r="BW608" s="51"/>
      <c r="BX608" s="51"/>
      <c r="BY608" s="51"/>
      <c r="BZ608" s="51"/>
      <c r="CA608" s="51"/>
      <c r="CB608" s="51"/>
      <c r="CC608" s="51"/>
      <c r="CD608" s="51"/>
      <c r="CE608" s="51"/>
      <c r="CF608" s="51"/>
      <c r="CG608" s="51"/>
      <c r="CH608" s="51"/>
      <c r="CI608" s="51"/>
      <c r="CJ608" s="51"/>
      <c r="CK608" s="51"/>
      <c r="CL608" s="51"/>
      <c r="CM608" s="51"/>
      <c r="CN608" s="51"/>
      <c r="CO608" s="51"/>
      <c r="CP608" s="51"/>
      <c r="CQ608" s="51"/>
      <c r="CR608" s="51"/>
      <c r="CS608" s="51"/>
      <c r="CT608" s="51"/>
      <c r="CU608" s="51"/>
      <c r="CV608" s="51"/>
      <c r="CW608" s="51"/>
      <c r="CX608" s="51"/>
      <c r="CY608" s="51"/>
      <c r="CZ608" s="51"/>
      <c r="DA608" s="51"/>
      <c r="DB608" s="51"/>
      <c r="DC608" s="51"/>
      <c r="DD608" s="51"/>
      <c r="DE608" s="51"/>
      <c r="DF608" s="51"/>
      <c r="DG608" s="51"/>
    </row>
    <row r="609">
      <c r="A609" s="51"/>
      <c r="B609" s="136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  <c r="BT609" s="51"/>
      <c r="BU609" s="51"/>
      <c r="BV609" s="51"/>
      <c r="BW609" s="51"/>
      <c r="BX609" s="51"/>
      <c r="BY609" s="51"/>
      <c r="BZ609" s="51"/>
      <c r="CA609" s="51"/>
      <c r="CB609" s="51"/>
      <c r="CC609" s="51"/>
      <c r="CD609" s="51"/>
      <c r="CE609" s="51"/>
      <c r="CF609" s="51"/>
      <c r="CG609" s="51"/>
      <c r="CH609" s="51"/>
      <c r="CI609" s="51"/>
      <c r="CJ609" s="51"/>
      <c r="CK609" s="51"/>
      <c r="CL609" s="51"/>
      <c r="CM609" s="51"/>
      <c r="CN609" s="51"/>
      <c r="CO609" s="51"/>
      <c r="CP609" s="51"/>
      <c r="CQ609" s="51"/>
      <c r="CR609" s="51"/>
      <c r="CS609" s="51"/>
      <c r="CT609" s="51"/>
      <c r="CU609" s="51"/>
      <c r="CV609" s="51"/>
      <c r="CW609" s="51"/>
      <c r="CX609" s="51"/>
      <c r="CY609" s="51"/>
      <c r="CZ609" s="51"/>
      <c r="DA609" s="51"/>
      <c r="DB609" s="51"/>
      <c r="DC609" s="51"/>
      <c r="DD609" s="51"/>
      <c r="DE609" s="51"/>
      <c r="DF609" s="51"/>
      <c r="DG609" s="51"/>
    </row>
    <row r="610">
      <c r="A610" s="51"/>
      <c r="B610" s="136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  <c r="BT610" s="51"/>
      <c r="BU610" s="51"/>
      <c r="BV610" s="51"/>
      <c r="BW610" s="51"/>
      <c r="BX610" s="51"/>
      <c r="BY610" s="51"/>
      <c r="BZ610" s="51"/>
      <c r="CA610" s="51"/>
      <c r="CB610" s="51"/>
      <c r="CC610" s="51"/>
      <c r="CD610" s="51"/>
      <c r="CE610" s="51"/>
      <c r="CF610" s="51"/>
      <c r="CG610" s="51"/>
      <c r="CH610" s="51"/>
      <c r="CI610" s="51"/>
      <c r="CJ610" s="51"/>
      <c r="CK610" s="51"/>
      <c r="CL610" s="51"/>
      <c r="CM610" s="51"/>
      <c r="CN610" s="51"/>
      <c r="CO610" s="51"/>
      <c r="CP610" s="51"/>
      <c r="CQ610" s="51"/>
      <c r="CR610" s="51"/>
      <c r="CS610" s="51"/>
      <c r="CT610" s="51"/>
      <c r="CU610" s="51"/>
      <c r="CV610" s="51"/>
      <c r="CW610" s="51"/>
      <c r="CX610" s="51"/>
      <c r="CY610" s="51"/>
      <c r="CZ610" s="51"/>
      <c r="DA610" s="51"/>
      <c r="DB610" s="51"/>
      <c r="DC610" s="51"/>
      <c r="DD610" s="51"/>
      <c r="DE610" s="51"/>
      <c r="DF610" s="51"/>
      <c r="DG610" s="51"/>
    </row>
    <row r="611">
      <c r="A611" s="51"/>
      <c r="B611" s="136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  <c r="BW611" s="51"/>
      <c r="BX611" s="51"/>
      <c r="BY611" s="51"/>
      <c r="BZ611" s="51"/>
      <c r="CA611" s="51"/>
      <c r="CB611" s="51"/>
      <c r="CC611" s="51"/>
      <c r="CD611" s="51"/>
      <c r="CE611" s="51"/>
      <c r="CF611" s="51"/>
      <c r="CG611" s="51"/>
      <c r="CH611" s="51"/>
      <c r="CI611" s="51"/>
      <c r="CJ611" s="51"/>
      <c r="CK611" s="51"/>
      <c r="CL611" s="51"/>
      <c r="CM611" s="51"/>
      <c r="CN611" s="51"/>
      <c r="CO611" s="51"/>
      <c r="CP611" s="51"/>
      <c r="CQ611" s="51"/>
      <c r="CR611" s="51"/>
      <c r="CS611" s="51"/>
      <c r="CT611" s="51"/>
      <c r="CU611" s="51"/>
      <c r="CV611" s="51"/>
      <c r="CW611" s="51"/>
      <c r="CX611" s="51"/>
      <c r="CY611" s="51"/>
      <c r="CZ611" s="51"/>
      <c r="DA611" s="51"/>
      <c r="DB611" s="51"/>
      <c r="DC611" s="51"/>
      <c r="DD611" s="51"/>
      <c r="DE611" s="51"/>
      <c r="DF611" s="51"/>
      <c r="DG611" s="51"/>
    </row>
    <row r="612">
      <c r="A612" s="51"/>
      <c r="B612" s="136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  <c r="BT612" s="51"/>
      <c r="BU612" s="51"/>
      <c r="BV612" s="51"/>
      <c r="BW612" s="51"/>
      <c r="BX612" s="51"/>
      <c r="BY612" s="51"/>
      <c r="BZ612" s="51"/>
      <c r="CA612" s="51"/>
      <c r="CB612" s="51"/>
      <c r="CC612" s="51"/>
      <c r="CD612" s="51"/>
      <c r="CE612" s="51"/>
      <c r="CF612" s="51"/>
      <c r="CG612" s="51"/>
      <c r="CH612" s="51"/>
      <c r="CI612" s="51"/>
      <c r="CJ612" s="51"/>
      <c r="CK612" s="51"/>
      <c r="CL612" s="51"/>
      <c r="CM612" s="51"/>
      <c r="CN612" s="51"/>
      <c r="CO612" s="51"/>
      <c r="CP612" s="51"/>
      <c r="CQ612" s="51"/>
      <c r="CR612" s="51"/>
      <c r="CS612" s="51"/>
      <c r="CT612" s="51"/>
      <c r="CU612" s="51"/>
      <c r="CV612" s="51"/>
      <c r="CW612" s="51"/>
      <c r="CX612" s="51"/>
      <c r="CY612" s="51"/>
      <c r="CZ612" s="51"/>
      <c r="DA612" s="51"/>
      <c r="DB612" s="51"/>
      <c r="DC612" s="51"/>
      <c r="DD612" s="51"/>
      <c r="DE612" s="51"/>
      <c r="DF612" s="51"/>
      <c r="DG612" s="51"/>
    </row>
    <row r="613">
      <c r="A613" s="51"/>
      <c r="B613" s="136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51"/>
      <c r="BS613" s="51"/>
      <c r="BT613" s="51"/>
      <c r="BU613" s="51"/>
      <c r="BV613" s="51"/>
      <c r="BW613" s="51"/>
      <c r="BX613" s="51"/>
      <c r="BY613" s="51"/>
      <c r="BZ613" s="51"/>
      <c r="CA613" s="51"/>
      <c r="CB613" s="51"/>
      <c r="CC613" s="51"/>
      <c r="CD613" s="51"/>
      <c r="CE613" s="51"/>
      <c r="CF613" s="51"/>
      <c r="CG613" s="51"/>
      <c r="CH613" s="51"/>
      <c r="CI613" s="51"/>
      <c r="CJ613" s="51"/>
      <c r="CK613" s="51"/>
      <c r="CL613" s="51"/>
      <c r="CM613" s="51"/>
      <c r="CN613" s="51"/>
      <c r="CO613" s="51"/>
      <c r="CP613" s="51"/>
      <c r="CQ613" s="51"/>
      <c r="CR613" s="51"/>
      <c r="CS613" s="51"/>
      <c r="CT613" s="51"/>
      <c r="CU613" s="51"/>
      <c r="CV613" s="51"/>
      <c r="CW613" s="51"/>
      <c r="CX613" s="51"/>
      <c r="CY613" s="51"/>
      <c r="CZ613" s="51"/>
      <c r="DA613" s="51"/>
      <c r="DB613" s="51"/>
      <c r="DC613" s="51"/>
      <c r="DD613" s="51"/>
      <c r="DE613" s="51"/>
      <c r="DF613" s="51"/>
      <c r="DG613" s="51"/>
    </row>
    <row r="614">
      <c r="A614" s="51"/>
      <c r="B614" s="136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51"/>
      <c r="BS614" s="51"/>
      <c r="BT614" s="51"/>
      <c r="BU614" s="51"/>
      <c r="BV614" s="51"/>
      <c r="BW614" s="51"/>
      <c r="BX614" s="51"/>
      <c r="BY614" s="51"/>
      <c r="BZ614" s="51"/>
      <c r="CA614" s="51"/>
      <c r="CB614" s="51"/>
      <c r="CC614" s="51"/>
      <c r="CD614" s="51"/>
      <c r="CE614" s="51"/>
      <c r="CF614" s="51"/>
      <c r="CG614" s="51"/>
      <c r="CH614" s="51"/>
      <c r="CI614" s="51"/>
      <c r="CJ614" s="51"/>
      <c r="CK614" s="51"/>
      <c r="CL614" s="51"/>
      <c r="CM614" s="51"/>
      <c r="CN614" s="51"/>
      <c r="CO614" s="51"/>
      <c r="CP614" s="51"/>
      <c r="CQ614" s="51"/>
      <c r="CR614" s="51"/>
      <c r="CS614" s="51"/>
      <c r="CT614" s="51"/>
      <c r="CU614" s="51"/>
      <c r="CV614" s="51"/>
      <c r="CW614" s="51"/>
      <c r="CX614" s="51"/>
      <c r="CY614" s="51"/>
      <c r="CZ614" s="51"/>
      <c r="DA614" s="51"/>
      <c r="DB614" s="51"/>
      <c r="DC614" s="51"/>
      <c r="DD614" s="51"/>
      <c r="DE614" s="51"/>
      <c r="DF614" s="51"/>
      <c r="DG614" s="51"/>
    </row>
    <row r="615">
      <c r="A615" s="51"/>
      <c r="B615" s="136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  <c r="BR615" s="51"/>
      <c r="BS615" s="51"/>
      <c r="BT615" s="51"/>
      <c r="BU615" s="51"/>
      <c r="BV615" s="51"/>
      <c r="BW615" s="51"/>
      <c r="BX615" s="51"/>
      <c r="BY615" s="51"/>
      <c r="BZ615" s="51"/>
      <c r="CA615" s="51"/>
      <c r="CB615" s="51"/>
      <c r="CC615" s="51"/>
      <c r="CD615" s="51"/>
      <c r="CE615" s="51"/>
      <c r="CF615" s="51"/>
      <c r="CG615" s="51"/>
      <c r="CH615" s="51"/>
      <c r="CI615" s="51"/>
      <c r="CJ615" s="51"/>
      <c r="CK615" s="51"/>
      <c r="CL615" s="51"/>
      <c r="CM615" s="51"/>
      <c r="CN615" s="51"/>
      <c r="CO615" s="51"/>
      <c r="CP615" s="51"/>
      <c r="CQ615" s="51"/>
      <c r="CR615" s="51"/>
      <c r="CS615" s="51"/>
      <c r="CT615" s="51"/>
      <c r="CU615" s="51"/>
      <c r="CV615" s="51"/>
      <c r="CW615" s="51"/>
      <c r="CX615" s="51"/>
      <c r="CY615" s="51"/>
      <c r="CZ615" s="51"/>
      <c r="DA615" s="51"/>
      <c r="DB615" s="51"/>
      <c r="DC615" s="51"/>
      <c r="DD615" s="51"/>
      <c r="DE615" s="51"/>
      <c r="DF615" s="51"/>
      <c r="DG615" s="51"/>
    </row>
    <row r="616">
      <c r="A616" s="51"/>
      <c r="B616" s="136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  <c r="BR616" s="51"/>
      <c r="BS616" s="51"/>
      <c r="BT616" s="51"/>
      <c r="BU616" s="51"/>
      <c r="BV616" s="51"/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  <c r="CG616" s="51"/>
      <c r="CH616" s="51"/>
      <c r="CI616" s="51"/>
      <c r="CJ616" s="51"/>
      <c r="CK616" s="51"/>
      <c r="CL616" s="51"/>
      <c r="CM616" s="51"/>
      <c r="CN616" s="51"/>
      <c r="CO616" s="51"/>
      <c r="CP616" s="51"/>
      <c r="CQ616" s="51"/>
      <c r="CR616" s="51"/>
      <c r="CS616" s="51"/>
      <c r="CT616" s="51"/>
      <c r="CU616" s="51"/>
      <c r="CV616" s="51"/>
      <c r="CW616" s="51"/>
      <c r="CX616" s="51"/>
      <c r="CY616" s="51"/>
      <c r="CZ616" s="51"/>
      <c r="DA616" s="51"/>
      <c r="DB616" s="51"/>
      <c r="DC616" s="51"/>
      <c r="DD616" s="51"/>
      <c r="DE616" s="51"/>
      <c r="DF616" s="51"/>
      <c r="DG616" s="51"/>
    </row>
    <row r="617">
      <c r="A617" s="51"/>
      <c r="B617" s="136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  <c r="BR617" s="51"/>
      <c r="BS617" s="51"/>
      <c r="BT617" s="51"/>
      <c r="BU617" s="51"/>
      <c r="BV617" s="51"/>
      <c r="BW617" s="51"/>
      <c r="BX617" s="51"/>
      <c r="BY617" s="51"/>
      <c r="BZ617" s="51"/>
      <c r="CA617" s="51"/>
      <c r="CB617" s="51"/>
      <c r="CC617" s="51"/>
      <c r="CD617" s="51"/>
      <c r="CE617" s="51"/>
      <c r="CF617" s="51"/>
      <c r="CG617" s="51"/>
      <c r="CH617" s="51"/>
      <c r="CI617" s="51"/>
      <c r="CJ617" s="51"/>
      <c r="CK617" s="51"/>
      <c r="CL617" s="51"/>
      <c r="CM617" s="51"/>
      <c r="CN617" s="51"/>
      <c r="CO617" s="51"/>
      <c r="CP617" s="51"/>
      <c r="CQ617" s="51"/>
      <c r="CR617" s="51"/>
      <c r="CS617" s="51"/>
      <c r="CT617" s="51"/>
      <c r="CU617" s="51"/>
      <c r="CV617" s="51"/>
      <c r="CW617" s="51"/>
      <c r="CX617" s="51"/>
      <c r="CY617" s="51"/>
      <c r="CZ617" s="51"/>
      <c r="DA617" s="51"/>
      <c r="DB617" s="51"/>
      <c r="DC617" s="51"/>
      <c r="DD617" s="51"/>
      <c r="DE617" s="51"/>
      <c r="DF617" s="51"/>
      <c r="DG617" s="51"/>
    </row>
    <row r="618">
      <c r="A618" s="51"/>
      <c r="B618" s="136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  <c r="BR618" s="51"/>
      <c r="BS618" s="51"/>
      <c r="BT618" s="51"/>
      <c r="BU618" s="51"/>
      <c r="BV618" s="51"/>
      <c r="BW618" s="51"/>
      <c r="BX618" s="51"/>
      <c r="BY618" s="51"/>
      <c r="BZ618" s="51"/>
      <c r="CA618" s="51"/>
      <c r="CB618" s="51"/>
      <c r="CC618" s="51"/>
      <c r="CD618" s="51"/>
      <c r="CE618" s="51"/>
      <c r="CF618" s="51"/>
      <c r="CG618" s="51"/>
      <c r="CH618" s="51"/>
      <c r="CI618" s="51"/>
      <c r="CJ618" s="51"/>
      <c r="CK618" s="51"/>
      <c r="CL618" s="51"/>
      <c r="CM618" s="51"/>
      <c r="CN618" s="51"/>
      <c r="CO618" s="51"/>
      <c r="CP618" s="51"/>
      <c r="CQ618" s="51"/>
      <c r="CR618" s="51"/>
      <c r="CS618" s="51"/>
      <c r="CT618" s="51"/>
      <c r="CU618" s="51"/>
      <c r="CV618" s="51"/>
      <c r="CW618" s="51"/>
      <c r="CX618" s="51"/>
      <c r="CY618" s="51"/>
      <c r="CZ618" s="51"/>
      <c r="DA618" s="51"/>
      <c r="DB618" s="51"/>
      <c r="DC618" s="51"/>
      <c r="DD618" s="51"/>
      <c r="DE618" s="51"/>
      <c r="DF618" s="51"/>
      <c r="DG618" s="51"/>
    </row>
    <row r="619">
      <c r="A619" s="51"/>
      <c r="B619" s="136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  <c r="BR619" s="51"/>
      <c r="BS619" s="51"/>
      <c r="BT619" s="51"/>
      <c r="BU619" s="51"/>
      <c r="BV619" s="51"/>
      <c r="BW619" s="51"/>
      <c r="BX619" s="51"/>
      <c r="BY619" s="51"/>
      <c r="BZ619" s="51"/>
      <c r="CA619" s="51"/>
      <c r="CB619" s="51"/>
      <c r="CC619" s="51"/>
      <c r="CD619" s="51"/>
      <c r="CE619" s="51"/>
      <c r="CF619" s="51"/>
      <c r="CG619" s="51"/>
      <c r="CH619" s="51"/>
      <c r="CI619" s="51"/>
      <c r="CJ619" s="51"/>
      <c r="CK619" s="51"/>
      <c r="CL619" s="51"/>
      <c r="CM619" s="51"/>
      <c r="CN619" s="51"/>
      <c r="CO619" s="51"/>
      <c r="CP619" s="51"/>
      <c r="CQ619" s="51"/>
      <c r="CR619" s="51"/>
      <c r="CS619" s="51"/>
      <c r="CT619" s="51"/>
      <c r="CU619" s="51"/>
      <c r="CV619" s="51"/>
      <c r="CW619" s="51"/>
      <c r="CX619" s="51"/>
      <c r="CY619" s="51"/>
      <c r="CZ619" s="51"/>
      <c r="DA619" s="51"/>
      <c r="DB619" s="51"/>
      <c r="DC619" s="51"/>
      <c r="DD619" s="51"/>
      <c r="DE619" s="51"/>
      <c r="DF619" s="51"/>
      <c r="DG619" s="51"/>
    </row>
    <row r="620">
      <c r="A620" s="51"/>
      <c r="B620" s="136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  <c r="BR620" s="51"/>
      <c r="BS620" s="51"/>
      <c r="BT620" s="51"/>
      <c r="BU620" s="51"/>
      <c r="BV620" s="51"/>
      <c r="BW620" s="51"/>
      <c r="BX620" s="51"/>
      <c r="BY620" s="51"/>
      <c r="BZ620" s="51"/>
      <c r="CA620" s="51"/>
      <c r="CB620" s="51"/>
      <c r="CC620" s="51"/>
      <c r="CD620" s="51"/>
      <c r="CE620" s="51"/>
      <c r="CF620" s="51"/>
      <c r="CG620" s="51"/>
      <c r="CH620" s="51"/>
      <c r="CI620" s="51"/>
      <c r="CJ620" s="51"/>
      <c r="CK620" s="51"/>
      <c r="CL620" s="51"/>
      <c r="CM620" s="51"/>
      <c r="CN620" s="51"/>
      <c r="CO620" s="51"/>
      <c r="CP620" s="51"/>
      <c r="CQ620" s="51"/>
      <c r="CR620" s="51"/>
      <c r="CS620" s="51"/>
      <c r="CT620" s="51"/>
      <c r="CU620" s="51"/>
      <c r="CV620" s="51"/>
      <c r="CW620" s="51"/>
      <c r="CX620" s="51"/>
      <c r="CY620" s="51"/>
      <c r="CZ620" s="51"/>
      <c r="DA620" s="51"/>
      <c r="DB620" s="51"/>
      <c r="DC620" s="51"/>
      <c r="DD620" s="51"/>
      <c r="DE620" s="51"/>
      <c r="DF620" s="51"/>
      <c r="DG620" s="51"/>
    </row>
    <row r="621">
      <c r="A621" s="51"/>
      <c r="B621" s="136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  <c r="BR621" s="51"/>
      <c r="BS621" s="51"/>
      <c r="BT621" s="51"/>
      <c r="BU621" s="51"/>
      <c r="BV621" s="51"/>
      <c r="BW621" s="51"/>
      <c r="BX621" s="51"/>
      <c r="BY621" s="51"/>
      <c r="BZ621" s="51"/>
      <c r="CA621" s="51"/>
      <c r="CB621" s="51"/>
      <c r="CC621" s="51"/>
      <c r="CD621" s="51"/>
      <c r="CE621" s="51"/>
      <c r="CF621" s="51"/>
      <c r="CG621" s="51"/>
      <c r="CH621" s="51"/>
      <c r="CI621" s="51"/>
      <c r="CJ621" s="51"/>
      <c r="CK621" s="51"/>
      <c r="CL621" s="51"/>
      <c r="CM621" s="51"/>
      <c r="CN621" s="51"/>
      <c r="CO621" s="51"/>
      <c r="CP621" s="51"/>
      <c r="CQ621" s="51"/>
      <c r="CR621" s="51"/>
      <c r="CS621" s="51"/>
      <c r="CT621" s="51"/>
      <c r="CU621" s="51"/>
      <c r="CV621" s="51"/>
      <c r="CW621" s="51"/>
      <c r="CX621" s="51"/>
      <c r="CY621" s="51"/>
      <c r="CZ621" s="51"/>
      <c r="DA621" s="51"/>
      <c r="DB621" s="51"/>
      <c r="DC621" s="51"/>
      <c r="DD621" s="51"/>
      <c r="DE621" s="51"/>
      <c r="DF621" s="51"/>
      <c r="DG621" s="51"/>
    </row>
    <row r="622">
      <c r="A622" s="51"/>
      <c r="B622" s="136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  <c r="BR622" s="51"/>
      <c r="BS622" s="51"/>
      <c r="BT622" s="51"/>
      <c r="BU622" s="51"/>
      <c r="BV622" s="51"/>
      <c r="BW622" s="51"/>
      <c r="BX622" s="51"/>
      <c r="BY622" s="51"/>
      <c r="BZ622" s="51"/>
      <c r="CA622" s="51"/>
      <c r="CB622" s="51"/>
      <c r="CC622" s="51"/>
      <c r="CD622" s="51"/>
      <c r="CE622" s="51"/>
      <c r="CF622" s="51"/>
      <c r="CG622" s="51"/>
      <c r="CH622" s="51"/>
      <c r="CI622" s="51"/>
      <c r="CJ622" s="51"/>
      <c r="CK622" s="51"/>
      <c r="CL622" s="51"/>
      <c r="CM622" s="51"/>
      <c r="CN622" s="51"/>
      <c r="CO622" s="51"/>
      <c r="CP622" s="51"/>
      <c r="CQ622" s="51"/>
      <c r="CR622" s="51"/>
      <c r="CS622" s="51"/>
      <c r="CT622" s="51"/>
      <c r="CU622" s="51"/>
      <c r="CV622" s="51"/>
      <c r="CW622" s="51"/>
      <c r="CX622" s="51"/>
      <c r="CY622" s="51"/>
      <c r="CZ622" s="51"/>
      <c r="DA622" s="51"/>
      <c r="DB622" s="51"/>
      <c r="DC622" s="51"/>
      <c r="DD622" s="51"/>
      <c r="DE622" s="51"/>
      <c r="DF622" s="51"/>
      <c r="DG622" s="51"/>
    </row>
    <row r="623">
      <c r="A623" s="51"/>
      <c r="B623" s="136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  <c r="BR623" s="51"/>
      <c r="BS623" s="51"/>
      <c r="BT623" s="51"/>
      <c r="BU623" s="51"/>
      <c r="BV623" s="51"/>
      <c r="BW623" s="51"/>
      <c r="BX623" s="51"/>
      <c r="BY623" s="51"/>
      <c r="BZ623" s="51"/>
      <c r="CA623" s="51"/>
      <c r="CB623" s="51"/>
      <c r="CC623" s="51"/>
      <c r="CD623" s="51"/>
      <c r="CE623" s="51"/>
      <c r="CF623" s="51"/>
      <c r="CG623" s="51"/>
      <c r="CH623" s="51"/>
      <c r="CI623" s="51"/>
      <c r="CJ623" s="51"/>
      <c r="CK623" s="51"/>
      <c r="CL623" s="51"/>
      <c r="CM623" s="51"/>
      <c r="CN623" s="51"/>
      <c r="CO623" s="51"/>
      <c r="CP623" s="51"/>
      <c r="CQ623" s="51"/>
      <c r="CR623" s="51"/>
      <c r="CS623" s="51"/>
      <c r="CT623" s="51"/>
      <c r="CU623" s="51"/>
      <c r="CV623" s="51"/>
      <c r="CW623" s="51"/>
      <c r="CX623" s="51"/>
      <c r="CY623" s="51"/>
      <c r="CZ623" s="51"/>
      <c r="DA623" s="51"/>
      <c r="DB623" s="51"/>
      <c r="DC623" s="51"/>
      <c r="DD623" s="51"/>
      <c r="DE623" s="51"/>
      <c r="DF623" s="51"/>
      <c r="DG623" s="51"/>
    </row>
    <row r="624">
      <c r="A624" s="51"/>
      <c r="B624" s="136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  <c r="BR624" s="51"/>
      <c r="BS624" s="51"/>
      <c r="BT624" s="51"/>
      <c r="BU624" s="51"/>
      <c r="BV624" s="51"/>
      <c r="BW624" s="51"/>
      <c r="BX624" s="51"/>
      <c r="BY624" s="51"/>
      <c r="BZ624" s="51"/>
      <c r="CA624" s="51"/>
      <c r="CB624" s="51"/>
      <c r="CC624" s="51"/>
      <c r="CD624" s="51"/>
      <c r="CE624" s="51"/>
      <c r="CF624" s="51"/>
      <c r="CG624" s="51"/>
      <c r="CH624" s="51"/>
      <c r="CI624" s="51"/>
      <c r="CJ624" s="51"/>
      <c r="CK624" s="51"/>
      <c r="CL624" s="51"/>
      <c r="CM624" s="51"/>
      <c r="CN624" s="51"/>
      <c r="CO624" s="51"/>
      <c r="CP624" s="51"/>
      <c r="CQ624" s="51"/>
      <c r="CR624" s="51"/>
      <c r="CS624" s="51"/>
      <c r="CT624" s="51"/>
      <c r="CU624" s="51"/>
      <c r="CV624" s="51"/>
      <c r="CW624" s="51"/>
      <c r="CX624" s="51"/>
      <c r="CY624" s="51"/>
      <c r="CZ624" s="51"/>
      <c r="DA624" s="51"/>
      <c r="DB624" s="51"/>
      <c r="DC624" s="51"/>
      <c r="DD624" s="51"/>
      <c r="DE624" s="51"/>
      <c r="DF624" s="51"/>
      <c r="DG624" s="51"/>
    </row>
    <row r="625">
      <c r="A625" s="51"/>
      <c r="B625" s="136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  <c r="BR625" s="51"/>
      <c r="BS625" s="51"/>
      <c r="BT625" s="51"/>
      <c r="BU625" s="51"/>
      <c r="BV625" s="51"/>
      <c r="BW625" s="51"/>
      <c r="BX625" s="51"/>
      <c r="BY625" s="51"/>
      <c r="BZ625" s="51"/>
      <c r="CA625" s="51"/>
      <c r="CB625" s="51"/>
      <c r="CC625" s="51"/>
      <c r="CD625" s="51"/>
      <c r="CE625" s="51"/>
      <c r="CF625" s="51"/>
      <c r="CG625" s="51"/>
      <c r="CH625" s="51"/>
      <c r="CI625" s="51"/>
      <c r="CJ625" s="51"/>
      <c r="CK625" s="51"/>
      <c r="CL625" s="51"/>
      <c r="CM625" s="51"/>
      <c r="CN625" s="51"/>
      <c r="CO625" s="51"/>
      <c r="CP625" s="51"/>
      <c r="CQ625" s="51"/>
      <c r="CR625" s="51"/>
      <c r="CS625" s="51"/>
      <c r="CT625" s="51"/>
      <c r="CU625" s="51"/>
      <c r="CV625" s="51"/>
      <c r="CW625" s="51"/>
      <c r="CX625" s="51"/>
      <c r="CY625" s="51"/>
      <c r="CZ625" s="51"/>
      <c r="DA625" s="51"/>
      <c r="DB625" s="51"/>
      <c r="DC625" s="51"/>
      <c r="DD625" s="51"/>
      <c r="DE625" s="51"/>
      <c r="DF625" s="51"/>
      <c r="DG625" s="51"/>
    </row>
    <row r="626">
      <c r="A626" s="51"/>
      <c r="B626" s="136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51"/>
      <c r="BH626" s="51"/>
      <c r="BI626" s="51"/>
      <c r="BJ626" s="51"/>
      <c r="BK626" s="51"/>
      <c r="BL626" s="51"/>
      <c r="BM626" s="51"/>
      <c r="BN626" s="51"/>
      <c r="BO626" s="51"/>
      <c r="BP626" s="51"/>
      <c r="BQ626" s="51"/>
      <c r="BR626" s="51"/>
      <c r="BS626" s="51"/>
      <c r="BT626" s="51"/>
      <c r="BU626" s="51"/>
      <c r="BV626" s="51"/>
      <c r="BW626" s="51"/>
      <c r="BX626" s="51"/>
      <c r="BY626" s="51"/>
      <c r="BZ626" s="51"/>
      <c r="CA626" s="51"/>
      <c r="CB626" s="51"/>
      <c r="CC626" s="51"/>
      <c r="CD626" s="51"/>
      <c r="CE626" s="51"/>
      <c r="CF626" s="51"/>
      <c r="CG626" s="51"/>
      <c r="CH626" s="51"/>
      <c r="CI626" s="51"/>
      <c r="CJ626" s="51"/>
      <c r="CK626" s="51"/>
      <c r="CL626" s="51"/>
      <c r="CM626" s="51"/>
      <c r="CN626" s="51"/>
      <c r="CO626" s="51"/>
      <c r="CP626" s="51"/>
      <c r="CQ626" s="51"/>
      <c r="CR626" s="51"/>
      <c r="CS626" s="51"/>
      <c r="CT626" s="51"/>
      <c r="CU626" s="51"/>
      <c r="CV626" s="51"/>
      <c r="CW626" s="51"/>
      <c r="CX626" s="51"/>
      <c r="CY626" s="51"/>
      <c r="CZ626" s="51"/>
      <c r="DA626" s="51"/>
      <c r="DB626" s="51"/>
      <c r="DC626" s="51"/>
      <c r="DD626" s="51"/>
      <c r="DE626" s="51"/>
      <c r="DF626" s="51"/>
      <c r="DG626" s="51"/>
    </row>
    <row r="627">
      <c r="A627" s="51"/>
      <c r="B627" s="136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51"/>
      <c r="BH627" s="51"/>
      <c r="BI627" s="51"/>
      <c r="BJ627" s="51"/>
      <c r="BK627" s="51"/>
      <c r="BL627" s="51"/>
      <c r="BM627" s="51"/>
      <c r="BN627" s="51"/>
      <c r="BO627" s="51"/>
      <c r="BP627" s="51"/>
      <c r="BQ627" s="51"/>
      <c r="BR627" s="51"/>
      <c r="BS627" s="51"/>
      <c r="BT627" s="51"/>
      <c r="BU627" s="51"/>
      <c r="BV627" s="51"/>
      <c r="BW627" s="51"/>
      <c r="BX627" s="51"/>
      <c r="BY627" s="51"/>
      <c r="BZ627" s="51"/>
      <c r="CA627" s="51"/>
      <c r="CB627" s="51"/>
      <c r="CC627" s="51"/>
      <c r="CD627" s="51"/>
      <c r="CE627" s="51"/>
      <c r="CF627" s="51"/>
      <c r="CG627" s="51"/>
      <c r="CH627" s="51"/>
      <c r="CI627" s="51"/>
      <c r="CJ627" s="51"/>
      <c r="CK627" s="51"/>
      <c r="CL627" s="51"/>
      <c r="CM627" s="51"/>
      <c r="CN627" s="51"/>
      <c r="CO627" s="51"/>
      <c r="CP627" s="51"/>
      <c r="CQ627" s="51"/>
      <c r="CR627" s="51"/>
      <c r="CS627" s="51"/>
      <c r="CT627" s="51"/>
      <c r="CU627" s="51"/>
      <c r="CV627" s="51"/>
      <c r="CW627" s="51"/>
      <c r="CX627" s="51"/>
      <c r="CY627" s="51"/>
      <c r="CZ627" s="51"/>
      <c r="DA627" s="51"/>
      <c r="DB627" s="51"/>
      <c r="DC627" s="51"/>
      <c r="DD627" s="51"/>
      <c r="DE627" s="51"/>
      <c r="DF627" s="51"/>
      <c r="DG627" s="51"/>
    </row>
    <row r="628">
      <c r="A628" s="51"/>
      <c r="B628" s="136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1"/>
      <c r="BH628" s="51"/>
      <c r="BI628" s="51"/>
      <c r="BJ628" s="51"/>
      <c r="BK628" s="51"/>
      <c r="BL628" s="51"/>
      <c r="BM628" s="51"/>
      <c r="BN628" s="51"/>
      <c r="BO628" s="51"/>
      <c r="BP628" s="51"/>
      <c r="BQ628" s="51"/>
      <c r="BR628" s="51"/>
      <c r="BS628" s="51"/>
      <c r="BT628" s="51"/>
      <c r="BU628" s="51"/>
      <c r="BV628" s="51"/>
      <c r="BW628" s="51"/>
      <c r="BX628" s="51"/>
      <c r="BY628" s="51"/>
      <c r="BZ628" s="51"/>
      <c r="CA628" s="51"/>
      <c r="CB628" s="51"/>
      <c r="CC628" s="51"/>
      <c r="CD628" s="51"/>
      <c r="CE628" s="51"/>
      <c r="CF628" s="51"/>
      <c r="CG628" s="51"/>
      <c r="CH628" s="51"/>
      <c r="CI628" s="51"/>
      <c r="CJ628" s="51"/>
      <c r="CK628" s="51"/>
      <c r="CL628" s="51"/>
      <c r="CM628" s="51"/>
      <c r="CN628" s="51"/>
      <c r="CO628" s="51"/>
      <c r="CP628" s="51"/>
      <c r="CQ628" s="51"/>
      <c r="CR628" s="51"/>
      <c r="CS628" s="51"/>
      <c r="CT628" s="51"/>
      <c r="CU628" s="51"/>
      <c r="CV628" s="51"/>
      <c r="CW628" s="51"/>
      <c r="CX628" s="51"/>
      <c r="CY628" s="51"/>
      <c r="CZ628" s="51"/>
      <c r="DA628" s="51"/>
      <c r="DB628" s="51"/>
      <c r="DC628" s="51"/>
      <c r="DD628" s="51"/>
      <c r="DE628" s="51"/>
      <c r="DF628" s="51"/>
      <c r="DG628" s="51"/>
    </row>
    <row r="629">
      <c r="A629" s="51"/>
      <c r="B629" s="136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51"/>
      <c r="BH629" s="51"/>
      <c r="BI629" s="51"/>
      <c r="BJ629" s="51"/>
      <c r="BK629" s="51"/>
      <c r="BL629" s="51"/>
      <c r="BM629" s="51"/>
      <c r="BN629" s="51"/>
      <c r="BO629" s="51"/>
      <c r="BP629" s="51"/>
      <c r="BQ629" s="51"/>
      <c r="BR629" s="51"/>
      <c r="BS629" s="51"/>
      <c r="BT629" s="51"/>
      <c r="BU629" s="51"/>
      <c r="BV629" s="51"/>
      <c r="BW629" s="51"/>
      <c r="BX629" s="51"/>
      <c r="BY629" s="51"/>
      <c r="BZ629" s="51"/>
      <c r="CA629" s="51"/>
      <c r="CB629" s="51"/>
      <c r="CC629" s="51"/>
      <c r="CD629" s="51"/>
      <c r="CE629" s="51"/>
      <c r="CF629" s="51"/>
      <c r="CG629" s="51"/>
      <c r="CH629" s="51"/>
      <c r="CI629" s="51"/>
      <c r="CJ629" s="51"/>
      <c r="CK629" s="51"/>
      <c r="CL629" s="51"/>
      <c r="CM629" s="51"/>
      <c r="CN629" s="51"/>
      <c r="CO629" s="51"/>
      <c r="CP629" s="51"/>
      <c r="CQ629" s="51"/>
      <c r="CR629" s="51"/>
      <c r="CS629" s="51"/>
      <c r="CT629" s="51"/>
      <c r="CU629" s="51"/>
      <c r="CV629" s="51"/>
      <c r="CW629" s="51"/>
      <c r="CX629" s="51"/>
      <c r="CY629" s="51"/>
      <c r="CZ629" s="51"/>
      <c r="DA629" s="51"/>
      <c r="DB629" s="51"/>
      <c r="DC629" s="51"/>
      <c r="DD629" s="51"/>
      <c r="DE629" s="51"/>
      <c r="DF629" s="51"/>
      <c r="DG629" s="51"/>
    </row>
    <row r="630">
      <c r="A630" s="51"/>
      <c r="B630" s="136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1"/>
      <c r="BH630" s="51"/>
      <c r="BI630" s="51"/>
      <c r="BJ630" s="51"/>
      <c r="BK630" s="51"/>
      <c r="BL630" s="51"/>
      <c r="BM630" s="51"/>
      <c r="BN630" s="51"/>
      <c r="BO630" s="51"/>
      <c r="BP630" s="51"/>
      <c r="BQ630" s="51"/>
      <c r="BR630" s="51"/>
      <c r="BS630" s="51"/>
      <c r="BT630" s="51"/>
      <c r="BU630" s="51"/>
      <c r="BV630" s="51"/>
      <c r="BW630" s="51"/>
      <c r="BX630" s="51"/>
      <c r="BY630" s="51"/>
      <c r="BZ630" s="51"/>
      <c r="CA630" s="51"/>
      <c r="CB630" s="51"/>
      <c r="CC630" s="51"/>
      <c r="CD630" s="51"/>
      <c r="CE630" s="51"/>
      <c r="CF630" s="51"/>
      <c r="CG630" s="51"/>
      <c r="CH630" s="51"/>
      <c r="CI630" s="51"/>
      <c r="CJ630" s="51"/>
      <c r="CK630" s="51"/>
      <c r="CL630" s="51"/>
      <c r="CM630" s="51"/>
      <c r="CN630" s="51"/>
      <c r="CO630" s="51"/>
      <c r="CP630" s="51"/>
      <c r="CQ630" s="51"/>
      <c r="CR630" s="51"/>
      <c r="CS630" s="51"/>
      <c r="CT630" s="51"/>
      <c r="CU630" s="51"/>
      <c r="CV630" s="51"/>
      <c r="CW630" s="51"/>
      <c r="CX630" s="51"/>
      <c r="CY630" s="51"/>
      <c r="CZ630" s="51"/>
      <c r="DA630" s="51"/>
      <c r="DB630" s="51"/>
      <c r="DC630" s="51"/>
      <c r="DD630" s="51"/>
      <c r="DE630" s="51"/>
      <c r="DF630" s="51"/>
      <c r="DG630" s="51"/>
    </row>
    <row r="631">
      <c r="A631" s="51"/>
      <c r="B631" s="136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51"/>
      <c r="BH631" s="51"/>
      <c r="BI631" s="51"/>
      <c r="BJ631" s="51"/>
      <c r="BK631" s="51"/>
      <c r="BL631" s="51"/>
      <c r="BM631" s="51"/>
      <c r="BN631" s="51"/>
      <c r="BO631" s="51"/>
      <c r="BP631" s="51"/>
      <c r="BQ631" s="51"/>
      <c r="BR631" s="51"/>
      <c r="BS631" s="51"/>
      <c r="BT631" s="51"/>
      <c r="BU631" s="51"/>
      <c r="BV631" s="51"/>
      <c r="BW631" s="51"/>
      <c r="BX631" s="51"/>
      <c r="BY631" s="51"/>
      <c r="BZ631" s="51"/>
      <c r="CA631" s="51"/>
      <c r="CB631" s="51"/>
      <c r="CC631" s="51"/>
      <c r="CD631" s="51"/>
      <c r="CE631" s="51"/>
      <c r="CF631" s="51"/>
      <c r="CG631" s="51"/>
      <c r="CH631" s="51"/>
      <c r="CI631" s="51"/>
      <c r="CJ631" s="51"/>
      <c r="CK631" s="51"/>
      <c r="CL631" s="51"/>
      <c r="CM631" s="51"/>
      <c r="CN631" s="51"/>
      <c r="CO631" s="51"/>
      <c r="CP631" s="51"/>
      <c r="CQ631" s="51"/>
      <c r="CR631" s="51"/>
      <c r="CS631" s="51"/>
      <c r="CT631" s="51"/>
      <c r="CU631" s="51"/>
      <c r="CV631" s="51"/>
      <c r="CW631" s="51"/>
      <c r="CX631" s="51"/>
      <c r="CY631" s="51"/>
      <c r="CZ631" s="51"/>
      <c r="DA631" s="51"/>
      <c r="DB631" s="51"/>
      <c r="DC631" s="51"/>
      <c r="DD631" s="51"/>
      <c r="DE631" s="51"/>
      <c r="DF631" s="51"/>
      <c r="DG631" s="51"/>
    </row>
    <row r="632">
      <c r="A632" s="51"/>
      <c r="B632" s="136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51"/>
      <c r="BH632" s="51"/>
      <c r="BI632" s="51"/>
      <c r="BJ632" s="51"/>
      <c r="BK632" s="51"/>
      <c r="BL632" s="51"/>
      <c r="BM632" s="51"/>
      <c r="BN632" s="51"/>
      <c r="BO632" s="51"/>
      <c r="BP632" s="51"/>
      <c r="BQ632" s="51"/>
      <c r="BR632" s="51"/>
      <c r="BS632" s="51"/>
      <c r="BT632" s="51"/>
      <c r="BU632" s="51"/>
      <c r="BV632" s="51"/>
      <c r="BW632" s="51"/>
      <c r="BX632" s="51"/>
      <c r="BY632" s="51"/>
      <c r="BZ632" s="51"/>
      <c r="CA632" s="51"/>
      <c r="CB632" s="51"/>
      <c r="CC632" s="51"/>
      <c r="CD632" s="51"/>
      <c r="CE632" s="51"/>
      <c r="CF632" s="51"/>
      <c r="CG632" s="51"/>
      <c r="CH632" s="51"/>
      <c r="CI632" s="51"/>
      <c r="CJ632" s="51"/>
      <c r="CK632" s="51"/>
      <c r="CL632" s="51"/>
      <c r="CM632" s="51"/>
      <c r="CN632" s="51"/>
      <c r="CO632" s="51"/>
      <c r="CP632" s="51"/>
      <c r="CQ632" s="51"/>
      <c r="CR632" s="51"/>
      <c r="CS632" s="51"/>
      <c r="CT632" s="51"/>
      <c r="CU632" s="51"/>
      <c r="CV632" s="51"/>
      <c r="CW632" s="51"/>
      <c r="CX632" s="51"/>
      <c r="CY632" s="51"/>
      <c r="CZ632" s="51"/>
      <c r="DA632" s="51"/>
      <c r="DB632" s="51"/>
      <c r="DC632" s="51"/>
      <c r="DD632" s="51"/>
      <c r="DE632" s="51"/>
      <c r="DF632" s="51"/>
      <c r="DG632" s="51"/>
    </row>
    <row r="633">
      <c r="A633" s="51"/>
      <c r="B633" s="136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51"/>
      <c r="BH633" s="51"/>
      <c r="BI633" s="51"/>
      <c r="BJ633" s="51"/>
      <c r="BK633" s="51"/>
      <c r="BL633" s="51"/>
      <c r="BM633" s="51"/>
      <c r="BN633" s="51"/>
      <c r="BO633" s="51"/>
      <c r="BP633" s="51"/>
      <c r="BQ633" s="51"/>
      <c r="BR633" s="51"/>
      <c r="BS633" s="51"/>
      <c r="BT633" s="51"/>
      <c r="BU633" s="51"/>
      <c r="BV633" s="51"/>
      <c r="BW633" s="51"/>
      <c r="BX633" s="51"/>
      <c r="BY633" s="51"/>
      <c r="BZ633" s="51"/>
      <c r="CA633" s="51"/>
      <c r="CB633" s="51"/>
      <c r="CC633" s="51"/>
      <c r="CD633" s="51"/>
      <c r="CE633" s="51"/>
      <c r="CF633" s="51"/>
      <c r="CG633" s="51"/>
      <c r="CH633" s="51"/>
      <c r="CI633" s="51"/>
      <c r="CJ633" s="51"/>
      <c r="CK633" s="51"/>
      <c r="CL633" s="51"/>
      <c r="CM633" s="51"/>
      <c r="CN633" s="51"/>
      <c r="CO633" s="51"/>
      <c r="CP633" s="51"/>
      <c r="CQ633" s="51"/>
      <c r="CR633" s="51"/>
      <c r="CS633" s="51"/>
      <c r="CT633" s="51"/>
      <c r="CU633" s="51"/>
      <c r="CV633" s="51"/>
      <c r="CW633" s="51"/>
      <c r="CX633" s="51"/>
      <c r="CY633" s="51"/>
      <c r="CZ633" s="51"/>
      <c r="DA633" s="51"/>
      <c r="DB633" s="51"/>
      <c r="DC633" s="51"/>
      <c r="DD633" s="51"/>
      <c r="DE633" s="51"/>
      <c r="DF633" s="51"/>
      <c r="DG633" s="51"/>
    </row>
    <row r="634">
      <c r="A634" s="51"/>
      <c r="B634" s="136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51"/>
      <c r="BN634" s="51"/>
      <c r="BO634" s="51"/>
      <c r="BP634" s="51"/>
      <c r="BQ634" s="51"/>
      <c r="BR634" s="51"/>
      <c r="BS634" s="51"/>
      <c r="BT634" s="51"/>
      <c r="BU634" s="51"/>
      <c r="BV634" s="51"/>
      <c r="BW634" s="51"/>
      <c r="BX634" s="51"/>
      <c r="BY634" s="51"/>
      <c r="BZ634" s="51"/>
      <c r="CA634" s="51"/>
      <c r="CB634" s="51"/>
      <c r="CC634" s="51"/>
      <c r="CD634" s="51"/>
      <c r="CE634" s="51"/>
      <c r="CF634" s="51"/>
      <c r="CG634" s="51"/>
      <c r="CH634" s="51"/>
      <c r="CI634" s="51"/>
      <c r="CJ634" s="51"/>
      <c r="CK634" s="51"/>
      <c r="CL634" s="51"/>
      <c r="CM634" s="51"/>
      <c r="CN634" s="51"/>
      <c r="CO634" s="51"/>
      <c r="CP634" s="51"/>
      <c r="CQ634" s="51"/>
      <c r="CR634" s="51"/>
      <c r="CS634" s="51"/>
      <c r="CT634" s="51"/>
      <c r="CU634" s="51"/>
      <c r="CV634" s="51"/>
      <c r="CW634" s="51"/>
      <c r="CX634" s="51"/>
      <c r="CY634" s="51"/>
      <c r="CZ634" s="51"/>
      <c r="DA634" s="51"/>
      <c r="DB634" s="51"/>
      <c r="DC634" s="51"/>
      <c r="DD634" s="51"/>
      <c r="DE634" s="51"/>
      <c r="DF634" s="51"/>
      <c r="DG634" s="51"/>
    </row>
    <row r="635">
      <c r="A635" s="51"/>
      <c r="B635" s="136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51"/>
      <c r="BH635" s="51"/>
      <c r="BI635" s="51"/>
      <c r="BJ635" s="51"/>
      <c r="BK635" s="51"/>
      <c r="BL635" s="51"/>
      <c r="BM635" s="51"/>
      <c r="BN635" s="51"/>
      <c r="BO635" s="51"/>
      <c r="BP635" s="51"/>
      <c r="BQ635" s="51"/>
      <c r="BR635" s="51"/>
      <c r="BS635" s="51"/>
      <c r="BT635" s="51"/>
      <c r="BU635" s="51"/>
      <c r="BV635" s="51"/>
      <c r="BW635" s="51"/>
      <c r="BX635" s="51"/>
      <c r="BY635" s="51"/>
      <c r="BZ635" s="51"/>
      <c r="CA635" s="51"/>
      <c r="CB635" s="51"/>
      <c r="CC635" s="51"/>
      <c r="CD635" s="51"/>
      <c r="CE635" s="51"/>
      <c r="CF635" s="51"/>
      <c r="CG635" s="51"/>
      <c r="CH635" s="51"/>
      <c r="CI635" s="51"/>
      <c r="CJ635" s="51"/>
      <c r="CK635" s="51"/>
      <c r="CL635" s="51"/>
      <c r="CM635" s="51"/>
      <c r="CN635" s="51"/>
      <c r="CO635" s="51"/>
      <c r="CP635" s="51"/>
      <c r="CQ635" s="51"/>
      <c r="CR635" s="51"/>
      <c r="CS635" s="51"/>
      <c r="CT635" s="51"/>
      <c r="CU635" s="51"/>
      <c r="CV635" s="51"/>
      <c r="CW635" s="51"/>
      <c r="CX635" s="51"/>
      <c r="CY635" s="51"/>
      <c r="CZ635" s="51"/>
      <c r="DA635" s="51"/>
      <c r="DB635" s="51"/>
      <c r="DC635" s="51"/>
      <c r="DD635" s="51"/>
      <c r="DE635" s="51"/>
      <c r="DF635" s="51"/>
      <c r="DG635" s="51"/>
    </row>
    <row r="636">
      <c r="A636" s="51"/>
      <c r="B636" s="136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51"/>
      <c r="BH636" s="51"/>
      <c r="BI636" s="51"/>
      <c r="BJ636" s="51"/>
      <c r="BK636" s="51"/>
      <c r="BL636" s="51"/>
      <c r="BM636" s="51"/>
      <c r="BN636" s="51"/>
      <c r="BO636" s="51"/>
      <c r="BP636" s="51"/>
      <c r="BQ636" s="51"/>
      <c r="BR636" s="51"/>
      <c r="BS636" s="51"/>
      <c r="BT636" s="51"/>
      <c r="BU636" s="51"/>
      <c r="BV636" s="51"/>
      <c r="BW636" s="51"/>
      <c r="BX636" s="51"/>
      <c r="BY636" s="51"/>
      <c r="BZ636" s="51"/>
      <c r="CA636" s="51"/>
      <c r="CB636" s="51"/>
      <c r="CC636" s="51"/>
      <c r="CD636" s="51"/>
      <c r="CE636" s="51"/>
      <c r="CF636" s="51"/>
      <c r="CG636" s="51"/>
      <c r="CH636" s="51"/>
      <c r="CI636" s="51"/>
      <c r="CJ636" s="51"/>
      <c r="CK636" s="51"/>
      <c r="CL636" s="51"/>
      <c r="CM636" s="51"/>
      <c r="CN636" s="51"/>
      <c r="CO636" s="51"/>
      <c r="CP636" s="51"/>
      <c r="CQ636" s="51"/>
      <c r="CR636" s="51"/>
      <c r="CS636" s="51"/>
      <c r="CT636" s="51"/>
      <c r="CU636" s="51"/>
      <c r="CV636" s="51"/>
      <c r="CW636" s="51"/>
      <c r="CX636" s="51"/>
      <c r="CY636" s="51"/>
      <c r="CZ636" s="51"/>
      <c r="DA636" s="51"/>
      <c r="DB636" s="51"/>
      <c r="DC636" s="51"/>
      <c r="DD636" s="51"/>
      <c r="DE636" s="51"/>
      <c r="DF636" s="51"/>
      <c r="DG636" s="51"/>
    </row>
    <row r="637">
      <c r="A637" s="51"/>
      <c r="B637" s="136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51"/>
      <c r="BH637" s="51"/>
      <c r="BI637" s="51"/>
      <c r="BJ637" s="51"/>
      <c r="BK637" s="51"/>
      <c r="BL637" s="51"/>
      <c r="BM637" s="51"/>
      <c r="BN637" s="51"/>
      <c r="BO637" s="51"/>
      <c r="BP637" s="51"/>
      <c r="BQ637" s="51"/>
      <c r="BR637" s="51"/>
      <c r="BS637" s="51"/>
      <c r="BT637" s="51"/>
      <c r="BU637" s="51"/>
      <c r="BV637" s="51"/>
      <c r="BW637" s="51"/>
      <c r="BX637" s="51"/>
      <c r="BY637" s="51"/>
      <c r="BZ637" s="51"/>
      <c r="CA637" s="51"/>
      <c r="CB637" s="51"/>
      <c r="CC637" s="51"/>
      <c r="CD637" s="51"/>
      <c r="CE637" s="51"/>
      <c r="CF637" s="51"/>
      <c r="CG637" s="51"/>
      <c r="CH637" s="51"/>
      <c r="CI637" s="51"/>
      <c r="CJ637" s="51"/>
      <c r="CK637" s="51"/>
      <c r="CL637" s="51"/>
      <c r="CM637" s="51"/>
      <c r="CN637" s="51"/>
      <c r="CO637" s="51"/>
      <c r="CP637" s="51"/>
      <c r="CQ637" s="51"/>
      <c r="CR637" s="51"/>
      <c r="CS637" s="51"/>
      <c r="CT637" s="51"/>
      <c r="CU637" s="51"/>
      <c r="CV637" s="51"/>
      <c r="CW637" s="51"/>
      <c r="CX637" s="51"/>
      <c r="CY637" s="51"/>
      <c r="CZ637" s="51"/>
      <c r="DA637" s="51"/>
      <c r="DB637" s="51"/>
      <c r="DC637" s="51"/>
      <c r="DD637" s="51"/>
      <c r="DE637" s="51"/>
      <c r="DF637" s="51"/>
      <c r="DG637" s="51"/>
    </row>
    <row r="638">
      <c r="A638" s="51"/>
      <c r="B638" s="136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51"/>
      <c r="BH638" s="51"/>
      <c r="BI638" s="51"/>
      <c r="BJ638" s="51"/>
      <c r="BK638" s="51"/>
      <c r="BL638" s="51"/>
      <c r="BM638" s="51"/>
      <c r="BN638" s="51"/>
      <c r="BO638" s="51"/>
      <c r="BP638" s="51"/>
      <c r="BQ638" s="51"/>
      <c r="BR638" s="51"/>
      <c r="BS638" s="51"/>
      <c r="BT638" s="51"/>
      <c r="BU638" s="51"/>
      <c r="BV638" s="51"/>
      <c r="BW638" s="51"/>
      <c r="BX638" s="51"/>
      <c r="BY638" s="51"/>
      <c r="BZ638" s="51"/>
      <c r="CA638" s="51"/>
      <c r="CB638" s="51"/>
      <c r="CC638" s="51"/>
      <c r="CD638" s="51"/>
      <c r="CE638" s="51"/>
      <c r="CF638" s="51"/>
      <c r="CG638" s="51"/>
      <c r="CH638" s="51"/>
      <c r="CI638" s="51"/>
      <c r="CJ638" s="51"/>
      <c r="CK638" s="51"/>
      <c r="CL638" s="51"/>
      <c r="CM638" s="51"/>
      <c r="CN638" s="51"/>
      <c r="CO638" s="51"/>
      <c r="CP638" s="51"/>
      <c r="CQ638" s="51"/>
      <c r="CR638" s="51"/>
      <c r="CS638" s="51"/>
      <c r="CT638" s="51"/>
      <c r="CU638" s="51"/>
      <c r="CV638" s="51"/>
      <c r="CW638" s="51"/>
      <c r="CX638" s="51"/>
      <c r="CY638" s="51"/>
      <c r="CZ638" s="51"/>
      <c r="DA638" s="51"/>
      <c r="DB638" s="51"/>
      <c r="DC638" s="51"/>
      <c r="DD638" s="51"/>
      <c r="DE638" s="51"/>
      <c r="DF638" s="51"/>
      <c r="DG638" s="51"/>
    </row>
    <row r="639">
      <c r="A639" s="51"/>
      <c r="B639" s="136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51"/>
      <c r="BH639" s="51"/>
      <c r="BI639" s="51"/>
      <c r="BJ639" s="51"/>
      <c r="BK639" s="51"/>
      <c r="BL639" s="51"/>
      <c r="BM639" s="51"/>
      <c r="BN639" s="51"/>
      <c r="BO639" s="51"/>
      <c r="BP639" s="51"/>
      <c r="BQ639" s="51"/>
      <c r="BR639" s="51"/>
      <c r="BS639" s="51"/>
      <c r="BT639" s="51"/>
      <c r="BU639" s="51"/>
      <c r="BV639" s="51"/>
      <c r="BW639" s="51"/>
      <c r="BX639" s="51"/>
      <c r="BY639" s="51"/>
      <c r="BZ639" s="51"/>
      <c r="CA639" s="51"/>
      <c r="CB639" s="51"/>
      <c r="CC639" s="51"/>
      <c r="CD639" s="51"/>
      <c r="CE639" s="51"/>
      <c r="CF639" s="51"/>
      <c r="CG639" s="51"/>
      <c r="CH639" s="51"/>
      <c r="CI639" s="51"/>
      <c r="CJ639" s="51"/>
      <c r="CK639" s="51"/>
      <c r="CL639" s="51"/>
      <c r="CM639" s="51"/>
      <c r="CN639" s="51"/>
      <c r="CO639" s="51"/>
      <c r="CP639" s="51"/>
      <c r="CQ639" s="51"/>
      <c r="CR639" s="51"/>
      <c r="CS639" s="51"/>
      <c r="CT639" s="51"/>
      <c r="CU639" s="51"/>
      <c r="CV639" s="51"/>
      <c r="CW639" s="51"/>
      <c r="CX639" s="51"/>
      <c r="CY639" s="51"/>
      <c r="CZ639" s="51"/>
      <c r="DA639" s="51"/>
      <c r="DB639" s="51"/>
      <c r="DC639" s="51"/>
      <c r="DD639" s="51"/>
      <c r="DE639" s="51"/>
      <c r="DF639" s="51"/>
      <c r="DG639" s="51"/>
    </row>
    <row r="640">
      <c r="A640" s="51"/>
      <c r="B640" s="136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51"/>
      <c r="BH640" s="51"/>
      <c r="BI640" s="51"/>
      <c r="BJ640" s="51"/>
      <c r="BK640" s="51"/>
      <c r="BL640" s="51"/>
      <c r="BM640" s="51"/>
      <c r="BN640" s="51"/>
      <c r="BO640" s="51"/>
      <c r="BP640" s="51"/>
      <c r="BQ640" s="51"/>
      <c r="BR640" s="51"/>
      <c r="BS640" s="51"/>
      <c r="BT640" s="51"/>
      <c r="BU640" s="51"/>
      <c r="BV640" s="51"/>
      <c r="BW640" s="51"/>
      <c r="BX640" s="51"/>
      <c r="BY640" s="51"/>
      <c r="BZ640" s="51"/>
      <c r="CA640" s="51"/>
      <c r="CB640" s="51"/>
      <c r="CC640" s="51"/>
      <c r="CD640" s="51"/>
      <c r="CE640" s="51"/>
      <c r="CF640" s="51"/>
      <c r="CG640" s="51"/>
      <c r="CH640" s="51"/>
      <c r="CI640" s="51"/>
      <c r="CJ640" s="51"/>
      <c r="CK640" s="51"/>
      <c r="CL640" s="51"/>
      <c r="CM640" s="51"/>
      <c r="CN640" s="51"/>
      <c r="CO640" s="51"/>
      <c r="CP640" s="51"/>
      <c r="CQ640" s="51"/>
      <c r="CR640" s="51"/>
      <c r="CS640" s="51"/>
      <c r="CT640" s="51"/>
      <c r="CU640" s="51"/>
      <c r="CV640" s="51"/>
      <c r="CW640" s="51"/>
      <c r="CX640" s="51"/>
      <c r="CY640" s="51"/>
      <c r="CZ640" s="51"/>
      <c r="DA640" s="51"/>
      <c r="DB640" s="51"/>
      <c r="DC640" s="51"/>
      <c r="DD640" s="51"/>
      <c r="DE640" s="51"/>
      <c r="DF640" s="51"/>
      <c r="DG640" s="51"/>
    </row>
    <row r="641">
      <c r="A641" s="51"/>
      <c r="B641" s="136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51"/>
      <c r="BH641" s="51"/>
      <c r="BI641" s="51"/>
      <c r="BJ641" s="51"/>
      <c r="BK641" s="51"/>
      <c r="BL641" s="51"/>
      <c r="BM641" s="51"/>
      <c r="BN641" s="51"/>
      <c r="BO641" s="51"/>
      <c r="BP641" s="51"/>
      <c r="BQ641" s="51"/>
      <c r="BR641" s="51"/>
      <c r="BS641" s="51"/>
      <c r="BT641" s="51"/>
      <c r="BU641" s="51"/>
      <c r="BV641" s="51"/>
      <c r="BW641" s="51"/>
      <c r="BX641" s="51"/>
      <c r="BY641" s="51"/>
      <c r="BZ641" s="51"/>
      <c r="CA641" s="51"/>
      <c r="CB641" s="51"/>
      <c r="CC641" s="51"/>
      <c r="CD641" s="51"/>
      <c r="CE641" s="51"/>
      <c r="CF641" s="51"/>
      <c r="CG641" s="51"/>
      <c r="CH641" s="51"/>
      <c r="CI641" s="51"/>
      <c r="CJ641" s="51"/>
      <c r="CK641" s="51"/>
      <c r="CL641" s="51"/>
      <c r="CM641" s="51"/>
      <c r="CN641" s="51"/>
      <c r="CO641" s="51"/>
      <c r="CP641" s="51"/>
      <c r="CQ641" s="51"/>
      <c r="CR641" s="51"/>
      <c r="CS641" s="51"/>
      <c r="CT641" s="51"/>
      <c r="CU641" s="51"/>
      <c r="CV641" s="51"/>
      <c r="CW641" s="51"/>
      <c r="CX641" s="51"/>
      <c r="CY641" s="51"/>
      <c r="CZ641" s="51"/>
      <c r="DA641" s="51"/>
      <c r="DB641" s="51"/>
      <c r="DC641" s="51"/>
      <c r="DD641" s="51"/>
      <c r="DE641" s="51"/>
      <c r="DF641" s="51"/>
      <c r="DG641" s="51"/>
    </row>
    <row r="642">
      <c r="A642" s="51"/>
      <c r="B642" s="136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51"/>
      <c r="BH642" s="51"/>
      <c r="BI642" s="51"/>
      <c r="BJ642" s="51"/>
      <c r="BK642" s="51"/>
      <c r="BL642" s="51"/>
      <c r="BM642" s="51"/>
      <c r="BN642" s="51"/>
      <c r="BO642" s="51"/>
      <c r="BP642" s="51"/>
      <c r="BQ642" s="51"/>
      <c r="BR642" s="51"/>
      <c r="BS642" s="51"/>
      <c r="BT642" s="51"/>
      <c r="BU642" s="51"/>
      <c r="BV642" s="51"/>
      <c r="BW642" s="51"/>
      <c r="BX642" s="51"/>
      <c r="BY642" s="51"/>
      <c r="BZ642" s="51"/>
      <c r="CA642" s="51"/>
      <c r="CB642" s="51"/>
      <c r="CC642" s="51"/>
      <c r="CD642" s="51"/>
      <c r="CE642" s="51"/>
      <c r="CF642" s="51"/>
      <c r="CG642" s="51"/>
      <c r="CH642" s="51"/>
      <c r="CI642" s="51"/>
      <c r="CJ642" s="51"/>
      <c r="CK642" s="51"/>
      <c r="CL642" s="51"/>
      <c r="CM642" s="51"/>
      <c r="CN642" s="51"/>
      <c r="CO642" s="51"/>
      <c r="CP642" s="51"/>
      <c r="CQ642" s="51"/>
      <c r="CR642" s="51"/>
      <c r="CS642" s="51"/>
      <c r="CT642" s="51"/>
      <c r="CU642" s="51"/>
      <c r="CV642" s="51"/>
      <c r="CW642" s="51"/>
      <c r="CX642" s="51"/>
      <c r="CY642" s="51"/>
      <c r="CZ642" s="51"/>
      <c r="DA642" s="51"/>
      <c r="DB642" s="51"/>
      <c r="DC642" s="51"/>
      <c r="DD642" s="51"/>
      <c r="DE642" s="51"/>
      <c r="DF642" s="51"/>
      <c r="DG642" s="51"/>
    </row>
    <row r="643">
      <c r="A643" s="51"/>
      <c r="B643" s="136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51"/>
      <c r="BH643" s="51"/>
      <c r="BI643" s="51"/>
      <c r="BJ643" s="51"/>
      <c r="BK643" s="51"/>
      <c r="BL643" s="51"/>
      <c r="BM643" s="51"/>
      <c r="BN643" s="51"/>
      <c r="BO643" s="51"/>
      <c r="BP643" s="51"/>
      <c r="BQ643" s="51"/>
      <c r="BR643" s="51"/>
      <c r="BS643" s="51"/>
      <c r="BT643" s="51"/>
      <c r="BU643" s="51"/>
      <c r="BV643" s="51"/>
      <c r="BW643" s="51"/>
      <c r="BX643" s="51"/>
      <c r="BY643" s="51"/>
      <c r="BZ643" s="51"/>
      <c r="CA643" s="51"/>
      <c r="CB643" s="51"/>
      <c r="CC643" s="51"/>
      <c r="CD643" s="51"/>
      <c r="CE643" s="51"/>
      <c r="CF643" s="51"/>
      <c r="CG643" s="51"/>
      <c r="CH643" s="51"/>
      <c r="CI643" s="51"/>
      <c r="CJ643" s="51"/>
      <c r="CK643" s="51"/>
      <c r="CL643" s="51"/>
      <c r="CM643" s="51"/>
      <c r="CN643" s="51"/>
      <c r="CO643" s="51"/>
      <c r="CP643" s="51"/>
      <c r="CQ643" s="51"/>
      <c r="CR643" s="51"/>
      <c r="CS643" s="51"/>
      <c r="CT643" s="51"/>
      <c r="CU643" s="51"/>
      <c r="CV643" s="51"/>
      <c r="CW643" s="51"/>
      <c r="CX643" s="51"/>
      <c r="CY643" s="51"/>
      <c r="CZ643" s="51"/>
      <c r="DA643" s="51"/>
      <c r="DB643" s="51"/>
      <c r="DC643" s="51"/>
      <c r="DD643" s="51"/>
      <c r="DE643" s="51"/>
      <c r="DF643" s="51"/>
      <c r="DG643" s="51"/>
    </row>
    <row r="644">
      <c r="A644" s="51"/>
      <c r="B644" s="136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51"/>
      <c r="BH644" s="51"/>
      <c r="BI644" s="51"/>
      <c r="BJ644" s="51"/>
      <c r="BK644" s="51"/>
      <c r="BL644" s="51"/>
      <c r="BM644" s="51"/>
      <c r="BN644" s="51"/>
      <c r="BO644" s="51"/>
      <c r="BP644" s="51"/>
      <c r="BQ644" s="51"/>
      <c r="BR644" s="51"/>
      <c r="BS644" s="51"/>
      <c r="BT644" s="51"/>
      <c r="BU644" s="51"/>
      <c r="BV644" s="51"/>
      <c r="BW644" s="51"/>
      <c r="BX644" s="51"/>
      <c r="BY644" s="51"/>
      <c r="BZ644" s="51"/>
      <c r="CA644" s="51"/>
      <c r="CB644" s="51"/>
      <c r="CC644" s="51"/>
      <c r="CD644" s="51"/>
      <c r="CE644" s="51"/>
      <c r="CF644" s="51"/>
      <c r="CG644" s="51"/>
      <c r="CH644" s="51"/>
      <c r="CI644" s="51"/>
      <c r="CJ644" s="51"/>
      <c r="CK644" s="51"/>
      <c r="CL644" s="51"/>
      <c r="CM644" s="51"/>
      <c r="CN644" s="51"/>
      <c r="CO644" s="51"/>
      <c r="CP644" s="51"/>
      <c r="CQ644" s="51"/>
      <c r="CR644" s="51"/>
      <c r="CS644" s="51"/>
      <c r="CT644" s="51"/>
      <c r="CU644" s="51"/>
      <c r="CV644" s="51"/>
      <c r="CW644" s="51"/>
      <c r="CX644" s="51"/>
      <c r="CY644" s="51"/>
      <c r="CZ644" s="51"/>
      <c r="DA644" s="51"/>
      <c r="DB644" s="51"/>
      <c r="DC644" s="51"/>
      <c r="DD644" s="51"/>
      <c r="DE644" s="51"/>
      <c r="DF644" s="51"/>
      <c r="DG644" s="51"/>
    </row>
    <row r="645">
      <c r="A645" s="51"/>
      <c r="B645" s="136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51"/>
      <c r="BH645" s="51"/>
      <c r="BI645" s="51"/>
      <c r="BJ645" s="51"/>
      <c r="BK645" s="51"/>
      <c r="BL645" s="51"/>
      <c r="BM645" s="51"/>
      <c r="BN645" s="51"/>
      <c r="BO645" s="51"/>
      <c r="BP645" s="51"/>
      <c r="BQ645" s="51"/>
      <c r="BR645" s="51"/>
      <c r="BS645" s="51"/>
      <c r="BT645" s="51"/>
      <c r="BU645" s="51"/>
      <c r="BV645" s="51"/>
      <c r="BW645" s="51"/>
      <c r="BX645" s="51"/>
      <c r="BY645" s="51"/>
      <c r="BZ645" s="51"/>
      <c r="CA645" s="51"/>
      <c r="CB645" s="51"/>
      <c r="CC645" s="51"/>
      <c r="CD645" s="51"/>
      <c r="CE645" s="51"/>
      <c r="CF645" s="51"/>
      <c r="CG645" s="51"/>
      <c r="CH645" s="51"/>
      <c r="CI645" s="51"/>
      <c r="CJ645" s="51"/>
      <c r="CK645" s="51"/>
      <c r="CL645" s="51"/>
      <c r="CM645" s="51"/>
      <c r="CN645" s="51"/>
      <c r="CO645" s="51"/>
      <c r="CP645" s="51"/>
      <c r="CQ645" s="51"/>
      <c r="CR645" s="51"/>
      <c r="CS645" s="51"/>
      <c r="CT645" s="51"/>
      <c r="CU645" s="51"/>
      <c r="CV645" s="51"/>
      <c r="CW645" s="51"/>
      <c r="CX645" s="51"/>
      <c r="CY645" s="51"/>
      <c r="CZ645" s="51"/>
      <c r="DA645" s="51"/>
      <c r="DB645" s="51"/>
      <c r="DC645" s="51"/>
      <c r="DD645" s="51"/>
      <c r="DE645" s="51"/>
      <c r="DF645" s="51"/>
      <c r="DG645" s="51"/>
    </row>
    <row r="646">
      <c r="A646" s="51"/>
      <c r="B646" s="136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51"/>
      <c r="BH646" s="51"/>
      <c r="BI646" s="51"/>
      <c r="BJ646" s="51"/>
      <c r="BK646" s="51"/>
      <c r="BL646" s="51"/>
      <c r="BM646" s="51"/>
      <c r="BN646" s="51"/>
      <c r="BO646" s="51"/>
      <c r="BP646" s="51"/>
      <c r="BQ646" s="51"/>
      <c r="BR646" s="51"/>
      <c r="BS646" s="51"/>
      <c r="BT646" s="51"/>
      <c r="BU646" s="51"/>
      <c r="BV646" s="51"/>
      <c r="BW646" s="51"/>
      <c r="BX646" s="51"/>
      <c r="BY646" s="51"/>
      <c r="BZ646" s="51"/>
      <c r="CA646" s="51"/>
      <c r="CB646" s="51"/>
      <c r="CC646" s="51"/>
      <c r="CD646" s="51"/>
      <c r="CE646" s="51"/>
      <c r="CF646" s="51"/>
      <c r="CG646" s="51"/>
      <c r="CH646" s="51"/>
      <c r="CI646" s="51"/>
      <c r="CJ646" s="51"/>
      <c r="CK646" s="51"/>
      <c r="CL646" s="51"/>
      <c r="CM646" s="51"/>
      <c r="CN646" s="51"/>
      <c r="CO646" s="51"/>
      <c r="CP646" s="51"/>
      <c r="CQ646" s="51"/>
      <c r="CR646" s="51"/>
      <c r="CS646" s="51"/>
      <c r="CT646" s="51"/>
      <c r="CU646" s="51"/>
      <c r="CV646" s="51"/>
      <c r="CW646" s="51"/>
      <c r="CX646" s="51"/>
      <c r="CY646" s="51"/>
      <c r="CZ646" s="51"/>
      <c r="DA646" s="51"/>
      <c r="DB646" s="51"/>
      <c r="DC646" s="51"/>
      <c r="DD646" s="51"/>
      <c r="DE646" s="51"/>
      <c r="DF646" s="51"/>
      <c r="DG646" s="51"/>
    </row>
    <row r="647">
      <c r="A647" s="51"/>
      <c r="B647" s="136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51"/>
      <c r="BH647" s="51"/>
      <c r="BI647" s="51"/>
      <c r="BJ647" s="51"/>
      <c r="BK647" s="51"/>
      <c r="BL647" s="51"/>
      <c r="BM647" s="51"/>
      <c r="BN647" s="51"/>
      <c r="BO647" s="51"/>
      <c r="BP647" s="51"/>
      <c r="BQ647" s="51"/>
      <c r="BR647" s="51"/>
      <c r="BS647" s="51"/>
      <c r="BT647" s="51"/>
      <c r="BU647" s="51"/>
      <c r="BV647" s="51"/>
      <c r="BW647" s="51"/>
      <c r="BX647" s="51"/>
      <c r="BY647" s="51"/>
      <c r="BZ647" s="51"/>
      <c r="CA647" s="51"/>
      <c r="CB647" s="51"/>
      <c r="CC647" s="51"/>
      <c r="CD647" s="51"/>
      <c r="CE647" s="51"/>
      <c r="CF647" s="51"/>
      <c r="CG647" s="51"/>
      <c r="CH647" s="51"/>
      <c r="CI647" s="51"/>
      <c r="CJ647" s="51"/>
      <c r="CK647" s="51"/>
      <c r="CL647" s="51"/>
      <c r="CM647" s="51"/>
      <c r="CN647" s="51"/>
      <c r="CO647" s="51"/>
      <c r="CP647" s="51"/>
      <c r="CQ647" s="51"/>
      <c r="CR647" s="51"/>
      <c r="CS647" s="51"/>
      <c r="CT647" s="51"/>
      <c r="CU647" s="51"/>
      <c r="CV647" s="51"/>
      <c r="CW647" s="51"/>
      <c r="CX647" s="51"/>
      <c r="CY647" s="51"/>
      <c r="CZ647" s="51"/>
      <c r="DA647" s="51"/>
      <c r="DB647" s="51"/>
      <c r="DC647" s="51"/>
      <c r="DD647" s="51"/>
      <c r="DE647" s="51"/>
      <c r="DF647" s="51"/>
      <c r="DG647" s="51"/>
    </row>
    <row r="648">
      <c r="A648" s="51"/>
      <c r="B648" s="136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51"/>
      <c r="BH648" s="51"/>
      <c r="BI648" s="51"/>
      <c r="BJ648" s="51"/>
      <c r="BK648" s="51"/>
      <c r="BL648" s="51"/>
      <c r="BM648" s="51"/>
      <c r="BN648" s="51"/>
      <c r="BO648" s="51"/>
      <c r="BP648" s="51"/>
      <c r="BQ648" s="51"/>
      <c r="BR648" s="51"/>
      <c r="BS648" s="51"/>
      <c r="BT648" s="51"/>
      <c r="BU648" s="51"/>
      <c r="BV648" s="51"/>
      <c r="BW648" s="51"/>
      <c r="BX648" s="51"/>
      <c r="BY648" s="51"/>
      <c r="BZ648" s="51"/>
      <c r="CA648" s="51"/>
      <c r="CB648" s="51"/>
      <c r="CC648" s="51"/>
      <c r="CD648" s="51"/>
      <c r="CE648" s="51"/>
      <c r="CF648" s="51"/>
      <c r="CG648" s="51"/>
      <c r="CH648" s="51"/>
      <c r="CI648" s="51"/>
      <c r="CJ648" s="51"/>
      <c r="CK648" s="51"/>
      <c r="CL648" s="51"/>
      <c r="CM648" s="51"/>
      <c r="CN648" s="51"/>
      <c r="CO648" s="51"/>
      <c r="CP648" s="51"/>
      <c r="CQ648" s="51"/>
      <c r="CR648" s="51"/>
      <c r="CS648" s="51"/>
      <c r="CT648" s="51"/>
      <c r="CU648" s="51"/>
      <c r="CV648" s="51"/>
      <c r="CW648" s="51"/>
      <c r="CX648" s="51"/>
      <c r="CY648" s="51"/>
      <c r="CZ648" s="51"/>
      <c r="DA648" s="51"/>
      <c r="DB648" s="51"/>
      <c r="DC648" s="51"/>
      <c r="DD648" s="51"/>
      <c r="DE648" s="51"/>
      <c r="DF648" s="51"/>
      <c r="DG648" s="51"/>
    </row>
    <row r="649">
      <c r="A649" s="51"/>
      <c r="B649" s="136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51"/>
      <c r="BH649" s="51"/>
      <c r="BI649" s="51"/>
      <c r="BJ649" s="51"/>
      <c r="BK649" s="51"/>
      <c r="BL649" s="51"/>
      <c r="BM649" s="51"/>
      <c r="BN649" s="51"/>
      <c r="BO649" s="51"/>
      <c r="BP649" s="51"/>
      <c r="BQ649" s="51"/>
      <c r="BR649" s="51"/>
      <c r="BS649" s="51"/>
      <c r="BT649" s="51"/>
      <c r="BU649" s="51"/>
      <c r="BV649" s="51"/>
      <c r="BW649" s="51"/>
      <c r="BX649" s="51"/>
      <c r="BY649" s="51"/>
      <c r="BZ649" s="51"/>
      <c r="CA649" s="51"/>
      <c r="CB649" s="51"/>
      <c r="CC649" s="51"/>
      <c r="CD649" s="51"/>
      <c r="CE649" s="51"/>
      <c r="CF649" s="51"/>
      <c r="CG649" s="51"/>
      <c r="CH649" s="51"/>
      <c r="CI649" s="51"/>
      <c r="CJ649" s="51"/>
      <c r="CK649" s="51"/>
      <c r="CL649" s="51"/>
      <c r="CM649" s="51"/>
      <c r="CN649" s="51"/>
      <c r="CO649" s="51"/>
      <c r="CP649" s="51"/>
      <c r="CQ649" s="51"/>
      <c r="CR649" s="51"/>
      <c r="CS649" s="51"/>
      <c r="CT649" s="51"/>
      <c r="CU649" s="51"/>
      <c r="CV649" s="51"/>
      <c r="CW649" s="51"/>
      <c r="CX649" s="51"/>
      <c r="CY649" s="51"/>
      <c r="CZ649" s="51"/>
      <c r="DA649" s="51"/>
      <c r="DB649" s="51"/>
      <c r="DC649" s="51"/>
      <c r="DD649" s="51"/>
      <c r="DE649" s="51"/>
      <c r="DF649" s="51"/>
      <c r="DG649" s="51"/>
    </row>
    <row r="650">
      <c r="A650" s="51"/>
      <c r="B650" s="136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51"/>
      <c r="BH650" s="51"/>
      <c r="BI650" s="51"/>
      <c r="BJ650" s="51"/>
      <c r="BK650" s="51"/>
      <c r="BL650" s="51"/>
      <c r="BM650" s="51"/>
      <c r="BN650" s="51"/>
      <c r="BO650" s="51"/>
      <c r="BP650" s="51"/>
      <c r="BQ650" s="51"/>
      <c r="BR650" s="51"/>
      <c r="BS650" s="51"/>
      <c r="BT650" s="51"/>
      <c r="BU650" s="51"/>
      <c r="BV650" s="51"/>
      <c r="BW650" s="51"/>
      <c r="BX650" s="51"/>
      <c r="BY650" s="51"/>
      <c r="BZ650" s="51"/>
      <c r="CA650" s="51"/>
      <c r="CB650" s="51"/>
      <c r="CC650" s="51"/>
      <c r="CD650" s="51"/>
      <c r="CE650" s="51"/>
      <c r="CF650" s="51"/>
      <c r="CG650" s="51"/>
      <c r="CH650" s="51"/>
      <c r="CI650" s="51"/>
      <c r="CJ650" s="51"/>
      <c r="CK650" s="51"/>
      <c r="CL650" s="51"/>
      <c r="CM650" s="51"/>
      <c r="CN650" s="51"/>
      <c r="CO650" s="51"/>
      <c r="CP650" s="51"/>
      <c r="CQ650" s="51"/>
      <c r="CR650" s="51"/>
      <c r="CS650" s="51"/>
      <c r="CT650" s="51"/>
      <c r="CU650" s="51"/>
      <c r="CV650" s="51"/>
      <c r="CW650" s="51"/>
      <c r="CX650" s="51"/>
      <c r="CY650" s="51"/>
      <c r="CZ650" s="51"/>
      <c r="DA650" s="51"/>
      <c r="DB650" s="51"/>
      <c r="DC650" s="51"/>
      <c r="DD650" s="51"/>
      <c r="DE650" s="51"/>
      <c r="DF650" s="51"/>
      <c r="DG650" s="51"/>
    </row>
    <row r="651">
      <c r="A651" s="51"/>
      <c r="B651" s="136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51"/>
      <c r="BH651" s="51"/>
      <c r="BI651" s="51"/>
      <c r="BJ651" s="51"/>
      <c r="BK651" s="51"/>
      <c r="BL651" s="51"/>
      <c r="BM651" s="51"/>
      <c r="BN651" s="51"/>
      <c r="BO651" s="51"/>
      <c r="BP651" s="51"/>
      <c r="BQ651" s="51"/>
      <c r="BR651" s="51"/>
      <c r="BS651" s="51"/>
      <c r="BT651" s="51"/>
      <c r="BU651" s="51"/>
      <c r="BV651" s="51"/>
      <c r="BW651" s="51"/>
      <c r="BX651" s="51"/>
      <c r="BY651" s="51"/>
      <c r="BZ651" s="51"/>
      <c r="CA651" s="51"/>
      <c r="CB651" s="51"/>
      <c r="CC651" s="51"/>
      <c r="CD651" s="51"/>
      <c r="CE651" s="51"/>
      <c r="CF651" s="51"/>
      <c r="CG651" s="51"/>
      <c r="CH651" s="51"/>
      <c r="CI651" s="51"/>
      <c r="CJ651" s="51"/>
      <c r="CK651" s="51"/>
      <c r="CL651" s="51"/>
      <c r="CM651" s="51"/>
      <c r="CN651" s="51"/>
      <c r="CO651" s="51"/>
      <c r="CP651" s="51"/>
      <c r="CQ651" s="51"/>
      <c r="CR651" s="51"/>
      <c r="CS651" s="51"/>
      <c r="CT651" s="51"/>
      <c r="CU651" s="51"/>
      <c r="CV651" s="51"/>
      <c r="CW651" s="51"/>
      <c r="CX651" s="51"/>
      <c r="CY651" s="51"/>
      <c r="CZ651" s="51"/>
      <c r="DA651" s="51"/>
      <c r="DB651" s="51"/>
      <c r="DC651" s="51"/>
      <c r="DD651" s="51"/>
      <c r="DE651" s="51"/>
      <c r="DF651" s="51"/>
      <c r="DG651" s="51"/>
    </row>
    <row r="652">
      <c r="A652" s="51"/>
      <c r="B652" s="136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51"/>
      <c r="BH652" s="51"/>
      <c r="BI652" s="51"/>
      <c r="BJ652" s="51"/>
      <c r="BK652" s="51"/>
      <c r="BL652" s="51"/>
      <c r="BM652" s="51"/>
      <c r="BN652" s="51"/>
      <c r="BO652" s="51"/>
      <c r="BP652" s="51"/>
      <c r="BQ652" s="51"/>
      <c r="BR652" s="51"/>
      <c r="BS652" s="51"/>
      <c r="BT652" s="51"/>
      <c r="BU652" s="51"/>
      <c r="BV652" s="51"/>
      <c r="BW652" s="51"/>
      <c r="BX652" s="51"/>
      <c r="BY652" s="51"/>
      <c r="BZ652" s="51"/>
      <c r="CA652" s="51"/>
      <c r="CB652" s="51"/>
      <c r="CC652" s="51"/>
      <c r="CD652" s="51"/>
      <c r="CE652" s="51"/>
      <c r="CF652" s="51"/>
      <c r="CG652" s="51"/>
      <c r="CH652" s="51"/>
      <c r="CI652" s="51"/>
      <c r="CJ652" s="51"/>
      <c r="CK652" s="51"/>
      <c r="CL652" s="51"/>
      <c r="CM652" s="51"/>
      <c r="CN652" s="51"/>
      <c r="CO652" s="51"/>
      <c r="CP652" s="51"/>
      <c r="CQ652" s="51"/>
      <c r="CR652" s="51"/>
      <c r="CS652" s="51"/>
      <c r="CT652" s="51"/>
      <c r="CU652" s="51"/>
      <c r="CV652" s="51"/>
      <c r="CW652" s="51"/>
      <c r="CX652" s="51"/>
      <c r="CY652" s="51"/>
      <c r="CZ652" s="51"/>
      <c r="DA652" s="51"/>
      <c r="DB652" s="51"/>
      <c r="DC652" s="51"/>
      <c r="DD652" s="51"/>
      <c r="DE652" s="51"/>
      <c r="DF652" s="51"/>
      <c r="DG652" s="51"/>
    </row>
    <row r="653">
      <c r="A653" s="51"/>
      <c r="B653" s="136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1"/>
      <c r="BH653" s="51"/>
      <c r="BI653" s="51"/>
      <c r="BJ653" s="51"/>
      <c r="BK653" s="51"/>
      <c r="BL653" s="51"/>
      <c r="BM653" s="51"/>
      <c r="BN653" s="51"/>
      <c r="BO653" s="51"/>
      <c r="BP653" s="51"/>
      <c r="BQ653" s="51"/>
      <c r="BR653" s="51"/>
      <c r="BS653" s="51"/>
      <c r="BT653" s="51"/>
      <c r="BU653" s="51"/>
      <c r="BV653" s="51"/>
      <c r="BW653" s="51"/>
      <c r="BX653" s="51"/>
      <c r="BY653" s="51"/>
      <c r="BZ653" s="51"/>
      <c r="CA653" s="51"/>
      <c r="CB653" s="51"/>
      <c r="CC653" s="51"/>
      <c r="CD653" s="51"/>
      <c r="CE653" s="51"/>
      <c r="CF653" s="51"/>
      <c r="CG653" s="51"/>
      <c r="CH653" s="51"/>
      <c r="CI653" s="51"/>
      <c r="CJ653" s="51"/>
      <c r="CK653" s="51"/>
      <c r="CL653" s="51"/>
      <c r="CM653" s="51"/>
      <c r="CN653" s="51"/>
      <c r="CO653" s="51"/>
      <c r="CP653" s="51"/>
      <c r="CQ653" s="51"/>
      <c r="CR653" s="51"/>
      <c r="CS653" s="51"/>
      <c r="CT653" s="51"/>
      <c r="CU653" s="51"/>
      <c r="CV653" s="51"/>
      <c r="CW653" s="51"/>
      <c r="CX653" s="51"/>
      <c r="CY653" s="51"/>
      <c r="CZ653" s="51"/>
      <c r="DA653" s="51"/>
      <c r="DB653" s="51"/>
      <c r="DC653" s="51"/>
      <c r="DD653" s="51"/>
      <c r="DE653" s="51"/>
      <c r="DF653" s="51"/>
      <c r="DG653" s="51"/>
    </row>
    <row r="654">
      <c r="A654" s="51"/>
      <c r="B654" s="136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51"/>
      <c r="BH654" s="51"/>
      <c r="BI654" s="51"/>
      <c r="BJ654" s="51"/>
      <c r="BK654" s="51"/>
      <c r="BL654" s="51"/>
      <c r="BM654" s="51"/>
      <c r="BN654" s="51"/>
      <c r="BO654" s="51"/>
      <c r="BP654" s="51"/>
      <c r="BQ654" s="51"/>
      <c r="BR654" s="51"/>
      <c r="BS654" s="51"/>
      <c r="BT654" s="51"/>
      <c r="BU654" s="51"/>
      <c r="BV654" s="51"/>
      <c r="BW654" s="51"/>
      <c r="BX654" s="51"/>
      <c r="BY654" s="51"/>
      <c r="BZ654" s="51"/>
      <c r="CA654" s="51"/>
      <c r="CB654" s="51"/>
      <c r="CC654" s="51"/>
      <c r="CD654" s="51"/>
      <c r="CE654" s="51"/>
      <c r="CF654" s="51"/>
      <c r="CG654" s="51"/>
      <c r="CH654" s="51"/>
      <c r="CI654" s="51"/>
      <c r="CJ654" s="51"/>
      <c r="CK654" s="51"/>
      <c r="CL654" s="51"/>
      <c r="CM654" s="51"/>
      <c r="CN654" s="51"/>
      <c r="CO654" s="51"/>
      <c r="CP654" s="51"/>
      <c r="CQ654" s="51"/>
      <c r="CR654" s="51"/>
      <c r="CS654" s="51"/>
      <c r="CT654" s="51"/>
      <c r="CU654" s="51"/>
      <c r="CV654" s="51"/>
      <c r="CW654" s="51"/>
      <c r="CX654" s="51"/>
      <c r="CY654" s="51"/>
      <c r="CZ654" s="51"/>
      <c r="DA654" s="51"/>
      <c r="DB654" s="51"/>
      <c r="DC654" s="51"/>
      <c r="DD654" s="51"/>
      <c r="DE654" s="51"/>
      <c r="DF654" s="51"/>
      <c r="DG654" s="51"/>
    </row>
    <row r="655">
      <c r="A655" s="51"/>
      <c r="B655" s="136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51"/>
      <c r="BH655" s="51"/>
      <c r="BI655" s="51"/>
      <c r="BJ655" s="51"/>
      <c r="BK655" s="51"/>
      <c r="BL655" s="51"/>
      <c r="BM655" s="51"/>
      <c r="BN655" s="51"/>
      <c r="BO655" s="51"/>
      <c r="BP655" s="51"/>
      <c r="BQ655" s="51"/>
      <c r="BR655" s="51"/>
      <c r="BS655" s="51"/>
      <c r="BT655" s="51"/>
      <c r="BU655" s="51"/>
      <c r="BV655" s="51"/>
      <c r="BW655" s="51"/>
      <c r="BX655" s="51"/>
      <c r="BY655" s="51"/>
      <c r="BZ655" s="51"/>
      <c r="CA655" s="51"/>
      <c r="CB655" s="51"/>
      <c r="CC655" s="51"/>
      <c r="CD655" s="51"/>
      <c r="CE655" s="51"/>
      <c r="CF655" s="51"/>
      <c r="CG655" s="51"/>
      <c r="CH655" s="51"/>
      <c r="CI655" s="51"/>
      <c r="CJ655" s="51"/>
      <c r="CK655" s="51"/>
      <c r="CL655" s="51"/>
      <c r="CM655" s="51"/>
      <c r="CN655" s="51"/>
      <c r="CO655" s="51"/>
      <c r="CP655" s="51"/>
      <c r="CQ655" s="51"/>
      <c r="CR655" s="51"/>
      <c r="CS655" s="51"/>
      <c r="CT655" s="51"/>
      <c r="CU655" s="51"/>
      <c r="CV655" s="51"/>
      <c r="CW655" s="51"/>
      <c r="CX655" s="51"/>
      <c r="CY655" s="51"/>
      <c r="CZ655" s="51"/>
      <c r="DA655" s="51"/>
      <c r="DB655" s="51"/>
      <c r="DC655" s="51"/>
      <c r="DD655" s="51"/>
      <c r="DE655" s="51"/>
      <c r="DF655" s="51"/>
      <c r="DG655" s="51"/>
    </row>
    <row r="656">
      <c r="A656" s="51"/>
      <c r="B656" s="136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/>
      <c r="BB656" s="51"/>
      <c r="BC656" s="51"/>
      <c r="BD656" s="51"/>
      <c r="BE656" s="51"/>
      <c r="BF656" s="51"/>
      <c r="BG656" s="51"/>
      <c r="BH656" s="51"/>
      <c r="BI656" s="51"/>
      <c r="BJ656" s="51"/>
      <c r="BK656" s="51"/>
      <c r="BL656" s="51"/>
      <c r="BM656" s="51"/>
      <c r="BN656" s="51"/>
      <c r="BO656" s="51"/>
      <c r="BP656" s="51"/>
      <c r="BQ656" s="51"/>
      <c r="BR656" s="51"/>
      <c r="BS656" s="51"/>
      <c r="BT656" s="51"/>
      <c r="BU656" s="51"/>
      <c r="BV656" s="51"/>
      <c r="BW656" s="51"/>
      <c r="BX656" s="51"/>
      <c r="BY656" s="51"/>
      <c r="BZ656" s="51"/>
      <c r="CA656" s="51"/>
      <c r="CB656" s="51"/>
      <c r="CC656" s="51"/>
      <c r="CD656" s="51"/>
      <c r="CE656" s="51"/>
      <c r="CF656" s="51"/>
      <c r="CG656" s="51"/>
      <c r="CH656" s="51"/>
      <c r="CI656" s="51"/>
      <c r="CJ656" s="51"/>
      <c r="CK656" s="51"/>
      <c r="CL656" s="51"/>
      <c r="CM656" s="51"/>
      <c r="CN656" s="51"/>
      <c r="CO656" s="51"/>
      <c r="CP656" s="51"/>
      <c r="CQ656" s="51"/>
      <c r="CR656" s="51"/>
      <c r="CS656" s="51"/>
      <c r="CT656" s="51"/>
      <c r="CU656" s="51"/>
      <c r="CV656" s="51"/>
      <c r="CW656" s="51"/>
      <c r="CX656" s="51"/>
      <c r="CY656" s="51"/>
      <c r="CZ656" s="51"/>
      <c r="DA656" s="51"/>
      <c r="DB656" s="51"/>
      <c r="DC656" s="51"/>
      <c r="DD656" s="51"/>
      <c r="DE656" s="51"/>
      <c r="DF656" s="51"/>
      <c r="DG656" s="51"/>
    </row>
    <row r="657">
      <c r="A657" s="51"/>
      <c r="B657" s="136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51"/>
      <c r="BH657" s="51"/>
      <c r="BI657" s="51"/>
      <c r="BJ657" s="51"/>
      <c r="BK657" s="51"/>
      <c r="BL657" s="51"/>
      <c r="BM657" s="51"/>
      <c r="BN657" s="51"/>
      <c r="BO657" s="51"/>
      <c r="BP657" s="51"/>
      <c r="BQ657" s="51"/>
      <c r="BR657" s="51"/>
      <c r="BS657" s="51"/>
      <c r="BT657" s="51"/>
      <c r="BU657" s="51"/>
      <c r="BV657" s="51"/>
      <c r="BW657" s="51"/>
      <c r="BX657" s="51"/>
      <c r="BY657" s="51"/>
      <c r="BZ657" s="51"/>
      <c r="CA657" s="51"/>
      <c r="CB657" s="51"/>
      <c r="CC657" s="51"/>
      <c r="CD657" s="51"/>
      <c r="CE657" s="51"/>
      <c r="CF657" s="51"/>
      <c r="CG657" s="51"/>
      <c r="CH657" s="51"/>
      <c r="CI657" s="51"/>
      <c r="CJ657" s="51"/>
      <c r="CK657" s="51"/>
      <c r="CL657" s="51"/>
      <c r="CM657" s="51"/>
      <c r="CN657" s="51"/>
      <c r="CO657" s="51"/>
      <c r="CP657" s="51"/>
      <c r="CQ657" s="51"/>
      <c r="CR657" s="51"/>
      <c r="CS657" s="51"/>
      <c r="CT657" s="51"/>
      <c r="CU657" s="51"/>
      <c r="CV657" s="51"/>
      <c r="CW657" s="51"/>
      <c r="CX657" s="51"/>
      <c r="CY657" s="51"/>
      <c r="CZ657" s="51"/>
      <c r="DA657" s="51"/>
      <c r="DB657" s="51"/>
      <c r="DC657" s="51"/>
      <c r="DD657" s="51"/>
      <c r="DE657" s="51"/>
      <c r="DF657" s="51"/>
      <c r="DG657" s="51"/>
    </row>
    <row r="658">
      <c r="A658" s="51"/>
      <c r="B658" s="136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51"/>
      <c r="BH658" s="51"/>
      <c r="BI658" s="51"/>
      <c r="BJ658" s="51"/>
      <c r="BK658" s="51"/>
      <c r="BL658" s="51"/>
      <c r="BM658" s="51"/>
      <c r="BN658" s="51"/>
      <c r="BO658" s="51"/>
      <c r="BP658" s="51"/>
      <c r="BQ658" s="51"/>
      <c r="BR658" s="51"/>
      <c r="BS658" s="51"/>
      <c r="BT658" s="51"/>
      <c r="BU658" s="51"/>
      <c r="BV658" s="51"/>
      <c r="BW658" s="51"/>
      <c r="BX658" s="51"/>
      <c r="BY658" s="51"/>
      <c r="BZ658" s="51"/>
      <c r="CA658" s="51"/>
      <c r="CB658" s="51"/>
      <c r="CC658" s="51"/>
      <c r="CD658" s="51"/>
      <c r="CE658" s="51"/>
      <c r="CF658" s="51"/>
      <c r="CG658" s="51"/>
      <c r="CH658" s="51"/>
      <c r="CI658" s="51"/>
      <c r="CJ658" s="51"/>
      <c r="CK658" s="51"/>
      <c r="CL658" s="51"/>
      <c r="CM658" s="51"/>
      <c r="CN658" s="51"/>
      <c r="CO658" s="51"/>
      <c r="CP658" s="51"/>
      <c r="CQ658" s="51"/>
      <c r="CR658" s="51"/>
      <c r="CS658" s="51"/>
      <c r="CT658" s="51"/>
      <c r="CU658" s="51"/>
      <c r="CV658" s="51"/>
      <c r="CW658" s="51"/>
      <c r="CX658" s="51"/>
      <c r="CY658" s="51"/>
      <c r="CZ658" s="51"/>
      <c r="DA658" s="51"/>
      <c r="DB658" s="51"/>
      <c r="DC658" s="51"/>
      <c r="DD658" s="51"/>
      <c r="DE658" s="51"/>
      <c r="DF658" s="51"/>
      <c r="DG658" s="51"/>
    </row>
    <row r="659">
      <c r="A659" s="51"/>
      <c r="B659" s="136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51"/>
      <c r="BH659" s="51"/>
      <c r="BI659" s="51"/>
      <c r="BJ659" s="51"/>
      <c r="BK659" s="51"/>
      <c r="BL659" s="51"/>
      <c r="BM659" s="51"/>
      <c r="BN659" s="51"/>
      <c r="BO659" s="51"/>
      <c r="BP659" s="51"/>
      <c r="BQ659" s="51"/>
      <c r="BR659" s="51"/>
      <c r="BS659" s="51"/>
      <c r="BT659" s="51"/>
      <c r="BU659" s="51"/>
      <c r="BV659" s="51"/>
      <c r="BW659" s="51"/>
      <c r="BX659" s="51"/>
      <c r="BY659" s="51"/>
      <c r="BZ659" s="51"/>
      <c r="CA659" s="51"/>
      <c r="CB659" s="51"/>
      <c r="CC659" s="51"/>
      <c r="CD659" s="51"/>
      <c r="CE659" s="51"/>
      <c r="CF659" s="51"/>
      <c r="CG659" s="51"/>
      <c r="CH659" s="51"/>
      <c r="CI659" s="51"/>
      <c r="CJ659" s="51"/>
      <c r="CK659" s="51"/>
      <c r="CL659" s="51"/>
      <c r="CM659" s="51"/>
      <c r="CN659" s="51"/>
      <c r="CO659" s="51"/>
      <c r="CP659" s="51"/>
      <c r="CQ659" s="51"/>
      <c r="CR659" s="51"/>
      <c r="CS659" s="51"/>
      <c r="CT659" s="51"/>
      <c r="CU659" s="51"/>
      <c r="CV659" s="51"/>
      <c r="CW659" s="51"/>
      <c r="CX659" s="51"/>
      <c r="CY659" s="51"/>
      <c r="CZ659" s="51"/>
      <c r="DA659" s="51"/>
      <c r="DB659" s="51"/>
      <c r="DC659" s="51"/>
      <c r="DD659" s="51"/>
      <c r="DE659" s="51"/>
      <c r="DF659" s="51"/>
      <c r="DG659" s="51"/>
    </row>
    <row r="660">
      <c r="A660" s="51"/>
      <c r="B660" s="136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1"/>
      <c r="BH660" s="51"/>
      <c r="BI660" s="51"/>
      <c r="BJ660" s="51"/>
      <c r="BK660" s="51"/>
      <c r="BL660" s="51"/>
      <c r="BM660" s="51"/>
      <c r="BN660" s="51"/>
      <c r="BO660" s="51"/>
      <c r="BP660" s="51"/>
      <c r="BQ660" s="51"/>
      <c r="BR660" s="51"/>
      <c r="BS660" s="51"/>
      <c r="BT660" s="51"/>
      <c r="BU660" s="51"/>
      <c r="BV660" s="51"/>
      <c r="BW660" s="51"/>
      <c r="BX660" s="51"/>
      <c r="BY660" s="51"/>
      <c r="BZ660" s="51"/>
      <c r="CA660" s="51"/>
      <c r="CB660" s="51"/>
      <c r="CC660" s="51"/>
      <c r="CD660" s="51"/>
      <c r="CE660" s="51"/>
      <c r="CF660" s="51"/>
      <c r="CG660" s="51"/>
      <c r="CH660" s="51"/>
      <c r="CI660" s="51"/>
      <c r="CJ660" s="51"/>
      <c r="CK660" s="51"/>
      <c r="CL660" s="51"/>
      <c r="CM660" s="51"/>
      <c r="CN660" s="51"/>
      <c r="CO660" s="51"/>
      <c r="CP660" s="51"/>
      <c r="CQ660" s="51"/>
      <c r="CR660" s="51"/>
      <c r="CS660" s="51"/>
      <c r="CT660" s="51"/>
      <c r="CU660" s="51"/>
      <c r="CV660" s="51"/>
      <c r="CW660" s="51"/>
      <c r="CX660" s="51"/>
      <c r="CY660" s="51"/>
      <c r="CZ660" s="51"/>
      <c r="DA660" s="51"/>
      <c r="DB660" s="51"/>
      <c r="DC660" s="51"/>
      <c r="DD660" s="51"/>
      <c r="DE660" s="51"/>
      <c r="DF660" s="51"/>
      <c r="DG660" s="51"/>
    </row>
    <row r="661">
      <c r="A661" s="51"/>
      <c r="B661" s="136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51"/>
      <c r="BH661" s="51"/>
      <c r="BI661" s="51"/>
      <c r="BJ661" s="51"/>
      <c r="BK661" s="51"/>
      <c r="BL661" s="51"/>
      <c r="BM661" s="51"/>
      <c r="BN661" s="51"/>
      <c r="BO661" s="51"/>
      <c r="BP661" s="51"/>
      <c r="BQ661" s="51"/>
      <c r="BR661" s="51"/>
      <c r="BS661" s="51"/>
      <c r="BT661" s="51"/>
      <c r="BU661" s="51"/>
      <c r="BV661" s="51"/>
      <c r="BW661" s="51"/>
      <c r="BX661" s="51"/>
      <c r="BY661" s="51"/>
      <c r="BZ661" s="51"/>
      <c r="CA661" s="51"/>
      <c r="CB661" s="51"/>
      <c r="CC661" s="51"/>
      <c r="CD661" s="51"/>
      <c r="CE661" s="51"/>
      <c r="CF661" s="51"/>
      <c r="CG661" s="51"/>
      <c r="CH661" s="51"/>
      <c r="CI661" s="51"/>
      <c r="CJ661" s="51"/>
      <c r="CK661" s="51"/>
      <c r="CL661" s="51"/>
      <c r="CM661" s="51"/>
      <c r="CN661" s="51"/>
      <c r="CO661" s="51"/>
      <c r="CP661" s="51"/>
      <c r="CQ661" s="51"/>
      <c r="CR661" s="51"/>
      <c r="CS661" s="51"/>
      <c r="CT661" s="51"/>
      <c r="CU661" s="51"/>
      <c r="CV661" s="51"/>
      <c r="CW661" s="51"/>
      <c r="CX661" s="51"/>
      <c r="CY661" s="51"/>
      <c r="CZ661" s="51"/>
      <c r="DA661" s="51"/>
      <c r="DB661" s="51"/>
      <c r="DC661" s="51"/>
      <c r="DD661" s="51"/>
      <c r="DE661" s="51"/>
      <c r="DF661" s="51"/>
      <c r="DG661" s="51"/>
    </row>
    <row r="662">
      <c r="A662" s="51"/>
      <c r="B662" s="136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51"/>
      <c r="BH662" s="51"/>
      <c r="BI662" s="51"/>
      <c r="BJ662" s="51"/>
      <c r="BK662" s="51"/>
      <c r="BL662" s="51"/>
      <c r="BM662" s="51"/>
      <c r="BN662" s="51"/>
      <c r="BO662" s="51"/>
      <c r="BP662" s="51"/>
      <c r="BQ662" s="51"/>
      <c r="BR662" s="51"/>
      <c r="BS662" s="51"/>
      <c r="BT662" s="51"/>
      <c r="BU662" s="51"/>
      <c r="BV662" s="51"/>
      <c r="BW662" s="51"/>
      <c r="BX662" s="51"/>
      <c r="BY662" s="51"/>
      <c r="BZ662" s="51"/>
      <c r="CA662" s="51"/>
      <c r="CB662" s="51"/>
      <c r="CC662" s="51"/>
      <c r="CD662" s="51"/>
      <c r="CE662" s="51"/>
      <c r="CF662" s="51"/>
      <c r="CG662" s="51"/>
      <c r="CH662" s="51"/>
      <c r="CI662" s="51"/>
      <c r="CJ662" s="51"/>
      <c r="CK662" s="51"/>
      <c r="CL662" s="51"/>
      <c r="CM662" s="51"/>
      <c r="CN662" s="51"/>
      <c r="CO662" s="51"/>
      <c r="CP662" s="51"/>
      <c r="CQ662" s="51"/>
      <c r="CR662" s="51"/>
      <c r="CS662" s="51"/>
      <c r="CT662" s="51"/>
      <c r="CU662" s="51"/>
      <c r="CV662" s="51"/>
      <c r="CW662" s="51"/>
      <c r="CX662" s="51"/>
      <c r="CY662" s="51"/>
      <c r="CZ662" s="51"/>
      <c r="DA662" s="51"/>
      <c r="DB662" s="51"/>
      <c r="DC662" s="51"/>
      <c r="DD662" s="51"/>
      <c r="DE662" s="51"/>
      <c r="DF662" s="51"/>
      <c r="DG662" s="51"/>
    </row>
    <row r="663">
      <c r="A663" s="51"/>
      <c r="B663" s="136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51"/>
      <c r="BL663" s="51"/>
      <c r="BM663" s="51"/>
      <c r="BN663" s="51"/>
      <c r="BO663" s="51"/>
      <c r="BP663" s="51"/>
      <c r="BQ663" s="51"/>
      <c r="BR663" s="51"/>
      <c r="BS663" s="51"/>
      <c r="BT663" s="51"/>
      <c r="BU663" s="51"/>
      <c r="BV663" s="51"/>
      <c r="BW663" s="51"/>
      <c r="BX663" s="51"/>
      <c r="BY663" s="51"/>
      <c r="BZ663" s="51"/>
      <c r="CA663" s="51"/>
      <c r="CB663" s="51"/>
      <c r="CC663" s="51"/>
      <c r="CD663" s="51"/>
      <c r="CE663" s="51"/>
      <c r="CF663" s="51"/>
      <c r="CG663" s="51"/>
      <c r="CH663" s="51"/>
      <c r="CI663" s="51"/>
      <c r="CJ663" s="51"/>
      <c r="CK663" s="51"/>
      <c r="CL663" s="51"/>
      <c r="CM663" s="51"/>
      <c r="CN663" s="51"/>
      <c r="CO663" s="51"/>
      <c r="CP663" s="51"/>
      <c r="CQ663" s="51"/>
      <c r="CR663" s="51"/>
      <c r="CS663" s="51"/>
      <c r="CT663" s="51"/>
      <c r="CU663" s="51"/>
      <c r="CV663" s="51"/>
      <c r="CW663" s="51"/>
      <c r="CX663" s="51"/>
      <c r="CY663" s="51"/>
      <c r="CZ663" s="51"/>
      <c r="DA663" s="51"/>
      <c r="DB663" s="51"/>
      <c r="DC663" s="51"/>
      <c r="DD663" s="51"/>
      <c r="DE663" s="51"/>
      <c r="DF663" s="51"/>
      <c r="DG663" s="51"/>
    </row>
    <row r="664">
      <c r="A664" s="51"/>
      <c r="B664" s="136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1"/>
      <c r="BH664" s="51"/>
      <c r="BI664" s="51"/>
      <c r="BJ664" s="51"/>
      <c r="BK664" s="51"/>
      <c r="BL664" s="51"/>
      <c r="BM664" s="51"/>
      <c r="BN664" s="51"/>
      <c r="BO664" s="51"/>
      <c r="BP664" s="51"/>
      <c r="BQ664" s="51"/>
      <c r="BR664" s="51"/>
      <c r="BS664" s="51"/>
      <c r="BT664" s="51"/>
      <c r="BU664" s="51"/>
      <c r="BV664" s="51"/>
      <c r="BW664" s="51"/>
      <c r="BX664" s="51"/>
      <c r="BY664" s="51"/>
      <c r="BZ664" s="51"/>
      <c r="CA664" s="51"/>
      <c r="CB664" s="51"/>
      <c r="CC664" s="51"/>
      <c r="CD664" s="51"/>
      <c r="CE664" s="51"/>
      <c r="CF664" s="51"/>
      <c r="CG664" s="51"/>
      <c r="CH664" s="51"/>
      <c r="CI664" s="51"/>
      <c r="CJ664" s="51"/>
      <c r="CK664" s="51"/>
      <c r="CL664" s="51"/>
      <c r="CM664" s="51"/>
      <c r="CN664" s="51"/>
      <c r="CO664" s="51"/>
      <c r="CP664" s="51"/>
      <c r="CQ664" s="51"/>
      <c r="CR664" s="51"/>
      <c r="CS664" s="51"/>
      <c r="CT664" s="51"/>
      <c r="CU664" s="51"/>
      <c r="CV664" s="51"/>
      <c r="CW664" s="51"/>
      <c r="CX664" s="51"/>
      <c r="CY664" s="51"/>
      <c r="CZ664" s="51"/>
      <c r="DA664" s="51"/>
      <c r="DB664" s="51"/>
      <c r="DC664" s="51"/>
      <c r="DD664" s="51"/>
      <c r="DE664" s="51"/>
      <c r="DF664" s="51"/>
      <c r="DG664" s="51"/>
    </row>
    <row r="665">
      <c r="A665" s="51"/>
      <c r="B665" s="136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  <c r="BH665" s="51"/>
      <c r="BI665" s="51"/>
      <c r="BJ665" s="51"/>
      <c r="BK665" s="51"/>
      <c r="BL665" s="51"/>
      <c r="BM665" s="51"/>
      <c r="BN665" s="51"/>
      <c r="BO665" s="51"/>
      <c r="BP665" s="51"/>
      <c r="BQ665" s="51"/>
      <c r="BR665" s="51"/>
      <c r="BS665" s="51"/>
      <c r="BT665" s="51"/>
      <c r="BU665" s="51"/>
      <c r="BV665" s="51"/>
      <c r="BW665" s="51"/>
      <c r="BX665" s="51"/>
      <c r="BY665" s="51"/>
      <c r="BZ665" s="51"/>
      <c r="CA665" s="51"/>
      <c r="CB665" s="51"/>
      <c r="CC665" s="51"/>
      <c r="CD665" s="51"/>
      <c r="CE665" s="51"/>
      <c r="CF665" s="51"/>
      <c r="CG665" s="51"/>
      <c r="CH665" s="51"/>
      <c r="CI665" s="51"/>
      <c r="CJ665" s="51"/>
      <c r="CK665" s="51"/>
      <c r="CL665" s="51"/>
      <c r="CM665" s="51"/>
      <c r="CN665" s="51"/>
      <c r="CO665" s="51"/>
      <c r="CP665" s="51"/>
      <c r="CQ665" s="51"/>
      <c r="CR665" s="51"/>
      <c r="CS665" s="51"/>
      <c r="CT665" s="51"/>
      <c r="CU665" s="51"/>
      <c r="CV665" s="51"/>
      <c r="CW665" s="51"/>
      <c r="CX665" s="51"/>
      <c r="CY665" s="51"/>
      <c r="CZ665" s="51"/>
      <c r="DA665" s="51"/>
      <c r="DB665" s="51"/>
      <c r="DC665" s="51"/>
      <c r="DD665" s="51"/>
      <c r="DE665" s="51"/>
      <c r="DF665" s="51"/>
      <c r="DG665" s="51"/>
    </row>
    <row r="666">
      <c r="A666" s="51"/>
      <c r="B666" s="136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1"/>
      <c r="BH666" s="51"/>
      <c r="BI666" s="51"/>
      <c r="BJ666" s="51"/>
      <c r="BK666" s="51"/>
      <c r="BL666" s="51"/>
      <c r="BM666" s="51"/>
      <c r="BN666" s="51"/>
      <c r="BO666" s="51"/>
      <c r="BP666" s="51"/>
      <c r="BQ666" s="51"/>
      <c r="BR666" s="51"/>
      <c r="BS666" s="51"/>
      <c r="BT666" s="51"/>
      <c r="BU666" s="51"/>
      <c r="BV666" s="51"/>
      <c r="BW666" s="51"/>
      <c r="BX666" s="51"/>
      <c r="BY666" s="51"/>
      <c r="BZ666" s="51"/>
      <c r="CA666" s="51"/>
      <c r="CB666" s="51"/>
      <c r="CC666" s="51"/>
      <c r="CD666" s="51"/>
      <c r="CE666" s="51"/>
      <c r="CF666" s="51"/>
      <c r="CG666" s="51"/>
      <c r="CH666" s="51"/>
      <c r="CI666" s="51"/>
      <c r="CJ666" s="51"/>
      <c r="CK666" s="51"/>
      <c r="CL666" s="51"/>
      <c r="CM666" s="51"/>
      <c r="CN666" s="51"/>
      <c r="CO666" s="51"/>
      <c r="CP666" s="51"/>
      <c r="CQ666" s="51"/>
      <c r="CR666" s="51"/>
      <c r="CS666" s="51"/>
      <c r="CT666" s="51"/>
      <c r="CU666" s="51"/>
      <c r="CV666" s="51"/>
      <c r="CW666" s="51"/>
      <c r="CX666" s="51"/>
      <c r="CY666" s="51"/>
      <c r="CZ666" s="51"/>
      <c r="DA666" s="51"/>
      <c r="DB666" s="51"/>
      <c r="DC666" s="51"/>
      <c r="DD666" s="51"/>
      <c r="DE666" s="51"/>
      <c r="DF666" s="51"/>
      <c r="DG666" s="51"/>
    </row>
    <row r="667">
      <c r="A667" s="51"/>
      <c r="B667" s="136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1"/>
      <c r="BH667" s="51"/>
      <c r="BI667" s="51"/>
      <c r="BJ667" s="51"/>
      <c r="BK667" s="51"/>
      <c r="BL667" s="51"/>
      <c r="BM667" s="51"/>
      <c r="BN667" s="51"/>
      <c r="BO667" s="51"/>
      <c r="BP667" s="51"/>
      <c r="BQ667" s="51"/>
      <c r="BR667" s="51"/>
      <c r="BS667" s="51"/>
      <c r="BT667" s="51"/>
      <c r="BU667" s="51"/>
      <c r="BV667" s="51"/>
      <c r="BW667" s="51"/>
      <c r="BX667" s="51"/>
      <c r="BY667" s="51"/>
      <c r="BZ667" s="51"/>
      <c r="CA667" s="51"/>
      <c r="CB667" s="51"/>
      <c r="CC667" s="51"/>
      <c r="CD667" s="51"/>
      <c r="CE667" s="51"/>
      <c r="CF667" s="51"/>
      <c r="CG667" s="51"/>
      <c r="CH667" s="51"/>
      <c r="CI667" s="51"/>
      <c r="CJ667" s="51"/>
      <c r="CK667" s="51"/>
      <c r="CL667" s="51"/>
      <c r="CM667" s="51"/>
      <c r="CN667" s="51"/>
      <c r="CO667" s="51"/>
      <c r="CP667" s="51"/>
      <c r="CQ667" s="51"/>
      <c r="CR667" s="51"/>
      <c r="CS667" s="51"/>
      <c r="CT667" s="51"/>
      <c r="CU667" s="51"/>
      <c r="CV667" s="51"/>
      <c r="CW667" s="51"/>
      <c r="CX667" s="51"/>
      <c r="CY667" s="51"/>
      <c r="CZ667" s="51"/>
      <c r="DA667" s="51"/>
      <c r="DB667" s="51"/>
      <c r="DC667" s="51"/>
      <c r="DD667" s="51"/>
      <c r="DE667" s="51"/>
      <c r="DF667" s="51"/>
      <c r="DG667" s="51"/>
    </row>
    <row r="668">
      <c r="A668" s="51"/>
      <c r="B668" s="136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1"/>
      <c r="BH668" s="51"/>
      <c r="BI668" s="51"/>
      <c r="BJ668" s="51"/>
      <c r="BK668" s="51"/>
      <c r="BL668" s="51"/>
      <c r="BM668" s="51"/>
      <c r="BN668" s="51"/>
      <c r="BO668" s="51"/>
      <c r="BP668" s="51"/>
      <c r="BQ668" s="51"/>
      <c r="BR668" s="51"/>
      <c r="BS668" s="51"/>
      <c r="BT668" s="51"/>
      <c r="BU668" s="51"/>
      <c r="BV668" s="51"/>
      <c r="BW668" s="51"/>
      <c r="BX668" s="51"/>
      <c r="BY668" s="51"/>
      <c r="BZ668" s="51"/>
      <c r="CA668" s="51"/>
      <c r="CB668" s="51"/>
      <c r="CC668" s="51"/>
      <c r="CD668" s="51"/>
      <c r="CE668" s="51"/>
      <c r="CF668" s="51"/>
      <c r="CG668" s="51"/>
      <c r="CH668" s="51"/>
      <c r="CI668" s="51"/>
      <c r="CJ668" s="51"/>
      <c r="CK668" s="51"/>
      <c r="CL668" s="51"/>
      <c r="CM668" s="51"/>
      <c r="CN668" s="51"/>
      <c r="CO668" s="51"/>
      <c r="CP668" s="51"/>
      <c r="CQ668" s="51"/>
      <c r="CR668" s="51"/>
      <c r="CS668" s="51"/>
      <c r="CT668" s="51"/>
      <c r="CU668" s="51"/>
      <c r="CV668" s="51"/>
      <c r="CW668" s="51"/>
      <c r="CX668" s="51"/>
      <c r="CY668" s="51"/>
      <c r="CZ668" s="51"/>
      <c r="DA668" s="51"/>
      <c r="DB668" s="51"/>
      <c r="DC668" s="51"/>
      <c r="DD668" s="51"/>
      <c r="DE668" s="51"/>
      <c r="DF668" s="51"/>
      <c r="DG668" s="51"/>
    </row>
    <row r="669">
      <c r="A669" s="51"/>
      <c r="B669" s="136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51"/>
      <c r="BL669" s="51"/>
      <c r="BM669" s="51"/>
      <c r="BN669" s="51"/>
      <c r="BO669" s="51"/>
      <c r="BP669" s="51"/>
      <c r="BQ669" s="51"/>
      <c r="BR669" s="51"/>
      <c r="BS669" s="51"/>
      <c r="BT669" s="51"/>
      <c r="BU669" s="51"/>
      <c r="BV669" s="51"/>
      <c r="BW669" s="51"/>
      <c r="BX669" s="51"/>
      <c r="BY669" s="51"/>
      <c r="BZ669" s="51"/>
      <c r="CA669" s="51"/>
      <c r="CB669" s="51"/>
      <c r="CC669" s="51"/>
      <c r="CD669" s="51"/>
      <c r="CE669" s="51"/>
      <c r="CF669" s="51"/>
      <c r="CG669" s="51"/>
      <c r="CH669" s="51"/>
      <c r="CI669" s="51"/>
      <c r="CJ669" s="51"/>
      <c r="CK669" s="51"/>
      <c r="CL669" s="51"/>
      <c r="CM669" s="51"/>
      <c r="CN669" s="51"/>
      <c r="CO669" s="51"/>
      <c r="CP669" s="51"/>
      <c r="CQ669" s="51"/>
      <c r="CR669" s="51"/>
      <c r="CS669" s="51"/>
      <c r="CT669" s="51"/>
      <c r="CU669" s="51"/>
      <c r="CV669" s="51"/>
      <c r="CW669" s="51"/>
      <c r="CX669" s="51"/>
      <c r="CY669" s="51"/>
      <c r="CZ669" s="51"/>
      <c r="DA669" s="51"/>
      <c r="DB669" s="51"/>
      <c r="DC669" s="51"/>
      <c r="DD669" s="51"/>
      <c r="DE669" s="51"/>
      <c r="DF669" s="51"/>
      <c r="DG669" s="51"/>
    </row>
    <row r="670">
      <c r="A670" s="51"/>
      <c r="B670" s="136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  <c r="BR670" s="51"/>
      <c r="BS670" s="51"/>
      <c r="BT670" s="51"/>
      <c r="BU670" s="51"/>
      <c r="BV670" s="51"/>
      <c r="BW670" s="51"/>
      <c r="BX670" s="51"/>
      <c r="BY670" s="51"/>
      <c r="BZ670" s="51"/>
      <c r="CA670" s="51"/>
      <c r="CB670" s="51"/>
      <c r="CC670" s="51"/>
      <c r="CD670" s="51"/>
      <c r="CE670" s="51"/>
      <c r="CF670" s="51"/>
      <c r="CG670" s="51"/>
      <c r="CH670" s="51"/>
      <c r="CI670" s="51"/>
      <c r="CJ670" s="51"/>
      <c r="CK670" s="51"/>
      <c r="CL670" s="51"/>
      <c r="CM670" s="51"/>
      <c r="CN670" s="51"/>
      <c r="CO670" s="51"/>
      <c r="CP670" s="51"/>
      <c r="CQ670" s="51"/>
      <c r="CR670" s="51"/>
      <c r="CS670" s="51"/>
      <c r="CT670" s="51"/>
      <c r="CU670" s="51"/>
      <c r="CV670" s="51"/>
      <c r="CW670" s="51"/>
      <c r="CX670" s="51"/>
      <c r="CY670" s="51"/>
      <c r="CZ670" s="51"/>
      <c r="DA670" s="51"/>
      <c r="DB670" s="51"/>
      <c r="DC670" s="51"/>
      <c r="DD670" s="51"/>
      <c r="DE670" s="51"/>
      <c r="DF670" s="51"/>
      <c r="DG670" s="51"/>
    </row>
    <row r="671">
      <c r="A671" s="51"/>
      <c r="B671" s="136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  <c r="BR671" s="51"/>
      <c r="BS671" s="51"/>
      <c r="BT671" s="51"/>
      <c r="BU671" s="51"/>
      <c r="BV671" s="51"/>
      <c r="BW671" s="51"/>
      <c r="BX671" s="51"/>
      <c r="BY671" s="51"/>
      <c r="BZ671" s="51"/>
      <c r="CA671" s="51"/>
      <c r="CB671" s="51"/>
      <c r="CC671" s="51"/>
      <c r="CD671" s="51"/>
      <c r="CE671" s="51"/>
      <c r="CF671" s="51"/>
      <c r="CG671" s="51"/>
      <c r="CH671" s="51"/>
      <c r="CI671" s="51"/>
      <c r="CJ671" s="51"/>
      <c r="CK671" s="51"/>
      <c r="CL671" s="51"/>
      <c r="CM671" s="51"/>
      <c r="CN671" s="51"/>
      <c r="CO671" s="51"/>
      <c r="CP671" s="51"/>
      <c r="CQ671" s="51"/>
      <c r="CR671" s="51"/>
      <c r="CS671" s="51"/>
      <c r="CT671" s="51"/>
      <c r="CU671" s="51"/>
      <c r="CV671" s="51"/>
      <c r="CW671" s="51"/>
      <c r="CX671" s="51"/>
      <c r="CY671" s="51"/>
      <c r="CZ671" s="51"/>
      <c r="DA671" s="51"/>
      <c r="DB671" s="51"/>
      <c r="DC671" s="51"/>
      <c r="DD671" s="51"/>
      <c r="DE671" s="51"/>
      <c r="DF671" s="51"/>
      <c r="DG671" s="51"/>
    </row>
    <row r="672">
      <c r="A672" s="51"/>
      <c r="B672" s="136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51"/>
      <c r="BL672" s="51"/>
      <c r="BM672" s="51"/>
      <c r="BN672" s="51"/>
      <c r="BO672" s="51"/>
      <c r="BP672" s="51"/>
      <c r="BQ672" s="51"/>
      <c r="BR672" s="51"/>
      <c r="BS672" s="51"/>
      <c r="BT672" s="51"/>
      <c r="BU672" s="51"/>
      <c r="BV672" s="51"/>
      <c r="BW672" s="51"/>
      <c r="BX672" s="51"/>
      <c r="BY672" s="51"/>
      <c r="BZ672" s="51"/>
      <c r="CA672" s="51"/>
      <c r="CB672" s="51"/>
      <c r="CC672" s="51"/>
      <c r="CD672" s="51"/>
      <c r="CE672" s="51"/>
      <c r="CF672" s="51"/>
      <c r="CG672" s="51"/>
      <c r="CH672" s="51"/>
      <c r="CI672" s="51"/>
      <c r="CJ672" s="51"/>
      <c r="CK672" s="51"/>
      <c r="CL672" s="51"/>
      <c r="CM672" s="51"/>
      <c r="CN672" s="51"/>
      <c r="CO672" s="51"/>
      <c r="CP672" s="51"/>
      <c r="CQ672" s="51"/>
      <c r="CR672" s="51"/>
      <c r="CS672" s="51"/>
      <c r="CT672" s="51"/>
      <c r="CU672" s="51"/>
      <c r="CV672" s="51"/>
      <c r="CW672" s="51"/>
      <c r="CX672" s="51"/>
      <c r="CY672" s="51"/>
      <c r="CZ672" s="51"/>
      <c r="DA672" s="51"/>
      <c r="DB672" s="51"/>
      <c r="DC672" s="51"/>
      <c r="DD672" s="51"/>
      <c r="DE672" s="51"/>
      <c r="DF672" s="51"/>
      <c r="DG672" s="51"/>
    </row>
    <row r="673">
      <c r="A673" s="51"/>
      <c r="B673" s="136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  <c r="BR673" s="51"/>
      <c r="BS673" s="51"/>
      <c r="BT673" s="51"/>
      <c r="BU673" s="51"/>
      <c r="BV673" s="51"/>
      <c r="BW673" s="51"/>
      <c r="BX673" s="51"/>
      <c r="BY673" s="51"/>
      <c r="BZ673" s="51"/>
      <c r="CA673" s="51"/>
      <c r="CB673" s="51"/>
      <c r="CC673" s="51"/>
      <c r="CD673" s="51"/>
      <c r="CE673" s="51"/>
      <c r="CF673" s="51"/>
      <c r="CG673" s="51"/>
      <c r="CH673" s="51"/>
      <c r="CI673" s="51"/>
      <c r="CJ673" s="51"/>
      <c r="CK673" s="51"/>
      <c r="CL673" s="51"/>
      <c r="CM673" s="51"/>
      <c r="CN673" s="51"/>
      <c r="CO673" s="51"/>
      <c r="CP673" s="51"/>
      <c r="CQ673" s="51"/>
      <c r="CR673" s="51"/>
      <c r="CS673" s="51"/>
      <c r="CT673" s="51"/>
      <c r="CU673" s="51"/>
      <c r="CV673" s="51"/>
      <c r="CW673" s="51"/>
      <c r="CX673" s="51"/>
      <c r="CY673" s="51"/>
      <c r="CZ673" s="51"/>
      <c r="DA673" s="51"/>
      <c r="DB673" s="51"/>
      <c r="DC673" s="51"/>
      <c r="DD673" s="51"/>
      <c r="DE673" s="51"/>
      <c r="DF673" s="51"/>
      <c r="DG673" s="51"/>
    </row>
    <row r="674">
      <c r="A674" s="51"/>
      <c r="B674" s="136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1"/>
      <c r="BH674" s="51"/>
      <c r="BI674" s="51"/>
      <c r="BJ674" s="51"/>
      <c r="BK674" s="51"/>
      <c r="BL674" s="51"/>
      <c r="BM674" s="51"/>
      <c r="BN674" s="51"/>
      <c r="BO674" s="51"/>
      <c r="BP674" s="51"/>
      <c r="BQ674" s="51"/>
      <c r="BR674" s="51"/>
      <c r="BS674" s="51"/>
      <c r="BT674" s="51"/>
      <c r="BU674" s="51"/>
      <c r="BV674" s="51"/>
      <c r="BW674" s="51"/>
      <c r="BX674" s="51"/>
      <c r="BY674" s="51"/>
      <c r="BZ674" s="51"/>
      <c r="CA674" s="51"/>
      <c r="CB674" s="51"/>
      <c r="CC674" s="51"/>
      <c r="CD674" s="51"/>
      <c r="CE674" s="51"/>
      <c r="CF674" s="51"/>
      <c r="CG674" s="51"/>
      <c r="CH674" s="51"/>
      <c r="CI674" s="51"/>
      <c r="CJ674" s="51"/>
      <c r="CK674" s="51"/>
      <c r="CL674" s="51"/>
      <c r="CM674" s="51"/>
      <c r="CN674" s="51"/>
      <c r="CO674" s="51"/>
      <c r="CP674" s="51"/>
      <c r="CQ674" s="51"/>
      <c r="CR674" s="51"/>
      <c r="CS674" s="51"/>
      <c r="CT674" s="51"/>
      <c r="CU674" s="51"/>
      <c r="CV674" s="51"/>
      <c r="CW674" s="51"/>
      <c r="CX674" s="51"/>
      <c r="CY674" s="51"/>
      <c r="CZ674" s="51"/>
      <c r="DA674" s="51"/>
      <c r="DB674" s="51"/>
      <c r="DC674" s="51"/>
      <c r="DD674" s="51"/>
      <c r="DE674" s="51"/>
      <c r="DF674" s="51"/>
      <c r="DG674" s="51"/>
    </row>
    <row r="675">
      <c r="A675" s="51"/>
      <c r="B675" s="136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51"/>
      <c r="BL675" s="51"/>
      <c r="BM675" s="51"/>
      <c r="BN675" s="51"/>
      <c r="BO675" s="51"/>
      <c r="BP675" s="51"/>
      <c r="BQ675" s="51"/>
      <c r="BR675" s="51"/>
      <c r="BS675" s="51"/>
      <c r="BT675" s="51"/>
      <c r="BU675" s="51"/>
      <c r="BV675" s="51"/>
      <c r="BW675" s="51"/>
      <c r="BX675" s="51"/>
      <c r="BY675" s="51"/>
      <c r="BZ675" s="51"/>
      <c r="CA675" s="51"/>
      <c r="CB675" s="51"/>
      <c r="CC675" s="51"/>
      <c r="CD675" s="51"/>
      <c r="CE675" s="51"/>
      <c r="CF675" s="51"/>
      <c r="CG675" s="51"/>
      <c r="CH675" s="51"/>
      <c r="CI675" s="51"/>
      <c r="CJ675" s="51"/>
      <c r="CK675" s="51"/>
      <c r="CL675" s="51"/>
      <c r="CM675" s="51"/>
      <c r="CN675" s="51"/>
      <c r="CO675" s="51"/>
      <c r="CP675" s="51"/>
      <c r="CQ675" s="51"/>
      <c r="CR675" s="51"/>
      <c r="CS675" s="51"/>
      <c r="CT675" s="51"/>
      <c r="CU675" s="51"/>
      <c r="CV675" s="51"/>
      <c r="CW675" s="51"/>
      <c r="CX675" s="51"/>
      <c r="CY675" s="51"/>
      <c r="CZ675" s="51"/>
      <c r="DA675" s="51"/>
      <c r="DB675" s="51"/>
      <c r="DC675" s="51"/>
      <c r="DD675" s="51"/>
      <c r="DE675" s="51"/>
      <c r="DF675" s="51"/>
      <c r="DG675" s="51"/>
    </row>
    <row r="676">
      <c r="A676" s="51"/>
      <c r="B676" s="136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51"/>
      <c r="BL676" s="51"/>
      <c r="BM676" s="51"/>
      <c r="BN676" s="51"/>
      <c r="BO676" s="51"/>
      <c r="BP676" s="51"/>
      <c r="BQ676" s="51"/>
      <c r="BR676" s="51"/>
      <c r="BS676" s="51"/>
      <c r="BT676" s="51"/>
      <c r="BU676" s="51"/>
      <c r="BV676" s="51"/>
      <c r="BW676" s="51"/>
      <c r="BX676" s="51"/>
      <c r="BY676" s="51"/>
      <c r="BZ676" s="51"/>
      <c r="CA676" s="51"/>
      <c r="CB676" s="51"/>
      <c r="CC676" s="51"/>
      <c r="CD676" s="51"/>
      <c r="CE676" s="51"/>
      <c r="CF676" s="51"/>
      <c r="CG676" s="51"/>
      <c r="CH676" s="51"/>
      <c r="CI676" s="51"/>
      <c r="CJ676" s="51"/>
      <c r="CK676" s="51"/>
      <c r="CL676" s="51"/>
      <c r="CM676" s="51"/>
      <c r="CN676" s="51"/>
      <c r="CO676" s="51"/>
      <c r="CP676" s="51"/>
      <c r="CQ676" s="51"/>
      <c r="CR676" s="51"/>
      <c r="CS676" s="51"/>
      <c r="CT676" s="51"/>
      <c r="CU676" s="51"/>
      <c r="CV676" s="51"/>
      <c r="CW676" s="51"/>
      <c r="CX676" s="51"/>
      <c r="CY676" s="51"/>
      <c r="CZ676" s="51"/>
      <c r="DA676" s="51"/>
      <c r="DB676" s="51"/>
      <c r="DC676" s="51"/>
      <c r="DD676" s="51"/>
      <c r="DE676" s="51"/>
      <c r="DF676" s="51"/>
      <c r="DG676" s="51"/>
    </row>
    <row r="677">
      <c r="A677" s="51"/>
      <c r="B677" s="136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51"/>
      <c r="BL677" s="51"/>
      <c r="BM677" s="51"/>
      <c r="BN677" s="51"/>
      <c r="BO677" s="51"/>
      <c r="BP677" s="51"/>
      <c r="BQ677" s="51"/>
      <c r="BR677" s="51"/>
      <c r="BS677" s="51"/>
      <c r="BT677" s="51"/>
      <c r="BU677" s="51"/>
      <c r="BV677" s="51"/>
      <c r="BW677" s="51"/>
      <c r="BX677" s="51"/>
      <c r="BY677" s="51"/>
      <c r="BZ677" s="51"/>
      <c r="CA677" s="51"/>
      <c r="CB677" s="51"/>
      <c r="CC677" s="51"/>
      <c r="CD677" s="51"/>
      <c r="CE677" s="51"/>
      <c r="CF677" s="51"/>
      <c r="CG677" s="51"/>
      <c r="CH677" s="51"/>
      <c r="CI677" s="51"/>
      <c r="CJ677" s="51"/>
      <c r="CK677" s="51"/>
      <c r="CL677" s="51"/>
      <c r="CM677" s="51"/>
      <c r="CN677" s="51"/>
      <c r="CO677" s="51"/>
      <c r="CP677" s="51"/>
      <c r="CQ677" s="51"/>
      <c r="CR677" s="51"/>
      <c r="CS677" s="51"/>
      <c r="CT677" s="51"/>
      <c r="CU677" s="51"/>
      <c r="CV677" s="51"/>
      <c r="CW677" s="51"/>
      <c r="CX677" s="51"/>
      <c r="CY677" s="51"/>
      <c r="CZ677" s="51"/>
      <c r="DA677" s="51"/>
      <c r="DB677" s="51"/>
      <c r="DC677" s="51"/>
      <c r="DD677" s="51"/>
      <c r="DE677" s="51"/>
      <c r="DF677" s="51"/>
      <c r="DG677" s="51"/>
    </row>
    <row r="678">
      <c r="A678" s="51"/>
      <c r="B678" s="136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  <c r="BR678" s="51"/>
      <c r="BS678" s="51"/>
      <c r="BT678" s="51"/>
      <c r="BU678" s="51"/>
      <c r="BV678" s="51"/>
      <c r="BW678" s="51"/>
      <c r="BX678" s="51"/>
      <c r="BY678" s="51"/>
      <c r="BZ678" s="51"/>
      <c r="CA678" s="51"/>
      <c r="CB678" s="51"/>
      <c r="CC678" s="51"/>
      <c r="CD678" s="51"/>
      <c r="CE678" s="51"/>
      <c r="CF678" s="51"/>
      <c r="CG678" s="51"/>
      <c r="CH678" s="51"/>
      <c r="CI678" s="51"/>
      <c r="CJ678" s="51"/>
      <c r="CK678" s="51"/>
      <c r="CL678" s="51"/>
      <c r="CM678" s="51"/>
      <c r="CN678" s="51"/>
      <c r="CO678" s="51"/>
      <c r="CP678" s="51"/>
      <c r="CQ678" s="51"/>
      <c r="CR678" s="51"/>
      <c r="CS678" s="51"/>
      <c r="CT678" s="51"/>
      <c r="CU678" s="51"/>
      <c r="CV678" s="51"/>
      <c r="CW678" s="51"/>
      <c r="CX678" s="51"/>
      <c r="CY678" s="51"/>
      <c r="CZ678" s="51"/>
      <c r="DA678" s="51"/>
      <c r="DB678" s="51"/>
      <c r="DC678" s="51"/>
      <c r="DD678" s="51"/>
      <c r="DE678" s="51"/>
      <c r="DF678" s="51"/>
      <c r="DG678" s="51"/>
    </row>
    <row r="679">
      <c r="A679" s="51"/>
      <c r="B679" s="136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1"/>
      <c r="BH679" s="51"/>
      <c r="BI679" s="51"/>
      <c r="BJ679" s="51"/>
      <c r="BK679" s="51"/>
      <c r="BL679" s="51"/>
      <c r="BM679" s="51"/>
      <c r="BN679" s="51"/>
      <c r="BO679" s="51"/>
      <c r="BP679" s="51"/>
      <c r="BQ679" s="51"/>
      <c r="BR679" s="51"/>
      <c r="BS679" s="51"/>
      <c r="BT679" s="51"/>
      <c r="BU679" s="51"/>
      <c r="BV679" s="51"/>
      <c r="BW679" s="51"/>
      <c r="BX679" s="51"/>
      <c r="BY679" s="51"/>
      <c r="BZ679" s="51"/>
      <c r="CA679" s="51"/>
      <c r="CB679" s="51"/>
      <c r="CC679" s="51"/>
      <c r="CD679" s="51"/>
      <c r="CE679" s="51"/>
      <c r="CF679" s="51"/>
      <c r="CG679" s="51"/>
      <c r="CH679" s="51"/>
      <c r="CI679" s="51"/>
      <c r="CJ679" s="51"/>
      <c r="CK679" s="51"/>
      <c r="CL679" s="51"/>
      <c r="CM679" s="51"/>
      <c r="CN679" s="51"/>
      <c r="CO679" s="51"/>
      <c r="CP679" s="51"/>
      <c r="CQ679" s="51"/>
      <c r="CR679" s="51"/>
      <c r="CS679" s="51"/>
      <c r="CT679" s="51"/>
      <c r="CU679" s="51"/>
      <c r="CV679" s="51"/>
      <c r="CW679" s="51"/>
      <c r="CX679" s="51"/>
      <c r="CY679" s="51"/>
      <c r="CZ679" s="51"/>
      <c r="DA679" s="51"/>
      <c r="DB679" s="51"/>
      <c r="DC679" s="51"/>
      <c r="DD679" s="51"/>
      <c r="DE679" s="51"/>
      <c r="DF679" s="51"/>
      <c r="DG679" s="51"/>
    </row>
    <row r="680">
      <c r="A680" s="51"/>
      <c r="B680" s="136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1"/>
      <c r="BH680" s="51"/>
      <c r="BI680" s="51"/>
      <c r="BJ680" s="51"/>
      <c r="BK680" s="51"/>
      <c r="BL680" s="51"/>
      <c r="BM680" s="51"/>
      <c r="BN680" s="51"/>
      <c r="BO680" s="51"/>
      <c r="BP680" s="51"/>
      <c r="BQ680" s="51"/>
      <c r="BR680" s="51"/>
      <c r="BS680" s="51"/>
      <c r="BT680" s="51"/>
      <c r="BU680" s="51"/>
      <c r="BV680" s="51"/>
      <c r="BW680" s="51"/>
      <c r="BX680" s="51"/>
      <c r="BY680" s="51"/>
      <c r="BZ680" s="51"/>
      <c r="CA680" s="51"/>
      <c r="CB680" s="51"/>
      <c r="CC680" s="51"/>
      <c r="CD680" s="51"/>
      <c r="CE680" s="51"/>
      <c r="CF680" s="51"/>
      <c r="CG680" s="51"/>
      <c r="CH680" s="51"/>
      <c r="CI680" s="51"/>
      <c r="CJ680" s="51"/>
      <c r="CK680" s="51"/>
      <c r="CL680" s="51"/>
      <c r="CM680" s="51"/>
      <c r="CN680" s="51"/>
      <c r="CO680" s="51"/>
      <c r="CP680" s="51"/>
      <c r="CQ680" s="51"/>
      <c r="CR680" s="51"/>
      <c r="CS680" s="51"/>
      <c r="CT680" s="51"/>
      <c r="CU680" s="51"/>
      <c r="CV680" s="51"/>
      <c r="CW680" s="51"/>
      <c r="CX680" s="51"/>
      <c r="CY680" s="51"/>
      <c r="CZ680" s="51"/>
      <c r="DA680" s="51"/>
      <c r="DB680" s="51"/>
      <c r="DC680" s="51"/>
      <c r="DD680" s="51"/>
      <c r="DE680" s="51"/>
      <c r="DF680" s="51"/>
      <c r="DG680" s="51"/>
    </row>
    <row r="681">
      <c r="A681" s="51"/>
      <c r="B681" s="136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1"/>
      <c r="BH681" s="51"/>
      <c r="BI681" s="51"/>
      <c r="BJ681" s="51"/>
      <c r="BK681" s="51"/>
      <c r="BL681" s="51"/>
      <c r="BM681" s="51"/>
      <c r="BN681" s="51"/>
      <c r="BO681" s="51"/>
      <c r="BP681" s="51"/>
      <c r="BQ681" s="51"/>
      <c r="BR681" s="51"/>
      <c r="BS681" s="51"/>
      <c r="BT681" s="51"/>
      <c r="BU681" s="51"/>
      <c r="BV681" s="51"/>
      <c r="BW681" s="51"/>
      <c r="BX681" s="51"/>
      <c r="BY681" s="51"/>
      <c r="BZ681" s="51"/>
      <c r="CA681" s="51"/>
      <c r="CB681" s="51"/>
      <c r="CC681" s="51"/>
      <c r="CD681" s="51"/>
      <c r="CE681" s="51"/>
      <c r="CF681" s="51"/>
      <c r="CG681" s="51"/>
      <c r="CH681" s="51"/>
      <c r="CI681" s="51"/>
      <c r="CJ681" s="51"/>
      <c r="CK681" s="51"/>
      <c r="CL681" s="51"/>
      <c r="CM681" s="51"/>
      <c r="CN681" s="51"/>
      <c r="CO681" s="51"/>
      <c r="CP681" s="51"/>
      <c r="CQ681" s="51"/>
      <c r="CR681" s="51"/>
      <c r="CS681" s="51"/>
      <c r="CT681" s="51"/>
      <c r="CU681" s="51"/>
      <c r="CV681" s="51"/>
      <c r="CW681" s="51"/>
      <c r="CX681" s="51"/>
      <c r="CY681" s="51"/>
      <c r="CZ681" s="51"/>
      <c r="DA681" s="51"/>
      <c r="DB681" s="51"/>
      <c r="DC681" s="51"/>
      <c r="DD681" s="51"/>
      <c r="DE681" s="51"/>
      <c r="DF681" s="51"/>
      <c r="DG681" s="51"/>
    </row>
    <row r="682">
      <c r="A682" s="51"/>
      <c r="B682" s="136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51"/>
      <c r="BH682" s="51"/>
      <c r="BI682" s="51"/>
      <c r="BJ682" s="51"/>
      <c r="BK682" s="51"/>
      <c r="BL682" s="51"/>
      <c r="BM682" s="51"/>
      <c r="BN682" s="51"/>
      <c r="BO682" s="51"/>
      <c r="BP682" s="51"/>
      <c r="BQ682" s="51"/>
      <c r="BR682" s="51"/>
      <c r="BS682" s="51"/>
      <c r="BT682" s="51"/>
      <c r="BU682" s="51"/>
      <c r="BV682" s="51"/>
      <c r="BW682" s="51"/>
      <c r="BX682" s="51"/>
      <c r="BY682" s="51"/>
      <c r="BZ682" s="51"/>
      <c r="CA682" s="51"/>
      <c r="CB682" s="51"/>
      <c r="CC682" s="51"/>
      <c r="CD682" s="51"/>
      <c r="CE682" s="51"/>
      <c r="CF682" s="51"/>
      <c r="CG682" s="51"/>
      <c r="CH682" s="51"/>
      <c r="CI682" s="51"/>
      <c r="CJ682" s="51"/>
      <c r="CK682" s="51"/>
      <c r="CL682" s="51"/>
      <c r="CM682" s="51"/>
      <c r="CN682" s="51"/>
      <c r="CO682" s="51"/>
      <c r="CP682" s="51"/>
      <c r="CQ682" s="51"/>
      <c r="CR682" s="51"/>
      <c r="CS682" s="51"/>
      <c r="CT682" s="51"/>
      <c r="CU682" s="51"/>
      <c r="CV682" s="51"/>
      <c r="CW682" s="51"/>
      <c r="CX682" s="51"/>
      <c r="CY682" s="51"/>
      <c r="CZ682" s="51"/>
      <c r="DA682" s="51"/>
      <c r="DB682" s="51"/>
      <c r="DC682" s="51"/>
      <c r="DD682" s="51"/>
      <c r="DE682" s="51"/>
      <c r="DF682" s="51"/>
      <c r="DG682" s="51"/>
    </row>
    <row r="683">
      <c r="A683" s="51"/>
      <c r="B683" s="136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51"/>
      <c r="BH683" s="51"/>
      <c r="BI683" s="51"/>
      <c r="BJ683" s="51"/>
      <c r="BK683" s="51"/>
      <c r="BL683" s="51"/>
      <c r="BM683" s="51"/>
      <c r="BN683" s="51"/>
      <c r="BO683" s="51"/>
      <c r="BP683" s="51"/>
      <c r="BQ683" s="51"/>
      <c r="BR683" s="51"/>
      <c r="BS683" s="51"/>
      <c r="BT683" s="51"/>
      <c r="BU683" s="51"/>
      <c r="BV683" s="51"/>
      <c r="BW683" s="51"/>
      <c r="BX683" s="51"/>
      <c r="BY683" s="51"/>
      <c r="BZ683" s="51"/>
      <c r="CA683" s="51"/>
      <c r="CB683" s="51"/>
      <c r="CC683" s="51"/>
      <c r="CD683" s="51"/>
      <c r="CE683" s="51"/>
      <c r="CF683" s="51"/>
      <c r="CG683" s="51"/>
      <c r="CH683" s="51"/>
      <c r="CI683" s="51"/>
      <c r="CJ683" s="51"/>
      <c r="CK683" s="51"/>
      <c r="CL683" s="51"/>
      <c r="CM683" s="51"/>
      <c r="CN683" s="51"/>
      <c r="CO683" s="51"/>
      <c r="CP683" s="51"/>
      <c r="CQ683" s="51"/>
      <c r="CR683" s="51"/>
      <c r="CS683" s="51"/>
      <c r="CT683" s="51"/>
      <c r="CU683" s="51"/>
      <c r="CV683" s="51"/>
      <c r="CW683" s="51"/>
      <c r="CX683" s="51"/>
      <c r="CY683" s="51"/>
      <c r="CZ683" s="51"/>
      <c r="DA683" s="51"/>
      <c r="DB683" s="51"/>
      <c r="DC683" s="51"/>
      <c r="DD683" s="51"/>
      <c r="DE683" s="51"/>
      <c r="DF683" s="51"/>
      <c r="DG683" s="51"/>
    </row>
    <row r="684">
      <c r="A684" s="51"/>
      <c r="B684" s="136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51"/>
      <c r="BH684" s="51"/>
      <c r="BI684" s="51"/>
      <c r="BJ684" s="51"/>
      <c r="BK684" s="51"/>
      <c r="BL684" s="51"/>
      <c r="BM684" s="51"/>
      <c r="BN684" s="51"/>
      <c r="BO684" s="51"/>
      <c r="BP684" s="51"/>
      <c r="BQ684" s="51"/>
      <c r="BR684" s="51"/>
      <c r="BS684" s="51"/>
      <c r="BT684" s="51"/>
      <c r="BU684" s="51"/>
      <c r="BV684" s="51"/>
      <c r="BW684" s="51"/>
      <c r="BX684" s="51"/>
      <c r="BY684" s="51"/>
      <c r="BZ684" s="51"/>
      <c r="CA684" s="51"/>
      <c r="CB684" s="51"/>
      <c r="CC684" s="51"/>
      <c r="CD684" s="51"/>
      <c r="CE684" s="51"/>
      <c r="CF684" s="51"/>
      <c r="CG684" s="51"/>
      <c r="CH684" s="51"/>
      <c r="CI684" s="51"/>
      <c r="CJ684" s="51"/>
      <c r="CK684" s="51"/>
      <c r="CL684" s="51"/>
      <c r="CM684" s="51"/>
      <c r="CN684" s="51"/>
      <c r="CO684" s="51"/>
      <c r="CP684" s="51"/>
      <c r="CQ684" s="51"/>
      <c r="CR684" s="51"/>
      <c r="CS684" s="51"/>
      <c r="CT684" s="51"/>
      <c r="CU684" s="51"/>
      <c r="CV684" s="51"/>
      <c r="CW684" s="51"/>
      <c r="CX684" s="51"/>
      <c r="CY684" s="51"/>
      <c r="CZ684" s="51"/>
      <c r="DA684" s="51"/>
      <c r="DB684" s="51"/>
      <c r="DC684" s="51"/>
      <c r="DD684" s="51"/>
      <c r="DE684" s="51"/>
      <c r="DF684" s="51"/>
      <c r="DG684" s="51"/>
    </row>
    <row r="685">
      <c r="A685" s="51"/>
      <c r="B685" s="136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51"/>
      <c r="BH685" s="51"/>
      <c r="BI685" s="51"/>
      <c r="BJ685" s="51"/>
      <c r="BK685" s="51"/>
      <c r="BL685" s="51"/>
      <c r="BM685" s="51"/>
      <c r="BN685" s="51"/>
      <c r="BO685" s="51"/>
      <c r="BP685" s="51"/>
      <c r="BQ685" s="51"/>
      <c r="BR685" s="51"/>
      <c r="BS685" s="51"/>
      <c r="BT685" s="51"/>
      <c r="BU685" s="51"/>
      <c r="BV685" s="51"/>
      <c r="BW685" s="51"/>
      <c r="BX685" s="51"/>
      <c r="BY685" s="51"/>
      <c r="BZ685" s="51"/>
      <c r="CA685" s="51"/>
      <c r="CB685" s="51"/>
      <c r="CC685" s="51"/>
      <c r="CD685" s="51"/>
      <c r="CE685" s="51"/>
      <c r="CF685" s="51"/>
      <c r="CG685" s="51"/>
      <c r="CH685" s="51"/>
      <c r="CI685" s="51"/>
      <c r="CJ685" s="51"/>
      <c r="CK685" s="51"/>
      <c r="CL685" s="51"/>
      <c r="CM685" s="51"/>
      <c r="CN685" s="51"/>
      <c r="CO685" s="51"/>
      <c r="CP685" s="51"/>
      <c r="CQ685" s="51"/>
      <c r="CR685" s="51"/>
      <c r="CS685" s="51"/>
      <c r="CT685" s="51"/>
      <c r="CU685" s="51"/>
      <c r="CV685" s="51"/>
      <c r="CW685" s="51"/>
      <c r="CX685" s="51"/>
      <c r="CY685" s="51"/>
      <c r="CZ685" s="51"/>
      <c r="DA685" s="51"/>
      <c r="DB685" s="51"/>
      <c r="DC685" s="51"/>
      <c r="DD685" s="51"/>
      <c r="DE685" s="51"/>
      <c r="DF685" s="51"/>
      <c r="DG685" s="51"/>
    </row>
    <row r="686">
      <c r="A686" s="51"/>
      <c r="B686" s="136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51"/>
      <c r="BH686" s="51"/>
      <c r="BI686" s="51"/>
      <c r="BJ686" s="51"/>
      <c r="BK686" s="51"/>
      <c r="BL686" s="51"/>
      <c r="BM686" s="51"/>
      <c r="BN686" s="51"/>
      <c r="BO686" s="51"/>
      <c r="BP686" s="51"/>
      <c r="BQ686" s="51"/>
      <c r="BR686" s="51"/>
      <c r="BS686" s="51"/>
      <c r="BT686" s="51"/>
      <c r="BU686" s="51"/>
      <c r="BV686" s="51"/>
      <c r="BW686" s="51"/>
      <c r="BX686" s="51"/>
      <c r="BY686" s="51"/>
      <c r="BZ686" s="51"/>
      <c r="CA686" s="51"/>
      <c r="CB686" s="51"/>
      <c r="CC686" s="51"/>
      <c r="CD686" s="51"/>
      <c r="CE686" s="51"/>
      <c r="CF686" s="51"/>
      <c r="CG686" s="51"/>
      <c r="CH686" s="51"/>
      <c r="CI686" s="51"/>
      <c r="CJ686" s="51"/>
      <c r="CK686" s="51"/>
      <c r="CL686" s="51"/>
      <c r="CM686" s="51"/>
      <c r="CN686" s="51"/>
      <c r="CO686" s="51"/>
      <c r="CP686" s="51"/>
      <c r="CQ686" s="51"/>
      <c r="CR686" s="51"/>
      <c r="CS686" s="51"/>
      <c r="CT686" s="51"/>
      <c r="CU686" s="51"/>
      <c r="CV686" s="51"/>
      <c r="CW686" s="51"/>
      <c r="CX686" s="51"/>
      <c r="CY686" s="51"/>
      <c r="CZ686" s="51"/>
      <c r="DA686" s="51"/>
      <c r="DB686" s="51"/>
      <c r="DC686" s="51"/>
      <c r="DD686" s="51"/>
      <c r="DE686" s="51"/>
      <c r="DF686" s="51"/>
      <c r="DG686" s="51"/>
    </row>
    <row r="687">
      <c r="A687" s="51"/>
      <c r="B687" s="136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51"/>
      <c r="BH687" s="51"/>
      <c r="BI687" s="51"/>
      <c r="BJ687" s="51"/>
      <c r="BK687" s="51"/>
      <c r="BL687" s="51"/>
      <c r="BM687" s="51"/>
      <c r="BN687" s="51"/>
      <c r="BO687" s="51"/>
      <c r="BP687" s="51"/>
      <c r="BQ687" s="51"/>
      <c r="BR687" s="51"/>
      <c r="BS687" s="51"/>
      <c r="BT687" s="51"/>
      <c r="BU687" s="51"/>
      <c r="BV687" s="51"/>
      <c r="BW687" s="51"/>
      <c r="BX687" s="51"/>
      <c r="BY687" s="51"/>
      <c r="BZ687" s="51"/>
      <c r="CA687" s="51"/>
      <c r="CB687" s="51"/>
      <c r="CC687" s="51"/>
      <c r="CD687" s="51"/>
      <c r="CE687" s="51"/>
      <c r="CF687" s="51"/>
      <c r="CG687" s="51"/>
      <c r="CH687" s="51"/>
      <c r="CI687" s="51"/>
      <c r="CJ687" s="51"/>
      <c r="CK687" s="51"/>
      <c r="CL687" s="51"/>
      <c r="CM687" s="51"/>
      <c r="CN687" s="51"/>
      <c r="CO687" s="51"/>
      <c r="CP687" s="51"/>
      <c r="CQ687" s="51"/>
      <c r="CR687" s="51"/>
      <c r="CS687" s="51"/>
      <c r="CT687" s="51"/>
      <c r="CU687" s="51"/>
      <c r="CV687" s="51"/>
      <c r="CW687" s="51"/>
      <c r="CX687" s="51"/>
      <c r="CY687" s="51"/>
      <c r="CZ687" s="51"/>
      <c r="DA687" s="51"/>
      <c r="DB687" s="51"/>
      <c r="DC687" s="51"/>
      <c r="DD687" s="51"/>
      <c r="DE687" s="51"/>
      <c r="DF687" s="51"/>
      <c r="DG687" s="51"/>
    </row>
    <row r="688">
      <c r="A688" s="51"/>
      <c r="B688" s="136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51"/>
      <c r="BH688" s="51"/>
      <c r="BI688" s="51"/>
      <c r="BJ688" s="51"/>
      <c r="BK688" s="51"/>
      <c r="BL688" s="51"/>
      <c r="BM688" s="51"/>
      <c r="BN688" s="51"/>
      <c r="BO688" s="51"/>
      <c r="BP688" s="51"/>
      <c r="BQ688" s="51"/>
      <c r="BR688" s="51"/>
      <c r="BS688" s="51"/>
      <c r="BT688" s="51"/>
      <c r="BU688" s="51"/>
      <c r="BV688" s="51"/>
      <c r="BW688" s="51"/>
      <c r="BX688" s="51"/>
      <c r="BY688" s="51"/>
      <c r="BZ688" s="51"/>
      <c r="CA688" s="51"/>
      <c r="CB688" s="51"/>
      <c r="CC688" s="51"/>
      <c r="CD688" s="51"/>
      <c r="CE688" s="51"/>
      <c r="CF688" s="51"/>
      <c r="CG688" s="51"/>
      <c r="CH688" s="51"/>
      <c r="CI688" s="51"/>
      <c r="CJ688" s="51"/>
      <c r="CK688" s="51"/>
      <c r="CL688" s="51"/>
      <c r="CM688" s="51"/>
      <c r="CN688" s="51"/>
      <c r="CO688" s="51"/>
      <c r="CP688" s="51"/>
      <c r="CQ688" s="51"/>
      <c r="CR688" s="51"/>
      <c r="CS688" s="51"/>
      <c r="CT688" s="51"/>
      <c r="CU688" s="51"/>
      <c r="CV688" s="51"/>
      <c r="CW688" s="51"/>
      <c r="CX688" s="51"/>
      <c r="CY688" s="51"/>
      <c r="CZ688" s="51"/>
      <c r="DA688" s="51"/>
      <c r="DB688" s="51"/>
      <c r="DC688" s="51"/>
      <c r="DD688" s="51"/>
      <c r="DE688" s="51"/>
      <c r="DF688" s="51"/>
      <c r="DG688" s="51"/>
    </row>
    <row r="689">
      <c r="A689" s="51"/>
      <c r="B689" s="136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51"/>
      <c r="BH689" s="51"/>
      <c r="BI689" s="51"/>
      <c r="BJ689" s="51"/>
      <c r="BK689" s="51"/>
      <c r="BL689" s="51"/>
      <c r="BM689" s="51"/>
      <c r="BN689" s="51"/>
      <c r="BO689" s="51"/>
      <c r="BP689" s="51"/>
      <c r="BQ689" s="51"/>
      <c r="BR689" s="51"/>
      <c r="BS689" s="51"/>
      <c r="BT689" s="51"/>
      <c r="BU689" s="51"/>
      <c r="BV689" s="51"/>
      <c r="BW689" s="51"/>
      <c r="BX689" s="51"/>
      <c r="BY689" s="51"/>
      <c r="BZ689" s="51"/>
      <c r="CA689" s="51"/>
      <c r="CB689" s="51"/>
      <c r="CC689" s="51"/>
      <c r="CD689" s="51"/>
      <c r="CE689" s="51"/>
      <c r="CF689" s="51"/>
      <c r="CG689" s="51"/>
      <c r="CH689" s="51"/>
      <c r="CI689" s="51"/>
      <c r="CJ689" s="51"/>
      <c r="CK689" s="51"/>
      <c r="CL689" s="51"/>
      <c r="CM689" s="51"/>
      <c r="CN689" s="51"/>
      <c r="CO689" s="51"/>
      <c r="CP689" s="51"/>
      <c r="CQ689" s="51"/>
      <c r="CR689" s="51"/>
      <c r="CS689" s="51"/>
      <c r="CT689" s="51"/>
      <c r="CU689" s="51"/>
      <c r="CV689" s="51"/>
      <c r="CW689" s="51"/>
      <c r="CX689" s="51"/>
      <c r="CY689" s="51"/>
      <c r="CZ689" s="51"/>
      <c r="DA689" s="51"/>
      <c r="DB689" s="51"/>
      <c r="DC689" s="51"/>
      <c r="DD689" s="51"/>
      <c r="DE689" s="51"/>
      <c r="DF689" s="51"/>
      <c r="DG689" s="51"/>
    </row>
    <row r="690">
      <c r="A690" s="51"/>
      <c r="B690" s="136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1"/>
      <c r="BH690" s="51"/>
      <c r="BI690" s="51"/>
      <c r="BJ690" s="51"/>
      <c r="BK690" s="51"/>
      <c r="BL690" s="51"/>
      <c r="BM690" s="51"/>
      <c r="BN690" s="51"/>
      <c r="BO690" s="51"/>
      <c r="BP690" s="51"/>
      <c r="BQ690" s="51"/>
      <c r="BR690" s="51"/>
      <c r="BS690" s="51"/>
      <c r="BT690" s="51"/>
      <c r="BU690" s="51"/>
      <c r="BV690" s="51"/>
      <c r="BW690" s="51"/>
      <c r="BX690" s="51"/>
      <c r="BY690" s="51"/>
      <c r="BZ690" s="51"/>
      <c r="CA690" s="51"/>
      <c r="CB690" s="51"/>
      <c r="CC690" s="51"/>
      <c r="CD690" s="51"/>
      <c r="CE690" s="51"/>
      <c r="CF690" s="51"/>
      <c r="CG690" s="51"/>
      <c r="CH690" s="51"/>
      <c r="CI690" s="51"/>
      <c r="CJ690" s="51"/>
      <c r="CK690" s="51"/>
      <c r="CL690" s="51"/>
      <c r="CM690" s="51"/>
      <c r="CN690" s="51"/>
      <c r="CO690" s="51"/>
      <c r="CP690" s="51"/>
      <c r="CQ690" s="51"/>
      <c r="CR690" s="51"/>
      <c r="CS690" s="51"/>
      <c r="CT690" s="51"/>
      <c r="CU690" s="51"/>
      <c r="CV690" s="51"/>
      <c r="CW690" s="51"/>
      <c r="CX690" s="51"/>
      <c r="CY690" s="51"/>
      <c r="CZ690" s="51"/>
      <c r="DA690" s="51"/>
      <c r="DB690" s="51"/>
      <c r="DC690" s="51"/>
      <c r="DD690" s="51"/>
      <c r="DE690" s="51"/>
      <c r="DF690" s="51"/>
      <c r="DG690" s="51"/>
    </row>
    <row r="691">
      <c r="A691" s="51"/>
      <c r="B691" s="136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51"/>
      <c r="BH691" s="51"/>
      <c r="BI691" s="51"/>
      <c r="BJ691" s="51"/>
      <c r="BK691" s="51"/>
      <c r="BL691" s="51"/>
      <c r="BM691" s="51"/>
      <c r="BN691" s="51"/>
      <c r="BO691" s="51"/>
      <c r="BP691" s="51"/>
      <c r="BQ691" s="51"/>
      <c r="BR691" s="51"/>
      <c r="BS691" s="51"/>
      <c r="BT691" s="51"/>
      <c r="BU691" s="51"/>
      <c r="BV691" s="51"/>
      <c r="BW691" s="51"/>
      <c r="BX691" s="51"/>
      <c r="BY691" s="51"/>
      <c r="BZ691" s="51"/>
      <c r="CA691" s="51"/>
      <c r="CB691" s="51"/>
      <c r="CC691" s="51"/>
      <c r="CD691" s="51"/>
      <c r="CE691" s="51"/>
      <c r="CF691" s="51"/>
      <c r="CG691" s="51"/>
      <c r="CH691" s="51"/>
      <c r="CI691" s="51"/>
      <c r="CJ691" s="51"/>
      <c r="CK691" s="51"/>
      <c r="CL691" s="51"/>
      <c r="CM691" s="51"/>
      <c r="CN691" s="51"/>
      <c r="CO691" s="51"/>
      <c r="CP691" s="51"/>
      <c r="CQ691" s="51"/>
      <c r="CR691" s="51"/>
      <c r="CS691" s="51"/>
      <c r="CT691" s="51"/>
      <c r="CU691" s="51"/>
      <c r="CV691" s="51"/>
      <c r="CW691" s="51"/>
      <c r="CX691" s="51"/>
      <c r="CY691" s="51"/>
      <c r="CZ691" s="51"/>
      <c r="DA691" s="51"/>
      <c r="DB691" s="51"/>
      <c r="DC691" s="51"/>
      <c r="DD691" s="51"/>
      <c r="DE691" s="51"/>
      <c r="DF691" s="51"/>
      <c r="DG691" s="51"/>
    </row>
    <row r="692">
      <c r="A692" s="51"/>
      <c r="B692" s="136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51"/>
      <c r="BH692" s="51"/>
      <c r="BI692" s="51"/>
      <c r="BJ692" s="51"/>
      <c r="BK692" s="51"/>
      <c r="BL692" s="51"/>
      <c r="BM692" s="51"/>
      <c r="BN692" s="51"/>
      <c r="BO692" s="51"/>
      <c r="BP692" s="51"/>
      <c r="BQ692" s="51"/>
      <c r="BR692" s="51"/>
      <c r="BS692" s="51"/>
      <c r="BT692" s="51"/>
      <c r="BU692" s="51"/>
      <c r="BV692" s="51"/>
      <c r="BW692" s="51"/>
      <c r="BX692" s="51"/>
      <c r="BY692" s="51"/>
      <c r="BZ692" s="51"/>
      <c r="CA692" s="51"/>
      <c r="CB692" s="51"/>
      <c r="CC692" s="51"/>
      <c r="CD692" s="51"/>
      <c r="CE692" s="51"/>
      <c r="CF692" s="51"/>
      <c r="CG692" s="51"/>
      <c r="CH692" s="51"/>
      <c r="CI692" s="51"/>
      <c r="CJ692" s="51"/>
      <c r="CK692" s="51"/>
      <c r="CL692" s="51"/>
      <c r="CM692" s="51"/>
      <c r="CN692" s="51"/>
      <c r="CO692" s="51"/>
      <c r="CP692" s="51"/>
      <c r="CQ692" s="51"/>
      <c r="CR692" s="51"/>
      <c r="CS692" s="51"/>
      <c r="CT692" s="51"/>
      <c r="CU692" s="51"/>
      <c r="CV692" s="51"/>
      <c r="CW692" s="51"/>
      <c r="CX692" s="51"/>
      <c r="CY692" s="51"/>
      <c r="CZ692" s="51"/>
      <c r="DA692" s="51"/>
      <c r="DB692" s="51"/>
      <c r="DC692" s="51"/>
      <c r="DD692" s="51"/>
      <c r="DE692" s="51"/>
      <c r="DF692" s="51"/>
      <c r="DG692" s="51"/>
    </row>
    <row r="693">
      <c r="A693" s="51"/>
      <c r="B693" s="136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51"/>
      <c r="BH693" s="51"/>
      <c r="BI693" s="51"/>
      <c r="BJ693" s="51"/>
      <c r="BK693" s="51"/>
      <c r="BL693" s="51"/>
      <c r="BM693" s="51"/>
      <c r="BN693" s="51"/>
      <c r="BO693" s="51"/>
      <c r="BP693" s="51"/>
      <c r="BQ693" s="51"/>
      <c r="BR693" s="51"/>
      <c r="BS693" s="51"/>
      <c r="BT693" s="51"/>
      <c r="BU693" s="51"/>
      <c r="BV693" s="51"/>
      <c r="BW693" s="51"/>
      <c r="BX693" s="51"/>
      <c r="BY693" s="51"/>
      <c r="BZ693" s="51"/>
      <c r="CA693" s="51"/>
      <c r="CB693" s="51"/>
      <c r="CC693" s="51"/>
      <c r="CD693" s="51"/>
      <c r="CE693" s="51"/>
      <c r="CF693" s="51"/>
      <c r="CG693" s="51"/>
      <c r="CH693" s="51"/>
      <c r="CI693" s="51"/>
      <c r="CJ693" s="51"/>
      <c r="CK693" s="51"/>
      <c r="CL693" s="51"/>
      <c r="CM693" s="51"/>
      <c r="CN693" s="51"/>
      <c r="CO693" s="51"/>
      <c r="CP693" s="51"/>
      <c r="CQ693" s="51"/>
      <c r="CR693" s="51"/>
      <c r="CS693" s="51"/>
      <c r="CT693" s="51"/>
      <c r="CU693" s="51"/>
      <c r="CV693" s="51"/>
      <c r="CW693" s="51"/>
      <c r="CX693" s="51"/>
      <c r="CY693" s="51"/>
      <c r="CZ693" s="51"/>
      <c r="DA693" s="51"/>
      <c r="DB693" s="51"/>
      <c r="DC693" s="51"/>
      <c r="DD693" s="51"/>
      <c r="DE693" s="51"/>
      <c r="DF693" s="51"/>
      <c r="DG693" s="51"/>
    </row>
    <row r="694">
      <c r="A694" s="51"/>
      <c r="B694" s="136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51"/>
      <c r="BH694" s="51"/>
      <c r="BI694" s="51"/>
      <c r="BJ694" s="51"/>
      <c r="BK694" s="51"/>
      <c r="BL694" s="51"/>
      <c r="BM694" s="51"/>
      <c r="BN694" s="51"/>
      <c r="BO694" s="51"/>
      <c r="BP694" s="51"/>
      <c r="BQ694" s="51"/>
      <c r="BR694" s="51"/>
      <c r="BS694" s="51"/>
      <c r="BT694" s="51"/>
      <c r="BU694" s="51"/>
      <c r="BV694" s="51"/>
      <c r="BW694" s="51"/>
      <c r="BX694" s="51"/>
      <c r="BY694" s="51"/>
      <c r="BZ694" s="51"/>
      <c r="CA694" s="51"/>
      <c r="CB694" s="51"/>
      <c r="CC694" s="51"/>
      <c r="CD694" s="51"/>
      <c r="CE694" s="51"/>
      <c r="CF694" s="51"/>
      <c r="CG694" s="51"/>
      <c r="CH694" s="51"/>
      <c r="CI694" s="51"/>
      <c r="CJ694" s="51"/>
      <c r="CK694" s="51"/>
      <c r="CL694" s="51"/>
      <c r="CM694" s="51"/>
      <c r="CN694" s="51"/>
      <c r="CO694" s="51"/>
      <c r="CP694" s="51"/>
      <c r="CQ694" s="51"/>
      <c r="CR694" s="51"/>
      <c r="CS694" s="51"/>
      <c r="CT694" s="51"/>
      <c r="CU694" s="51"/>
      <c r="CV694" s="51"/>
      <c r="CW694" s="51"/>
      <c r="CX694" s="51"/>
      <c r="CY694" s="51"/>
      <c r="CZ694" s="51"/>
      <c r="DA694" s="51"/>
      <c r="DB694" s="51"/>
      <c r="DC694" s="51"/>
      <c r="DD694" s="51"/>
      <c r="DE694" s="51"/>
      <c r="DF694" s="51"/>
      <c r="DG694" s="51"/>
    </row>
    <row r="695">
      <c r="A695" s="51"/>
      <c r="B695" s="136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51"/>
      <c r="BH695" s="51"/>
      <c r="BI695" s="51"/>
      <c r="BJ695" s="51"/>
      <c r="BK695" s="51"/>
      <c r="BL695" s="51"/>
      <c r="BM695" s="51"/>
      <c r="BN695" s="51"/>
      <c r="BO695" s="51"/>
      <c r="BP695" s="51"/>
      <c r="BQ695" s="51"/>
      <c r="BR695" s="51"/>
      <c r="BS695" s="51"/>
      <c r="BT695" s="51"/>
      <c r="BU695" s="51"/>
      <c r="BV695" s="51"/>
      <c r="BW695" s="51"/>
      <c r="BX695" s="51"/>
      <c r="BY695" s="51"/>
      <c r="BZ695" s="51"/>
      <c r="CA695" s="51"/>
      <c r="CB695" s="51"/>
      <c r="CC695" s="51"/>
      <c r="CD695" s="51"/>
      <c r="CE695" s="51"/>
      <c r="CF695" s="51"/>
      <c r="CG695" s="51"/>
      <c r="CH695" s="51"/>
      <c r="CI695" s="51"/>
      <c r="CJ695" s="51"/>
      <c r="CK695" s="51"/>
      <c r="CL695" s="51"/>
      <c r="CM695" s="51"/>
      <c r="CN695" s="51"/>
      <c r="CO695" s="51"/>
      <c r="CP695" s="51"/>
      <c r="CQ695" s="51"/>
      <c r="CR695" s="51"/>
      <c r="CS695" s="51"/>
      <c r="CT695" s="51"/>
      <c r="CU695" s="51"/>
      <c r="CV695" s="51"/>
      <c r="CW695" s="51"/>
      <c r="CX695" s="51"/>
      <c r="CY695" s="51"/>
      <c r="CZ695" s="51"/>
      <c r="DA695" s="51"/>
      <c r="DB695" s="51"/>
      <c r="DC695" s="51"/>
      <c r="DD695" s="51"/>
      <c r="DE695" s="51"/>
      <c r="DF695" s="51"/>
      <c r="DG695" s="51"/>
    </row>
    <row r="696">
      <c r="A696" s="51"/>
      <c r="B696" s="136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51"/>
      <c r="BH696" s="51"/>
      <c r="BI696" s="51"/>
      <c r="BJ696" s="51"/>
      <c r="BK696" s="51"/>
      <c r="BL696" s="51"/>
      <c r="BM696" s="51"/>
      <c r="BN696" s="51"/>
      <c r="BO696" s="51"/>
      <c r="BP696" s="51"/>
      <c r="BQ696" s="51"/>
      <c r="BR696" s="51"/>
      <c r="BS696" s="51"/>
      <c r="BT696" s="51"/>
      <c r="BU696" s="51"/>
      <c r="BV696" s="51"/>
      <c r="BW696" s="51"/>
      <c r="BX696" s="51"/>
      <c r="BY696" s="51"/>
      <c r="BZ696" s="51"/>
      <c r="CA696" s="51"/>
      <c r="CB696" s="51"/>
      <c r="CC696" s="51"/>
      <c r="CD696" s="51"/>
      <c r="CE696" s="51"/>
      <c r="CF696" s="51"/>
      <c r="CG696" s="51"/>
      <c r="CH696" s="51"/>
      <c r="CI696" s="51"/>
      <c r="CJ696" s="51"/>
      <c r="CK696" s="51"/>
      <c r="CL696" s="51"/>
      <c r="CM696" s="51"/>
      <c r="CN696" s="51"/>
      <c r="CO696" s="51"/>
      <c r="CP696" s="51"/>
      <c r="CQ696" s="51"/>
      <c r="CR696" s="51"/>
      <c r="CS696" s="51"/>
      <c r="CT696" s="51"/>
      <c r="CU696" s="51"/>
      <c r="CV696" s="51"/>
      <c r="CW696" s="51"/>
      <c r="CX696" s="51"/>
      <c r="CY696" s="51"/>
      <c r="CZ696" s="51"/>
      <c r="DA696" s="51"/>
      <c r="DB696" s="51"/>
      <c r="DC696" s="51"/>
      <c r="DD696" s="51"/>
      <c r="DE696" s="51"/>
      <c r="DF696" s="51"/>
      <c r="DG696" s="51"/>
    </row>
    <row r="697">
      <c r="A697" s="51"/>
      <c r="B697" s="136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1"/>
      <c r="BH697" s="51"/>
      <c r="BI697" s="51"/>
      <c r="BJ697" s="51"/>
      <c r="BK697" s="51"/>
      <c r="BL697" s="51"/>
      <c r="BM697" s="51"/>
      <c r="BN697" s="51"/>
      <c r="BO697" s="51"/>
      <c r="BP697" s="51"/>
      <c r="BQ697" s="51"/>
      <c r="BR697" s="51"/>
      <c r="BS697" s="51"/>
      <c r="BT697" s="51"/>
      <c r="BU697" s="51"/>
      <c r="BV697" s="51"/>
      <c r="BW697" s="51"/>
      <c r="BX697" s="51"/>
      <c r="BY697" s="51"/>
      <c r="BZ697" s="51"/>
      <c r="CA697" s="51"/>
      <c r="CB697" s="51"/>
      <c r="CC697" s="51"/>
      <c r="CD697" s="51"/>
      <c r="CE697" s="51"/>
      <c r="CF697" s="51"/>
      <c r="CG697" s="51"/>
      <c r="CH697" s="51"/>
      <c r="CI697" s="51"/>
      <c r="CJ697" s="51"/>
      <c r="CK697" s="51"/>
      <c r="CL697" s="51"/>
      <c r="CM697" s="51"/>
      <c r="CN697" s="51"/>
      <c r="CO697" s="51"/>
      <c r="CP697" s="51"/>
      <c r="CQ697" s="51"/>
      <c r="CR697" s="51"/>
      <c r="CS697" s="51"/>
      <c r="CT697" s="51"/>
      <c r="CU697" s="51"/>
      <c r="CV697" s="51"/>
      <c r="CW697" s="51"/>
      <c r="CX697" s="51"/>
      <c r="CY697" s="51"/>
      <c r="CZ697" s="51"/>
      <c r="DA697" s="51"/>
      <c r="DB697" s="51"/>
      <c r="DC697" s="51"/>
      <c r="DD697" s="51"/>
      <c r="DE697" s="51"/>
      <c r="DF697" s="51"/>
      <c r="DG697" s="51"/>
    </row>
    <row r="698">
      <c r="A698" s="51"/>
      <c r="B698" s="136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51"/>
      <c r="BH698" s="51"/>
      <c r="BI698" s="51"/>
      <c r="BJ698" s="51"/>
      <c r="BK698" s="51"/>
      <c r="BL698" s="51"/>
      <c r="BM698" s="51"/>
      <c r="BN698" s="51"/>
      <c r="BO698" s="51"/>
      <c r="BP698" s="51"/>
      <c r="BQ698" s="51"/>
      <c r="BR698" s="51"/>
      <c r="BS698" s="51"/>
      <c r="BT698" s="51"/>
      <c r="BU698" s="51"/>
      <c r="BV698" s="51"/>
      <c r="BW698" s="51"/>
      <c r="BX698" s="51"/>
      <c r="BY698" s="51"/>
      <c r="BZ698" s="51"/>
      <c r="CA698" s="51"/>
      <c r="CB698" s="51"/>
      <c r="CC698" s="51"/>
      <c r="CD698" s="51"/>
      <c r="CE698" s="51"/>
      <c r="CF698" s="51"/>
      <c r="CG698" s="51"/>
      <c r="CH698" s="51"/>
      <c r="CI698" s="51"/>
      <c r="CJ698" s="51"/>
      <c r="CK698" s="51"/>
      <c r="CL698" s="51"/>
      <c r="CM698" s="51"/>
      <c r="CN698" s="51"/>
      <c r="CO698" s="51"/>
      <c r="CP698" s="51"/>
      <c r="CQ698" s="51"/>
      <c r="CR698" s="51"/>
      <c r="CS698" s="51"/>
      <c r="CT698" s="51"/>
      <c r="CU698" s="51"/>
      <c r="CV698" s="51"/>
      <c r="CW698" s="51"/>
      <c r="CX698" s="51"/>
      <c r="CY698" s="51"/>
      <c r="CZ698" s="51"/>
      <c r="DA698" s="51"/>
      <c r="DB698" s="51"/>
      <c r="DC698" s="51"/>
      <c r="DD698" s="51"/>
      <c r="DE698" s="51"/>
      <c r="DF698" s="51"/>
      <c r="DG698" s="51"/>
    </row>
    <row r="699">
      <c r="A699" s="51"/>
      <c r="B699" s="136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51"/>
      <c r="BH699" s="51"/>
      <c r="BI699" s="51"/>
      <c r="BJ699" s="51"/>
      <c r="BK699" s="51"/>
      <c r="BL699" s="51"/>
      <c r="BM699" s="51"/>
      <c r="BN699" s="51"/>
      <c r="BO699" s="51"/>
      <c r="BP699" s="51"/>
      <c r="BQ699" s="51"/>
      <c r="BR699" s="51"/>
      <c r="BS699" s="51"/>
      <c r="BT699" s="51"/>
      <c r="BU699" s="51"/>
      <c r="BV699" s="51"/>
      <c r="BW699" s="51"/>
      <c r="BX699" s="51"/>
      <c r="BY699" s="51"/>
      <c r="BZ699" s="51"/>
      <c r="CA699" s="51"/>
      <c r="CB699" s="51"/>
      <c r="CC699" s="51"/>
      <c r="CD699" s="51"/>
      <c r="CE699" s="51"/>
      <c r="CF699" s="51"/>
      <c r="CG699" s="51"/>
      <c r="CH699" s="51"/>
      <c r="CI699" s="51"/>
      <c r="CJ699" s="51"/>
      <c r="CK699" s="51"/>
      <c r="CL699" s="51"/>
      <c r="CM699" s="51"/>
      <c r="CN699" s="51"/>
      <c r="CO699" s="51"/>
      <c r="CP699" s="51"/>
      <c r="CQ699" s="51"/>
      <c r="CR699" s="51"/>
      <c r="CS699" s="51"/>
      <c r="CT699" s="51"/>
      <c r="CU699" s="51"/>
      <c r="CV699" s="51"/>
      <c r="CW699" s="51"/>
      <c r="CX699" s="51"/>
      <c r="CY699" s="51"/>
      <c r="CZ699" s="51"/>
      <c r="DA699" s="51"/>
      <c r="DB699" s="51"/>
      <c r="DC699" s="51"/>
      <c r="DD699" s="51"/>
      <c r="DE699" s="51"/>
      <c r="DF699" s="51"/>
      <c r="DG699" s="51"/>
    </row>
    <row r="700">
      <c r="A700" s="51"/>
      <c r="B700" s="136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51"/>
      <c r="BH700" s="51"/>
      <c r="BI700" s="51"/>
      <c r="BJ700" s="51"/>
      <c r="BK700" s="51"/>
      <c r="BL700" s="51"/>
      <c r="BM700" s="51"/>
      <c r="BN700" s="51"/>
      <c r="BO700" s="51"/>
      <c r="BP700" s="51"/>
      <c r="BQ700" s="51"/>
      <c r="BR700" s="51"/>
      <c r="BS700" s="51"/>
      <c r="BT700" s="51"/>
      <c r="BU700" s="51"/>
      <c r="BV700" s="51"/>
      <c r="BW700" s="51"/>
      <c r="BX700" s="51"/>
      <c r="BY700" s="51"/>
      <c r="BZ700" s="51"/>
      <c r="CA700" s="51"/>
      <c r="CB700" s="51"/>
      <c r="CC700" s="51"/>
      <c r="CD700" s="51"/>
      <c r="CE700" s="51"/>
      <c r="CF700" s="51"/>
      <c r="CG700" s="51"/>
      <c r="CH700" s="51"/>
      <c r="CI700" s="51"/>
      <c r="CJ700" s="51"/>
      <c r="CK700" s="51"/>
      <c r="CL700" s="51"/>
      <c r="CM700" s="51"/>
      <c r="CN700" s="51"/>
      <c r="CO700" s="51"/>
      <c r="CP700" s="51"/>
      <c r="CQ700" s="51"/>
      <c r="CR700" s="51"/>
      <c r="CS700" s="51"/>
      <c r="CT700" s="51"/>
      <c r="CU700" s="51"/>
      <c r="CV700" s="51"/>
      <c r="CW700" s="51"/>
      <c r="CX700" s="51"/>
      <c r="CY700" s="51"/>
      <c r="CZ700" s="51"/>
      <c r="DA700" s="51"/>
      <c r="DB700" s="51"/>
      <c r="DC700" s="51"/>
      <c r="DD700" s="51"/>
      <c r="DE700" s="51"/>
      <c r="DF700" s="51"/>
      <c r="DG700" s="51"/>
    </row>
    <row r="701">
      <c r="A701" s="51"/>
      <c r="B701" s="136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51"/>
      <c r="BH701" s="51"/>
      <c r="BI701" s="51"/>
      <c r="BJ701" s="51"/>
      <c r="BK701" s="51"/>
      <c r="BL701" s="51"/>
      <c r="BM701" s="51"/>
      <c r="BN701" s="51"/>
      <c r="BO701" s="51"/>
      <c r="BP701" s="51"/>
      <c r="BQ701" s="51"/>
      <c r="BR701" s="51"/>
      <c r="BS701" s="51"/>
      <c r="BT701" s="51"/>
      <c r="BU701" s="51"/>
      <c r="BV701" s="51"/>
      <c r="BW701" s="51"/>
      <c r="BX701" s="51"/>
      <c r="BY701" s="51"/>
      <c r="BZ701" s="51"/>
      <c r="CA701" s="51"/>
      <c r="CB701" s="51"/>
      <c r="CC701" s="51"/>
      <c r="CD701" s="51"/>
      <c r="CE701" s="51"/>
      <c r="CF701" s="51"/>
      <c r="CG701" s="51"/>
      <c r="CH701" s="51"/>
      <c r="CI701" s="51"/>
      <c r="CJ701" s="51"/>
      <c r="CK701" s="51"/>
      <c r="CL701" s="51"/>
      <c r="CM701" s="51"/>
      <c r="CN701" s="51"/>
      <c r="CO701" s="51"/>
      <c r="CP701" s="51"/>
      <c r="CQ701" s="51"/>
      <c r="CR701" s="51"/>
      <c r="CS701" s="51"/>
      <c r="CT701" s="51"/>
      <c r="CU701" s="51"/>
      <c r="CV701" s="51"/>
      <c r="CW701" s="51"/>
      <c r="CX701" s="51"/>
      <c r="CY701" s="51"/>
      <c r="CZ701" s="51"/>
      <c r="DA701" s="51"/>
      <c r="DB701" s="51"/>
      <c r="DC701" s="51"/>
      <c r="DD701" s="51"/>
      <c r="DE701" s="51"/>
      <c r="DF701" s="51"/>
      <c r="DG701" s="51"/>
    </row>
    <row r="702">
      <c r="A702" s="51"/>
      <c r="B702" s="136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51"/>
      <c r="BH702" s="51"/>
      <c r="BI702" s="51"/>
      <c r="BJ702" s="51"/>
      <c r="BK702" s="51"/>
      <c r="BL702" s="51"/>
      <c r="BM702" s="51"/>
      <c r="BN702" s="51"/>
      <c r="BO702" s="51"/>
      <c r="BP702" s="51"/>
      <c r="BQ702" s="51"/>
      <c r="BR702" s="51"/>
      <c r="BS702" s="51"/>
      <c r="BT702" s="51"/>
      <c r="BU702" s="51"/>
      <c r="BV702" s="51"/>
      <c r="BW702" s="51"/>
      <c r="BX702" s="51"/>
      <c r="BY702" s="51"/>
      <c r="BZ702" s="51"/>
      <c r="CA702" s="51"/>
      <c r="CB702" s="51"/>
      <c r="CC702" s="51"/>
      <c r="CD702" s="51"/>
      <c r="CE702" s="51"/>
      <c r="CF702" s="51"/>
      <c r="CG702" s="51"/>
      <c r="CH702" s="51"/>
      <c r="CI702" s="51"/>
      <c r="CJ702" s="51"/>
      <c r="CK702" s="51"/>
      <c r="CL702" s="51"/>
      <c r="CM702" s="51"/>
      <c r="CN702" s="51"/>
      <c r="CO702" s="51"/>
      <c r="CP702" s="51"/>
      <c r="CQ702" s="51"/>
      <c r="CR702" s="51"/>
      <c r="CS702" s="51"/>
      <c r="CT702" s="51"/>
      <c r="CU702" s="51"/>
      <c r="CV702" s="51"/>
      <c r="CW702" s="51"/>
      <c r="CX702" s="51"/>
      <c r="CY702" s="51"/>
      <c r="CZ702" s="51"/>
      <c r="DA702" s="51"/>
      <c r="DB702" s="51"/>
      <c r="DC702" s="51"/>
      <c r="DD702" s="51"/>
      <c r="DE702" s="51"/>
      <c r="DF702" s="51"/>
      <c r="DG702" s="51"/>
    </row>
    <row r="703">
      <c r="A703" s="51"/>
      <c r="B703" s="136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51"/>
      <c r="BH703" s="51"/>
      <c r="BI703" s="51"/>
      <c r="BJ703" s="51"/>
      <c r="BK703" s="51"/>
      <c r="BL703" s="51"/>
      <c r="BM703" s="51"/>
      <c r="BN703" s="51"/>
      <c r="BO703" s="51"/>
      <c r="BP703" s="51"/>
      <c r="BQ703" s="51"/>
      <c r="BR703" s="51"/>
      <c r="BS703" s="51"/>
      <c r="BT703" s="51"/>
      <c r="BU703" s="51"/>
      <c r="BV703" s="51"/>
      <c r="BW703" s="51"/>
      <c r="BX703" s="51"/>
      <c r="BY703" s="51"/>
      <c r="BZ703" s="51"/>
      <c r="CA703" s="51"/>
      <c r="CB703" s="51"/>
      <c r="CC703" s="51"/>
      <c r="CD703" s="51"/>
      <c r="CE703" s="51"/>
      <c r="CF703" s="51"/>
      <c r="CG703" s="51"/>
      <c r="CH703" s="51"/>
      <c r="CI703" s="51"/>
      <c r="CJ703" s="51"/>
      <c r="CK703" s="51"/>
      <c r="CL703" s="51"/>
      <c r="CM703" s="51"/>
      <c r="CN703" s="51"/>
      <c r="CO703" s="51"/>
      <c r="CP703" s="51"/>
      <c r="CQ703" s="51"/>
      <c r="CR703" s="51"/>
      <c r="CS703" s="51"/>
      <c r="CT703" s="51"/>
      <c r="CU703" s="51"/>
      <c r="CV703" s="51"/>
      <c r="CW703" s="51"/>
      <c r="CX703" s="51"/>
      <c r="CY703" s="51"/>
      <c r="CZ703" s="51"/>
      <c r="DA703" s="51"/>
      <c r="DB703" s="51"/>
      <c r="DC703" s="51"/>
      <c r="DD703" s="51"/>
      <c r="DE703" s="51"/>
      <c r="DF703" s="51"/>
      <c r="DG703" s="51"/>
    </row>
    <row r="704">
      <c r="A704" s="51"/>
      <c r="B704" s="136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51"/>
      <c r="BH704" s="51"/>
      <c r="BI704" s="51"/>
      <c r="BJ704" s="51"/>
      <c r="BK704" s="51"/>
      <c r="BL704" s="51"/>
      <c r="BM704" s="51"/>
      <c r="BN704" s="51"/>
      <c r="BO704" s="51"/>
      <c r="BP704" s="51"/>
      <c r="BQ704" s="51"/>
      <c r="BR704" s="51"/>
      <c r="BS704" s="51"/>
      <c r="BT704" s="51"/>
      <c r="BU704" s="51"/>
      <c r="BV704" s="51"/>
      <c r="BW704" s="51"/>
      <c r="BX704" s="51"/>
      <c r="BY704" s="51"/>
      <c r="BZ704" s="51"/>
      <c r="CA704" s="51"/>
      <c r="CB704" s="51"/>
      <c r="CC704" s="51"/>
      <c r="CD704" s="51"/>
      <c r="CE704" s="51"/>
      <c r="CF704" s="51"/>
      <c r="CG704" s="51"/>
      <c r="CH704" s="51"/>
      <c r="CI704" s="51"/>
      <c r="CJ704" s="51"/>
      <c r="CK704" s="51"/>
      <c r="CL704" s="51"/>
      <c r="CM704" s="51"/>
      <c r="CN704" s="51"/>
      <c r="CO704" s="51"/>
      <c r="CP704" s="51"/>
      <c r="CQ704" s="51"/>
      <c r="CR704" s="51"/>
      <c r="CS704" s="51"/>
      <c r="CT704" s="51"/>
      <c r="CU704" s="51"/>
      <c r="CV704" s="51"/>
      <c r="CW704" s="51"/>
      <c r="CX704" s="51"/>
      <c r="CY704" s="51"/>
      <c r="CZ704" s="51"/>
      <c r="DA704" s="51"/>
      <c r="DB704" s="51"/>
      <c r="DC704" s="51"/>
      <c r="DD704" s="51"/>
      <c r="DE704" s="51"/>
      <c r="DF704" s="51"/>
      <c r="DG704" s="51"/>
    </row>
    <row r="705">
      <c r="A705" s="51"/>
      <c r="B705" s="136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51"/>
      <c r="BH705" s="51"/>
      <c r="BI705" s="51"/>
      <c r="BJ705" s="51"/>
      <c r="BK705" s="51"/>
      <c r="BL705" s="51"/>
      <c r="BM705" s="51"/>
      <c r="BN705" s="51"/>
      <c r="BO705" s="51"/>
      <c r="BP705" s="51"/>
      <c r="BQ705" s="51"/>
      <c r="BR705" s="51"/>
      <c r="BS705" s="51"/>
      <c r="BT705" s="51"/>
      <c r="BU705" s="51"/>
      <c r="BV705" s="51"/>
      <c r="BW705" s="51"/>
      <c r="BX705" s="51"/>
      <c r="BY705" s="51"/>
      <c r="BZ705" s="51"/>
      <c r="CA705" s="51"/>
      <c r="CB705" s="51"/>
      <c r="CC705" s="51"/>
      <c r="CD705" s="51"/>
      <c r="CE705" s="51"/>
      <c r="CF705" s="51"/>
      <c r="CG705" s="51"/>
      <c r="CH705" s="51"/>
      <c r="CI705" s="51"/>
      <c r="CJ705" s="51"/>
      <c r="CK705" s="51"/>
      <c r="CL705" s="51"/>
      <c r="CM705" s="51"/>
      <c r="CN705" s="51"/>
      <c r="CO705" s="51"/>
      <c r="CP705" s="51"/>
      <c r="CQ705" s="51"/>
      <c r="CR705" s="51"/>
      <c r="CS705" s="51"/>
      <c r="CT705" s="51"/>
      <c r="CU705" s="51"/>
      <c r="CV705" s="51"/>
      <c r="CW705" s="51"/>
      <c r="CX705" s="51"/>
      <c r="CY705" s="51"/>
      <c r="CZ705" s="51"/>
      <c r="DA705" s="51"/>
      <c r="DB705" s="51"/>
      <c r="DC705" s="51"/>
      <c r="DD705" s="51"/>
      <c r="DE705" s="51"/>
      <c r="DF705" s="51"/>
      <c r="DG705" s="51"/>
    </row>
    <row r="706">
      <c r="A706" s="51"/>
      <c r="B706" s="136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/>
      <c r="BB706" s="51"/>
      <c r="BC706" s="51"/>
      <c r="BD706" s="51"/>
      <c r="BE706" s="51"/>
      <c r="BF706" s="51"/>
      <c r="BG706" s="51"/>
      <c r="BH706" s="51"/>
      <c r="BI706" s="51"/>
      <c r="BJ706" s="51"/>
      <c r="BK706" s="51"/>
      <c r="BL706" s="51"/>
      <c r="BM706" s="51"/>
      <c r="BN706" s="51"/>
      <c r="BO706" s="51"/>
      <c r="BP706" s="51"/>
      <c r="BQ706" s="51"/>
      <c r="BR706" s="51"/>
      <c r="BS706" s="51"/>
      <c r="BT706" s="51"/>
      <c r="BU706" s="51"/>
      <c r="BV706" s="51"/>
      <c r="BW706" s="51"/>
      <c r="BX706" s="51"/>
      <c r="BY706" s="51"/>
      <c r="BZ706" s="51"/>
      <c r="CA706" s="51"/>
      <c r="CB706" s="51"/>
      <c r="CC706" s="51"/>
      <c r="CD706" s="51"/>
      <c r="CE706" s="51"/>
      <c r="CF706" s="51"/>
      <c r="CG706" s="51"/>
      <c r="CH706" s="51"/>
      <c r="CI706" s="51"/>
      <c r="CJ706" s="51"/>
      <c r="CK706" s="51"/>
      <c r="CL706" s="51"/>
      <c r="CM706" s="51"/>
      <c r="CN706" s="51"/>
      <c r="CO706" s="51"/>
      <c r="CP706" s="51"/>
      <c r="CQ706" s="51"/>
      <c r="CR706" s="51"/>
      <c r="CS706" s="51"/>
      <c r="CT706" s="51"/>
      <c r="CU706" s="51"/>
      <c r="CV706" s="51"/>
      <c r="CW706" s="51"/>
      <c r="CX706" s="51"/>
      <c r="CY706" s="51"/>
      <c r="CZ706" s="51"/>
      <c r="DA706" s="51"/>
      <c r="DB706" s="51"/>
      <c r="DC706" s="51"/>
      <c r="DD706" s="51"/>
      <c r="DE706" s="51"/>
      <c r="DF706" s="51"/>
      <c r="DG706" s="51"/>
    </row>
    <row r="707">
      <c r="A707" s="51"/>
      <c r="B707" s="136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51"/>
      <c r="BH707" s="51"/>
      <c r="BI707" s="51"/>
      <c r="BJ707" s="51"/>
      <c r="BK707" s="51"/>
      <c r="BL707" s="51"/>
      <c r="BM707" s="51"/>
      <c r="BN707" s="51"/>
      <c r="BO707" s="51"/>
      <c r="BP707" s="51"/>
      <c r="BQ707" s="51"/>
      <c r="BR707" s="51"/>
      <c r="BS707" s="51"/>
      <c r="BT707" s="51"/>
      <c r="BU707" s="51"/>
      <c r="BV707" s="51"/>
      <c r="BW707" s="51"/>
      <c r="BX707" s="51"/>
      <c r="BY707" s="51"/>
      <c r="BZ707" s="51"/>
      <c r="CA707" s="51"/>
      <c r="CB707" s="51"/>
      <c r="CC707" s="51"/>
      <c r="CD707" s="51"/>
      <c r="CE707" s="51"/>
      <c r="CF707" s="51"/>
      <c r="CG707" s="51"/>
      <c r="CH707" s="51"/>
      <c r="CI707" s="51"/>
      <c r="CJ707" s="51"/>
      <c r="CK707" s="51"/>
      <c r="CL707" s="51"/>
      <c r="CM707" s="51"/>
      <c r="CN707" s="51"/>
      <c r="CO707" s="51"/>
      <c r="CP707" s="51"/>
      <c r="CQ707" s="51"/>
      <c r="CR707" s="51"/>
      <c r="CS707" s="51"/>
      <c r="CT707" s="51"/>
      <c r="CU707" s="51"/>
      <c r="CV707" s="51"/>
      <c r="CW707" s="51"/>
      <c r="CX707" s="51"/>
      <c r="CY707" s="51"/>
      <c r="CZ707" s="51"/>
      <c r="DA707" s="51"/>
      <c r="DB707" s="51"/>
      <c r="DC707" s="51"/>
      <c r="DD707" s="51"/>
      <c r="DE707" s="51"/>
      <c r="DF707" s="51"/>
      <c r="DG707" s="51"/>
    </row>
    <row r="708">
      <c r="A708" s="51"/>
      <c r="B708" s="136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51"/>
      <c r="BL708" s="51"/>
      <c r="BM708" s="51"/>
      <c r="BN708" s="51"/>
      <c r="BO708" s="51"/>
      <c r="BP708" s="51"/>
      <c r="BQ708" s="51"/>
      <c r="BR708" s="51"/>
      <c r="BS708" s="51"/>
      <c r="BT708" s="51"/>
      <c r="BU708" s="51"/>
      <c r="BV708" s="51"/>
      <c r="BW708" s="51"/>
      <c r="BX708" s="51"/>
      <c r="BY708" s="51"/>
      <c r="BZ708" s="51"/>
      <c r="CA708" s="51"/>
      <c r="CB708" s="51"/>
      <c r="CC708" s="51"/>
      <c r="CD708" s="51"/>
      <c r="CE708" s="51"/>
      <c r="CF708" s="51"/>
      <c r="CG708" s="51"/>
      <c r="CH708" s="51"/>
      <c r="CI708" s="51"/>
      <c r="CJ708" s="51"/>
      <c r="CK708" s="51"/>
      <c r="CL708" s="51"/>
      <c r="CM708" s="51"/>
      <c r="CN708" s="51"/>
      <c r="CO708" s="51"/>
      <c r="CP708" s="51"/>
      <c r="CQ708" s="51"/>
      <c r="CR708" s="51"/>
      <c r="CS708" s="51"/>
      <c r="CT708" s="51"/>
      <c r="CU708" s="51"/>
      <c r="CV708" s="51"/>
      <c r="CW708" s="51"/>
      <c r="CX708" s="51"/>
      <c r="CY708" s="51"/>
      <c r="CZ708" s="51"/>
      <c r="DA708" s="51"/>
      <c r="DB708" s="51"/>
      <c r="DC708" s="51"/>
      <c r="DD708" s="51"/>
      <c r="DE708" s="51"/>
      <c r="DF708" s="51"/>
      <c r="DG708" s="51"/>
    </row>
    <row r="709">
      <c r="A709" s="51"/>
      <c r="B709" s="136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51"/>
      <c r="BH709" s="51"/>
      <c r="BI709" s="51"/>
      <c r="BJ709" s="51"/>
      <c r="BK709" s="51"/>
      <c r="BL709" s="51"/>
      <c r="BM709" s="51"/>
      <c r="BN709" s="51"/>
      <c r="BO709" s="51"/>
      <c r="BP709" s="51"/>
      <c r="BQ709" s="51"/>
      <c r="BR709" s="51"/>
      <c r="BS709" s="51"/>
      <c r="BT709" s="51"/>
      <c r="BU709" s="51"/>
      <c r="BV709" s="51"/>
      <c r="BW709" s="51"/>
      <c r="BX709" s="51"/>
      <c r="BY709" s="51"/>
      <c r="BZ709" s="51"/>
      <c r="CA709" s="51"/>
      <c r="CB709" s="51"/>
      <c r="CC709" s="51"/>
      <c r="CD709" s="51"/>
      <c r="CE709" s="51"/>
      <c r="CF709" s="51"/>
      <c r="CG709" s="51"/>
      <c r="CH709" s="51"/>
      <c r="CI709" s="51"/>
      <c r="CJ709" s="51"/>
      <c r="CK709" s="51"/>
      <c r="CL709" s="51"/>
      <c r="CM709" s="51"/>
      <c r="CN709" s="51"/>
      <c r="CO709" s="51"/>
      <c r="CP709" s="51"/>
      <c r="CQ709" s="51"/>
      <c r="CR709" s="51"/>
      <c r="CS709" s="51"/>
      <c r="CT709" s="51"/>
      <c r="CU709" s="51"/>
      <c r="CV709" s="51"/>
      <c r="CW709" s="51"/>
      <c r="CX709" s="51"/>
      <c r="CY709" s="51"/>
      <c r="CZ709" s="51"/>
      <c r="DA709" s="51"/>
      <c r="DB709" s="51"/>
      <c r="DC709" s="51"/>
      <c r="DD709" s="51"/>
      <c r="DE709" s="51"/>
      <c r="DF709" s="51"/>
      <c r="DG709" s="51"/>
    </row>
    <row r="710">
      <c r="A710" s="51"/>
      <c r="B710" s="136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51"/>
      <c r="BH710" s="51"/>
      <c r="BI710" s="51"/>
      <c r="BJ710" s="51"/>
      <c r="BK710" s="51"/>
      <c r="BL710" s="51"/>
      <c r="BM710" s="51"/>
      <c r="BN710" s="51"/>
      <c r="BO710" s="51"/>
      <c r="BP710" s="51"/>
      <c r="BQ710" s="51"/>
      <c r="BR710" s="51"/>
      <c r="BS710" s="51"/>
      <c r="BT710" s="51"/>
      <c r="BU710" s="51"/>
      <c r="BV710" s="51"/>
      <c r="BW710" s="51"/>
      <c r="BX710" s="51"/>
      <c r="BY710" s="51"/>
      <c r="BZ710" s="51"/>
      <c r="CA710" s="51"/>
      <c r="CB710" s="51"/>
      <c r="CC710" s="51"/>
      <c r="CD710" s="51"/>
      <c r="CE710" s="51"/>
      <c r="CF710" s="51"/>
      <c r="CG710" s="51"/>
      <c r="CH710" s="51"/>
      <c r="CI710" s="51"/>
      <c r="CJ710" s="51"/>
      <c r="CK710" s="51"/>
      <c r="CL710" s="51"/>
      <c r="CM710" s="51"/>
      <c r="CN710" s="51"/>
      <c r="CO710" s="51"/>
      <c r="CP710" s="51"/>
      <c r="CQ710" s="51"/>
      <c r="CR710" s="51"/>
      <c r="CS710" s="51"/>
      <c r="CT710" s="51"/>
      <c r="CU710" s="51"/>
      <c r="CV710" s="51"/>
      <c r="CW710" s="51"/>
      <c r="CX710" s="51"/>
      <c r="CY710" s="51"/>
      <c r="CZ710" s="51"/>
      <c r="DA710" s="51"/>
      <c r="DB710" s="51"/>
      <c r="DC710" s="51"/>
      <c r="DD710" s="51"/>
      <c r="DE710" s="51"/>
      <c r="DF710" s="51"/>
      <c r="DG710" s="51"/>
    </row>
    <row r="711">
      <c r="A711" s="51"/>
      <c r="B711" s="136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51"/>
      <c r="BH711" s="51"/>
      <c r="BI711" s="51"/>
      <c r="BJ711" s="51"/>
      <c r="BK711" s="51"/>
      <c r="BL711" s="51"/>
      <c r="BM711" s="51"/>
      <c r="BN711" s="51"/>
      <c r="BO711" s="51"/>
      <c r="BP711" s="51"/>
      <c r="BQ711" s="51"/>
      <c r="BR711" s="51"/>
      <c r="BS711" s="51"/>
      <c r="BT711" s="51"/>
      <c r="BU711" s="51"/>
      <c r="BV711" s="51"/>
      <c r="BW711" s="51"/>
      <c r="BX711" s="51"/>
      <c r="BY711" s="51"/>
      <c r="BZ711" s="51"/>
      <c r="CA711" s="51"/>
      <c r="CB711" s="51"/>
      <c r="CC711" s="51"/>
      <c r="CD711" s="51"/>
      <c r="CE711" s="51"/>
      <c r="CF711" s="51"/>
      <c r="CG711" s="51"/>
      <c r="CH711" s="51"/>
      <c r="CI711" s="51"/>
      <c r="CJ711" s="51"/>
      <c r="CK711" s="51"/>
      <c r="CL711" s="51"/>
      <c r="CM711" s="51"/>
      <c r="CN711" s="51"/>
      <c r="CO711" s="51"/>
      <c r="CP711" s="51"/>
      <c r="CQ711" s="51"/>
      <c r="CR711" s="51"/>
      <c r="CS711" s="51"/>
      <c r="CT711" s="51"/>
      <c r="CU711" s="51"/>
      <c r="CV711" s="51"/>
      <c r="CW711" s="51"/>
      <c r="CX711" s="51"/>
      <c r="CY711" s="51"/>
      <c r="CZ711" s="51"/>
      <c r="DA711" s="51"/>
      <c r="DB711" s="51"/>
      <c r="DC711" s="51"/>
      <c r="DD711" s="51"/>
      <c r="DE711" s="51"/>
      <c r="DF711" s="51"/>
      <c r="DG711" s="51"/>
    </row>
    <row r="712">
      <c r="A712" s="51"/>
      <c r="B712" s="136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51"/>
      <c r="BL712" s="51"/>
      <c r="BM712" s="51"/>
      <c r="BN712" s="51"/>
      <c r="BO712" s="51"/>
      <c r="BP712" s="51"/>
      <c r="BQ712" s="51"/>
      <c r="BR712" s="51"/>
      <c r="BS712" s="51"/>
      <c r="BT712" s="51"/>
      <c r="BU712" s="51"/>
      <c r="BV712" s="51"/>
      <c r="BW712" s="51"/>
      <c r="BX712" s="51"/>
      <c r="BY712" s="51"/>
      <c r="BZ712" s="51"/>
      <c r="CA712" s="51"/>
      <c r="CB712" s="51"/>
      <c r="CC712" s="51"/>
      <c r="CD712" s="51"/>
      <c r="CE712" s="51"/>
      <c r="CF712" s="51"/>
      <c r="CG712" s="51"/>
      <c r="CH712" s="51"/>
      <c r="CI712" s="51"/>
      <c r="CJ712" s="51"/>
      <c r="CK712" s="51"/>
      <c r="CL712" s="51"/>
      <c r="CM712" s="51"/>
      <c r="CN712" s="51"/>
      <c r="CO712" s="51"/>
      <c r="CP712" s="51"/>
      <c r="CQ712" s="51"/>
      <c r="CR712" s="51"/>
      <c r="CS712" s="51"/>
      <c r="CT712" s="51"/>
      <c r="CU712" s="51"/>
      <c r="CV712" s="51"/>
      <c r="CW712" s="51"/>
      <c r="CX712" s="51"/>
      <c r="CY712" s="51"/>
      <c r="CZ712" s="51"/>
      <c r="DA712" s="51"/>
      <c r="DB712" s="51"/>
      <c r="DC712" s="51"/>
      <c r="DD712" s="51"/>
      <c r="DE712" s="51"/>
      <c r="DF712" s="51"/>
      <c r="DG712" s="51"/>
    </row>
    <row r="713">
      <c r="A713" s="51"/>
      <c r="B713" s="136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51"/>
      <c r="BL713" s="51"/>
      <c r="BM713" s="51"/>
      <c r="BN713" s="51"/>
      <c r="BO713" s="51"/>
      <c r="BP713" s="51"/>
      <c r="BQ713" s="51"/>
      <c r="BR713" s="51"/>
      <c r="BS713" s="51"/>
      <c r="BT713" s="51"/>
      <c r="BU713" s="51"/>
      <c r="BV713" s="51"/>
      <c r="BW713" s="51"/>
      <c r="BX713" s="51"/>
      <c r="BY713" s="51"/>
      <c r="BZ713" s="51"/>
      <c r="CA713" s="51"/>
      <c r="CB713" s="51"/>
      <c r="CC713" s="51"/>
      <c r="CD713" s="51"/>
      <c r="CE713" s="51"/>
      <c r="CF713" s="51"/>
      <c r="CG713" s="51"/>
      <c r="CH713" s="51"/>
      <c r="CI713" s="51"/>
      <c r="CJ713" s="51"/>
      <c r="CK713" s="51"/>
      <c r="CL713" s="51"/>
      <c r="CM713" s="51"/>
      <c r="CN713" s="51"/>
      <c r="CO713" s="51"/>
      <c r="CP713" s="51"/>
      <c r="CQ713" s="51"/>
      <c r="CR713" s="51"/>
      <c r="CS713" s="51"/>
      <c r="CT713" s="51"/>
      <c r="CU713" s="51"/>
      <c r="CV713" s="51"/>
      <c r="CW713" s="51"/>
      <c r="CX713" s="51"/>
      <c r="CY713" s="51"/>
      <c r="CZ713" s="51"/>
      <c r="DA713" s="51"/>
      <c r="DB713" s="51"/>
      <c r="DC713" s="51"/>
      <c r="DD713" s="51"/>
      <c r="DE713" s="51"/>
      <c r="DF713" s="51"/>
      <c r="DG713" s="51"/>
    </row>
    <row r="714">
      <c r="A714" s="51"/>
      <c r="B714" s="136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51"/>
      <c r="BL714" s="51"/>
      <c r="BM714" s="51"/>
      <c r="BN714" s="51"/>
      <c r="BO714" s="51"/>
      <c r="BP714" s="51"/>
      <c r="BQ714" s="51"/>
      <c r="BR714" s="51"/>
      <c r="BS714" s="51"/>
      <c r="BT714" s="51"/>
      <c r="BU714" s="51"/>
      <c r="BV714" s="51"/>
      <c r="BW714" s="51"/>
      <c r="BX714" s="51"/>
      <c r="BY714" s="51"/>
      <c r="BZ714" s="51"/>
      <c r="CA714" s="51"/>
      <c r="CB714" s="51"/>
      <c r="CC714" s="51"/>
      <c r="CD714" s="51"/>
      <c r="CE714" s="51"/>
      <c r="CF714" s="51"/>
      <c r="CG714" s="51"/>
      <c r="CH714" s="51"/>
      <c r="CI714" s="51"/>
      <c r="CJ714" s="51"/>
      <c r="CK714" s="51"/>
      <c r="CL714" s="51"/>
      <c r="CM714" s="51"/>
      <c r="CN714" s="51"/>
      <c r="CO714" s="51"/>
      <c r="CP714" s="51"/>
      <c r="CQ714" s="51"/>
      <c r="CR714" s="51"/>
      <c r="CS714" s="51"/>
      <c r="CT714" s="51"/>
      <c r="CU714" s="51"/>
      <c r="CV714" s="51"/>
      <c r="CW714" s="51"/>
      <c r="CX714" s="51"/>
      <c r="CY714" s="51"/>
      <c r="CZ714" s="51"/>
      <c r="DA714" s="51"/>
      <c r="DB714" s="51"/>
      <c r="DC714" s="51"/>
      <c r="DD714" s="51"/>
      <c r="DE714" s="51"/>
      <c r="DF714" s="51"/>
      <c r="DG714" s="51"/>
    </row>
    <row r="715">
      <c r="A715" s="51"/>
      <c r="B715" s="136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51"/>
      <c r="BL715" s="51"/>
      <c r="BM715" s="51"/>
      <c r="BN715" s="51"/>
      <c r="BO715" s="51"/>
      <c r="BP715" s="51"/>
      <c r="BQ715" s="51"/>
      <c r="BR715" s="51"/>
      <c r="BS715" s="51"/>
      <c r="BT715" s="51"/>
      <c r="BU715" s="51"/>
      <c r="BV715" s="51"/>
      <c r="BW715" s="51"/>
      <c r="BX715" s="51"/>
      <c r="BY715" s="51"/>
      <c r="BZ715" s="51"/>
      <c r="CA715" s="51"/>
      <c r="CB715" s="51"/>
      <c r="CC715" s="51"/>
      <c r="CD715" s="51"/>
      <c r="CE715" s="51"/>
      <c r="CF715" s="51"/>
      <c r="CG715" s="51"/>
      <c r="CH715" s="51"/>
      <c r="CI715" s="51"/>
      <c r="CJ715" s="51"/>
      <c r="CK715" s="51"/>
      <c r="CL715" s="51"/>
      <c r="CM715" s="51"/>
      <c r="CN715" s="51"/>
      <c r="CO715" s="51"/>
      <c r="CP715" s="51"/>
      <c r="CQ715" s="51"/>
      <c r="CR715" s="51"/>
      <c r="CS715" s="51"/>
      <c r="CT715" s="51"/>
      <c r="CU715" s="51"/>
      <c r="CV715" s="51"/>
      <c r="CW715" s="51"/>
      <c r="CX715" s="51"/>
      <c r="CY715" s="51"/>
      <c r="CZ715" s="51"/>
      <c r="DA715" s="51"/>
      <c r="DB715" s="51"/>
      <c r="DC715" s="51"/>
      <c r="DD715" s="51"/>
      <c r="DE715" s="51"/>
      <c r="DF715" s="51"/>
      <c r="DG715" s="51"/>
    </row>
    <row r="716">
      <c r="A716" s="51"/>
      <c r="B716" s="136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51"/>
      <c r="BH716" s="51"/>
      <c r="BI716" s="51"/>
      <c r="BJ716" s="51"/>
      <c r="BK716" s="51"/>
      <c r="BL716" s="51"/>
      <c r="BM716" s="51"/>
      <c r="BN716" s="51"/>
      <c r="BO716" s="51"/>
      <c r="BP716" s="51"/>
      <c r="BQ716" s="51"/>
      <c r="BR716" s="51"/>
      <c r="BS716" s="51"/>
      <c r="BT716" s="51"/>
      <c r="BU716" s="51"/>
      <c r="BV716" s="51"/>
      <c r="BW716" s="51"/>
      <c r="BX716" s="51"/>
      <c r="BY716" s="51"/>
      <c r="BZ716" s="51"/>
      <c r="CA716" s="51"/>
      <c r="CB716" s="51"/>
      <c r="CC716" s="51"/>
      <c r="CD716" s="51"/>
      <c r="CE716" s="51"/>
      <c r="CF716" s="51"/>
      <c r="CG716" s="51"/>
      <c r="CH716" s="51"/>
      <c r="CI716" s="51"/>
      <c r="CJ716" s="51"/>
      <c r="CK716" s="51"/>
      <c r="CL716" s="51"/>
      <c r="CM716" s="51"/>
      <c r="CN716" s="51"/>
      <c r="CO716" s="51"/>
      <c r="CP716" s="51"/>
      <c r="CQ716" s="51"/>
      <c r="CR716" s="51"/>
      <c r="CS716" s="51"/>
      <c r="CT716" s="51"/>
      <c r="CU716" s="51"/>
      <c r="CV716" s="51"/>
      <c r="CW716" s="51"/>
      <c r="CX716" s="51"/>
      <c r="CY716" s="51"/>
      <c r="CZ716" s="51"/>
      <c r="DA716" s="51"/>
      <c r="DB716" s="51"/>
      <c r="DC716" s="51"/>
      <c r="DD716" s="51"/>
      <c r="DE716" s="51"/>
      <c r="DF716" s="51"/>
      <c r="DG716" s="51"/>
    </row>
    <row r="717">
      <c r="A717" s="51"/>
      <c r="B717" s="136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51"/>
      <c r="BH717" s="51"/>
      <c r="BI717" s="51"/>
      <c r="BJ717" s="51"/>
      <c r="BK717" s="51"/>
      <c r="BL717" s="51"/>
      <c r="BM717" s="51"/>
      <c r="BN717" s="51"/>
      <c r="BO717" s="51"/>
      <c r="BP717" s="51"/>
      <c r="BQ717" s="51"/>
      <c r="BR717" s="51"/>
      <c r="BS717" s="51"/>
      <c r="BT717" s="51"/>
      <c r="BU717" s="51"/>
      <c r="BV717" s="51"/>
      <c r="BW717" s="51"/>
      <c r="BX717" s="51"/>
      <c r="BY717" s="51"/>
      <c r="BZ717" s="51"/>
      <c r="CA717" s="51"/>
      <c r="CB717" s="51"/>
      <c r="CC717" s="51"/>
      <c r="CD717" s="51"/>
      <c r="CE717" s="51"/>
      <c r="CF717" s="51"/>
      <c r="CG717" s="51"/>
      <c r="CH717" s="51"/>
      <c r="CI717" s="51"/>
      <c r="CJ717" s="51"/>
      <c r="CK717" s="51"/>
      <c r="CL717" s="51"/>
      <c r="CM717" s="51"/>
      <c r="CN717" s="51"/>
      <c r="CO717" s="51"/>
      <c r="CP717" s="51"/>
      <c r="CQ717" s="51"/>
      <c r="CR717" s="51"/>
      <c r="CS717" s="51"/>
      <c r="CT717" s="51"/>
      <c r="CU717" s="51"/>
      <c r="CV717" s="51"/>
      <c r="CW717" s="51"/>
      <c r="CX717" s="51"/>
      <c r="CY717" s="51"/>
      <c r="CZ717" s="51"/>
      <c r="DA717" s="51"/>
      <c r="DB717" s="51"/>
      <c r="DC717" s="51"/>
      <c r="DD717" s="51"/>
      <c r="DE717" s="51"/>
      <c r="DF717" s="51"/>
      <c r="DG717" s="51"/>
    </row>
    <row r="718">
      <c r="A718" s="51"/>
      <c r="B718" s="136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51"/>
      <c r="BH718" s="51"/>
      <c r="BI718" s="51"/>
      <c r="BJ718" s="51"/>
      <c r="BK718" s="51"/>
      <c r="BL718" s="51"/>
      <c r="BM718" s="51"/>
      <c r="BN718" s="51"/>
      <c r="BO718" s="51"/>
      <c r="BP718" s="51"/>
      <c r="BQ718" s="51"/>
      <c r="BR718" s="51"/>
      <c r="BS718" s="51"/>
      <c r="BT718" s="51"/>
      <c r="BU718" s="51"/>
      <c r="BV718" s="51"/>
      <c r="BW718" s="51"/>
      <c r="BX718" s="51"/>
      <c r="BY718" s="51"/>
      <c r="BZ718" s="51"/>
      <c r="CA718" s="51"/>
      <c r="CB718" s="51"/>
      <c r="CC718" s="51"/>
      <c r="CD718" s="51"/>
      <c r="CE718" s="51"/>
      <c r="CF718" s="51"/>
      <c r="CG718" s="51"/>
      <c r="CH718" s="51"/>
      <c r="CI718" s="51"/>
      <c r="CJ718" s="51"/>
      <c r="CK718" s="51"/>
      <c r="CL718" s="51"/>
      <c r="CM718" s="51"/>
      <c r="CN718" s="51"/>
      <c r="CO718" s="51"/>
      <c r="CP718" s="51"/>
      <c r="CQ718" s="51"/>
      <c r="CR718" s="51"/>
      <c r="CS718" s="51"/>
      <c r="CT718" s="51"/>
      <c r="CU718" s="51"/>
      <c r="CV718" s="51"/>
      <c r="CW718" s="51"/>
      <c r="CX718" s="51"/>
      <c r="CY718" s="51"/>
      <c r="CZ718" s="51"/>
      <c r="DA718" s="51"/>
      <c r="DB718" s="51"/>
      <c r="DC718" s="51"/>
      <c r="DD718" s="51"/>
      <c r="DE718" s="51"/>
      <c r="DF718" s="51"/>
      <c r="DG718" s="51"/>
    </row>
    <row r="719">
      <c r="A719" s="51"/>
      <c r="B719" s="136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51"/>
      <c r="BH719" s="51"/>
      <c r="BI719" s="51"/>
      <c r="BJ719" s="51"/>
      <c r="BK719" s="51"/>
      <c r="BL719" s="51"/>
      <c r="BM719" s="51"/>
      <c r="BN719" s="51"/>
      <c r="BO719" s="51"/>
      <c r="BP719" s="51"/>
      <c r="BQ719" s="51"/>
      <c r="BR719" s="51"/>
      <c r="BS719" s="51"/>
      <c r="BT719" s="51"/>
      <c r="BU719" s="51"/>
      <c r="BV719" s="51"/>
      <c r="BW719" s="51"/>
      <c r="BX719" s="51"/>
      <c r="BY719" s="51"/>
      <c r="BZ719" s="51"/>
      <c r="CA719" s="51"/>
      <c r="CB719" s="51"/>
      <c r="CC719" s="51"/>
      <c r="CD719" s="51"/>
      <c r="CE719" s="51"/>
      <c r="CF719" s="51"/>
      <c r="CG719" s="51"/>
      <c r="CH719" s="51"/>
      <c r="CI719" s="51"/>
      <c r="CJ719" s="51"/>
      <c r="CK719" s="51"/>
      <c r="CL719" s="51"/>
      <c r="CM719" s="51"/>
      <c r="CN719" s="51"/>
      <c r="CO719" s="51"/>
      <c r="CP719" s="51"/>
      <c r="CQ719" s="51"/>
      <c r="CR719" s="51"/>
      <c r="CS719" s="51"/>
      <c r="CT719" s="51"/>
      <c r="CU719" s="51"/>
      <c r="CV719" s="51"/>
      <c r="CW719" s="51"/>
      <c r="CX719" s="51"/>
      <c r="CY719" s="51"/>
      <c r="CZ719" s="51"/>
      <c r="DA719" s="51"/>
      <c r="DB719" s="51"/>
      <c r="DC719" s="51"/>
      <c r="DD719" s="51"/>
      <c r="DE719" s="51"/>
      <c r="DF719" s="51"/>
      <c r="DG719" s="51"/>
    </row>
    <row r="720">
      <c r="A720" s="51"/>
      <c r="B720" s="136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51"/>
      <c r="BL720" s="51"/>
      <c r="BM720" s="51"/>
      <c r="BN720" s="51"/>
      <c r="BO720" s="51"/>
      <c r="BP720" s="51"/>
      <c r="BQ720" s="51"/>
      <c r="BR720" s="51"/>
      <c r="BS720" s="51"/>
      <c r="BT720" s="51"/>
      <c r="BU720" s="51"/>
      <c r="BV720" s="51"/>
      <c r="BW720" s="51"/>
      <c r="BX720" s="51"/>
      <c r="BY720" s="51"/>
      <c r="BZ720" s="51"/>
      <c r="CA720" s="51"/>
      <c r="CB720" s="51"/>
      <c r="CC720" s="51"/>
      <c r="CD720" s="51"/>
      <c r="CE720" s="51"/>
      <c r="CF720" s="51"/>
      <c r="CG720" s="51"/>
      <c r="CH720" s="51"/>
      <c r="CI720" s="51"/>
      <c r="CJ720" s="51"/>
      <c r="CK720" s="51"/>
      <c r="CL720" s="51"/>
      <c r="CM720" s="51"/>
      <c r="CN720" s="51"/>
      <c r="CO720" s="51"/>
      <c r="CP720" s="51"/>
      <c r="CQ720" s="51"/>
      <c r="CR720" s="51"/>
      <c r="CS720" s="51"/>
      <c r="CT720" s="51"/>
      <c r="CU720" s="51"/>
      <c r="CV720" s="51"/>
      <c r="CW720" s="51"/>
      <c r="CX720" s="51"/>
      <c r="CY720" s="51"/>
      <c r="CZ720" s="51"/>
      <c r="DA720" s="51"/>
      <c r="DB720" s="51"/>
      <c r="DC720" s="51"/>
      <c r="DD720" s="51"/>
      <c r="DE720" s="51"/>
      <c r="DF720" s="51"/>
      <c r="DG720" s="51"/>
    </row>
    <row r="721">
      <c r="A721" s="51"/>
      <c r="B721" s="136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51"/>
      <c r="BL721" s="51"/>
      <c r="BM721" s="51"/>
      <c r="BN721" s="51"/>
      <c r="BO721" s="51"/>
      <c r="BP721" s="51"/>
      <c r="BQ721" s="51"/>
      <c r="BR721" s="51"/>
      <c r="BS721" s="51"/>
      <c r="BT721" s="51"/>
      <c r="BU721" s="51"/>
      <c r="BV721" s="51"/>
      <c r="BW721" s="51"/>
      <c r="BX721" s="51"/>
      <c r="BY721" s="51"/>
      <c r="BZ721" s="51"/>
      <c r="CA721" s="51"/>
      <c r="CB721" s="51"/>
      <c r="CC721" s="51"/>
      <c r="CD721" s="51"/>
      <c r="CE721" s="51"/>
      <c r="CF721" s="51"/>
      <c r="CG721" s="51"/>
      <c r="CH721" s="51"/>
      <c r="CI721" s="51"/>
      <c r="CJ721" s="51"/>
      <c r="CK721" s="51"/>
      <c r="CL721" s="51"/>
      <c r="CM721" s="51"/>
      <c r="CN721" s="51"/>
      <c r="CO721" s="51"/>
      <c r="CP721" s="51"/>
      <c r="CQ721" s="51"/>
      <c r="CR721" s="51"/>
      <c r="CS721" s="51"/>
      <c r="CT721" s="51"/>
      <c r="CU721" s="51"/>
      <c r="CV721" s="51"/>
      <c r="CW721" s="51"/>
      <c r="CX721" s="51"/>
      <c r="CY721" s="51"/>
      <c r="CZ721" s="51"/>
      <c r="DA721" s="51"/>
      <c r="DB721" s="51"/>
      <c r="DC721" s="51"/>
      <c r="DD721" s="51"/>
      <c r="DE721" s="51"/>
      <c r="DF721" s="51"/>
      <c r="DG721" s="51"/>
    </row>
    <row r="722">
      <c r="A722" s="51"/>
      <c r="B722" s="136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51"/>
      <c r="BL722" s="51"/>
      <c r="BM722" s="51"/>
      <c r="BN722" s="51"/>
      <c r="BO722" s="51"/>
      <c r="BP722" s="51"/>
      <c r="BQ722" s="51"/>
      <c r="BR722" s="51"/>
      <c r="BS722" s="51"/>
      <c r="BT722" s="51"/>
      <c r="BU722" s="51"/>
      <c r="BV722" s="51"/>
      <c r="BW722" s="51"/>
      <c r="BX722" s="51"/>
      <c r="BY722" s="51"/>
      <c r="BZ722" s="51"/>
      <c r="CA722" s="51"/>
      <c r="CB722" s="51"/>
      <c r="CC722" s="51"/>
      <c r="CD722" s="51"/>
      <c r="CE722" s="51"/>
      <c r="CF722" s="51"/>
      <c r="CG722" s="51"/>
      <c r="CH722" s="51"/>
      <c r="CI722" s="51"/>
      <c r="CJ722" s="51"/>
      <c r="CK722" s="51"/>
      <c r="CL722" s="51"/>
      <c r="CM722" s="51"/>
      <c r="CN722" s="51"/>
      <c r="CO722" s="51"/>
      <c r="CP722" s="51"/>
      <c r="CQ722" s="51"/>
      <c r="CR722" s="51"/>
      <c r="CS722" s="51"/>
      <c r="CT722" s="51"/>
      <c r="CU722" s="51"/>
      <c r="CV722" s="51"/>
      <c r="CW722" s="51"/>
      <c r="CX722" s="51"/>
      <c r="CY722" s="51"/>
      <c r="CZ722" s="51"/>
      <c r="DA722" s="51"/>
      <c r="DB722" s="51"/>
      <c r="DC722" s="51"/>
      <c r="DD722" s="51"/>
      <c r="DE722" s="51"/>
      <c r="DF722" s="51"/>
      <c r="DG722" s="51"/>
    </row>
    <row r="723">
      <c r="A723" s="51"/>
      <c r="B723" s="136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51"/>
      <c r="BL723" s="51"/>
      <c r="BM723" s="51"/>
      <c r="BN723" s="51"/>
      <c r="BO723" s="51"/>
      <c r="BP723" s="51"/>
      <c r="BQ723" s="51"/>
      <c r="BR723" s="51"/>
      <c r="BS723" s="51"/>
      <c r="BT723" s="51"/>
      <c r="BU723" s="51"/>
      <c r="BV723" s="51"/>
      <c r="BW723" s="51"/>
      <c r="BX723" s="51"/>
      <c r="BY723" s="51"/>
      <c r="BZ723" s="51"/>
      <c r="CA723" s="51"/>
      <c r="CB723" s="51"/>
      <c r="CC723" s="51"/>
      <c r="CD723" s="51"/>
      <c r="CE723" s="51"/>
      <c r="CF723" s="51"/>
      <c r="CG723" s="51"/>
      <c r="CH723" s="51"/>
      <c r="CI723" s="51"/>
      <c r="CJ723" s="51"/>
      <c r="CK723" s="51"/>
      <c r="CL723" s="51"/>
      <c r="CM723" s="51"/>
      <c r="CN723" s="51"/>
      <c r="CO723" s="51"/>
      <c r="CP723" s="51"/>
      <c r="CQ723" s="51"/>
      <c r="CR723" s="51"/>
      <c r="CS723" s="51"/>
      <c r="CT723" s="51"/>
      <c r="CU723" s="51"/>
      <c r="CV723" s="51"/>
      <c r="CW723" s="51"/>
      <c r="CX723" s="51"/>
      <c r="CY723" s="51"/>
      <c r="CZ723" s="51"/>
      <c r="DA723" s="51"/>
      <c r="DB723" s="51"/>
      <c r="DC723" s="51"/>
      <c r="DD723" s="51"/>
      <c r="DE723" s="51"/>
      <c r="DF723" s="51"/>
      <c r="DG723" s="51"/>
    </row>
    <row r="724">
      <c r="A724" s="51"/>
      <c r="B724" s="136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51"/>
      <c r="BH724" s="51"/>
      <c r="BI724" s="51"/>
      <c r="BJ724" s="51"/>
      <c r="BK724" s="51"/>
      <c r="BL724" s="51"/>
      <c r="BM724" s="51"/>
      <c r="BN724" s="51"/>
      <c r="BO724" s="51"/>
      <c r="BP724" s="51"/>
      <c r="BQ724" s="51"/>
      <c r="BR724" s="51"/>
      <c r="BS724" s="51"/>
      <c r="BT724" s="51"/>
      <c r="BU724" s="51"/>
      <c r="BV724" s="51"/>
      <c r="BW724" s="51"/>
      <c r="BX724" s="51"/>
      <c r="BY724" s="51"/>
      <c r="BZ724" s="51"/>
      <c r="CA724" s="51"/>
      <c r="CB724" s="51"/>
      <c r="CC724" s="51"/>
      <c r="CD724" s="51"/>
      <c r="CE724" s="51"/>
      <c r="CF724" s="51"/>
      <c r="CG724" s="51"/>
      <c r="CH724" s="51"/>
      <c r="CI724" s="51"/>
      <c r="CJ724" s="51"/>
      <c r="CK724" s="51"/>
      <c r="CL724" s="51"/>
      <c r="CM724" s="51"/>
      <c r="CN724" s="51"/>
      <c r="CO724" s="51"/>
      <c r="CP724" s="51"/>
      <c r="CQ724" s="51"/>
      <c r="CR724" s="51"/>
      <c r="CS724" s="51"/>
      <c r="CT724" s="51"/>
      <c r="CU724" s="51"/>
      <c r="CV724" s="51"/>
      <c r="CW724" s="51"/>
      <c r="CX724" s="51"/>
      <c r="CY724" s="51"/>
      <c r="CZ724" s="51"/>
      <c r="DA724" s="51"/>
      <c r="DB724" s="51"/>
      <c r="DC724" s="51"/>
      <c r="DD724" s="51"/>
      <c r="DE724" s="51"/>
      <c r="DF724" s="51"/>
      <c r="DG724" s="51"/>
    </row>
    <row r="725">
      <c r="A725" s="51"/>
      <c r="B725" s="136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51"/>
      <c r="BH725" s="51"/>
      <c r="BI725" s="51"/>
      <c r="BJ725" s="51"/>
      <c r="BK725" s="51"/>
      <c r="BL725" s="51"/>
      <c r="BM725" s="51"/>
      <c r="BN725" s="51"/>
      <c r="BO725" s="51"/>
      <c r="BP725" s="51"/>
      <c r="BQ725" s="51"/>
      <c r="BR725" s="51"/>
      <c r="BS725" s="51"/>
      <c r="BT725" s="51"/>
      <c r="BU725" s="51"/>
      <c r="BV725" s="51"/>
      <c r="BW725" s="51"/>
      <c r="BX725" s="51"/>
      <c r="BY725" s="51"/>
      <c r="BZ725" s="51"/>
      <c r="CA725" s="51"/>
      <c r="CB725" s="51"/>
      <c r="CC725" s="51"/>
      <c r="CD725" s="51"/>
      <c r="CE725" s="51"/>
      <c r="CF725" s="51"/>
      <c r="CG725" s="51"/>
      <c r="CH725" s="51"/>
      <c r="CI725" s="51"/>
      <c r="CJ725" s="51"/>
      <c r="CK725" s="51"/>
      <c r="CL725" s="51"/>
      <c r="CM725" s="51"/>
      <c r="CN725" s="51"/>
      <c r="CO725" s="51"/>
      <c r="CP725" s="51"/>
      <c r="CQ725" s="51"/>
      <c r="CR725" s="51"/>
      <c r="CS725" s="51"/>
      <c r="CT725" s="51"/>
      <c r="CU725" s="51"/>
      <c r="CV725" s="51"/>
      <c r="CW725" s="51"/>
      <c r="CX725" s="51"/>
      <c r="CY725" s="51"/>
      <c r="CZ725" s="51"/>
      <c r="DA725" s="51"/>
      <c r="DB725" s="51"/>
      <c r="DC725" s="51"/>
      <c r="DD725" s="51"/>
      <c r="DE725" s="51"/>
      <c r="DF725" s="51"/>
      <c r="DG725" s="51"/>
    </row>
    <row r="726">
      <c r="A726" s="51"/>
      <c r="B726" s="136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51"/>
      <c r="BH726" s="51"/>
      <c r="BI726" s="51"/>
      <c r="BJ726" s="51"/>
      <c r="BK726" s="51"/>
      <c r="BL726" s="51"/>
      <c r="BM726" s="51"/>
      <c r="BN726" s="51"/>
      <c r="BO726" s="51"/>
      <c r="BP726" s="51"/>
      <c r="BQ726" s="51"/>
      <c r="BR726" s="51"/>
      <c r="BS726" s="51"/>
      <c r="BT726" s="51"/>
      <c r="BU726" s="51"/>
      <c r="BV726" s="51"/>
      <c r="BW726" s="51"/>
      <c r="BX726" s="51"/>
      <c r="BY726" s="51"/>
      <c r="BZ726" s="51"/>
      <c r="CA726" s="51"/>
      <c r="CB726" s="51"/>
      <c r="CC726" s="51"/>
      <c r="CD726" s="51"/>
      <c r="CE726" s="51"/>
      <c r="CF726" s="51"/>
      <c r="CG726" s="51"/>
      <c r="CH726" s="51"/>
      <c r="CI726" s="51"/>
      <c r="CJ726" s="51"/>
      <c r="CK726" s="51"/>
      <c r="CL726" s="51"/>
      <c r="CM726" s="51"/>
      <c r="CN726" s="51"/>
      <c r="CO726" s="51"/>
      <c r="CP726" s="51"/>
      <c r="CQ726" s="51"/>
      <c r="CR726" s="51"/>
      <c r="CS726" s="51"/>
      <c r="CT726" s="51"/>
      <c r="CU726" s="51"/>
      <c r="CV726" s="51"/>
      <c r="CW726" s="51"/>
      <c r="CX726" s="51"/>
      <c r="CY726" s="51"/>
      <c r="CZ726" s="51"/>
      <c r="DA726" s="51"/>
      <c r="DB726" s="51"/>
      <c r="DC726" s="51"/>
      <c r="DD726" s="51"/>
      <c r="DE726" s="51"/>
      <c r="DF726" s="51"/>
      <c r="DG726" s="51"/>
    </row>
    <row r="727">
      <c r="A727" s="51"/>
      <c r="B727" s="136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51"/>
      <c r="BH727" s="51"/>
      <c r="BI727" s="51"/>
      <c r="BJ727" s="51"/>
      <c r="BK727" s="51"/>
      <c r="BL727" s="51"/>
      <c r="BM727" s="51"/>
      <c r="BN727" s="51"/>
      <c r="BO727" s="51"/>
      <c r="BP727" s="51"/>
      <c r="BQ727" s="51"/>
      <c r="BR727" s="51"/>
      <c r="BS727" s="51"/>
      <c r="BT727" s="51"/>
      <c r="BU727" s="51"/>
      <c r="BV727" s="51"/>
      <c r="BW727" s="51"/>
      <c r="BX727" s="51"/>
      <c r="BY727" s="51"/>
      <c r="BZ727" s="51"/>
      <c r="CA727" s="51"/>
      <c r="CB727" s="51"/>
      <c r="CC727" s="51"/>
      <c r="CD727" s="51"/>
      <c r="CE727" s="51"/>
      <c r="CF727" s="51"/>
      <c r="CG727" s="51"/>
      <c r="CH727" s="51"/>
      <c r="CI727" s="51"/>
      <c r="CJ727" s="51"/>
      <c r="CK727" s="51"/>
      <c r="CL727" s="51"/>
      <c r="CM727" s="51"/>
      <c r="CN727" s="51"/>
      <c r="CO727" s="51"/>
      <c r="CP727" s="51"/>
      <c r="CQ727" s="51"/>
      <c r="CR727" s="51"/>
      <c r="CS727" s="51"/>
      <c r="CT727" s="51"/>
      <c r="CU727" s="51"/>
      <c r="CV727" s="51"/>
      <c r="CW727" s="51"/>
      <c r="CX727" s="51"/>
      <c r="CY727" s="51"/>
      <c r="CZ727" s="51"/>
      <c r="DA727" s="51"/>
      <c r="DB727" s="51"/>
      <c r="DC727" s="51"/>
      <c r="DD727" s="51"/>
      <c r="DE727" s="51"/>
      <c r="DF727" s="51"/>
      <c r="DG727" s="51"/>
    </row>
    <row r="728">
      <c r="A728" s="51"/>
      <c r="B728" s="136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51"/>
      <c r="BH728" s="51"/>
      <c r="BI728" s="51"/>
      <c r="BJ728" s="51"/>
      <c r="BK728" s="51"/>
      <c r="BL728" s="51"/>
      <c r="BM728" s="51"/>
      <c r="BN728" s="51"/>
      <c r="BO728" s="51"/>
      <c r="BP728" s="51"/>
      <c r="BQ728" s="51"/>
      <c r="BR728" s="51"/>
      <c r="BS728" s="51"/>
      <c r="BT728" s="51"/>
      <c r="BU728" s="51"/>
      <c r="BV728" s="51"/>
      <c r="BW728" s="51"/>
      <c r="BX728" s="51"/>
      <c r="BY728" s="51"/>
      <c r="BZ728" s="51"/>
      <c r="CA728" s="51"/>
      <c r="CB728" s="51"/>
      <c r="CC728" s="51"/>
      <c r="CD728" s="51"/>
      <c r="CE728" s="51"/>
      <c r="CF728" s="51"/>
      <c r="CG728" s="51"/>
      <c r="CH728" s="51"/>
      <c r="CI728" s="51"/>
      <c r="CJ728" s="51"/>
      <c r="CK728" s="51"/>
      <c r="CL728" s="51"/>
      <c r="CM728" s="51"/>
      <c r="CN728" s="51"/>
      <c r="CO728" s="51"/>
      <c r="CP728" s="51"/>
      <c r="CQ728" s="51"/>
      <c r="CR728" s="51"/>
      <c r="CS728" s="51"/>
      <c r="CT728" s="51"/>
      <c r="CU728" s="51"/>
      <c r="CV728" s="51"/>
      <c r="CW728" s="51"/>
      <c r="CX728" s="51"/>
      <c r="CY728" s="51"/>
      <c r="CZ728" s="51"/>
      <c r="DA728" s="51"/>
      <c r="DB728" s="51"/>
      <c r="DC728" s="51"/>
      <c r="DD728" s="51"/>
      <c r="DE728" s="51"/>
      <c r="DF728" s="51"/>
      <c r="DG728" s="51"/>
    </row>
    <row r="729">
      <c r="A729" s="51"/>
      <c r="B729" s="136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1"/>
      <c r="BH729" s="51"/>
      <c r="BI729" s="51"/>
      <c r="BJ729" s="51"/>
      <c r="BK729" s="51"/>
      <c r="BL729" s="51"/>
      <c r="BM729" s="51"/>
      <c r="BN729" s="51"/>
      <c r="BO729" s="51"/>
      <c r="BP729" s="51"/>
      <c r="BQ729" s="51"/>
      <c r="BR729" s="51"/>
      <c r="BS729" s="51"/>
      <c r="BT729" s="51"/>
      <c r="BU729" s="51"/>
      <c r="BV729" s="51"/>
      <c r="BW729" s="51"/>
      <c r="BX729" s="51"/>
      <c r="BY729" s="51"/>
      <c r="BZ729" s="51"/>
      <c r="CA729" s="51"/>
      <c r="CB729" s="51"/>
      <c r="CC729" s="51"/>
      <c r="CD729" s="51"/>
      <c r="CE729" s="51"/>
      <c r="CF729" s="51"/>
      <c r="CG729" s="51"/>
      <c r="CH729" s="51"/>
      <c r="CI729" s="51"/>
      <c r="CJ729" s="51"/>
      <c r="CK729" s="51"/>
      <c r="CL729" s="51"/>
      <c r="CM729" s="51"/>
      <c r="CN729" s="51"/>
      <c r="CO729" s="51"/>
      <c r="CP729" s="51"/>
      <c r="CQ729" s="51"/>
      <c r="CR729" s="51"/>
      <c r="CS729" s="51"/>
      <c r="CT729" s="51"/>
      <c r="CU729" s="51"/>
      <c r="CV729" s="51"/>
      <c r="CW729" s="51"/>
      <c r="CX729" s="51"/>
      <c r="CY729" s="51"/>
      <c r="CZ729" s="51"/>
      <c r="DA729" s="51"/>
      <c r="DB729" s="51"/>
      <c r="DC729" s="51"/>
      <c r="DD729" s="51"/>
      <c r="DE729" s="51"/>
      <c r="DF729" s="51"/>
      <c r="DG729" s="51"/>
    </row>
    <row r="730">
      <c r="A730" s="51"/>
      <c r="B730" s="136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51"/>
      <c r="BH730" s="51"/>
      <c r="BI730" s="51"/>
      <c r="BJ730" s="51"/>
      <c r="BK730" s="51"/>
      <c r="BL730" s="51"/>
      <c r="BM730" s="51"/>
      <c r="BN730" s="51"/>
      <c r="BO730" s="51"/>
      <c r="BP730" s="51"/>
      <c r="BQ730" s="51"/>
      <c r="BR730" s="51"/>
      <c r="BS730" s="51"/>
      <c r="BT730" s="51"/>
      <c r="BU730" s="51"/>
      <c r="BV730" s="51"/>
      <c r="BW730" s="51"/>
      <c r="BX730" s="51"/>
      <c r="BY730" s="51"/>
      <c r="BZ730" s="51"/>
      <c r="CA730" s="51"/>
      <c r="CB730" s="51"/>
      <c r="CC730" s="51"/>
      <c r="CD730" s="51"/>
      <c r="CE730" s="51"/>
      <c r="CF730" s="51"/>
      <c r="CG730" s="51"/>
      <c r="CH730" s="51"/>
      <c r="CI730" s="51"/>
      <c r="CJ730" s="51"/>
      <c r="CK730" s="51"/>
      <c r="CL730" s="51"/>
      <c r="CM730" s="51"/>
      <c r="CN730" s="51"/>
      <c r="CO730" s="51"/>
      <c r="CP730" s="51"/>
      <c r="CQ730" s="51"/>
      <c r="CR730" s="51"/>
      <c r="CS730" s="51"/>
      <c r="CT730" s="51"/>
      <c r="CU730" s="51"/>
      <c r="CV730" s="51"/>
      <c r="CW730" s="51"/>
      <c r="CX730" s="51"/>
      <c r="CY730" s="51"/>
      <c r="CZ730" s="51"/>
      <c r="DA730" s="51"/>
      <c r="DB730" s="51"/>
      <c r="DC730" s="51"/>
      <c r="DD730" s="51"/>
      <c r="DE730" s="51"/>
      <c r="DF730" s="51"/>
      <c r="DG730" s="51"/>
    </row>
    <row r="731">
      <c r="A731" s="51"/>
      <c r="B731" s="136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51"/>
      <c r="BH731" s="51"/>
      <c r="BI731" s="51"/>
      <c r="BJ731" s="51"/>
      <c r="BK731" s="51"/>
      <c r="BL731" s="51"/>
      <c r="BM731" s="51"/>
      <c r="BN731" s="51"/>
      <c r="BO731" s="51"/>
      <c r="BP731" s="51"/>
      <c r="BQ731" s="51"/>
      <c r="BR731" s="51"/>
      <c r="BS731" s="51"/>
      <c r="BT731" s="51"/>
      <c r="BU731" s="51"/>
      <c r="BV731" s="51"/>
      <c r="BW731" s="51"/>
      <c r="BX731" s="51"/>
      <c r="BY731" s="51"/>
      <c r="BZ731" s="51"/>
      <c r="CA731" s="51"/>
      <c r="CB731" s="51"/>
      <c r="CC731" s="51"/>
      <c r="CD731" s="51"/>
      <c r="CE731" s="51"/>
      <c r="CF731" s="51"/>
      <c r="CG731" s="51"/>
      <c r="CH731" s="51"/>
      <c r="CI731" s="51"/>
      <c r="CJ731" s="51"/>
      <c r="CK731" s="51"/>
      <c r="CL731" s="51"/>
      <c r="CM731" s="51"/>
      <c r="CN731" s="51"/>
      <c r="CO731" s="51"/>
      <c r="CP731" s="51"/>
      <c r="CQ731" s="51"/>
      <c r="CR731" s="51"/>
      <c r="CS731" s="51"/>
      <c r="CT731" s="51"/>
      <c r="CU731" s="51"/>
      <c r="CV731" s="51"/>
      <c r="CW731" s="51"/>
      <c r="CX731" s="51"/>
      <c r="CY731" s="51"/>
      <c r="CZ731" s="51"/>
      <c r="DA731" s="51"/>
      <c r="DB731" s="51"/>
      <c r="DC731" s="51"/>
      <c r="DD731" s="51"/>
      <c r="DE731" s="51"/>
      <c r="DF731" s="51"/>
      <c r="DG731" s="51"/>
    </row>
    <row r="732">
      <c r="A732" s="51"/>
      <c r="B732" s="136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51"/>
      <c r="BH732" s="51"/>
      <c r="BI732" s="51"/>
      <c r="BJ732" s="51"/>
      <c r="BK732" s="51"/>
      <c r="BL732" s="51"/>
      <c r="BM732" s="51"/>
      <c r="BN732" s="51"/>
      <c r="BO732" s="51"/>
      <c r="BP732" s="51"/>
      <c r="BQ732" s="51"/>
      <c r="BR732" s="51"/>
      <c r="BS732" s="51"/>
      <c r="BT732" s="51"/>
      <c r="BU732" s="51"/>
      <c r="BV732" s="51"/>
      <c r="BW732" s="51"/>
      <c r="BX732" s="51"/>
      <c r="BY732" s="51"/>
      <c r="BZ732" s="51"/>
      <c r="CA732" s="51"/>
      <c r="CB732" s="51"/>
      <c r="CC732" s="51"/>
      <c r="CD732" s="51"/>
      <c r="CE732" s="51"/>
      <c r="CF732" s="51"/>
      <c r="CG732" s="51"/>
      <c r="CH732" s="51"/>
      <c r="CI732" s="51"/>
      <c r="CJ732" s="51"/>
      <c r="CK732" s="51"/>
      <c r="CL732" s="51"/>
      <c r="CM732" s="51"/>
      <c r="CN732" s="51"/>
      <c r="CO732" s="51"/>
      <c r="CP732" s="51"/>
      <c r="CQ732" s="51"/>
      <c r="CR732" s="51"/>
      <c r="CS732" s="51"/>
      <c r="CT732" s="51"/>
      <c r="CU732" s="51"/>
      <c r="CV732" s="51"/>
      <c r="CW732" s="51"/>
      <c r="CX732" s="51"/>
      <c r="CY732" s="51"/>
      <c r="CZ732" s="51"/>
      <c r="DA732" s="51"/>
      <c r="DB732" s="51"/>
      <c r="DC732" s="51"/>
      <c r="DD732" s="51"/>
      <c r="DE732" s="51"/>
      <c r="DF732" s="51"/>
      <c r="DG732" s="51"/>
    </row>
    <row r="733">
      <c r="A733" s="51"/>
      <c r="B733" s="136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51"/>
      <c r="BH733" s="51"/>
      <c r="BI733" s="51"/>
      <c r="BJ733" s="51"/>
      <c r="BK733" s="51"/>
      <c r="BL733" s="51"/>
      <c r="BM733" s="51"/>
      <c r="BN733" s="51"/>
      <c r="BO733" s="51"/>
      <c r="BP733" s="51"/>
      <c r="BQ733" s="51"/>
      <c r="BR733" s="51"/>
      <c r="BS733" s="51"/>
      <c r="BT733" s="51"/>
      <c r="BU733" s="51"/>
      <c r="BV733" s="51"/>
      <c r="BW733" s="51"/>
      <c r="BX733" s="51"/>
      <c r="BY733" s="51"/>
      <c r="BZ733" s="51"/>
      <c r="CA733" s="51"/>
      <c r="CB733" s="51"/>
      <c r="CC733" s="51"/>
      <c r="CD733" s="51"/>
      <c r="CE733" s="51"/>
      <c r="CF733" s="51"/>
      <c r="CG733" s="51"/>
      <c r="CH733" s="51"/>
      <c r="CI733" s="51"/>
      <c r="CJ733" s="51"/>
      <c r="CK733" s="51"/>
      <c r="CL733" s="51"/>
      <c r="CM733" s="51"/>
      <c r="CN733" s="51"/>
      <c r="CO733" s="51"/>
      <c r="CP733" s="51"/>
      <c r="CQ733" s="51"/>
      <c r="CR733" s="51"/>
      <c r="CS733" s="51"/>
      <c r="CT733" s="51"/>
      <c r="CU733" s="51"/>
      <c r="CV733" s="51"/>
      <c r="CW733" s="51"/>
      <c r="CX733" s="51"/>
      <c r="CY733" s="51"/>
      <c r="CZ733" s="51"/>
      <c r="DA733" s="51"/>
      <c r="DB733" s="51"/>
      <c r="DC733" s="51"/>
      <c r="DD733" s="51"/>
      <c r="DE733" s="51"/>
      <c r="DF733" s="51"/>
      <c r="DG733" s="51"/>
    </row>
    <row r="734">
      <c r="A734" s="51"/>
      <c r="B734" s="136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51"/>
      <c r="BH734" s="51"/>
      <c r="BI734" s="51"/>
      <c r="BJ734" s="51"/>
      <c r="BK734" s="51"/>
      <c r="BL734" s="51"/>
      <c r="BM734" s="51"/>
      <c r="BN734" s="51"/>
      <c r="BO734" s="51"/>
      <c r="BP734" s="51"/>
      <c r="BQ734" s="51"/>
      <c r="BR734" s="51"/>
      <c r="BS734" s="51"/>
      <c r="BT734" s="51"/>
      <c r="BU734" s="51"/>
      <c r="BV734" s="51"/>
      <c r="BW734" s="51"/>
      <c r="BX734" s="51"/>
      <c r="BY734" s="51"/>
      <c r="BZ734" s="51"/>
      <c r="CA734" s="51"/>
      <c r="CB734" s="51"/>
      <c r="CC734" s="51"/>
      <c r="CD734" s="51"/>
      <c r="CE734" s="51"/>
      <c r="CF734" s="51"/>
      <c r="CG734" s="51"/>
      <c r="CH734" s="51"/>
      <c r="CI734" s="51"/>
      <c r="CJ734" s="51"/>
      <c r="CK734" s="51"/>
      <c r="CL734" s="51"/>
      <c r="CM734" s="51"/>
      <c r="CN734" s="51"/>
      <c r="CO734" s="51"/>
      <c r="CP734" s="51"/>
      <c r="CQ734" s="51"/>
      <c r="CR734" s="51"/>
      <c r="CS734" s="51"/>
      <c r="CT734" s="51"/>
      <c r="CU734" s="51"/>
      <c r="CV734" s="51"/>
      <c r="CW734" s="51"/>
      <c r="CX734" s="51"/>
      <c r="CY734" s="51"/>
      <c r="CZ734" s="51"/>
      <c r="DA734" s="51"/>
      <c r="DB734" s="51"/>
      <c r="DC734" s="51"/>
      <c r="DD734" s="51"/>
      <c r="DE734" s="51"/>
      <c r="DF734" s="51"/>
      <c r="DG734" s="51"/>
    </row>
    <row r="735">
      <c r="A735" s="51"/>
      <c r="B735" s="136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51"/>
      <c r="BH735" s="51"/>
      <c r="BI735" s="51"/>
      <c r="BJ735" s="51"/>
      <c r="BK735" s="51"/>
      <c r="BL735" s="51"/>
      <c r="BM735" s="51"/>
      <c r="BN735" s="51"/>
      <c r="BO735" s="51"/>
      <c r="BP735" s="51"/>
      <c r="BQ735" s="51"/>
      <c r="BR735" s="51"/>
      <c r="BS735" s="51"/>
      <c r="BT735" s="51"/>
      <c r="BU735" s="51"/>
      <c r="BV735" s="51"/>
      <c r="BW735" s="51"/>
      <c r="BX735" s="51"/>
      <c r="BY735" s="51"/>
      <c r="BZ735" s="51"/>
      <c r="CA735" s="51"/>
      <c r="CB735" s="51"/>
      <c r="CC735" s="51"/>
      <c r="CD735" s="51"/>
      <c r="CE735" s="51"/>
      <c r="CF735" s="51"/>
      <c r="CG735" s="51"/>
      <c r="CH735" s="51"/>
      <c r="CI735" s="51"/>
      <c r="CJ735" s="51"/>
      <c r="CK735" s="51"/>
      <c r="CL735" s="51"/>
      <c r="CM735" s="51"/>
      <c r="CN735" s="51"/>
      <c r="CO735" s="51"/>
      <c r="CP735" s="51"/>
      <c r="CQ735" s="51"/>
      <c r="CR735" s="51"/>
      <c r="CS735" s="51"/>
      <c r="CT735" s="51"/>
      <c r="CU735" s="51"/>
      <c r="CV735" s="51"/>
      <c r="CW735" s="51"/>
      <c r="CX735" s="51"/>
      <c r="CY735" s="51"/>
      <c r="CZ735" s="51"/>
      <c r="DA735" s="51"/>
      <c r="DB735" s="51"/>
      <c r="DC735" s="51"/>
      <c r="DD735" s="51"/>
      <c r="DE735" s="51"/>
      <c r="DF735" s="51"/>
      <c r="DG735" s="51"/>
    </row>
    <row r="736">
      <c r="A736" s="51"/>
      <c r="B736" s="136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51"/>
      <c r="BH736" s="51"/>
      <c r="BI736" s="51"/>
      <c r="BJ736" s="51"/>
      <c r="BK736" s="51"/>
      <c r="BL736" s="51"/>
      <c r="BM736" s="51"/>
      <c r="BN736" s="51"/>
      <c r="BO736" s="51"/>
      <c r="BP736" s="51"/>
      <c r="BQ736" s="51"/>
      <c r="BR736" s="51"/>
      <c r="BS736" s="51"/>
      <c r="BT736" s="51"/>
      <c r="BU736" s="51"/>
      <c r="BV736" s="51"/>
      <c r="BW736" s="51"/>
      <c r="BX736" s="51"/>
      <c r="BY736" s="51"/>
      <c r="BZ736" s="51"/>
      <c r="CA736" s="51"/>
      <c r="CB736" s="51"/>
      <c r="CC736" s="51"/>
      <c r="CD736" s="51"/>
      <c r="CE736" s="51"/>
      <c r="CF736" s="51"/>
      <c r="CG736" s="51"/>
      <c r="CH736" s="51"/>
      <c r="CI736" s="51"/>
      <c r="CJ736" s="51"/>
      <c r="CK736" s="51"/>
      <c r="CL736" s="51"/>
      <c r="CM736" s="51"/>
      <c r="CN736" s="51"/>
      <c r="CO736" s="51"/>
      <c r="CP736" s="51"/>
      <c r="CQ736" s="51"/>
      <c r="CR736" s="51"/>
      <c r="CS736" s="51"/>
      <c r="CT736" s="51"/>
      <c r="CU736" s="51"/>
      <c r="CV736" s="51"/>
      <c r="CW736" s="51"/>
      <c r="CX736" s="51"/>
      <c r="CY736" s="51"/>
      <c r="CZ736" s="51"/>
      <c r="DA736" s="51"/>
      <c r="DB736" s="51"/>
      <c r="DC736" s="51"/>
      <c r="DD736" s="51"/>
      <c r="DE736" s="51"/>
      <c r="DF736" s="51"/>
      <c r="DG736" s="51"/>
    </row>
    <row r="737">
      <c r="A737" s="51"/>
      <c r="B737" s="136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1"/>
      <c r="BH737" s="51"/>
      <c r="BI737" s="51"/>
      <c r="BJ737" s="51"/>
      <c r="BK737" s="51"/>
      <c r="BL737" s="51"/>
      <c r="BM737" s="51"/>
      <c r="BN737" s="51"/>
      <c r="BO737" s="51"/>
      <c r="BP737" s="51"/>
      <c r="BQ737" s="51"/>
      <c r="BR737" s="51"/>
      <c r="BS737" s="51"/>
      <c r="BT737" s="51"/>
      <c r="BU737" s="51"/>
      <c r="BV737" s="51"/>
      <c r="BW737" s="51"/>
      <c r="BX737" s="51"/>
      <c r="BY737" s="51"/>
      <c r="BZ737" s="51"/>
      <c r="CA737" s="51"/>
      <c r="CB737" s="51"/>
      <c r="CC737" s="51"/>
      <c r="CD737" s="51"/>
      <c r="CE737" s="51"/>
      <c r="CF737" s="51"/>
      <c r="CG737" s="51"/>
      <c r="CH737" s="51"/>
      <c r="CI737" s="51"/>
      <c r="CJ737" s="51"/>
      <c r="CK737" s="51"/>
      <c r="CL737" s="51"/>
      <c r="CM737" s="51"/>
      <c r="CN737" s="51"/>
      <c r="CO737" s="51"/>
      <c r="CP737" s="51"/>
      <c r="CQ737" s="51"/>
      <c r="CR737" s="51"/>
      <c r="CS737" s="51"/>
      <c r="CT737" s="51"/>
      <c r="CU737" s="51"/>
      <c r="CV737" s="51"/>
      <c r="CW737" s="51"/>
      <c r="CX737" s="51"/>
      <c r="CY737" s="51"/>
      <c r="CZ737" s="51"/>
      <c r="DA737" s="51"/>
      <c r="DB737" s="51"/>
      <c r="DC737" s="51"/>
      <c r="DD737" s="51"/>
      <c r="DE737" s="51"/>
      <c r="DF737" s="51"/>
      <c r="DG737" s="51"/>
    </row>
    <row r="738">
      <c r="A738" s="51"/>
      <c r="B738" s="136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51"/>
      <c r="BH738" s="51"/>
      <c r="BI738" s="51"/>
      <c r="BJ738" s="51"/>
      <c r="BK738" s="51"/>
      <c r="BL738" s="51"/>
      <c r="BM738" s="51"/>
      <c r="BN738" s="51"/>
      <c r="BO738" s="51"/>
      <c r="BP738" s="51"/>
      <c r="BQ738" s="51"/>
      <c r="BR738" s="51"/>
      <c r="BS738" s="51"/>
      <c r="BT738" s="51"/>
      <c r="BU738" s="51"/>
      <c r="BV738" s="51"/>
      <c r="BW738" s="51"/>
      <c r="BX738" s="51"/>
      <c r="BY738" s="51"/>
      <c r="BZ738" s="51"/>
      <c r="CA738" s="51"/>
      <c r="CB738" s="51"/>
      <c r="CC738" s="51"/>
      <c r="CD738" s="51"/>
      <c r="CE738" s="51"/>
      <c r="CF738" s="51"/>
      <c r="CG738" s="51"/>
      <c r="CH738" s="51"/>
      <c r="CI738" s="51"/>
      <c r="CJ738" s="51"/>
      <c r="CK738" s="51"/>
      <c r="CL738" s="51"/>
      <c r="CM738" s="51"/>
      <c r="CN738" s="51"/>
      <c r="CO738" s="51"/>
      <c r="CP738" s="51"/>
      <c r="CQ738" s="51"/>
      <c r="CR738" s="51"/>
      <c r="CS738" s="51"/>
      <c r="CT738" s="51"/>
      <c r="CU738" s="51"/>
      <c r="CV738" s="51"/>
      <c r="CW738" s="51"/>
      <c r="CX738" s="51"/>
      <c r="CY738" s="51"/>
      <c r="CZ738" s="51"/>
      <c r="DA738" s="51"/>
      <c r="DB738" s="51"/>
      <c r="DC738" s="51"/>
      <c r="DD738" s="51"/>
      <c r="DE738" s="51"/>
      <c r="DF738" s="51"/>
      <c r="DG738" s="51"/>
    </row>
    <row r="739">
      <c r="A739" s="51"/>
      <c r="B739" s="136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51"/>
      <c r="BH739" s="51"/>
      <c r="BI739" s="51"/>
      <c r="BJ739" s="51"/>
      <c r="BK739" s="51"/>
      <c r="BL739" s="51"/>
      <c r="BM739" s="51"/>
      <c r="BN739" s="51"/>
      <c r="BO739" s="51"/>
      <c r="BP739" s="51"/>
      <c r="BQ739" s="51"/>
      <c r="BR739" s="51"/>
      <c r="BS739" s="51"/>
      <c r="BT739" s="51"/>
      <c r="BU739" s="51"/>
      <c r="BV739" s="51"/>
      <c r="BW739" s="51"/>
      <c r="BX739" s="51"/>
      <c r="BY739" s="51"/>
      <c r="BZ739" s="51"/>
      <c r="CA739" s="51"/>
      <c r="CB739" s="51"/>
      <c r="CC739" s="51"/>
      <c r="CD739" s="51"/>
      <c r="CE739" s="51"/>
      <c r="CF739" s="51"/>
      <c r="CG739" s="51"/>
      <c r="CH739" s="51"/>
      <c r="CI739" s="51"/>
      <c r="CJ739" s="51"/>
      <c r="CK739" s="51"/>
      <c r="CL739" s="51"/>
      <c r="CM739" s="51"/>
      <c r="CN739" s="51"/>
      <c r="CO739" s="51"/>
      <c r="CP739" s="51"/>
      <c r="CQ739" s="51"/>
      <c r="CR739" s="51"/>
      <c r="CS739" s="51"/>
      <c r="CT739" s="51"/>
      <c r="CU739" s="51"/>
      <c r="CV739" s="51"/>
      <c r="CW739" s="51"/>
      <c r="CX739" s="51"/>
      <c r="CY739" s="51"/>
      <c r="CZ739" s="51"/>
      <c r="DA739" s="51"/>
      <c r="DB739" s="51"/>
      <c r="DC739" s="51"/>
      <c r="DD739" s="51"/>
      <c r="DE739" s="51"/>
      <c r="DF739" s="51"/>
      <c r="DG739" s="51"/>
    </row>
    <row r="740">
      <c r="A740" s="51"/>
      <c r="B740" s="136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51"/>
      <c r="BH740" s="51"/>
      <c r="BI740" s="51"/>
      <c r="BJ740" s="51"/>
      <c r="BK740" s="51"/>
      <c r="BL740" s="51"/>
      <c r="BM740" s="51"/>
      <c r="BN740" s="51"/>
      <c r="BO740" s="51"/>
      <c r="BP740" s="51"/>
      <c r="BQ740" s="51"/>
      <c r="BR740" s="51"/>
      <c r="BS740" s="51"/>
      <c r="BT740" s="51"/>
      <c r="BU740" s="51"/>
      <c r="BV740" s="51"/>
      <c r="BW740" s="51"/>
      <c r="BX740" s="51"/>
      <c r="BY740" s="51"/>
      <c r="BZ740" s="51"/>
      <c r="CA740" s="51"/>
      <c r="CB740" s="51"/>
      <c r="CC740" s="51"/>
      <c r="CD740" s="51"/>
      <c r="CE740" s="51"/>
      <c r="CF740" s="51"/>
      <c r="CG740" s="51"/>
      <c r="CH740" s="51"/>
      <c r="CI740" s="51"/>
      <c r="CJ740" s="51"/>
      <c r="CK740" s="51"/>
      <c r="CL740" s="51"/>
      <c r="CM740" s="51"/>
      <c r="CN740" s="51"/>
      <c r="CO740" s="51"/>
      <c r="CP740" s="51"/>
      <c r="CQ740" s="51"/>
      <c r="CR740" s="51"/>
      <c r="CS740" s="51"/>
      <c r="CT740" s="51"/>
      <c r="CU740" s="51"/>
      <c r="CV740" s="51"/>
      <c r="CW740" s="51"/>
      <c r="CX740" s="51"/>
      <c r="CY740" s="51"/>
      <c r="CZ740" s="51"/>
      <c r="DA740" s="51"/>
      <c r="DB740" s="51"/>
      <c r="DC740" s="51"/>
      <c r="DD740" s="51"/>
      <c r="DE740" s="51"/>
      <c r="DF740" s="51"/>
      <c r="DG740" s="51"/>
    </row>
    <row r="741">
      <c r="A741" s="51"/>
      <c r="B741" s="136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51"/>
      <c r="BH741" s="51"/>
      <c r="BI741" s="51"/>
      <c r="BJ741" s="51"/>
      <c r="BK741" s="51"/>
      <c r="BL741" s="51"/>
      <c r="BM741" s="51"/>
      <c r="BN741" s="51"/>
      <c r="BO741" s="51"/>
      <c r="BP741" s="51"/>
      <c r="BQ741" s="51"/>
      <c r="BR741" s="51"/>
      <c r="BS741" s="51"/>
      <c r="BT741" s="51"/>
      <c r="BU741" s="51"/>
      <c r="BV741" s="51"/>
      <c r="BW741" s="51"/>
      <c r="BX741" s="51"/>
      <c r="BY741" s="51"/>
      <c r="BZ741" s="51"/>
      <c r="CA741" s="51"/>
      <c r="CB741" s="51"/>
      <c r="CC741" s="51"/>
      <c r="CD741" s="51"/>
      <c r="CE741" s="51"/>
      <c r="CF741" s="51"/>
      <c r="CG741" s="51"/>
      <c r="CH741" s="51"/>
      <c r="CI741" s="51"/>
      <c r="CJ741" s="51"/>
      <c r="CK741" s="51"/>
      <c r="CL741" s="51"/>
      <c r="CM741" s="51"/>
      <c r="CN741" s="51"/>
      <c r="CO741" s="51"/>
      <c r="CP741" s="51"/>
      <c r="CQ741" s="51"/>
      <c r="CR741" s="51"/>
      <c r="CS741" s="51"/>
      <c r="CT741" s="51"/>
      <c r="CU741" s="51"/>
      <c r="CV741" s="51"/>
      <c r="CW741" s="51"/>
      <c r="CX741" s="51"/>
      <c r="CY741" s="51"/>
      <c r="CZ741" s="51"/>
      <c r="DA741" s="51"/>
      <c r="DB741" s="51"/>
      <c r="DC741" s="51"/>
      <c r="DD741" s="51"/>
      <c r="DE741" s="51"/>
      <c r="DF741" s="51"/>
      <c r="DG741" s="51"/>
    </row>
    <row r="742">
      <c r="A742" s="51"/>
      <c r="B742" s="136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51"/>
      <c r="BH742" s="51"/>
      <c r="BI742" s="51"/>
      <c r="BJ742" s="51"/>
      <c r="BK742" s="51"/>
      <c r="BL742" s="51"/>
      <c r="BM742" s="51"/>
      <c r="BN742" s="51"/>
      <c r="BO742" s="51"/>
      <c r="BP742" s="51"/>
      <c r="BQ742" s="51"/>
      <c r="BR742" s="51"/>
      <c r="BS742" s="51"/>
      <c r="BT742" s="51"/>
      <c r="BU742" s="51"/>
      <c r="BV742" s="51"/>
      <c r="BW742" s="51"/>
      <c r="BX742" s="51"/>
      <c r="BY742" s="51"/>
      <c r="BZ742" s="51"/>
      <c r="CA742" s="51"/>
      <c r="CB742" s="51"/>
      <c r="CC742" s="51"/>
      <c r="CD742" s="51"/>
      <c r="CE742" s="51"/>
      <c r="CF742" s="51"/>
      <c r="CG742" s="51"/>
      <c r="CH742" s="51"/>
      <c r="CI742" s="51"/>
      <c r="CJ742" s="51"/>
      <c r="CK742" s="51"/>
      <c r="CL742" s="51"/>
      <c r="CM742" s="51"/>
      <c r="CN742" s="51"/>
      <c r="CO742" s="51"/>
      <c r="CP742" s="51"/>
      <c r="CQ742" s="51"/>
      <c r="CR742" s="51"/>
      <c r="CS742" s="51"/>
      <c r="CT742" s="51"/>
      <c r="CU742" s="51"/>
      <c r="CV742" s="51"/>
      <c r="CW742" s="51"/>
      <c r="CX742" s="51"/>
      <c r="CY742" s="51"/>
      <c r="CZ742" s="51"/>
      <c r="DA742" s="51"/>
      <c r="DB742" s="51"/>
      <c r="DC742" s="51"/>
      <c r="DD742" s="51"/>
      <c r="DE742" s="51"/>
      <c r="DF742" s="51"/>
      <c r="DG742" s="51"/>
    </row>
    <row r="743">
      <c r="A743" s="51"/>
      <c r="B743" s="136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51"/>
      <c r="BL743" s="51"/>
      <c r="BM743" s="51"/>
      <c r="BN743" s="51"/>
      <c r="BO743" s="51"/>
      <c r="BP743" s="51"/>
      <c r="BQ743" s="51"/>
      <c r="BR743" s="51"/>
      <c r="BS743" s="51"/>
      <c r="BT743" s="51"/>
      <c r="BU743" s="51"/>
      <c r="BV743" s="51"/>
      <c r="BW743" s="51"/>
      <c r="BX743" s="51"/>
      <c r="BY743" s="51"/>
      <c r="BZ743" s="51"/>
      <c r="CA743" s="51"/>
      <c r="CB743" s="51"/>
      <c r="CC743" s="51"/>
      <c r="CD743" s="51"/>
      <c r="CE743" s="51"/>
      <c r="CF743" s="51"/>
      <c r="CG743" s="51"/>
      <c r="CH743" s="51"/>
      <c r="CI743" s="51"/>
      <c r="CJ743" s="51"/>
      <c r="CK743" s="51"/>
      <c r="CL743" s="51"/>
      <c r="CM743" s="51"/>
      <c r="CN743" s="51"/>
      <c r="CO743" s="51"/>
      <c r="CP743" s="51"/>
      <c r="CQ743" s="51"/>
      <c r="CR743" s="51"/>
      <c r="CS743" s="51"/>
      <c r="CT743" s="51"/>
      <c r="CU743" s="51"/>
      <c r="CV743" s="51"/>
      <c r="CW743" s="51"/>
      <c r="CX743" s="51"/>
      <c r="CY743" s="51"/>
      <c r="CZ743" s="51"/>
      <c r="DA743" s="51"/>
      <c r="DB743" s="51"/>
      <c r="DC743" s="51"/>
      <c r="DD743" s="51"/>
      <c r="DE743" s="51"/>
      <c r="DF743" s="51"/>
      <c r="DG743" s="51"/>
    </row>
    <row r="744">
      <c r="A744" s="51"/>
      <c r="B744" s="136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51"/>
      <c r="BL744" s="51"/>
      <c r="BM744" s="51"/>
      <c r="BN744" s="51"/>
      <c r="BO744" s="51"/>
      <c r="BP744" s="51"/>
      <c r="BQ744" s="51"/>
      <c r="BR744" s="51"/>
      <c r="BS744" s="51"/>
      <c r="BT744" s="51"/>
      <c r="BU744" s="51"/>
      <c r="BV744" s="51"/>
      <c r="BW744" s="51"/>
      <c r="BX744" s="51"/>
      <c r="BY744" s="51"/>
      <c r="BZ744" s="51"/>
      <c r="CA744" s="51"/>
      <c r="CB744" s="51"/>
      <c r="CC744" s="51"/>
      <c r="CD744" s="51"/>
      <c r="CE744" s="51"/>
      <c r="CF744" s="51"/>
      <c r="CG744" s="51"/>
      <c r="CH744" s="51"/>
      <c r="CI744" s="51"/>
      <c r="CJ744" s="51"/>
      <c r="CK744" s="51"/>
      <c r="CL744" s="51"/>
      <c r="CM744" s="51"/>
      <c r="CN744" s="51"/>
      <c r="CO744" s="51"/>
      <c r="CP744" s="51"/>
      <c r="CQ744" s="51"/>
      <c r="CR744" s="51"/>
      <c r="CS744" s="51"/>
      <c r="CT744" s="51"/>
      <c r="CU744" s="51"/>
      <c r="CV744" s="51"/>
      <c r="CW744" s="51"/>
      <c r="CX744" s="51"/>
      <c r="CY744" s="51"/>
      <c r="CZ744" s="51"/>
      <c r="DA744" s="51"/>
      <c r="DB744" s="51"/>
      <c r="DC744" s="51"/>
      <c r="DD744" s="51"/>
      <c r="DE744" s="51"/>
      <c r="DF744" s="51"/>
      <c r="DG744" s="51"/>
    </row>
    <row r="745">
      <c r="A745" s="51"/>
      <c r="B745" s="136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51"/>
      <c r="BN745" s="51"/>
      <c r="BO745" s="51"/>
      <c r="BP745" s="51"/>
      <c r="BQ745" s="51"/>
      <c r="BR745" s="51"/>
      <c r="BS745" s="51"/>
      <c r="BT745" s="51"/>
      <c r="BU745" s="51"/>
      <c r="BV745" s="51"/>
      <c r="BW745" s="51"/>
      <c r="BX745" s="51"/>
      <c r="BY745" s="51"/>
      <c r="BZ745" s="51"/>
      <c r="CA745" s="51"/>
      <c r="CB745" s="51"/>
      <c r="CC745" s="51"/>
      <c r="CD745" s="51"/>
      <c r="CE745" s="51"/>
      <c r="CF745" s="51"/>
      <c r="CG745" s="51"/>
      <c r="CH745" s="51"/>
      <c r="CI745" s="51"/>
      <c r="CJ745" s="51"/>
      <c r="CK745" s="51"/>
      <c r="CL745" s="51"/>
      <c r="CM745" s="51"/>
      <c r="CN745" s="51"/>
      <c r="CO745" s="51"/>
      <c r="CP745" s="51"/>
      <c r="CQ745" s="51"/>
      <c r="CR745" s="51"/>
      <c r="CS745" s="51"/>
      <c r="CT745" s="51"/>
      <c r="CU745" s="51"/>
      <c r="CV745" s="51"/>
      <c r="CW745" s="51"/>
      <c r="CX745" s="51"/>
      <c r="CY745" s="51"/>
      <c r="CZ745" s="51"/>
      <c r="DA745" s="51"/>
      <c r="DB745" s="51"/>
      <c r="DC745" s="51"/>
      <c r="DD745" s="51"/>
      <c r="DE745" s="51"/>
      <c r="DF745" s="51"/>
      <c r="DG745" s="51"/>
    </row>
    <row r="746">
      <c r="A746" s="51"/>
      <c r="B746" s="136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  <c r="BR746" s="51"/>
      <c r="BS746" s="51"/>
      <c r="BT746" s="51"/>
      <c r="BU746" s="51"/>
      <c r="BV746" s="51"/>
      <c r="BW746" s="51"/>
      <c r="BX746" s="51"/>
      <c r="BY746" s="51"/>
      <c r="BZ746" s="51"/>
      <c r="CA746" s="51"/>
      <c r="CB746" s="51"/>
      <c r="CC746" s="51"/>
      <c r="CD746" s="51"/>
      <c r="CE746" s="51"/>
      <c r="CF746" s="51"/>
      <c r="CG746" s="51"/>
      <c r="CH746" s="51"/>
      <c r="CI746" s="51"/>
      <c r="CJ746" s="51"/>
      <c r="CK746" s="51"/>
      <c r="CL746" s="51"/>
      <c r="CM746" s="51"/>
      <c r="CN746" s="51"/>
      <c r="CO746" s="51"/>
      <c r="CP746" s="51"/>
      <c r="CQ746" s="51"/>
      <c r="CR746" s="51"/>
      <c r="CS746" s="51"/>
      <c r="CT746" s="51"/>
      <c r="CU746" s="51"/>
      <c r="CV746" s="51"/>
      <c r="CW746" s="51"/>
      <c r="CX746" s="51"/>
      <c r="CY746" s="51"/>
      <c r="CZ746" s="51"/>
      <c r="DA746" s="51"/>
      <c r="DB746" s="51"/>
      <c r="DC746" s="51"/>
      <c r="DD746" s="51"/>
      <c r="DE746" s="51"/>
      <c r="DF746" s="51"/>
      <c r="DG746" s="51"/>
    </row>
    <row r="747">
      <c r="A747" s="51"/>
      <c r="B747" s="136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51"/>
      <c r="BL747" s="51"/>
      <c r="BM747" s="51"/>
      <c r="BN747" s="51"/>
      <c r="BO747" s="51"/>
      <c r="BP747" s="51"/>
      <c r="BQ747" s="51"/>
      <c r="BR747" s="51"/>
      <c r="BS747" s="51"/>
      <c r="BT747" s="51"/>
      <c r="BU747" s="51"/>
      <c r="BV747" s="51"/>
      <c r="BW747" s="51"/>
      <c r="BX747" s="51"/>
      <c r="BY747" s="51"/>
      <c r="BZ747" s="51"/>
      <c r="CA747" s="51"/>
      <c r="CB747" s="51"/>
      <c r="CC747" s="51"/>
      <c r="CD747" s="51"/>
      <c r="CE747" s="51"/>
      <c r="CF747" s="51"/>
      <c r="CG747" s="51"/>
      <c r="CH747" s="51"/>
      <c r="CI747" s="51"/>
      <c r="CJ747" s="51"/>
      <c r="CK747" s="51"/>
      <c r="CL747" s="51"/>
      <c r="CM747" s="51"/>
      <c r="CN747" s="51"/>
      <c r="CO747" s="51"/>
      <c r="CP747" s="51"/>
      <c r="CQ747" s="51"/>
      <c r="CR747" s="51"/>
      <c r="CS747" s="51"/>
      <c r="CT747" s="51"/>
      <c r="CU747" s="51"/>
      <c r="CV747" s="51"/>
      <c r="CW747" s="51"/>
      <c r="CX747" s="51"/>
      <c r="CY747" s="51"/>
      <c r="CZ747" s="51"/>
      <c r="DA747" s="51"/>
      <c r="DB747" s="51"/>
      <c r="DC747" s="51"/>
      <c r="DD747" s="51"/>
      <c r="DE747" s="51"/>
      <c r="DF747" s="51"/>
      <c r="DG747" s="51"/>
    </row>
    <row r="748">
      <c r="A748" s="51"/>
      <c r="B748" s="136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51"/>
      <c r="BL748" s="51"/>
      <c r="BM748" s="51"/>
      <c r="BN748" s="51"/>
      <c r="BO748" s="51"/>
      <c r="BP748" s="51"/>
      <c r="BQ748" s="51"/>
      <c r="BR748" s="51"/>
      <c r="BS748" s="51"/>
      <c r="BT748" s="51"/>
      <c r="BU748" s="51"/>
      <c r="BV748" s="51"/>
      <c r="BW748" s="51"/>
      <c r="BX748" s="51"/>
      <c r="BY748" s="51"/>
      <c r="BZ748" s="51"/>
      <c r="CA748" s="51"/>
      <c r="CB748" s="51"/>
      <c r="CC748" s="51"/>
      <c r="CD748" s="51"/>
      <c r="CE748" s="51"/>
      <c r="CF748" s="51"/>
      <c r="CG748" s="51"/>
      <c r="CH748" s="51"/>
      <c r="CI748" s="51"/>
      <c r="CJ748" s="51"/>
      <c r="CK748" s="51"/>
      <c r="CL748" s="51"/>
      <c r="CM748" s="51"/>
      <c r="CN748" s="51"/>
      <c r="CO748" s="51"/>
      <c r="CP748" s="51"/>
      <c r="CQ748" s="51"/>
      <c r="CR748" s="51"/>
      <c r="CS748" s="51"/>
      <c r="CT748" s="51"/>
      <c r="CU748" s="51"/>
      <c r="CV748" s="51"/>
      <c r="CW748" s="51"/>
      <c r="CX748" s="51"/>
      <c r="CY748" s="51"/>
      <c r="CZ748" s="51"/>
      <c r="DA748" s="51"/>
      <c r="DB748" s="51"/>
      <c r="DC748" s="51"/>
      <c r="DD748" s="51"/>
      <c r="DE748" s="51"/>
      <c r="DF748" s="51"/>
      <c r="DG748" s="51"/>
    </row>
    <row r="749">
      <c r="A749" s="51"/>
      <c r="B749" s="136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51"/>
      <c r="BL749" s="51"/>
      <c r="BM749" s="51"/>
      <c r="BN749" s="51"/>
      <c r="BO749" s="51"/>
      <c r="BP749" s="51"/>
      <c r="BQ749" s="51"/>
      <c r="BR749" s="51"/>
      <c r="BS749" s="51"/>
      <c r="BT749" s="51"/>
      <c r="BU749" s="51"/>
      <c r="BV749" s="51"/>
      <c r="BW749" s="51"/>
      <c r="BX749" s="51"/>
      <c r="BY749" s="51"/>
      <c r="BZ749" s="51"/>
      <c r="CA749" s="51"/>
      <c r="CB749" s="51"/>
      <c r="CC749" s="51"/>
      <c r="CD749" s="51"/>
      <c r="CE749" s="51"/>
      <c r="CF749" s="51"/>
      <c r="CG749" s="51"/>
      <c r="CH749" s="51"/>
      <c r="CI749" s="51"/>
      <c r="CJ749" s="51"/>
      <c r="CK749" s="51"/>
      <c r="CL749" s="51"/>
      <c r="CM749" s="51"/>
      <c r="CN749" s="51"/>
      <c r="CO749" s="51"/>
      <c r="CP749" s="51"/>
      <c r="CQ749" s="51"/>
      <c r="CR749" s="51"/>
      <c r="CS749" s="51"/>
      <c r="CT749" s="51"/>
      <c r="CU749" s="51"/>
      <c r="CV749" s="51"/>
      <c r="CW749" s="51"/>
      <c r="CX749" s="51"/>
      <c r="CY749" s="51"/>
      <c r="CZ749" s="51"/>
      <c r="DA749" s="51"/>
      <c r="DB749" s="51"/>
      <c r="DC749" s="51"/>
      <c r="DD749" s="51"/>
      <c r="DE749" s="51"/>
      <c r="DF749" s="51"/>
      <c r="DG749" s="51"/>
    </row>
    <row r="750">
      <c r="A750" s="51"/>
      <c r="B750" s="136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  <c r="BR750" s="51"/>
      <c r="BS750" s="51"/>
      <c r="BT750" s="51"/>
      <c r="BU750" s="51"/>
      <c r="BV750" s="51"/>
      <c r="BW750" s="51"/>
      <c r="BX750" s="51"/>
      <c r="BY750" s="51"/>
      <c r="BZ750" s="51"/>
      <c r="CA750" s="51"/>
      <c r="CB750" s="51"/>
      <c r="CC750" s="51"/>
      <c r="CD750" s="51"/>
      <c r="CE750" s="51"/>
      <c r="CF750" s="51"/>
      <c r="CG750" s="51"/>
      <c r="CH750" s="51"/>
      <c r="CI750" s="51"/>
      <c r="CJ750" s="51"/>
      <c r="CK750" s="51"/>
      <c r="CL750" s="51"/>
      <c r="CM750" s="51"/>
      <c r="CN750" s="51"/>
      <c r="CO750" s="51"/>
      <c r="CP750" s="51"/>
      <c r="CQ750" s="51"/>
      <c r="CR750" s="51"/>
      <c r="CS750" s="51"/>
      <c r="CT750" s="51"/>
      <c r="CU750" s="51"/>
      <c r="CV750" s="51"/>
      <c r="CW750" s="51"/>
      <c r="CX750" s="51"/>
      <c r="CY750" s="51"/>
      <c r="CZ750" s="51"/>
      <c r="DA750" s="51"/>
      <c r="DB750" s="51"/>
      <c r="DC750" s="51"/>
      <c r="DD750" s="51"/>
      <c r="DE750" s="51"/>
      <c r="DF750" s="51"/>
      <c r="DG750" s="51"/>
    </row>
    <row r="751">
      <c r="A751" s="51"/>
      <c r="B751" s="136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51"/>
      <c r="BL751" s="51"/>
      <c r="BM751" s="51"/>
      <c r="BN751" s="51"/>
      <c r="BO751" s="51"/>
      <c r="BP751" s="51"/>
      <c r="BQ751" s="51"/>
      <c r="BR751" s="51"/>
      <c r="BS751" s="51"/>
      <c r="BT751" s="51"/>
      <c r="BU751" s="51"/>
      <c r="BV751" s="51"/>
      <c r="BW751" s="51"/>
      <c r="BX751" s="51"/>
      <c r="BY751" s="51"/>
      <c r="BZ751" s="51"/>
      <c r="CA751" s="51"/>
      <c r="CB751" s="51"/>
      <c r="CC751" s="51"/>
      <c r="CD751" s="51"/>
      <c r="CE751" s="51"/>
      <c r="CF751" s="51"/>
      <c r="CG751" s="51"/>
      <c r="CH751" s="51"/>
      <c r="CI751" s="51"/>
      <c r="CJ751" s="51"/>
      <c r="CK751" s="51"/>
      <c r="CL751" s="51"/>
      <c r="CM751" s="51"/>
      <c r="CN751" s="51"/>
      <c r="CO751" s="51"/>
      <c r="CP751" s="51"/>
      <c r="CQ751" s="51"/>
      <c r="CR751" s="51"/>
      <c r="CS751" s="51"/>
      <c r="CT751" s="51"/>
      <c r="CU751" s="51"/>
      <c r="CV751" s="51"/>
      <c r="CW751" s="51"/>
      <c r="CX751" s="51"/>
      <c r="CY751" s="51"/>
      <c r="CZ751" s="51"/>
      <c r="DA751" s="51"/>
      <c r="DB751" s="51"/>
      <c r="DC751" s="51"/>
      <c r="DD751" s="51"/>
      <c r="DE751" s="51"/>
      <c r="DF751" s="51"/>
      <c r="DG751" s="51"/>
    </row>
    <row r="752">
      <c r="A752" s="51"/>
      <c r="B752" s="136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51"/>
      <c r="BL752" s="51"/>
      <c r="BM752" s="51"/>
      <c r="BN752" s="51"/>
      <c r="BO752" s="51"/>
      <c r="BP752" s="51"/>
      <c r="BQ752" s="51"/>
      <c r="BR752" s="51"/>
      <c r="BS752" s="51"/>
      <c r="BT752" s="51"/>
      <c r="BU752" s="51"/>
      <c r="BV752" s="51"/>
      <c r="BW752" s="51"/>
      <c r="BX752" s="51"/>
      <c r="BY752" s="51"/>
      <c r="BZ752" s="51"/>
      <c r="CA752" s="51"/>
      <c r="CB752" s="51"/>
      <c r="CC752" s="51"/>
      <c r="CD752" s="51"/>
      <c r="CE752" s="51"/>
      <c r="CF752" s="51"/>
      <c r="CG752" s="51"/>
      <c r="CH752" s="51"/>
      <c r="CI752" s="51"/>
      <c r="CJ752" s="51"/>
      <c r="CK752" s="51"/>
      <c r="CL752" s="51"/>
      <c r="CM752" s="51"/>
      <c r="CN752" s="51"/>
      <c r="CO752" s="51"/>
      <c r="CP752" s="51"/>
      <c r="CQ752" s="51"/>
      <c r="CR752" s="51"/>
      <c r="CS752" s="51"/>
      <c r="CT752" s="51"/>
      <c r="CU752" s="51"/>
      <c r="CV752" s="51"/>
      <c r="CW752" s="51"/>
      <c r="CX752" s="51"/>
      <c r="CY752" s="51"/>
      <c r="CZ752" s="51"/>
      <c r="DA752" s="51"/>
      <c r="DB752" s="51"/>
      <c r="DC752" s="51"/>
      <c r="DD752" s="51"/>
      <c r="DE752" s="51"/>
      <c r="DF752" s="51"/>
      <c r="DG752" s="51"/>
    </row>
    <row r="753">
      <c r="A753" s="51"/>
      <c r="B753" s="136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51"/>
      <c r="BL753" s="51"/>
      <c r="BM753" s="51"/>
      <c r="BN753" s="51"/>
      <c r="BO753" s="51"/>
      <c r="BP753" s="51"/>
      <c r="BQ753" s="51"/>
      <c r="BR753" s="51"/>
      <c r="BS753" s="51"/>
      <c r="BT753" s="51"/>
      <c r="BU753" s="51"/>
      <c r="BV753" s="51"/>
      <c r="BW753" s="51"/>
      <c r="BX753" s="51"/>
      <c r="BY753" s="51"/>
      <c r="BZ753" s="51"/>
      <c r="CA753" s="51"/>
      <c r="CB753" s="51"/>
      <c r="CC753" s="51"/>
      <c r="CD753" s="51"/>
      <c r="CE753" s="51"/>
      <c r="CF753" s="51"/>
      <c r="CG753" s="51"/>
      <c r="CH753" s="51"/>
      <c r="CI753" s="51"/>
      <c r="CJ753" s="51"/>
      <c r="CK753" s="51"/>
      <c r="CL753" s="51"/>
      <c r="CM753" s="51"/>
      <c r="CN753" s="51"/>
      <c r="CO753" s="51"/>
      <c r="CP753" s="51"/>
      <c r="CQ753" s="51"/>
      <c r="CR753" s="51"/>
      <c r="CS753" s="51"/>
      <c r="CT753" s="51"/>
      <c r="CU753" s="51"/>
      <c r="CV753" s="51"/>
      <c r="CW753" s="51"/>
      <c r="CX753" s="51"/>
      <c r="CY753" s="51"/>
      <c r="CZ753" s="51"/>
      <c r="DA753" s="51"/>
      <c r="DB753" s="51"/>
      <c r="DC753" s="51"/>
      <c r="DD753" s="51"/>
      <c r="DE753" s="51"/>
      <c r="DF753" s="51"/>
      <c r="DG753" s="51"/>
    </row>
    <row r="754">
      <c r="A754" s="51"/>
      <c r="B754" s="136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51"/>
      <c r="BH754" s="51"/>
      <c r="BI754" s="51"/>
      <c r="BJ754" s="51"/>
      <c r="BK754" s="51"/>
      <c r="BL754" s="51"/>
      <c r="BM754" s="51"/>
      <c r="BN754" s="51"/>
      <c r="BO754" s="51"/>
      <c r="BP754" s="51"/>
      <c r="BQ754" s="51"/>
      <c r="BR754" s="51"/>
      <c r="BS754" s="51"/>
      <c r="BT754" s="51"/>
      <c r="BU754" s="51"/>
      <c r="BV754" s="51"/>
      <c r="BW754" s="51"/>
      <c r="BX754" s="51"/>
      <c r="BY754" s="51"/>
      <c r="BZ754" s="51"/>
      <c r="CA754" s="51"/>
      <c r="CB754" s="51"/>
      <c r="CC754" s="51"/>
      <c r="CD754" s="51"/>
      <c r="CE754" s="51"/>
      <c r="CF754" s="51"/>
      <c r="CG754" s="51"/>
      <c r="CH754" s="51"/>
      <c r="CI754" s="51"/>
      <c r="CJ754" s="51"/>
      <c r="CK754" s="51"/>
      <c r="CL754" s="51"/>
      <c r="CM754" s="51"/>
      <c r="CN754" s="51"/>
      <c r="CO754" s="51"/>
      <c r="CP754" s="51"/>
      <c r="CQ754" s="51"/>
      <c r="CR754" s="51"/>
      <c r="CS754" s="51"/>
      <c r="CT754" s="51"/>
      <c r="CU754" s="51"/>
      <c r="CV754" s="51"/>
      <c r="CW754" s="51"/>
      <c r="CX754" s="51"/>
      <c r="CY754" s="51"/>
      <c r="CZ754" s="51"/>
      <c r="DA754" s="51"/>
      <c r="DB754" s="51"/>
      <c r="DC754" s="51"/>
      <c r="DD754" s="51"/>
      <c r="DE754" s="51"/>
      <c r="DF754" s="51"/>
      <c r="DG754" s="51"/>
    </row>
    <row r="755">
      <c r="A755" s="51"/>
      <c r="B755" s="136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51"/>
      <c r="BH755" s="51"/>
      <c r="BI755" s="51"/>
      <c r="BJ755" s="51"/>
      <c r="BK755" s="51"/>
      <c r="BL755" s="51"/>
      <c r="BM755" s="51"/>
      <c r="BN755" s="51"/>
      <c r="BO755" s="51"/>
      <c r="BP755" s="51"/>
      <c r="BQ755" s="51"/>
      <c r="BR755" s="51"/>
      <c r="BS755" s="51"/>
      <c r="BT755" s="51"/>
      <c r="BU755" s="51"/>
      <c r="BV755" s="51"/>
      <c r="BW755" s="51"/>
      <c r="BX755" s="51"/>
      <c r="BY755" s="51"/>
      <c r="BZ755" s="51"/>
      <c r="CA755" s="51"/>
      <c r="CB755" s="51"/>
      <c r="CC755" s="51"/>
      <c r="CD755" s="51"/>
      <c r="CE755" s="51"/>
      <c r="CF755" s="51"/>
      <c r="CG755" s="51"/>
      <c r="CH755" s="51"/>
      <c r="CI755" s="51"/>
      <c r="CJ755" s="51"/>
      <c r="CK755" s="51"/>
      <c r="CL755" s="51"/>
      <c r="CM755" s="51"/>
      <c r="CN755" s="51"/>
      <c r="CO755" s="51"/>
      <c r="CP755" s="51"/>
      <c r="CQ755" s="51"/>
      <c r="CR755" s="51"/>
      <c r="CS755" s="51"/>
      <c r="CT755" s="51"/>
      <c r="CU755" s="51"/>
      <c r="CV755" s="51"/>
      <c r="CW755" s="51"/>
      <c r="CX755" s="51"/>
      <c r="CY755" s="51"/>
      <c r="CZ755" s="51"/>
      <c r="DA755" s="51"/>
      <c r="DB755" s="51"/>
      <c r="DC755" s="51"/>
      <c r="DD755" s="51"/>
      <c r="DE755" s="51"/>
      <c r="DF755" s="51"/>
      <c r="DG755" s="51"/>
    </row>
    <row r="756">
      <c r="A756" s="51"/>
      <c r="B756" s="136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  <c r="AW756" s="51"/>
      <c r="AX756" s="51"/>
      <c r="AY756" s="51"/>
      <c r="AZ756" s="51"/>
      <c r="BA756" s="51"/>
      <c r="BB756" s="51"/>
      <c r="BC756" s="51"/>
      <c r="BD756" s="51"/>
      <c r="BE756" s="51"/>
      <c r="BF756" s="51"/>
      <c r="BG756" s="51"/>
      <c r="BH756" s="51"/>
      <c r="BI756" s="51"/>
      <c r="BJ756" s="51"/>
      <c r="BK756" s="51"/>
      <c r="BL756" s="51"/>
      <c r="BM756" s="51"/>
      <c r="BN756" s="51"/>
      <c r="BO756" s="51"/>
      <c r="BP756" s="51"/>
      <c r="BQ756" s="51"/>
      <c r="BR756" s="51"/>
      <c r="BS756" s="51"/>
      <c r="BT756" s="51"/>
      <c r="BU756" s="51"/>
      <c r="BV756" s="51"/>
      <c r="BW756" s="51"/>
      <c r="BX756" s="51"/>
      <c r="BY756" s="51"/>
      <c r="BZ756" s="51"/>
      <c r="CA756" s="51"/>
      <c r="CB756" s="51"/>
      <c r="CC756" s="51"/>
      <c r="CD756" s="51"/>
      <c r="CE756" s="51"/>
      <c r="CF756" s="51"/>
      <c r="CG756" s="51"/>
      <c r="CH756" s="51"/>
      <c r="CI756" s="51"/>
      <c r="CJ756" s="51"/>
      <c r="CK756" s="51"/>
      <c r="CL756" s="51"/>
      <c r="CM756" s="51"/>
      <c r="CN756" s="51"/>
      <c r="CO756" s="51"/>
      <c r="CP756" s="51"/>
      <c r="CQ756" s="51"/>
      <c r="CR756" s="51"/>
      <c r="CS756" s="51"/>
      <c r="CT756" s="51"/>
      <c r="CU756" s="51"/>
      <c r="CV756" s="51"/>
      <c r="CW756" s="51"/>
      <c r="CX756" s="51"/>
      <c r="CY756" s="51"/>
      <c r="CZ756" s="51"/>
      <c r="DA756" s="51"/>
      <c r="DB756" s="51"/>
      <c r="DC756" s="51"/>
      <c r="DD756" s="51"/>
      <c r="DE756" s="51"/>
      <c r="DF756" s="51"/>
      <c r="DG756" s="51"/>
    </row>
    <row r="757">
      <c r="A757" s="51"/>
      <c r="B757" s="136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51"/>
      <c r="BH757" s="51"/>
      <c r="BI757" s="51"/>
      <c r="BJ757" s="51"/>
      <c r="BK757" s="51"/>
      <c r="BL757" s="51"/>
      <c r="BM757" s="51"/>
      <c r="BN757" s="51"/>
      <c r="BO757" s="51"/>
      <c r="BP757" s="51"/>
      <c r="BQ757" s="51"/>
      <c r="BR757" s="51"/>
      <c r="BS757" s="51"/>
      <c r="BT757" s="51"/>
      <c r="BU757" s="51"/>
      <c r="BV757" s="51"/>
      <c r="BW757" s="51"/>
      <c r="BX757" s="51"/>
      <c r="BY757" s="51"/>
      <c r="BZ757" s="51"/>
      <c r="CA757" s="51"/>
      <c r="CB757" s="51"/>
      <c r="CC757" s="51"/>
      <c r="CD757" s="51"/>
      <c r="CE757" s="51"/>
      <c r="CF757" s="51"/>
      <c r="CG757" s="51"/>
      <c r="CH757" s="51"/>
      <c r="CI757" s="51"/>
      <c r="CJ757" s="51"/>
      <c r="CK757" s="51"/>
      <c r="CL757" s="51"/>
      <c r="CM757" s="51"/>
      <c r="CN757" s="51"/>
      <c r="CO757" s="51"/>
      <c r="CP757" s="51"/>
      <c r="CQ757" s="51"/>
      <c r="CR757" s="51"/>
      <c r="CS757" s="51"/>
      <c r="CT757" s="51"/>
      <c r="CU757" s="51"/>
      <c r="CV757" s="51"/>
      <c r="CW757" s="51"/>
      <c r="CX757" s="51"/>
      <c r="CY757" s="51"/>
      <c r="CZ757" s="51"/>
      <c r="DA757" s="51"/>
      <c r="DB757" s="51"/>
      <c r="DC757" s="51"/>
      <c r="DD757" s="51"/>
      <c r="DE757" s="51"/>
      <c r="DF757" s="51"/>
      <c r="DG757" s="51"/>
    </row>
    <row r="758">
      <c r="A758" s="51"/>
      <c r="B758" s="136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51"/>
      <c r="BH758" s="51"/>
      <c r="BI758" s="51"/>
      <c r="BJ758" s="51"/>
      <c r="BK758" s="51"/>
      <c r="BL758" s="51"/>
      <c r="BM758" s="51"/>
      <c r="BN758" s="51"/>
      <c r="BO758" s="51"/>
      <c r="BP758" s="51"/>
      <c r="BQ758" s="51"/>
      <c r="BR758" s="51"/>
      <c r="BS758" s="51"/>
      <c r="BT758" s="51"/>
      <c r="BU758" s="51"/>
      <c r="BV758" s="51"/>
      <c r="BW758" s="51"/>
      <c r="BX758" s="51"/>
      <c r="BY758" s="51"/>
      <c r="BZ758" s="51"/>
      <c r="CA758" s="51"/>
      <c r="CB758" s="51"/>
      <c r="CC758" s="51"/>
      <c r="CD758" s="51"/>
      <c r="CE758" s="51"/>
      <c r="CF758" s="51"/>
      <c r="CG758" s="51"/>
      <c r="CH758" s="51"/>
      <c r="CI758" s="51"/>
      <c r="CJ758" s="51"/>
      <c r="CK758" s="51"/>
      <c r="CL758" s="51"/>
      <c r="CM758" s="51"/>
      <c r="CN758" s="51"/>
      <c r="CO758" s="51"/>
      <c r="CP758" s="51"/>
      <c r="CQ758" s="51"/>
      <c r="CR758" s="51"/>
      <c r="CS758" s="51"/>
      <c r="CT758" s="51"/>
      <c r="CU758" s="51"/>
      <c r="CV758" s="51"/>
      <c r="CW758" s="51"/>
      <c r="CX758" s="51"/>
      <c r="CY758" s="51"/>
      <c r="CZ758" s="51"/>
      <c r="DA758" s="51"/>
      <c r="DB758" s="51"/>
      <c r="DC758" s="51"/>
      <c r="DD758" s="51"/>
      <c r="DE758" s="51"/>
      <c r="DF758" s="51"/>
      <c r="DG758" s="51"/>
    </row>
    <row r="759">
      <c r="A759" s="51"/>
      <c r="B759" s="136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51"/>
      <c r="BH759" s="51"/>
      <c r="BI759" s="51"/>
      <c r="BJ759" s="51"/>
      <c r="BK759" s="51"/>
      <c r="BL759" s="51"/>
      <c r="BM759" s="51"/>
      <c r="BN759" s="51"/>
      <c r="BO759" s="51"/>
      <c r="BP759" s="51"/>
      <c r="BQ759" s="51"/>
      <c r="BR759" s="51"/>
      <c r="BS759" s="51"/>
      <c r="BT759" s="51"/>
      <c r="BU759" s="51"/>
      <c r="BV759" s="51"/>
      <c r="BW759" s="51"/>
      <c r="BX759" s="51"/>
      <c r="BY759" s="51"/>
      <c r="BZ759" s="51"/>
      <c r="CA759" s="51"/>
      <c r="CB759" s="51"/>
      <c r="CC759" s="51"/>
      <c r="CD759" s="51"/>
      <c r="CE759" s="51"/>
      <c r="CF759" s="51"/>
      <c r="CG759" s="51"/>
      <c r="CH759" s="51"/>
      <c r="CI759" s="51"/>
      <c r="CJ759" s="51"/>
      <c r="CK759" s="51"/>
      <c r="CL759" s="51"/>
      <c r="CM759" s="51"/>
      <c r="CN759" s="51"/>
      <c r="CO759" s="51"/>
      <c r="CP759" s="51"/>
      <c r="CQ759" s="51"/>
      <c r="CR759" s="51"/>
      <c r="CS759" s="51"/>
      <c r="CT759" s="51"/>
      <c r="CU759" s="51"/>
      <c r="CV759" s="51"/>
      <c r="CW759" s="51"/>
      <c r="CX759" s="51"/>
      <c r="CY759" s="51"/>
      <c r="CZ759" s="51"/>
      <c r="DA759" s="51"/>
      <c r="DB759" s="51"/>
      <c r="DC759" s="51"/>
      <c r="DD759" s="51"/>
      <c r="DE759" s="51"/>
      <c r="DF759" s="51"/>
      <c r="DG759" s="51"/>
    </row>
    <row r="760">
      <c r="A760" s="51"/>
      <c r="B760" s="136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51"/>
      <c r="BH760" s="51"/>
      <c r="BI760" s="51"/>
      <c r="BJ760" s="51"/>
      <c r="BK760" s="51"/>
      <c r="BL760" s="51"/>
      <c r="BM760" s="51"/>
      <c r="BN760" s="51"/>
      <c r="BO760" s="51"/>
      <c r="BP760" s="51"/>
      <c r="BQ760" s="51"/>
      <c r="BR760" s="51"/>
      <c r="BS760" s="51"/>
      <c r="BT760" s="51"/>
      <c r="BU760" s="51"/>
      <c r="BV760" s="51"/>
      <c r="BW760" s="51"/>
      <c r="BX760" s="51"/>
      <c r="BY760" s="51"/>
      <c r="BZ760" s="51"/>
      <c r="CA760" s="51"/>
      <c r="CB760" s="51"/>
      <c r="CC760" s="51"/>
      <c r="CD760" s="51"/>
      <c r="CE760" s="51"/>
      <c r="CF760" s="51"/>
      <c r="CG760" s="51"/>
      <c r="CH760" s="51"/>
      <c r="CI760" s="51"/>
      <c r="CJ760" s="51"/>
      <c r="CK760" s="51"/>
      <c r="CL760" s="51"/>
      <c r="CM760" s="51"/>
      <c r="CN760" s="51"/>
      <c r="CO760" s="51"/>
      <c r="CP760" s="51"/>
      <c r="CQ760" s="51"/>
      <c r="CR760" s="51"/>
      <c r="CS760" s="51"/>
      <c r="CT760" s="51"/>
      <c r="CU760" s="51"/>
      <c r="CV760" s="51"/>
      <c r="CW760" s="51"/>
      <c r="CX760" s="51"/>
      <c r="CY760" s="51"/>
      <c r="CZ760" s="51"/>
      <c r="DA760" s="51"/>
      <c r="DB760" s="51"/>
      <c r="DC760" s="51"/>
      <c r="DD760" s="51"/>
      <c r="DE760" s="51"/>
      <c r="DF760" s="51"/>
      <c r="DG760" s="51"/>
    </row>
    <row r="761">
      <c r="A761" s="51"/>
      <c r="B761" s="136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51"/>
      <c r="BH761" s="51"/>
      <c r="BI761" s="51"/>
      <c r="BJ761" s="51"/>
      <c r="BK761" s="51"/>
      <c r="BL761" s="51"/>
      <c r="BM761" s="51"/>
      <c r="BN761" s="51"/>
      <c r="BO761" s="51"/>
      <c r="BP761" s="51"/>
      <c r="BQ761" s="51"/>
      <c r="BR761" s="51"/>
      <c r="BS761" s="51"/>
      <c r="BT761" s="51"/>
      <c r="BU761" s="51"/>
      <c r="BV761" s="51"/>
      <c r="BW761" s="51"/>
      <c r="BX761" s="51"/>
      <c r="BY761" s="51"/>
      <c r="BZ761" s="51"/>
      <c r="CA761" s="51"/>
      <c r="CB761" s="51"/>
      <c r="CC761" s="51"/>
      <c r="CD761" s="51"/>
      <c r="CE761" s="51"/>
      <c r="CF761" s="51"/>
      <c r="CG761" s="51"/>
      <c r="CH761" s="51"/>
      <c r="CI761" s="51"/>
      <c r="CJ761" s="51"/>
      <c r="CK761" s="51"/>
      <c r="CL761" s="51"/>
      <c r="CM761" s="51"/>
      <c r="CN761" s="51"/>
      <c r="CO761" s="51"/>
      <c r="CP761" s="51"/>
      <c r="CQ761" s="51"/>
      <c r="CR761" s="51"/>
      <c r="CS761" s="51"/>
      <c r="CT761" s="51"/>
      <c r="CU761" s="51"/>
      <c r="CV761" s="51"/>
      <c r="CW761" s="51"/>
      <c r="CX761" s="51"/>
      <c r="CY761" s="51"/>
      <c r="CZ761" s="51"/>
      <c r="DA761" s="51"/>
      <c r="DB761" s="51"/>
      <c r="DC761" s="51"/>
      <c r="DD761" s="51"/>
      <c r="DE761" s="51"/>
      <c r="DF761" s="51"/>
      <c r="DG761" s="51"/>
    </row>
    <row r="762">
      <c r="A762" s="51"/>
      <c r="B762" s="136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51"/>
      <c r="BH762" s="51"/>
      <c r="BI762" s="51"/>
      <c r="BJ762" s="51"/>
      <c r="BK762" s="51"/>
      <c r="BL762" s="51"/>
      <c r="BM762" s="51"/>
      <c r="BN762" s="51"/>
      <c r="BO762" s="51"/>
      <c r="BP762" s="51"/>
      <c r="BQ762" s="51"/>
      <c r="BR762" s="51"/>
      <c r="BS762" s="51"/>
      <c r="BT762" s="51"/>
      <c r="BU762" s="51"/>
      <c r="BV762" s="51"/>
      <c r="BW762" s="51"/>
      <c r="BX762" s="51"/>
      <c r="BY762" s="51"/>
      <c r="BZ762" s="51"/>
      <c r="CA762" s="51"/>
      <c r="CB762" s="51"/>
      <c r="CC762" s="51"/>
      <c r="CD762" s="51"/>
      <c r="CE762" s="51"/>
      <c r="CF762" s="51"/>
      <c r="CG762" s="51"/>
      <c r="CH762" s="51"/>
      <c r="CI762" s="51"/>
      <c r="CJ762" s="51"/>
      <c r="CK762" s="51"/>
      <c r="CL762" s="51"/>
      <c r="CM762" s="51"/>
      <c r="CN762" s="51"/>
      <c r="CO762" s="51"/>
      <c r="CP762" s="51"/>
      <c r="CQ762" s="51"/>
      <c r="CR762" s="51"/>
      <c r="CS762" s="51"/>
      <c r="CT762" s="51"/>
      <c r="CU762" s="51"/>
      <c r="CV762" s="51"/>
      <c r="CW762" s="51"/>
      <c r="CX762" s="51"/>
      <c r="CY762" s="51"/>
      <c r="CZ762" s="51"/>
      <c r="DA762" s="51"/>
      <c r="DB762" s="51"/>
      <c r="DC762" s="51"/>
      <c r="DD762" s="51"/>
      <c r="DE762" s="51"/>
      <c r="DF762" s="51"/>
      <c r="DG762" s="51"/>
    </row>
    <row r="763">
      <c r="A763" s="51"/>
      <c r="B763" s="136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51"/>
      <c r="BH763" s="51"/>
      <c r="BI763" s="51"/>
      <c r="BJ763" s="51"/>
      <c r="BK763" s="51"/>
      <c r="BL763" s="51"/>
      <c r="BM763" s="51"/>
      <c r="BN763" s="51"/>
      <c r="BO763" s="51"/>
      <c r="BP763" s="51"/>
      <c r="BQ763" s="51"/>
      <c r="BR763" s="51"/>
      <c r="BS763" s="51"/>
      <c r="BT763" s="51"/>
      <c r="BU763" s="51"/>
      <c r="BV763" s="51"/>
      <c r="BW763" s="51"/>
      <c r="BX763" s="51"/>
      <c r="BY763" s="51"/>
      <c r="BZ763" s="51"/>
      <c r="CA763" s="51"/>
      <c r="CB763" s="51"/>
      <c r="CC763" s="51"/>
      <c r="CD763" s="51"/>
      <c r="CE763" s="51"/>
      <c r="CF763" s="51"/>
      <c r="CG763" s="51"/>
      <c r="CH763" s="51"/>
      <c r="CI763" s="51"/>
      <c r="CJ763" s="51"/>
      <c r="CK763" s="51"/>
      <c r="CL763" s="51"/>
      <c r="CM763" s="51"/>
      <c r="CN763" s="51"/>
      <c r="CO763" s="51"/>
      <c r="CP763" s="51"/>
      <c r="CQ763" s="51"/>
      <c r="CR763" s="51"/>
      <c r="CS763" s="51"/>
      <c r="CT763" s="51"/>
      <c r="CU763" s="51"/>
      <c r="CV763" s="51"/>
      <c r="CW763" s="51"/>
      <c r="CX763" s="51"/>
      <c r="CY763" s="51"/>
      <c r="CZ763" s="51"/>
      <c r="DA763" s="51"/>
      <c r="DB763" s="51"/>
      <c r="DC763" s="51"/>
      <c r="DD763" s="51"/>
      <c r="DE763" s="51"/>
      <c r="DF763" s="51"/>
      <c r="DG763" s="51"/>
    </row>
    <row r="764">
      <c r="A764" s="51"/>
      <c r="B764" s="136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51"/>
      <c r="BH764" s="51"/>
      <c r="BI764" s="51"/>
      <c r="BJ764" s="51"/>
      <c r="BK764" s="51"/>
      <c r="BL764" s="51"/>
      <c r="BM764" s="51"/>
      <c r="BN764" s="51"/>
      <c r="BO764" s="51"/>
      <c r="BP764" s="51"/>
      <c r="BQ764" s="51"/>
      <c r="BR764" s="51"/>
      <c r="BS764" s="51"/>
      <c r="BT764" s="51"/>
      <c r="BU764" s="51"/>
      <c r="BV764" s="51"/>
      <c r="BW764" s="51"/>
      <c r="BX764" s="51"/>
      <c r="BY764" s="51"/>
      <c r="BZ764" s="51"/>
      <c r="CA764" s="51"/>
      <c r="CB764" s="51"/>
      <c r="CC764" s="51"/>
      <c r="CD764" s="51"/>
      <c r="CE764" s="51"/>
      <c r="CF764" s="51"/>
      <c r="CG764" s="51"/>
      <c r="CH764" s="51"/>
      <c r="CI764" s="51"/>
      <c r="CJ764" s="51"/>
      <c r="CK764" s="51"/>
      <c r="CL764" s="51"/>
      <c r="CM764" s="51"/>
      <c r="CN764" s="51"/>
      <c r="CO764" s="51"/>
      <c r="CP764" s="51"/>
      <c r="CQ764" s="51"/>
      <c r="CR764" s="51"/>
      <c r="CS764" s="51"/>
      <c r="CT764" s="51"/>
      <c r="CU764" s="51"/>
      <c r="CV764" s="51"/>
      <c r="CW764" s="51"/>
      <c r="CX764" s="51"/>
      <c r="CY764" s="51"/>
      <c r="CZ764" s="51"/>
      <c r="DA764" s="51"/>
      <c r="DB764" s="51"/>
      <c r="DC764" s="51"/>
      <c r="DD764" s="51"/>
      <c r="DE764" s="51"/>
      <c r="DF764" s="51"/>
      <c r="DG764" s="51"/>
    </row>
    <row r="765">
      <c r="A765" s="51"/>
      <c r="B765" s="136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51"/>
      <c r="BH765" s="51"/>
      <c r="BI765" s="51"/>
      <c r="BJ765" s="51"/>
      <c r="BK765" s="51"/>
      <c r="BL765" s="51"/>
      <c r="BM765" s="51"/>
      <c r="BN765" s="51"/>
      <c r="BO765" s="51"/>
      <c r="BP765" s="51"/>
      <c r="BQ765" s="51"/>
      <c r="BR765" s="51"/>
      <c r="BS765" s="51"/>
      <c r="BT765" s="51"/>
      <c r="BU765" s="51"/>
      <c r="BV765" s="51"/>
      <c r="BW765" s="51"/>
      <c r="BX765" s="51"/>
      <c r="BY765" s="51"/>
      <c r="BZ765" s="51"/>
      <c r="CA765" s="51"/>
      <c r="CB765" s="51"/>
      <c r="CC765" s="51"/>
      <c r="CD765" s="51"/>
      <c r="CE765" s="51"/>
      <c r="CF765" s="51"/>
      <c r="CG765" s="51"/>
      <c r="CH765" s="51"/>
      <c r="CI765" s="51"/>
      <c r="CJ765" s="51"/>
      <c r="CK765" s="51"/>
      <c r="CL765" s="51"/>
      <c r="CM765" s="51"/>
      <c r="CN765" s="51"/>
      <c r="CO765" s="51"/>
      <c r="CP765" s="51"/>
      <c r="CQ765" s="51"/>
      <c r="CR765" s="51"/>
      <c r="CS765" s="51"/>
      <c r="CT765" s="51"/>
      <c r="CU765" s="51"/>
      <c r="CV765" s="51"/>
      <c r="CW765" s="51"/>
      <c r="CX765" s="51"/>
      <c r="CY765" s="51"/>
      <c r="CZ765" s="51"/>
      <c r="DA765" s="51"/>
      <c r="DB765" s="51"/>
      <c r="DC765" s="51"/>
      <c r="DD765" s="51"/>
      <c r="DE765" s="51"/>
      <c r="DF765" s="51"/>
      <c r="DG765" s="51"/>
    </row>
    <row r="766">
      <c r="A766" s="51"/>
      <c r="B766" s="136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51"/>
      <c r="BH766" s="51"/>
      <c r="BI766" s="51"/>
      <c r="BJ766" s="51"/>
      <c r="BK766" s="51"/>
      <c r="BL766" s="51"/>
      <c r="BM766" s="51"/>
      <c r="BN766" s="51"/>
      <c r="BO766" s="51"/>
      <c r="BP766" s="51"/>
      <c r="BQ766" s="51"/>
      <c r="BR766" s="51"/>
      <c r="BS766" s="51"/>
      <c r="BT766" s="51"/>
      <c r="BU766" s="51"/>
      <c r="BV766" s="51"/>
      <c r="BW766" s="51"/>
      <c r="BX766" s="51"/>
      <c r="BY766" s="51"/>
      <c r="BZ766" s="51"/>
      <c r="CA766" s="51"/>
      <c r="CB766" s="51"/>
      <c r="CC766" s="51"/>
      <c r="CD766" s="51"/>
      <c r="CE766" s="51"/>
      <c r="CF766" s="51"/>
      <c r="CG766" s="51"/>
      <c r="CH766" s="51"/>
      <c r="CI766" s="51"/>
      <c r="CJ766" s="51"/>
      <c r="CK766" s="51"/>
      <c r="CL766" s="51"/>
      <c r="CM766" s="51"/>
      <c r="CN766" s="51"/>
      <c r="CO766" s="51"/>
      <c r="CP766" s="51"/>
      <c r="CQ766" s="51"/>
      <c r="CR766" s="51"/>
      <c r="CS766" s="51"/>
      <c r="CT766" s="51"/>
      <c r="CU766" s="51"/>
      <c r="CV766" s="51"/>
      <c r="CW766" s="51"/>
      <c r="CX766" s="51"/>
      <c r="CY766" s="51"/>
      <c r="CZ766" s="51"/>
      <c r="DA766" s="51"/>
      <c r="DB766" s="51"/>
      <c r="DC766" s="51"/>
      <c r="DD766" s="51"/>
      <c r="DE766" s="51"/>
      <c r="DF766" s="51"/>
      <c r="DG766" s="51"/>
    </row>
    <row r="767">
      <c r="A767" s="51"/>
      <c r="B767" s="136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51"/>
      <c r="BH767" s="51"/>
      <c r="BI767" s="51"/>
      <c r="BJ767" s="51"/>
      <c r="BK767" s="51"/>
      <c r="BL767" s="51"/>
      <c r="BM767" s="51"/>
      <c r="BN767" s="51"/>
      <c r="BO767" s="51"/>
      <c r="BP767" s="51"/>
      <c r="BQ767" s="51"/>
      <c r="BR767" s="51"/>
      <c r="BS767" s="51"/>
      <c r="BT767" s="51"/>
      <c r="BU767" s="51"/>
      <c r="BV767" s="51"/>
      <c r="BW767" s="51"/>
      <c r="BX767" s="51"/>
      <c r="BY767" s="51"/>
      <c r="BZ767" s="51"/>
      <c r="CA767" s="51"/>
      <c r="CB767" s="51"/>
      <c r="CC767" s="51"/>
      <c r="CD767" s="51"/>
      <c r="CE767" s="51"/>
      <c r="CF767" s="51"/>
      <c r="CG767" s="51"/>
      <c r="CH767" s="51"/>
      <c r="CI767" s="51"/>
      <c r="CJ767" s="51"/>
      <c r="CK767" s="51"/>
      <c r="CL767" s="51"/>
      <c r="CM767" s="51"/>
      <c r="CN767" s="51"/>
      <c r="CO767" s="51"/>
      <c r="CP767" s="51"/>
      <c r="CQ767" s="51"/>
      <c r="CR767" s="51"/>
      <c r="CS767" s="51"/>
      <c r="CT767" s="51"/>
      <c r="CU767" s="51"/>
      <c r="CV767" s="51"/>
      <c r="CW767" s="51"/>
      <c r="CX767" s="51"/>
      <c r="CY767" s="51"/>
      <c r="CZ767" s="51"/>
      <c r="DA767" s="51"/>
      <c r="DB767" s="51"/>
      <c r="DC767" s="51"/>
      <c r="DD767" s="51"/>
      <c r="DE767" s="51"/>
      <c r="DF767" s="51"/>
      <c r="DG767" s="51"/>
    </row>
    <row r="768">
      <c r="A768" s="51"/>
      <c r="B768" s="136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51"/>
      <c r="BH768" s="51"/>
      <c r="BI768" s="51"/>
      <c r="BJ768" s="51"/>
      <c r="BK768" s="51"/>
      <c r="BL768" s="51"/>
      <c r="BM768" s="51"/>
      <c r="BN768" s="51"/>
      <c r="BO768" s="51"/>
      <c r="BP768" s="51"/>
      <c r="BQ768" s="51"/>
      <c r="BR768" s="51"/>
      <c r="BS768" s="51"/>
      <c r="BT768" s="51"/>
      <c r="BU768" s="51"/>
      <c r="BV768" s="51"/>
      <c r="BW768" s="51"/>
      <c r="BX768" s="51"/>
      <c r="BY768" s="51"/>
      <c r="BZ768" s="51"/>
      <c r="CA768" s="51"/>
      <c r="CB768" s="51"/>
      <c r="CC768" s="51"/>
      <c r="CD768" s="51"/>
      <c r="CE768" s="51"/>
      <c r="CF768" s="51"/>
      <c r="CG768" s="51"/>
      <c r="CH768" s="51"/>
      <c r="CI768" s="51"/>
      <c r="CJ768" s="51"/>
      <c r="CK768" s="51"/>
      <c r="CL768" s="51"/>
      <c r="CM768" s="51"/>
      <c r="CN768" s="51"/>
      <c r="CO768" s="51"/>
      <c r="CP768" s="51"/>
      <c r="CQ768" s="51"/>
      <c r="CR768" s="51"/>
      <c r="CS768" s="51"/>
      <c r="CT768" s="51"/>
      <c r="CU768" s="51"/>
      <c r="CV768" s="51"/>
      <c r="CW768" s="51"/>
      <c r="CX768" s="51"/>
      <c r="CY768" s="51"/>
      <c r="CZ768" s="51"/>
      <c r="DA768" s="51"/>
      <c r="DB768" s="51"/>
      <c r="DC768" s="51"/>
      <c r="DD768" s="51"/>
      <c r="DE768" s="51"/>
      <c r="DF768" s="51"/>
      <c r="DG768" s="51"/>
    </row>
    <row r="769">
      <c r="A769" s="51"/>
      <c r="B769" s="136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51"/>
      <c r="BH769" s="51"/>
      <c r="BI769" s="51"/>
      <c r="BJ769" s="51"/>
      <c r="BK769" s="51"/>
      <c r="BL769" s="51"/>
      <c r="BM769" s="51"/>
      <c r="BN769" s="51"/>
      <c r="BO769" s="51"/>
      <c r="BP769" s="51"/>
      <c r="BQ769" s="51"/>
      <c r="BR769" s="51"/>
      <c r="BS769" s="51"/>
      <c r="BT769" s="51"/>
      <c r="BU769" s="51"/>
      <c r="BV769" s="51"/>
      <c r="BW769" s="51"/>
      <c r="BX769" s="51"/>
      <c r="BY769" s="51"/>
      <c r="BZ769" s="51"/>
      <c r="CA769" s="51"/>
      <c r="CB769" s="51"/>
      <c r="CC769" s="51"/>
      <c r="CD769" s="51"/>
      <c r="CE769" s="51"/>
      <c r="CF769" s="51"/>
      <c r="CG769" s="51"/>
      <c r="CH769" s="51"/>
      <c r="CI769" s="51"/>
      <c r="CJ769" s="51"/>
      <c r="CK769" s="51"/>
      <c r="CL769" s="51"/>
      <c r="CM769" s="51"/>
      <c r="CN769" s="51"/>
      <c r="CO769" s="51"/>
      <c r="CP769" s="51"/>
      <c r="CQ769" s="51"/>
      <c r="CR769" s="51"/>
      <c r="CS769" s="51"/>
      <c r="CT769" s="51"/>
      <c r="CU769" s="51"/>
      <c r="CV769" s="51"/>
      <c r="CW769" s="51"/>
      <c r="CX769" s="51"/>
      <c r="CY769" s="51"/>
      <c r="CZ769" s="51"/>
      <c r="DA769" s="51"/>
      <c r="DB769" s="51"/>
      <c r="DC769" s="51"/>
      <c r="DD769" s="51"/>
      <c r="DE769" s="51"/>
      <c r="DF769" s="51"/>
      <c r="DG769" s="51"/>
    </row>
    <row r="770">
      <c r="A770" s="51"/>
      <c r="B770" s="136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51"/>
      <c r="BH770" s="51"/>
      <c r="BI770" s="51"/>
      <c r="BJ770" s="51"/>
      <c r="BK770" s="51"/>
      <c r="BL770" s="51"/>
      <c r="BM770" s="51"/>
      <c r="BN770" s="51"/>
      <c r="BO770" s="51"/>
      <c r="BP770" s="51"/>
      <c r="BQ770" s="51"/>
      <c r="BR770" s="51"/>
      <c r="BS770" s="51"/>
      <c r="BT770" s="51"/>
      <c r="BU770" s="51"/>
      <c r="BV770" s="51"/>
      <c r="BW770" s="51"/>
      <c r="BX770" s="51"/>
      <c r="BY770" s="51"/>
      <c r="BZ770" s="51"/>
      <c r="CA770" s="51"/>
      <c r="CB770" s="51"/>
      <c r="CC770" s="51"/>
      <c r="CD770" s="51"/>
      <c r="CE770" s="51"/>
      <c r="CF770" s="51"/>
      <c r="CG770" s="51"/>
      <c r="CH770" s="51"/>
      <c r="CI770" s="51"/>
      <c r="CJ770" s="51"/>
      <c r="CK770" s="51"/>
      <c r="CL770" s="51"/>
      <c r="CM770" s="51"/>
      <c r="CN770" s="51"/>
      <c r="CO770" s="51"/>
      <c r="CP770" s="51"/>
      <c r="CQ770" s="51"/>
      <c r="CR770" s="51"/>
      <c r="CS770" s="51"/>
      <c r="CT770" s="51"/>
      <c r="CU770" s="51"/>
      <c r="CV770" s="51"/>
      <c r="CW770" s="51"/>
      <c r="CX770" s="51"/>
      <c r="CY770" s="51"/>
      <c r="CZ770" s="51"/>
      <c r="DA770" s="51"/>
      <c r="DB770" s="51"/>
      <c r="DC770" s="51"/>
      <c r="DD770" s="51"/>
      <c r="DE770" s="51"/>
      <c r="DF770" s="51"/>
      <c r="DG770" s="51"/>
    </row>
    <row r="771">
      <c r="A771" s="51"/>
      <c r="B771" s="136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51"/>
      <c r="BH771" s="51"/>
      <c r="BI771" s="51"/>
      <c r="BJ771" s="51"/>
      <c r="BK771" s="51"/>
      <c r="BL771" s="51"/>
      <c r="BM771" s="51"/>
      <c r="BN771" s="51"/>
      <c r="BO771" s="51"/>
      <c r="BP771" s="51"/>
      <c r="BQ771" s="51"/>
      <c r="BR771" s="51"/>
      <c r="BS771" s="51"/>
      <c r="BT771" s="51"/>
      <c r="BU771" s="51"/>
      <c r="BV771" s="51"/>
      <c r="BW771" s="51"/>
      <c r="BX771" s="51"/>
      <c r="BY771" s="51"/>
      <c r="BZ771" s="51"/>
      <c r="CA771" s="51"/>
      <c r="CB771" s="51"/>
      <c r="CC771" s="51"/>
      <c r="CD771" s="51"/>
      <c r="CE771" s="51"/>
      <c r="CF771" s="51"/>
      <c r="CG771" s="51"/>
      <c r="CH771" s="51"/>
      <c r="CI771" s="51"/>
      <c r="CJ771" s="51"/>
      <c r="CK771" s="51"/>
      <c r="CL771" s="51"/>
      <c r="CM771" s="51"/>
      <c r="CN771" s="51"/>
      <c r="CO771" s="51"/>
      <c r="CP771" s="51"/>
      <c r="CQ771" s="51"/>
      <c r="CR771" s="51"/>
      <c r="CS771" s="51"/>
      <c r="CT771" s="51"/>
      <c r="CU771" s="51"/>
      <c r="CV771" s="51"/>
      <c r="CW771" s="51"/>
      <c r="CX771" s="51"/>
      <c r="CY771" s="51"/>
      <c r="CZ771" s="51"/>
      <c r="DA771" s="51"/>
      <c r="DB771" s="51"/>
      <c r="DC771" s="51"/>
      <c r="DD771" s="51"/>
      <c r="DE771" s="51"/>
      <c r="DF771" s="51"/>
      <c r="DG771" s="51"/>
    </row>
    <row r="772">
      <c r="A772" s="51"/>
      <c r="B772" s="136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51"/>
      <c r="BH772" s="51"/>
      <c r="BI772" s="51"/>
      <c r="BJ772" s="51"/>
      <c r="BK772" s="51"/>
      <c r="BL772" s="51"/>
      <c r="BM772" s="51"/>
      <c r="BN772" s="51"/>
      <c r="BO772" s="51"/>
      <c r="BP772" s="51"/>
      <c r="BQ772" s="51"/>
      <c r="BR772" s="51"/>
      <c r="BS772" s="51"/>
      <c r="BT772" s="51"/>
      <c r="BU772" s="51"/>
      <c r="BV772" s="51"/>
      <c r="BW772" s="51"/>
      <c r="BX772" s="51"/>
      <c r="BY772" s="51"/>
      <c r="BZ772" s="51"/>
      <c r="CA772" s="51"/>
      <c r="CB772" s="51"/>
      <c r="CC772" s="51"/>
      <c r="CD772" s="51"/>
      <c r="CE772" s="51"/>
      <c r="CF772" s="51"/>
      <c r="CG772" s="51"/>
      <c r="CH772" s="51"/>
      <c r="CI772" s="51"/>
      <c r="CJ772" s="51"/>
      <c r="CK772" s="51"/>
      <c r="CL772" s="51"/>
      <c r="CM772" s="51"/>
      <c r="CN772" s="51"/>
      <c r="CO772" s="51"/>
      <c r="CP772" s="51"/>
      <c r="CQ772" s="51"/>
      <c r="CR772" s="51"/>
      <c r="CS772" s="51"/>
      <c r="CT772" s="51"/>
      <c r="CU772" s="51"/>
      <c r="CV772" s="51"/>
      <c r="CW772" s="51"/>
      <c r="CX772" s="51"/>
      <c r="CY772" s="51"/>
      <c r="CZ772" s="51"/>
      <c r="DA772" s="51"/>
      <c r="DB772" s="51"/>
      <c r="DC772" s="51"/>
      <c r="DD772" s="51"/>
      <c r="DE772" s="51"/>
      <c r="DF772" s="51"/>
      <c r="DG772" s="51"/>
    </row>
    <row r="773">
      <c r="A773" s="51"/>
      <c r="B773" s="136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51"/>
      <c r="BH773" s="51"/>
      <c r="BI773" s="51"/>
      <c r="BJ773" s="51"/>
      <c r="BK773" s="51"/>
      <c r="BL773" s="51"/>
      <c r="BM773" s="51"/>
      <c r="BN773" s="51"/>
      <c r="BO773" s="51"/>
      <c r="BP773" s="51"/>
      <c r="BQ773" s="51"/>
      <c r="BR773" s="51"/>
      <c r="BS773" s="51"/>
      <c r="BT773" s="51"/>
      <c r="BU773" s="51"/>
      <c r="BV773" s="51"/>
      <c r="BW773" s="51"/>
      <c r="BX773" s="51"/>
      <c r="BY773" s="51"/>
      <c r="BZ773" s="51"/>
      <c r="CA773" s="51"/>
      <c r="CB773" s="51"/>
      <c r="CC773" s="51"/>
      <c r="CD773" s="51"/>
      <c r="CE773" s="51"/>
      <c r="CF773" s="51"/>
      <c r="CG773" s="51"/>
      <c r="CH773" s="51"/>
      <c r="CI773" s="51"/>
      <c r="CJ773" s="51"/>
      <c r="CK773" s="51"/>
      <c r="CL773" s="51"/>
      <c r="CM773" s="51"/>
      <c r="CN773" s="51"/>
      <c r="CO773" s="51"/>
      <c r="CP773" s="51"/>
      <c r="CQ773" s="51"/>
      <c r="CR773" s="51"/>
      <c r="CS773" s="51"/>
      <c r="CT773" s="51"/>
      <c r="CU773" s="51"/>
      <c r="CV773" s="51"/>
      <c r="CW773" s="51"/>
      <c r="CX773" s="51"/>
      <c r="CY773" s="51"/>
      <c r="CZ773" s="51"/>
      <c r="DA773" s="51"/>
      <c r="DB773" s="51"/>
      <c r="DC773" s="51"/>
      <c r="DD773" s="51"/>
      <c r="DE773" s="51"/>
      <c r="DF773" s="51"/>
      <c r="DG773" s="51"/>
    </row>
    <row r="774">
      <c r="A774" s="51"/>
      <c r="B774" s="136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51"/>
      <c r="BH774" s="51"/>
      <c r="BI774" s="51"/>
      <c r="BJ774" s="51"/>
      <c r="BK774" s="51"/>
      <c r="BL774" s="51"/>
      <c r="BM774" s="51"/>
      <c r="BN774" s="51"/>
      <c r="BO774" s="51"/>
      <c r="BP774" s="51"/>
      <c r="BQ774" s="51"/>
      <c r="BR774" s="51"/>
      <c r="BS774" s="51"/>
      <c r="BT774" s="51"/>
      <c r="BU774" s="51"/>
      <c r="BV774" s="51"/>
      <c r="BW774" s="51"/>
      <c r="BX774" s="51"/>
      <c r="BY774" s="51"/>
      <c r="BZ774" s="51"/>
      <c r="CA774" s="51"/>
      <c r="CB774" s="51"/>
      <c r="CC774" s="51"/>
      <c r="CD774" s="51"/>
      <c r="CE774" s="51"/>
      <c r="CF774" s="51"/>
      <c r="CG774" s="51"/>
      <c r="CH774" s="51"/>
      <c r="CI774" s="51"/>
      <c r="CJ774" s="51"/>
      <c r="CK774" s="51"/>
      <c r="CL774" s="51"/>
      <c r="CM774" s="51"/>
      <c r="CN774" s="51"/>
      <c r="CO774" s="51"/>
      <c r="CP774" s="51"/>
      <c r="CQ774" s="51"/>
      <c r="CR774" s="51"/>
      <c r="CS774" s="51"/>
      <c r="CT774" s="51"/>
      <c r="CU774" s="51"/>
      <c r="CV774" s="51"/>
      <c r="CW774" s="51"/>
      <c r="CX774" s="51"/>
      <c r="CY774" s="51"/>
      <c r="CZ774" s="51"/>
      <c r="DA774" s="51"/>
      <c r="DB774" s="51"/>
      <c r="DC774" s="51"/>
      <c r="DD774" s="51"/>
      <c r="DE774" s="51"/>
      <c r="DF774" s="51"/>
      <c r="DG774" s="51"/>
    </row>
    <row r="775">
      <c r="A775" s="51"/>
      <c r="B775" s="136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51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51"/>
      <c r="BH775" s="51"/>
      <c r="BI775" s="51"/>
      <c r="BJ775" s="51"/>
      <c r="BK775" s="51"/>
      <c r="BL775" s="51"/>
      <c r="BM775" s="51"/>
      <c r="BN775" s="51"/>
      <c r="BO775" s="51"/>
      <c r="BP775" s="51"/>
      <c r="BQ775" s="51"/>
      <c r="BR775" s="51"/>
      <c r="BS775" s="51"/>
      <c r="BT775" s="51"/>
      <c r="BU775" s="51"/>
      <c r="BV775" s="51"/>
      <c r="BW775" s="51"/>
      <c r="BX775" s="51"/>
      <c r="BY775" s="51"/>
      <c r="BZ775" s="51"/>
      <c r="CA775" s="51"/>
      <c r="CB775" s="51"/>
      <c r="CC775" s="51"/>
      <c r="CD775" s="51"/>
      <c r="CE775" s="51"/>
      <c r="CF775" s="51"/>
      <c r="CG775" s="51"/>
      <c r="CH775" s="51"/>
      <c r="CI775" s="51"/>
      <c r="CJ775" s="51"/>
      <c r="CK775" s="51"/>
      <c r="CL775" s="51"/>
      <c r="CM775" s="51"/>
      <c r="CN775" s="51"/>
      <c r="CO775" s="51"/>
      <c r="CP775" s="51"/>
      <c r="CQ775" s="51"/>
      <c r="CR775" s="51"/>
      <c r="CS775" s="51"/>
      <c r="CT775" s="51"/>
      <c r="CU775" s="51"/>
      <c r="CV775" s="51"/>
      <c r="CW775" s="51"/>
      <c r="CX775" s="51"/>
      <c r="CY775" s="51"/>
      <c r="CZ775" s="51"/>
      <c r="DA775" s="51"/>
      <c r="DB775" s="51"/>
      <c r="DC775" s="51"/>
      <c r="DD775" s="51"/>
      <c r="DE775" s="51"/>
      <c r="DF775" s="51"/>
      <c r="DG775" s="51"/>
    </row>
    <row r="776">
      <c r="A776" s="51"/>
      <c r="B776" s="136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1"/>
      <c r="BH776" s="51"/>
      <c r="BI776" s="51"/>
      <c r="BJ776" s="51"/>
      <c r="BK776" s="51"/>
      <c r="BL776" s="51"/>
      <c r="BM776" s="51"/>
      <c r="BN776" s="51"/>
      <c r="BO776" s="51"/>
      <c r="BP776" s="51"/>
      <c r="BQ776" s="51"/>
      <c r="BR776" s="51"/>
      <c r="BS776" s="51"/>
      <c r="BT776" s="51"/>
      <c r="BU776" s="51"/>
      <c r="BV776" s="51"/>
      <c r="BW776" s="51"/>
      <c r="BX776" s="51"/>
      <c r="BY776" s="51"/>
      <c r="BZ776" s="51"/>
      <c r="CA776" s="51"/>
      <c r="CB776" s="51"/>
      <c r="CC776" s="51"/>
      <c r="CD776" s="51"/>
      <c r="CE776" s="51"/>
      <c r="CF776" s="51"/>
      <c r="CG776" s="51"/>
      <c r="CH776" s="51"/>
      <c r="CI776" s="51"/>
      <c r="CJ776" s="51"/>
      <c r="CK776" s="51"/>
      <c r="CL776" s="51"/>
      <c r="CM776" s="51"/>
      <c r="CN776" s="51"/>
      <c r="CO776" s="51"/>
      <c r="CP776" s="51"/>
      <c r="CQ776" s="51"/>
      <c r="CR776" s="51"/>
      <c r="CS776" s="51"/>
      <c r="CT776" s="51"/>
      <c r="CU776" s="51"/>
      <c r="CV776" s="51"/>
      <c r="CW776" s="51"/>
      <c r="CX776" s="51"/>
      <c r="CY776" s="51"/>
      <c r="CZ776" s="51"/>
      <c r="DA776" s="51"/>
      <c r="DB776" s="51"/>
      <c r="DC776" s="51"/>
      <c r="DD776" s="51"/>
      <c r="DE776" s="51"/>
      <c r="DF776" s="51"/>
      <c r="DG776" s="51"/>
    </row>
    <row r="777">
      <c r="A777" s="51"/>
      <c r="B777" s="136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51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51"/>
      <c r="BH777" s="51"/>
      <c r="BI777" s="51"/>
      <c r="BJ777" s="51"/>
      <c r="BK777" s="51"/>
      <c r="BL777" s="51"/>
      <c r="BM777" s="51"/>
      <c r="BN777" s="51"/>
      <c r="BO777" s="51"/>
      <c r="BP777" s="51"/>
      <c r="BQ777" s="51"/>
      <c r="BR777" s="51"/>
      <c r="BS777" s="51"/>
      <c r="BT777" s="51"/>
      <c r="BU777" s="51"/>
      <c r="BV777" s="51"/>
      <c r="BW777" s="51"/>
      <c r="BX777" s="51"/>
      <c r="BY777" s="51"/>
      <c r="BZ777" s="51"/>
      <c r="CA777" s="51"/>
      <c r="CB777" s="51"/>
      <c r="CC777" s="51"/>
      <c r="CD777" s="51"/>
      <c r="CE777" s="51"/>
      <c r="CF777" s="51"/>
      <c r="CG777" s="51"/>
      <c r="CH777" s="51"/>
      <c r="CI777" s="51"/>
      <c r="CJ777" s="51"/>
      <c r="CK777" s="51"/>
      <c r="CL777" s="51"/>
      <c r="CM777" s="51"/>
      <c r="CN777" s="51"/>
      <c r="CO777" s="51"/>
      <c r="CP777" s="51"/>
      <c r="CQ777" s="51"/>
      <c r="CR777" s="51"/>
      <c r="CS777" s="51"/>
      <c r="CT777" s="51"/>
      <c r="CU777" s="51"/>
      <c r="CV777" s="51"/>
      <c r="CW777" s="51"/>
      <c r="CX777" s="51"/>
      <c r="CY777" s="51"/>
      <c r="CZ777" s="51"/>
      <c r="DA777" s="51"/>
      <c r="DB777" s="51"/>
      <c r="DC777" s="51"/>
      <c r="DD777" s="51"/>
      <c r="DE777" s="51"/>
      <c r="DF777" s="51"/>
      <c r="DG777" s="51"/>
    </row>
    <row r="778">
      <c r="A778" s="51"/>
      <c r="B778" s="136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51"/>
      <c r="BH778" s="51"/>
      <c r="BI778" s="51"/>
      <c r="BJ778" s="51"/>
      <c r="BK778" s="51"/>
      <c r="BL778" s="51"/>
      <c r="BM778" s="51"/>
      <c r="BN778" s="51"/>
      <c r="BO778" s="51"/>
      <c r="BP778" s="51"/>
      <c r="BQ778" s="51"/>
      <c r="BR778" s="51"/>
      <c r="BS778" s="51"/>
      <c r="BT778" s="51"/>
      <c r="BU778" s="51"/>
      <c r="BV778" s="51"/>
      <c r="BW778" s="51"/>
      <c r="BX778" s="51"/>
      <c r="BY778" s="51"/>
      <c r="BZ778" s="51"/>
      <c r="CA778" s="51"/>
      <c r="CB778" s="51"/>
      <c r="CC778" s="51"/>
      <c r="CD778" s="51"/>
      <c r="CE778" s="51"/>
      <c r="CF778" s="51"/>
      <c r="CG778" s="51"/>
      <c r="CH778" s="51"/>
      <c r="CI778" s="51"/>
      <c r="CJ778" s="51"/>
      <c r="CK778" s="51"/>
      <c r="CL778" s="51"/>
      <c r="CM778" s="51"/>
      <c r="CN778" s="51"/>
      <c r="CO778" s="51"/>
      <c r="CP778" s="51"/>
      <c r="CQ778" s="51"/>
      <c r="CR778" s="51"/>
      <c r="CS778" s="51"/>
      <c r="CT778" s="51"/>
      <c r="CU778" s="51"/>
      <c r="CV778" s="51"/>
      <c r="CW778" s="51"/>
      <c r="CX778" s="51"/>
      <c r="CY778" s="51"/>
      <c r="CZ778" s="51"/>
      <c r="DA778" s="51"/>
      <c r="DB778" s="51"/>
      <c r="DC778" s="51"/>
      <c r="DD778" s="51"/>
      <c r="DE778" s="51"/>
      <c r="DF778" s="51"/>
      <c r="DG778" s="51"/>
    </row>
    <row r="779">
      <c r="A779" s="51"/>
      <c r="B779" s="136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51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51"/>
      <c r="BH779" s="51"/>
      <c r="BI779" s="51"/>
      <c r="BJ779" s="51"/>
      <c r="BK779" s="51"/>
      <c r="BL779" s="51"/>
      <c r="BM779" s="51"/>
      <c r="BN779" s="51"/>
      <c r="BO779" s="51"/>
      <c r="BP779" s="51"/>
      <c r="BQ779" s="51"/>
      <c r="BR779" s="51"/>
      <c r="BS779" s="51"/>
      <c r="BT779" s="51"/>
      <c r="BU779" s="51"/>
      <c r="BV779" s="51"/>
      <c r="BW779" s="51"/>
      <c r="BX779" s="51"/>
      <c r="BY779" s="51"/>
      <c r="BZ779" s="51"/>
      <c r="CA779" s="51"/>
      <c r="CB779" s="51"/>
      <c r="CC779" s="51"/>
      <c r="CD779" s="51"/>
      <c r="CE779" s="51"/>
      <c r="CF779" s="51"/>
      <c r="CG779" s="51"/>
      <c r="CH779" s="51"/>
      <c r="CI779" s="51"/>
      <c r="CJ779" s="51"/>
      <c r="CK779" s="51"/>
      <c r="CL779" s="51"/>
      <c r="CM779" s="51"/>
      <c r="CN779" s="51"/>
      <c r="CO779" s="51"/>
      <c r="CP779" s="51"/>
      <c r="CQ779" s="51"/>
      <c r="CR779" s="51"/>
      <c r="CS779" s="51"/>
      <c r="CT779" s="51"/>
      <c r="CU779" s="51"/>
      <c r="CV779" s="51"/>
      <c r="CW779" s="51"/>
      <c r="CX779" s="51"/>
      <c r="CY779" s="51"/>
      <c r="CZ779" s="51"/>
      <c r="DA779" s="51"/>
      <c r="DB779" s="51"/>
      <c r="DC779" s="51"/>
      <c r="DD779" s="51"/>
      <c r="DE779" s="51"/>
      <c r="DF779" s="51"/>
      <c r="DG779" s="51"/>
    </row>
    <row r="780">
      <c r="A780" s="51"/>
      <c r="B780" s="136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51"/>
      <c r="BH780" s="51"/>
      <c r="BI780" s="51"/>
      <c r="BJ780" s="51"/>
      <c r="BK780" s="51"/>
      <c r="BL780" s="51"/>
      <c r="BM780" s="51"/>
      <c r="BN780" s="51"/>
      <c r="BO780" s="51"/>
      <c r="BP780" s="51"/>
      <c r="BQ780" s="51"/>
      <c r="BR780" s="51"/>
      <c r="BS780" s="51"/>
      <c r="BT780" s="51"/>
      <c r="BU780" s="51"/>
      <c r="BV780" s="51"/>
      <c r="BW780" s="51"/>
      <c r="BX780" s="51"/>
      <c r="BY780" s="51"/>
      <c r="BZ780" s="51"/>
      <c r="CA780" s="51"/>
      <c r="CB780" s="51"/>
      <c r="CC780" s="51"/>
      <c r="CD780" s="51"/>
      <c r="CE780" s="51"/>
      <c r="CF780" s="51"/>
      <c r="CG780" s="51"/>
      <c r="CH780" s="51"/>
      <c r="CI780" s="51"/>
      <c r="CJ780" s="51"/>
      <c r="CK780" s="51"/>
      <c r="CL780" s="51"/>
      <c r="CM780" s="51"/>
      <c r="CN780" s="51"/>
      <c r="CO780" s="51"/>
      <c r="CP780" s="51"/>
      <c r="CQ780" s="51"/>
      <c r="CR780" s="51"/>
      <c r="CS780" s="51"/>
      <c r="CT780" s="51"/>
      <c r="CU780" s="51"/>
      <c r="CV780" s="51"/>
      <c r="CW780" s="51"/>
      <c r="CX780" s="51"/>
      <c r="CY780" s="51"/>
      <c r="CZ780" s="51"/>
      <c r="DA780" s="51"/>
      <c r="DB780" s="51"/>
      <c r="DC780" s="51"/>
      <c r="DD780" s="51"/>
      <c r="DE780" s="51"/>
      <c r="DF780" s="51"/>
      <c r="DG780" s="51"/>
    </row>
    <row r="781">
      <c r="A781" s="51"/>
      <c r="B781" s="136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51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51"/>
      <c r="BH781" s="51"/>
      <c r="BI781" s="51"/>
      <c r="BJ781" s="51"/>
      <c r="BK781" s="51"/>
      <c r="BL781" s="51"/>
      <c r="BM781" s="51"/>
      <c r="BN781" s="51"/>
      <c r="BO781" s="51"/>
      <c r="BP781" s="51"/>
      <c r="BQ781" s="51"/>
      <c r="BR781" s="51"/>
      <c r="BS781" s="51"/>
      <c r="BT781" s="51"/>
      <c r="BU781" s="51"/>
      <c r="BV781" s="51"/>
      <c r="BW781" s="51"/>
      <c r="BX781" s="51"/>
      <c r="BY781" s="51"/>
      <c r="BZ781" s="51"/>
      <c r="CA781" s="51"/>
      <c r="CB781" s="51"/>
      <c r="CC781" s="51"/>
      <c r="CD781" s="51"/>
      <c r="CE781" s="51"/>
      <c r="CF781" s="51"/>
      <c r="CG781" s="51"/>
      <c r="CH781" s="51"/>
      <c r="CI781" s="51"/>
      <c r="CJ781" s="51"/>
      <c r="CK781" s="51"/>
      <c r="CL781" s="51"/>
      <c r="CM781" s="51"/>
      <c r="CN781" s="51"/>
      <c r="CO781" s="51"/>
      <c r="CP781" s="51"/>
      <c r="CQ781" s="51"/>
      <c r="CR781" s="51"/>
      <c r="CS781" s="51"/>
      <c r="CT781" s="51"/>
      <c r="CU781" s="51"/>
      <c r="CV781" s="51"/>
      <c r="CW781" s="51"/>
      <c r="CX781" s="51"/>
      <c r="CY781" s="51"/>
      <c r="CZ781" s="51"/>
      <c r="DA781" s="51"/>
      <c r="DB781" s="51"/>
      <c r="DC781" s="51"/>
      <c r="DD781" s="51"/>
      <c r="DE781" s="51"/>
      <c r="DF781" s="51"/>
      <c r="DG781" s="51"/>
    </row>
    <row r="782">
      <c r="A782" s="51"/>
      <c r="B782" s="136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51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51"/>
      <c r="BL782" s="51"/>
      <c r="BM782" s="51"/>
      <c r="BN782" s="51"/>
      <c r="BO782" s="51"/>
      <c r="BP782" s="51"/>
      <c r="BQ782" s="51"/>
      <c r="BR782" s="51"/>
      <c r="BS782" s="51"/>
      <c r="BT782" s="51"/>
      <c r="BU782" s="51"/>
      <c r="BV782" s="51"/>
      <c r="BW782" s="51"/>
      <c r="BX782" s="51"/>
      <c r="BY782" s="51"/>
      <c r="BZ782" s="51"/>
      <c r="CA782" s="51"/>
      <c r="CB782" s="51"/>
      <c r="CC782" s="51"/>
      <c r="CD782" s="51"/>
      <c r="CE782" s="51"/>
      <c r="CF782" s="51"/>
      <c r="CG782" s="51"/>
      <c r="CH782" s="51"/>
      <c r="CI782" s="51"/>
      <c r="CJ782" s="51"/>
      <c r="CK782" s="51"/>
      <c r="CL782" s="51"/>
      <c r="CM782" s="51"/>
      <c r="CN782" s="51"/>
      <c r="CO782" s="51"/>
      <c r="CP782" s="51"/>
      <c r="CQ782" s="51"/>
      <c r="CR782" s="51"/>
      <c r="CS782" s="51"/>
      <c r="CT782" s="51"/>
      <c r="CU782" s="51"/>
      <c r="CV782" s="51"/>
      <c r="CW782" s="51"/>
      <c r="CX782" s="51"/>
      <c r="CY782" s="51"/>
      <c r="CZ782" s="51"/>
      <c r="DA782" s="51"/>
      <c r="DB782" s="51"/>
      <c r="DC782" s="51"/>
      <c r="DD782" s="51"/>
      <c r="DE782" s="51"/>
      <c r="DF782" s="51"/>
      <c r="DG782" s="51"/>
    </row>
    <row r="783">
      <c r="A783" s="51"/>
      <c r="B783" s="136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51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51"/>
      <c r="BH783" s="51"/>
      <c r="BI783" s="51"/>
      <c r="BJ783" s="51"/>
      <c r="BK783" s="51"/>
      <c r="BL783" s="51"/>
      <c r="BM783" s="51"/>
      <c r="BN783" s="51"/>
      <c r="BO783" s="51"/>
      <c r="BP783" s="51"/>
      <c r="BQ783" s="51"/>
      <c r="BR783" s="51"/>
      <c r="BS783" s="51"/>
      <c r="BT783" s="51"/>
      <c r="BU783" s="51"/>
      <c r="BV783" s="51"/>
      <c r="BW783" s="51"/>
      <c r="BX783" s="51"/>
      <c r="BY783" s="51"/>
      <c r="BZ783" s="51"/>
      <c r="CA783" s="51"/>
      <c r="CB783" s="51"/>
      <c r="CC783" s="51"/>
      <c r="CD783" s="51"/>
      <c r="CE783" s="51"/>
      <c r="CF783" s="51"/>
      <c r="CG783" s="51"/>
      <c r="CH783" s="51"/>
      <c r="CI783" s="51"/>
      <c r="CJ783" s="51"/>
      <c r="CK783" s="51"/>
      <c r="CL783" s="51"/>
      <c r="CM783" s="51"/>
      <c r="CN783" s="51"/>
      <c r="CO783" s="51"/>
      <c r="CP783" s="51"/>
      <c r="CQ783" s="51"/>
      <c r="CR783" s="51"/>
      <c r="CS783" s="51"/>
      <c r="CT783" s="51"/>
      <c r="CU783" s="51"/>
      <c r="CV783" s="51"/>
      <c r="CW783" s="51"/>
      <c r="CX783" s="51"/>
      <c r="CY783" s="51"/>
      <c r="CZ783" s="51"/>
      <c r="DA783" s="51"/>
      <c r="DB783" s="51"/>
      <c r="DC783" s="51"/>
      <c r="DD783" s="51"/>
      <c r="DE783" s="51"/>
      <c r="DF783" s="51"/>
      <c r="DG783" s="51"/>
    </row>
    <row r="784">
      <c r="A784" s="51"/>
      <c r="B784" s="136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51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51"/>
      <c r="BH784" s="51"/>
      <c r="BI784" s="51"/>
      <c r="BJ784" s="51"/>
      <c r="BK784" s="51"/>
      <c r="BL784" s="51"/>
      <c r="BM784" s="51"/>
      <c r="BN784" s="51"/>
      <c r="BO784" s="51"/>
      <c r="BP784" s="51"/>
      <c r="BQ784" s="51"/>
      <c r="BR784" s="51"/>
      <c r="BS784" s="51"/>
      <c r="BT784" s="51"/>
      <c r="BU784" s="51"/>
      <c r="BV784" s="51"/>
      <c r="BW784" s="51"/>
      <c r="BX784" s="51"/>
      <c r="BY784" s="51"/>
      <c r="BZ784" s="51"/>
      <c r="CA784" s="51"/>
      <c r="CB784" s="51"/>
      <c r="CC784" s="51"/>
      <c r="CD784" s="51"/>
      <c r="CE784" s="51"/>
      <c r="CF784" s="51"/>
      <c r="CG784" s="51"/>
      <c r="CH784" s="51"/>
      <c r="CI784" s="51"/>
      <c r="CJ784" s="51"/>
      <c r="CK784" s="51"/>
      <c r="CL784" s="51"/>
      <c r="CM784" s="51"/>
      <c r="CN784" s="51"/>
      <c r="CO784" s="51"/>
      <c r="CP784" s="51"/>
      <c r="CQ784" s="51"/>
      <c r="CR784" s="51"/>
      <c r="CS784" s="51"/>
      <c r="CT784" s="51"/>
      <c r="CU784" s="51"/>
      <c r="CV784" s="51"/>
      <c r="CW784" s="51"/>
      <c r="CX784" s="51"/>
      <c r="CY784" s="51"/>
      <c r="CZ784" s="51"/>
      <c r="DA784" s="51"/>
      <c r="DB784" s="51"/>
      <c r="DC784" s="51"/>
      <c r="DD784" s="51"/>
      <c r="DE784" s="51"/>
      <c r="DF784" s="51"/>
      <c r="DG784" s="51"/>
    </row>
    <row r="785">
      <c r="A785" s="51"/>
      <c r="B785" s="136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51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51"/>
      <c r="BH785" s="51"/>
      <c r="BI785" s="51"/>
      <c r="BJ785" s="51"/>
      <c r="BK785" s="51"/>
      <c r="BL785" s="51"/>
      <c r="BM785" s="51"/>
      <c r="BN785" s="51"/>
      <c r="BO785" s="51"/>
      <c r="BP785" s="51"/>
      <c r="BQ785" s="51"/>
      <c r="BR785" s="51"/>
      <c r="BS785" s="51"/>
      <c r="BT785" s="51"/>
      <c r="BU785" s="51"/>
      <c r="BV785" s="51"/>
      <c r="BW785" s="51"/>
      <c r="BX785" s="51"/>
      <c r="BY785" s="51"/>
      <c r="BZ785" s="51"/>
      <c r="CA785" s="51"/>
      <c r="CB785" s="51"/>
      <c r="CC785" s="51"/>
      <c r="CD785" s="51"/>
      <c r="CE785" s="51"/>
      <c r="CF785" s="51"/>
      <c r="CG785" s="51"/>
      <c r="CH785" s="51"/>
      <c r="CI785" s="51"/>
      <c r="CJ785" s="51"/>
      <c r="CK785" s="51"/>
      <c r="CL785" s="51"/>
      <c r="CM785" s="51"/>
      <c r="CN785" s="51"/>
      <c r="CO785" s="51"/>
      <c r="CP785" s="51"/>
      <c r="CQ785" s="51"/>
      <c r="CR785" s="51"/>
      <c r="CS785" s="51"/>
      <c r="CT785" s="51"/>
      <c r="CU785" s="51"/>
      <c r="CV785" s="51"/>
      <c r="CW785" s="51"/>
      <c r="CX785" s="51"/>
      <c r="CY785" s="51"/>
      <c r="CZ785" s="51"/>
      <c r="DA785" s="51"/>
      <c r="DB785" s="51"/>
      <c r="DC785" s="51"/>
      <c r="DD785" s="51"/>
      <c r="DE785" s="51"/>
      <c r="DF785" s="51"/>
      <c r="DG785" s="51"/>
    </row>
    <row r="786">
      <c r="A786" s="51"/>
      <c r="B786" s="136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51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51"/>
      <c r="BH786" s="51"/>
      <c r="BI786" s="51"/>
      <c r="BJ786" s="51"/>
      <c r="BK786" s="51"/>
      <c r="BL786" s="51"/>
      <c r="BM786" s="51"/>
      <c r="BN786" s="51"/>
      <c r="BO786" s="51"/>
      <c r="BP786" s="51"/>
      <c r="BQ786" s="51"/>
      <c r="BR786" s="51"/>
      <c r="BS786" s="51"/>
      <c r="BT786" s="51"/>
      <c r="BU786" s="51"/>
      <c r="BV786" s="51"/>
      <c r="BW786" s="51"/>
      <c r="BX786" s="51"/>
      <c r="BY786" s="51"/>
      <c r="BZ786" s="51"/>
      <c r="CA786" s="51"/>
      <c r="CB786" s="51"/>
      <c r="CC786" s="51"/>
      <c r="CD786" s="51"/>
      <c r="CE786" s="51"/>
      <c r="CF786" s="51"/>
      <c r="CG786" s="51"/>
      <c r="CH786" s="51"/>
      <c r="CI786" s="51"/>
      <c r="CJ786" s="51"/>
      <c r="CK786" s="51"/>
      <c r="CL786" s="51"/>
      <c r="CM786" s="51"/>
      <c r="CN786" s="51"/>
      <c r="CO786" s="51"/>
      <c r="CP786" s="51"/>
      <c r="CQ786" s="51"/>
      <c r="CR786" s="51"/>
      <c r="CS786" s="51"/>
      <c r="CT786" s="51"/>
      <c r="CU786" s="51"/>
      <c r="CV786" s="51"/>
      <c r="CW786" s="51"/>
      <c r="CX786" s="51"/>
      <c r="CY786" s="51"/>
      <c r="CZ786" s="51"/>
      <c r="DA786" s="51"/>
      <c r="DB786" s="51"/>
      <c r="DC786" s="51"/>
      <c r="DD786" s="51"/>
      <c r="DE786" s="51"/>
      <c r="DF786" s="51"/>
      <c r="DG786" s="51"/>
    </row>
    <row r="787">
      <c r="A787" s="51"/>
      <c r="B787" s="136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51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51"/>
      <c r="BH787" s="51"/>
      <c r="BI787" s="51"/>
      <c r="BJ787" s="51"/>
      <c r="BK787" s="51"/>
      <c r="BL787" s="51"/>
      <c r="BM787" s="51"/>
      <c r="BN787" s="51"/>
      <c r="BO787" s="51"/>
      <c r="BP787" s="51"/>
      <c r="BQ787" s="51"/>
      <c r="BR787" s="51"/>
      <c r="BS787" s="51"/>
      <c r="BT787" s="51"/>
      <c r="BU787" s="51"/>
      <c r="BV787" s="51"/>
      <c r="BW787" s="51"/>
      <c r="BX787" s="51"/>
      <c r="BY787" s="51"/>
      <c r="BZ787" s="51"/>
      <c r="CA787" s="51"/>
      <c r="CB787" s="51"/>
      <c r="CC787" s="51"/>
      <c r="CD787" s="51"/>
      <c r="CE787" s="51"/>
      <c r="CF787" s="51"/>
      <c r="CG787" s="51"/>
      <c r="CH787" s="51"/>
      <c r="CI787" s="51"/>
      <c r="CJ787" s="51"/>
      <c r="CK787" s="51"/>
      <c r="CL787" s="51"/>
      <c r="CM787" s="51"/>
      <c r="CN787" s="51"/>
      <c r="CO787" s="51"/>
      <c r="CP787" s="51"/>
      <c r="CQ787" s="51"/>
      <c r="CR787" s="51"/>
      <c r="CS787" s="51"/>
      <c r="CT787" s="51"/>
      <c r="CU787" s="51"/>
      <c r="CV787" s="51"/>
      <c r="CW787" s="51"/>
      <c r="CX787" s="51"/>
      <c r="CY787" s="51"/>
      <c r="CZ787" s="51"/>
      <c r="DA787" s="51"/>
      <c r="DB787" s="51"/>
      <c r="DC787" s="51"/>
      <c r="DD787" s="51"/>
      <c r="DE787" s="51"/>
      <c r="DF787" s="51"/>
      <c r="DG787" s="51"/>
    </row>
    <row r="788">
      <c r="A788" s="51"/>
      <c r="B788" s="136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51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51"/>
      <c r="BH788" s="51"/>
      <c r="BI788" s="51"/>
      <c r="BJ788" s="51"/>
      <c r="BK788" s="51"/>
      <c r="BL788" s="51"/>
      <c r="BM788" s="51"/>
      <c r="BN788" s="51"/>
      <c r="BO788" s="51"/>
      <c r="BP788" s="51"/>
      <c r="BQ788" s="51"/>
      <c r="BR788" s="51"/>
      <c r="BS788" s="51"/>
      <c r="BT788" s="51"/>
      <c r="BU788" s="51"/>
      <c r="BV788" s="51"/>
      <c r="BW788" s="51"/>
      <c r="BX788" s="51"/>
      <c r="BY788" s="51"/>
      <c r="BZ788" s="51"/>
      <c r="CA788" s="51"/>
      <c r="CB788" s="51"/>
      <c r="CC788" s="51"/>
      <c r="CD788" s="51"/>
      <c r="CE788" s="51"/>
      <c r="CF788" s="51"/>
      <c r="CG788" s="51"/>
      <c r="CH788" s="51"/>
      <c r="CI788" s="51"/>
      <c r="CJ788" s="51"/>
      <c r="CK788" s="51"/>
      <c r="CL788" s="51"/>
      <c r="CM788" s="51"/>
      <c r="CN788" s="51"/>
      <c r="CO788" s="51"/>
      <c r="CP788" s="51"/>
      <c r="CQ788" s="51"/>
      <c r="CR788" s="51"/>
      <c r="CS788" s="51"/>
      <c r="CT788" s="51"/>
      <c r="CU788" s="51"/>
      <c r="CV788" s="51"/>
      <c r="CW788" s="51"/>
      <c r="CX788" s="51"/>
      <c r="CY788" s="51"/>
      <c r="CZ788" s="51"/>
      <c r="DA788" s="51"/>
      <c r="DB788" s="51"/>
      <c r="DC788" s="51"/>
      <c r="DD788" s="51"/>
      <c r="DE788" s="51"/>
      <c r="DF788" s="51"/>
      <c r="DG788" s="51"/>
    </row>
    <row r="789">
      <c r="A789" s="51"/>
      <c r="B789" s="136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51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51"/>
      <c r="BH789" s="51"/>
      <c r="BI789" s="51"/>
      <c r="BJ789" s="51"/>
      <c r="BK789" s="51"/>
      <c r="BL789" s="51"/>
      <c r="BM789" s="51"/>
      <c r="BN789" s="51"/>
      <c r="BO789" s="51"/>
      <c r="BP789" s="51"/>
      <c r="BQ789" s="51"/>
      <c r="BR789" s="51"/>
      <c r="BS789" s="51"/>
      <c r="BT789" s="51"/>
      <c r="BU789" s="51"/>
      <c r="BV789" s="51"/>
      <c r="BW789" s="51"/>
      <c r="BX789" s="51"/>
      <c r="BY789" s="51"/>
      <c r="BZ789" s="51"/>
      <c r="CA789" s="51"/>
      <c r="CB789" s="51"/>
      <c r="CC789" s="51"/>
      <c r="CD789" s="51"/>
      <c r="CE789" s="51"/>
      <c r="CF789" s="51"/>
      <c r="CG789" s="51"/>
      <c r="CH789" s="51"/>
      <c r="CI789" s="51"/>
      <c r="CJ789" s="51"/>
      <c r="CK789" s="51"/>
      <c r="CL789" s="51"/>
      <c r="CM789" s="51"/>
      <c r="CN789" s="51"/>
      <c r="CO789" s="51"/>
      <c r="CP789" s="51"/>
      <c r="CQ789" s="51"/>
      <c r="CR789" s="51"/>
      <c r="CS789" s="51"/>
      <c r="CT789" s="51"/>
      <c r="CU789" s="51"/>
      <c r="CV789" s="51"/>
      <c r="CW789" s="51"/>
      <c r="CX789" s="51"/>
      <c r="CY789" s="51"/>
      <c r="CZ789" s="51"/>
      <c r="DA789" s="51"/>
      <c r="DB789" s="51"/>
      <c r="DC789" s="51"/>
      <c r="DD789" s="51"/>
      <c r="DE789" s="51"/>
      <c r="DF789" s="51"/>
      <c r="DG789" s="51"/>
    </row>
    <row r="790">
      <c r="A790" s="51"/>
      <c r="B790" s="136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51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51"/>
      <c r="BH790" s="51"/>
      <c r="BI790" s="51"/>
      <c r="BJ790" s="51"/>
      <c r="BK790" s="51"/>
      <c r="BL790" s="51"/>
      <c r="BM790" s="51"/>
      <c r="BN790" s="51"/>
      <c r="BO790" s="51"/>
      <c r="BP790" s="51"/>
      <c r="BQ790" s="51"/>
      <c r="BR790" s="51"/>
      <c r="BS790" s="51"/>
      <c r="BT790" s="51"/>
      <c r="BU790" s="51"/>
      <c r="BV790" s="51"/>
      <c r="BW790" s="51"/>
      <c r="BX790" s="51"/>
      <c r="BY790" s="51"/>
      <c r="BZ790" s="51"/>
      <c r="CA790" s="51"/>
      <c r="CB790" s="51"/>
      <c r="CC790" s="51"/>
      <c r="CD790" s="51"/>
      <c r="CE790" s="51"/>
      <c r="CF790" s="51"/>
      <c r="CG790" s="51"/>
      <c r="CH790" s="51"/>
      <c r="CI790" s="51"/>
      <c r="CJ790" s="51"/>
      <c r="CK790" s="51"/>
      <c r="CL790" s="51"/>
      <c r="CM790" s="51"/>
      <c r="CN790" s="51"/>
      <c r="CO790" s="51"/>
      <c r="CP790" s="51"/>
      <c r="CQ790" s="51"/>
      <c r="CR790" s="51"/>
      <c r="CS790" s="51"/>
      <c r="CT790" s="51"/>
      <c r="CU790" s="51"/>
      <c r="CV790" s="51"/>
      <c r="CW790" s="51"/>
      <c r="CX790" s="51"/>
      <c r="CY790" s="51"/>
      <c r="CZ790" s="51"/>
      <c r="DA790" s="51"/>
      <c r="DB790" s="51"/>
      <c r="DC790" s="51"/>
      <c r="DD790" s="51"/>
      <c r="DE790" s="51"/>
      <c r="DF790" s="51"/>
      <c r="DG790" s="51"/>
    </row>
    <row r="791">
      <c r="A791" s="51"/>
      <c r="B791" s="136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1"/>
      <c r="BH791" s="51"/>
      <c r="BI791" s="51"/>
      <c r="BJ791" s="51"/>
      <c r="BK791" s="51"/>
      <c r="BL791" s="51"/>
      <c r="BM791" s="51"/>
      <c r="BN791" s="51"/>
      <c r="BO791" s="51"/>
      <c r="BP791" s="51"/>
      <c r="BQ791" s="51"/>
      <c r="BR791" s="51"/>
      <c r="BS791" s="51"/>
      <c r="BT791" s="51"/>
      <c r="BU791" s="51"/>
      <c r="BV791" s="51"/>
      <c r="BW791" s="51"/>
      <c r="BX791" s="51"/>
      <c r="BY791" s="51"/>
      <c r="BZ791" s="51"/>
      <c r="CA791" s="51"/>
      <c r="CB791" s="51"/>
      <c r="CC791" s="51"/>
      <c r="CD791" s="51"/>
      <c r="CE791" s="51"/>
      <c r="CF791" s="51"/>
      <c r="CG791" s="51"/>
      <c r="CH791" s="51"/>
      <c r="CI791" s="51"/>
      <c r="CJ791" s="51"/>
      <c r="CK791" s="51"/>
      <c r="CL791" s="51"/>
      <c r="CM791" s="51"/>
      <c r="CN791" s="51"/>
      <c r="CO791" s="51"/>
      <c r="CP791" s="51"/>
      <c r="CQ791" s="51"/>
      <c r="CR791" s="51"/>
      <c r="CS791" s="51"/>
      <c r="CT791" s="51"/>
      <c r="CU791" s="51"/>
      <c r="CV791" s="51"/>
      <c r="CW791" s="51"/>
      <c r="CX791" s="51"/>
      <c r="CY791" s="51"/>
      <c r="CZ791" s="51"/>
      <c r="DA791" s="51"/>
      <c r="DB791" s="51"/>
      <c r="DC791" s="51"/>
      <c r="DD791" s="51"/>
      <c r="DE791" s="51"/>
      <c r="DF791" s="51"/>
      <c r="DG791" s="51"/>
    </row>
    <row r="792">
      <c r="A792" s="51"/>
      <c r="B792" s="136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1"/>
      <c r="BH792" s="51"/>
      <c r="BI792" s="51"/>
      <c r="BJ792" s="51"/>
      <c r="BK792" s="51"/>
      <c r="BL792" s="51"/>
      <c r="BM792" s="51"/>
      <c r="BN792" s="51"/>
      <c r="BO792" s="51"/>
      <c r="BP792" s="51"/>
      <c r="BQ792" s="51"/>
      <c r="BR792" s="51"/>
      <c r="BS792" s="51"/>
      <c r="BT792" s="51"/>
      <c r="BU792" s="51"/>
      <c r="BV792" s="51"/>
      <c r="BW792" s="51"/>
      <c r="BX792" s="51"/>
      <c r="BY792" s="51"/>
      <c r="BZ792" s="51"/>
      <c r="CA792" s="51"/>
      <c r="CB792" s="51"/>
      <c r="CC792" s="51"/>
      <c r="CD792" s="51"/>
      <c r="CE792" s="51"/>
      <c r="CF792" s="51"/>
      <c r="CG792" s="51"/>
      <c r="CH792" s="51"/>
      <c r="CI792" s="51"/>
      <c r="CJ792" s="51"/>
      <c r="CK792" s="51"/>
      <c r="CL792" s="51"/>
      <c r="CM792" s="51"/>
      <c r="CN792" s="51"/>
      <c r="CO792" s="51"/>
      <c r="CP792" s="51"/>
      <c r="CQ792" s="51"/>
      <c r="CR792" s="51"/>
      <c r="CS792" s="51"/>
      <c r="CT792" s="51"/>
      <c r="CU792" s="51"/>
      <c r="CV792" s="51"/>
      <c r="CW792" s="51"/>
      <c r="CX792" s="51"/>
      <c r="CY792" s="51"/>
      <c r="CZ792" s="51"/>
      <c r="DA792" s="51"/>
      <c r="DB792" s="51"/>
      <c r="DC792" s="51"/>
      <c r="DD792" s="51"/>
      <c r="DE792" s="51"/>
      <c r="DF792" s="51"/>
      <c r="DG792" s="51"/>
    </row>
    <row r="793">
      <c r="A793" s="51"/>
      <c r="B793" s="136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1"/>
      <c r="BH793" s="51"/>
      <c r="BI793" s="51"/>
      <c r="BJ793" s="51"/>
      <c r="BK793" s="51"/>
      <c r="BL793" s="51"/>
      <c r="BM793" s="51"/>
      <c r="BN793" s="51"/>
      <c r="BO793" s="51"/>
      <c r="BP793" s="51"/>
      <c r="BQ793" s="51"/>
      <c r="BR793" s="51"/>
      <c r="BS793" s="51"/>
      <c r="BT793" s="51"/>
      <c r="BU793" s="51"/>
      <c r="BV793" s="51"/>
      <c r="BW793" s="51"/>
      <c r="BX793" s="51"/>
      <c r="BY793" s="51"/>
      <c r="BZ793" s="51"/>
      <c r="CA793" s="51"/>
      <c r="CB793" s="51"/>
      <c r="CC793" s="51"/>
      <c r="CD793" s="51"/>
      <c r="CE793" s="51"/>
      <c r="CF793" s="51"/>
      <c r="CG793" s="51"/>
      <c r="CH793" s="51"/>
      <c r="CI793" s="51"/>
      <c r="CJ793" s="51"/>
      <c r="CK793" s="51"/>
      <c r="CL793" s="51"/>
      <c r="CM793" s="51"/>
      <c r="CN793" s="51"/>
      <c r="CO793" s="51"/>
      <c r="CP793" s="51"/>
      <c r="CQ793" s="51"/>
      <c r="CR793" s="51"/>
      <c r="CS793" s="51"/>
      <c r="CT793" s="51"/>
      <c r="CU793" s="51"/>
      <c r="CV793" s="51"/>
      <c r="CW793" s="51"/>
      <c r="CX793" s="51"/>
      <c r="CY793" s="51"/>
      <c r="CZ793" s="51"/>
      <c r="DA793" s="51"/>
      <c r="DB793" s="51"/>
      <c r="DC793" s="51"/>
      <c r="DD793" s="51"/>
      <c r="DE793" s="51"/>
      <c r="DF793" s="51"/>
      <c r="DG793" s="51"/>
    </row>
    <row r="794">
      <c r="A794" s="51"/>
      <c r="B794" s="136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1"/>
      <c r="BH794" s="51"/>
      <c r="BI794" s="51"/>
      <c r="BJ794" s="51"/>
      <c r="BK794" s="51"/>
      <c r="BL794" s="51"/>
      <c r="BM794" s="51"/>
      <c r="BN794" s="51"/>
      <c r="BO794" s="51"/>
      <c r="BP794" s="51"/>
      <c r="BQ794" s="51"/>
      <c r="BR794" s="51"/>
      <c r="BS794" s="51"/>
      <c r="BT794" s="51"/>
      <c r="BU794" s="51"/>
      <c r="BV794" s="51"/>
      <c r="BW794" s="51"/>
      <c r="BX794" s="51"/>
      <c r="BY794" s="51"/>
      <c r="BZ794" s="51"/>
      <c r="CA794" s="51"/>
      <c r="CB794" s="51"/>
      <c r="CC794" s="51"/>
      <c r="CD794" s="51"/>
      <c r="CE794" s="51"/>
      <c r="CF794" s="51"/>
      <c r="CG794" s="51"/>
      <c r="CH794" s="51"/>
      <c r="CI794" s="51"/>
      <c r="CJ794" s="51"/>
      <c r="CK794" s="51"/>
      <c r="CL794" s="51"/>
      <c r="CM794" s="51"/>
      <c r="CN794" s="51"/>
      <c r="CO794" s="51"/>
      <c r="CP794" s="51"/>
      <c r="CQ794" s="51"/>
      <c r="CR794" s="51"/>
      <c r="CS794" s="51"/>
      <c r="CT794" s="51"/>
      <c r="CU794" s="51"/>
      <c r="CV794" s="51"/>
      <c r="CW794" s="51"/>
      <c r="CX794" s="51"/>
      <c r="CY794" s="51"/>
      <c r="CZ794" s="51"/>
      <c r="DA794" s="51"/>
      <c r="DB794" s="51"/>
      <c r="DC794" s="51"/>
      <c r="DD794" s="51"/>
      <c r="DE794" s="51"/>
      <c r="DF794" s="51"/>
      <c r="DG794" s="51"/>
    </row>
    <row r="795">
      <c r="A795" s="51"/>
      <c r="B795" s="136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1"/>
      <c r="BH795" s="51"/>
      <c r="BI795" s="51"/>
      <c r="BJ795" s="51"/>
      <c r="BK795" s="51"/>
      <c r="BL795" s="51"/>
      <c r="BM795" s="51"/>
      <c r="BN795" s="51"/>
      <c r="BO795" s="51"/>
      <c r="BP795" s="51"/>
      <c r="BQ795" s="51"/>
      <c r="BR795" s="51"/>
      <c r="BS795" s="51"/>
      <c r="BT795" s="51"/>
      <c r="BU795" s="51"/>
      <c r="BV795" s="51"/>
      <c r="BW795" s="51"/>
      <c r="BX795" s="51"/>
      <c r="BY795" s="51"/>
      <c r="BZ795" s="51"/>
      <c r="CA795" s="51"/>
      <c r="CB795" s="51"/>
      <c r="CC795" s="51"/>
      <c r="CD795" s="51"/>
      <c r="CE795" s="51"/>
      <c r="CF795" s="51"/>
      <c r="CG795" s="51"/>
      <c r="CH795" s="51"/>
      <c r="CI795" s="51"/>
      <c r="CJ795" s="51"/>
      <c r="CK795" s="51"/>
      <c r="CL795" s="51"/>
      <c r="CM795" s="51"/>
      <c r="CN795" s="51"/>
      <c r="CO795" s="51"/>
      <c r="CP795" s="51"/>
      <c r="CQ795" s="51"/>
      <c r="CR795" s="51"/>
      <c r="CS795" s="51"/>
      <c r="CT795" s="51"/>
      <c r="CU795" s="51"/>
      <c r="CV795" s="51"/>
      <c r="CW795" s="51"/>
      <c r="CX795" s="51"/>
      <c r="CY795" s="51"/>
      <c r="CZ795" s="51"/>
      <c r="DA795" s="51"/>
      <c r="DB795" s="51"/>
      <c r="DC795" s="51"/>
      <c r="DD795" s="51"/>
      <c r="DE795" s="51"/>
      <c r="DF795" s="51"/>
      <c r="DG795" s="51"/>
    </row>
    <row r="796">
      <c r="A796" s="51"/>
      <c r="B796" s="136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1"/>
      <c r="BH796" s="51"/>
      <c r="BI796" s="51"/>
      <c r="BJ796" s="51"/>
      <c r="BK796" s="51"/>
      <c r="BL796" s="51"/>
      <c r="BM796" s="51"/>
      <c r="BN796" s="51"/>
      <c r="BO796" s="51"/>
      <c r="BP796" s="51"/>
      <c r="BQ796" s="51"/>
      <c r="BR796" s="51"/>
      <c r="BS796" s="51"/>
      <c r="BT796" s="51"/>
      <c r="BU796" s="51"/>
      <c r="BV796" s="51"/>
      <c r="BW796" s="51"/>
      <c r="BX796" s="51"/>
      <c r="BY796" s="51"/>
      <c r="BZ796" s="51"/>
      <c r="CA796" s="51"/>
      <c r="CB796" s="51"/>
      <c r="CC796" s="51"/>
      <c r="CD796" s="51"/>
      <c r="CE796" s="51"/>
      <c r="CF796" s="51"/>
      <c r="CG796" s="51"/>
      <c r="CH796" s="51"/>
      <c r="CI796" s="51"/>
      <c r="CJ796" s="51"/>
      <c r="CK796" s="51"/>
      <c r="CL796" s="51"/>
      <c r="CM796" s="51"/>
      <c r="CN796" s="51"/>
      <c r="CO796" s="51"/>
      <c r="CP796" s="51"/>
      <c r="CQ796" s="51"/>
      <c r="CR796" s="51"/>
      <c r="CS796" s="51"/>
      <c r="CT796" s="51"/>
      <c r="CU796" s="51"/>
      <c r="CV796" s="51"/>
      <c r="CW796" s="51"/>
      <c r="CX796" s="51"/>
      <c r="CY796" s="51"/>
      <c r="CZ796" s="51"/>
      <c r="DA796" s="51"/>
      <c r="DB796" s="51"/>
      <c r="DC796" s="51"/>
      <c r="DD796" s="51"/>
      <c r="DE796" s="51"/>
      <c r="DF796" s="51"/>
      <c r="DG796" s="51"/>
    </row>
    <row r="797">
      <c r="A797" s="51"/>
      <c r="B797" s="136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1"/>
      <c r="BH797" s="51"/>
      <c r="BI797" s="51"/>
      <c r="BJ797" s="51"/>
      <c r="BK797" s="51"/>
      <c r="BL797" s="51"/>
      <c r="BM797" s="51"/>
      <c r="BN797" s="51"/>
      <c r="BO797" s="51"/>
      <c r="BP797" s="51"/>
      <c r="BQ797" s="51"/>
      <c r="BR797" s="51"/>
      <c r="BS797" s="51"/>
      <c r="BT797" s="51"/>
      <c r="BU797" s="51"/>
      <c r="BV797" s="51"/>
      <c r="BW797" s="51"/>
      <c r="BX797" s="51"/>
      <c r="BY797" s="51"/>
      <c r="BZ797" s="51"/>
      <c r="CA797" s="51"/>
      <c r="CB797" s="51"/>
      <c r="CC797" s="51"/>
      <c r="CD797" s="51"/>
      <c r="CE797" s="51"/>
      <c r="CF797" s="51"/>
      <c r="CG797" s="51"/>
      <c r="CH797" s="51"/>
      <c r="CI797" s="51"/>
      <c r="CJ797" s="51"/>
      <c r="CK797" s="51"/>
      <c r="CL797" s="51"/>
      <c r="CM797" s="51"/>
      <c r="CN797" s="51"/>
      <c r="CO797" s="51"/>
      <c r="CP797" s="51"/>
      <c r="CQ797" s="51"/>
      <c r="CR797" s="51"/>
      <c r="CS797" s="51"/>
      <c r="CT797" s="51"/>
      <c r="CU797" s="51"/>
      <c r="CV797" s="51"/>
      <c r="CW797" s="51"/>
      <c r="CX797" s="51"/>
      <c r="CY797" s="51"/>
      <c r="CZ797" s="51"/>
      <c r="DA797" s="51"/>
      <c r="DB797" s="51"/>
      <c r="DC797" s="51"/>
      <c r="DD797" s="51"/>
      <c r="DE797" s="51"/>
      <c r="DF797" s="51"/>
      <c r="DG797" s="51"/>
    </row>
    <row r="798">
      <c r="A798" s="51"/>
      <c r="B798" s="136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1"/>
      <c r="BH798" s="51"/>
      <c r="BI798" s="51"/>
      <c r="BJ798" s="51"/>
      <c r="BK798" s="51"/>
      <c r="BL798" s="51"/>
      <c r="BM798" s="51"/>
      <c r="BN798" s="51"/>
      <c r="BO798" s="51"/>
      <c r="BP798" s="51"/>
      <c r="BQ798" s="51"/>
      <c r="BR798" s="51"/>
      <c r="BS798" s="51"/>
      <c r="BT798" s="51"/>
      <c r="BU798" s="51"/>
      <c r="BV798" s="51"/>
      <c r="BW798" s="51"/>
      <c r="BX798" s="51"/>
      <c r="BY798" s="51"/>
      <c r="BZ798" s="51"/>
      <c r="CA798" s="51"/>
      <c r="CB798" s="51"/>
      <c r="CC798" s="51"/>
      <c r="CD798" s="51"/>
      <c r="CE798" s="51"/>
      <c r="CF798" s="51"/>
      <c r="CG798" s="51"/>
      <c r="CH798" s="51"/>
      <c r="CI798" s="51"/>
      <c r="CJ798" s="51"/>
      <c r="CK798" s="51"/>
      <c r="CL798" s="51"/>
      <c r="CM798" s="51"/>
      <c r="CN798" s="51"/>
      <c r="CO798" s="51"/>
      <c r="CP798" s="51"/>
      <c r="CQ798" s="51"/>
      <c r="CR798" s="51"/>
      <c r="CS798" s="51"/>
      <c r="CT798" s="51"/>
      <c r="CU798" s="51"/>
      <c r="CV798" s="51"/>
      <c r="CW798" s="51"/>
      <c r="CX798" s="51"/>
      <c r="CY798" s="51"/>
      <c r="CZ798" s="51"/>
      <c r="DA798" s="51"/>
      <c r="DB798" s="51"/>
      <c r="DC798" s="51"/>
      <c r="DD798" s="51"/>
      <c r="DE798" s="51"/>
      <c r="DF798" s="51"/>
      <c r="DG798" s="51"/>
    </row>
    <row r="799">
      <c r="A799" s="51"/>
      <c r="B799" s="136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1"/>
      <c r="BH799" s="51"/>
      <c r="BI799" s="51"/>
      <c r="BJ799" s="51"/>
      <c r="BK799" s="51"/>
      <c r="BL799" s="51"/>
      <c r="BM799" s="51"/>
      <c r="BN799" s="51"/>
      <c r="BO799" s="51"/>
      <c r="BP799" s="51"/>
      <c r="BQ799" s="51"/>
      <c r="BR799" s="51"/>
      <c r="BS799" s="51"/>
      <c r="BT799" s="51"/>
      <c r="BU799" s="51"/>
      <c r="BV799" s="51"/>
      <c r="BW799" s="51"/>
      <c r="BX799" s="51"/>
      <c r="BY799" s="51"/>
      <c r="BZ799" s="51"/>
      <c r="CA799" s="51"/>
      <c r="CB799" s="51"/>
      <c r="CC799" s="51"/>
      <c r="CD799" s="51"/>
      <c r="CE799" s="51"/>
      <c r="CF799" s="51"/>
      <c r="CG799" s="51"/>
      <c r="CH799" s="51"/>
      <c r="CI799" s="51"/>
      <c r="CJ799" s="51"/>
      <c r="CK799" s="51"/>
      <c r="CL799" s="51"/>
      <c r="CM799" s="51"/>
      <c r="CN799" s="51"/>
      <c r="CO799" s="51"/>
      <c r="CP799" s="51"/>
      <c r="CQ799" s="51"/>
      <c r="CR799" s="51"/>
      <c r="CS799" s="51"/>
      <c r="CT799" s="51"/>
      <c r="CU799" s="51"/>
      <c r="CV799" s="51"/>
      <c r="CW799" s="51"/>
      <c r="CX799" s="51"/>
      <c r="CY799" s="51"/>
      <c r="CZ799" s="51"/>
      <c r="DA799" s="51"/>
      <c r="DB799" s="51"/>
      <c r="DC799" s="51"/>
      <c r="DD799" s="51"/>
      <c r="DE799" s="51"/>
      <c r="DF799" s="51"/>
      <c r="DG799" s="51"/>
    </row>
    <row r="800">
      <c r="A800" s="51"/>
      <c r="B800" s="136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1"/>
      <c r="BH800" s="51"/>
      <c r="BI800" s="51"/>
      <c r="BJ800" s="51"/>
      <c r="BK800" s="51"/>
      <c r="BL800" s="51"/>
      <c r="BM800" s="51"/>
      <c r="BN800" s="51"/>
      <c r="BO800" s="51"/>
      <c r="BP800" s="51"/>
      <c r="BQ800" s="51"/>
      <c r="BR800" s="51"/>
      <c r="BS800" s="51"/>
      <c r="BT800" s="51"/>
      <c r="BU800" s="51"/>
      <c r="BV800" s="51"/>
      <c r="BW800" s="51"/>
      <c r="BX800" s="51"/>
      <c r="BY800" s="51"/>
      <c r="BZ800" s="51"/>
      <c r="CA800" s="51"/>
      <c r="CB800" s="51"/>
      <c r="CC800" s="51"/>
      <c r="CD800" s="51"/>
      <c r="CE800" s="51"/>
      <c r="CF800" s="51"/>
      <c r="CG800" s="51"/>
      <c r="CH800" s="51"/>
      <c r="CI800" s="51"/>
      <c r="CJ800" s="51"/>
      <c r="CK800" s="51"/>
      <c r="CL800" s="51"/>
      <c r="CM800" s="51"/>
      <c r="CN800" s="51"/>
      <c r="CO800" s="51"/>
      <c r="CP800" s="51"/>
      <c r="CQ800" s="51"/>
      <c r="CR800" s="51"/>
      <c r="CS800" s="51"/>
      <c r="CT800" s="51"/>
      <c r="CU800" s="51"/>
      <c r="CV800" s="51"/>
      <c r="CW800" s="51"/>
      <c r="CX800" s="51"/>
      <c r="CY800" s="51"/>
      <c r="CZ800" s="51"/>
      <c r="DA800" s="51"/>
      <c r="DB800" s="51"/>
      <c r="DC800" s="51"/>
      <c r="DD800" s="51"/>
      <c r="DE800" s="51"/>
      <c r="DF800" s="51"/>
      <c r="DG800" s="51"/>
    </row>
    <row r="801">
      <c r="A801" s="51"/>
      <c r="B801" s="136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1"/>
      <c r="BH801" s="51"/>
      <c r="BI801" s="51"/>
      <c r="BJ801" s="51"/>
      <c r="BK801" s="51"/>
      <c r="BL801" s="51"/>
      <c r="BM801" s="51"/>
      <c r="BN801" s="51"/>
      <c r="BO801" s="51"/>
      <c r="BP801" s="51"/>
      <c r="BQ801" s="51"/>
      <c r="BR801" s="51"/>
      <c r="BS801" s="51"/>
      <c r="BT801" s="51"/>
      <c r="BU801" s="51"/>
      <c r="BV801" s="51"/>
      <c r="BW801" s="51"/>
      <c r="BX801" s="51"/>
      <c r="BY801" s="51"/>
      <c r="BZ801" s="51"/>
      <c r="CA801" s="51"/>
      <c r="CB801" s="51"/>
      <c r="CC801" s="51"/>
      <c r="CD801" s="51"/>
      <c r="CE801" s="51"/>
      <c r="CF801" s="51"/>
      <c r="CG801" s="51"/>
      <c r="CH801" s="51"/>
      <c r="CI801" s="51"/>
      <c r="CJ801" s="51"/>
      <c r="CK801" s="51"/>
      <c r="CL801" s="51"/>
      <c r="CM801" s="51"/>
      <c r="CN801" s="51"/>
      <c r="CO801" s="51"/>
      <c r="CP801" s="51"/>
      <c r="CQ801" s="51"/>
      <c r="CR801" s="51"/>
      <c r="CS801" s="51"/>
      <c r="CT801" s="51"/>
      <c r="CU801" s="51"/>
      <c r="CV801" s="51"/>
      <c r="CW801" s="51"/>
      <c r="CX801" s="51"/>
      <c r="CY801" s="51"/>
      <c r="CZ801" s="51"/>
      <c r="DA801" s="51"/>
      <c r="DB801" s="51"/>
      <c r="DC801" s="51"/>
      <c r="DD801" s="51"/>
      <c r="DE801" s="51"/>
      <c r="DF801" s="51"/>
      <c r="DG801" s="51"/>
    </row>
    <row r="802">
      <c r="A802" s="51"/>
      <c r="B802" s="136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1"/>
      <c r="BH802" s="51"/>
      <c r="BI802" s="51"/>
      <c r="BJ802" s="51"/>
      <c r="BK802" s="51"/>
      <c r="BL802" s="51"/>
      <c r="BM802" s="51"/>
      <c r="BN802" s="51"/>
      <c r="BO802" s="51"/>
      <c r="BP802" s="51"/>
      <c r="BQ802" s="51"/>
      <c r="BR802" s="51"/>
      <c r="BS802" s="51"/>
      <c r="BT802" s="51"/>
      <c r="BU802" s="51"/>
      <c r="BV802" s="51"/>
      <c r="BW802" s="51"/>
      <c r="BX802" s="51"/>
      <c r="BY802" s="51"/>
      <c r="BZ802" s="51"/>
      <c r="CA802" s="51"/>
      <c r="CB802" s="51"/>
      <c r="CC802" s="51"/>
      <c r="CD802" s="51"/>
      <c r="CE802" s="51"/>
      <c r="CF802" s="51"/>
      <c r="CG802" s="51"/>
      <c r="CH802" s="51"/>
      <c r="CI802" s="51"/>
      <c r="CJ802" s="51"/>
      <c r="CK802" s="51"/>
      <c r="CL802" s="51"/>
      <c r="CM802" s="51"/>
      <c r="CN802" s="51"/>
      <c r="CO802" s="51"/>
      <c r="CP802" s="51"/>
      <c r="CQ802" s="51"/>
      <c r="CR802" s="51"/>
      <c r="CS802" s="51"/>
      <c r="CT802" s="51"/>
      <c r="CU802" s="51"/>
      <c r="CV802" s="51"/>
      <c r="CW802" s="51"/>
      <c r="CX802" s="51"/>
      <c r="CY802" s="51"/>
      <c r="CZ802" s="51"/>
      <c r="DA802" s="51"/>
      <c r="DB802" s="51"/>
      <c r="DC802" s="51"/>
      <c r="DD802" s="51"/>
      <c r="DE802" s="51"/>
      <c r="DF802" s="51"/>
      <c r="DG802" s="51"/>
    </row>
    <row r="803">
      <c r="A803" s="51"/>
      <c r="B803" s="136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51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51"/>
      <c r="BH803" s="51"/>
      <c r="BI803" s="51"/>
      <c r="BJ803" s="51"/>
      <c r="BK803" s="51"/>
      <c r="BL803" s="51"/>
      <c r="BM803" s="51"/>
      <c r="BN803" s="51"/>
      <c r="BO803" s="51"/>
      <c r="BP803" s="51"/>
      <c r="BQ803" s="51"/>
      <c r="BR803" s="51"/>
      <c r="BS803" s="51"/>
      <c r="BT803" s="51"/>
      <c r="BU803" s="51"/>
      <c r="BV803" s="51"/>
      <c r="BW803" s="51"/>
      <c r="BX803" s="51"/>
      <c r="BY803" s="51"/>
      <c r="BZ803" s="51"/>
      <c r="CA803" s="51"/>
      <c r="CB803" s="51"/>
      <c r="CC803" s="51"/>
      <c r="CD803" s="51"/>
      <c r="CE803" s="51"/>
      <c r="CF803" s="51"/>
      <c r="CG803" s="51"/>
      <c r="CH803" s="51"/>
      <c r="CI803" s="51"/>
      <c r="CJ803" s="51"/>
      <c r="CK803" s="51"/>
      <c r="CL803" s="51"/>
      <c r="CM803" s="51"/>
      <c r="CN803" s="51"/>
      <c r="CO803" s="51"/>
      <c r="CP803" s="51"/>
      <c r="CQ803" s="51"/>
      <c r="CR803" s="51"/>
      <c r="CS803" s="51"/>
      <c r="CT803" s="51"/>
      <c r="CU803" s="51"/>
      <c r="CV803" s="51"/>
      <c r="CW803" s="51"/>
      <c r="CX803" s="51"/>
      <c r="CY803" s="51"/>
      <c r="CZ803" s="51"/>
      <c r="DA803" s="51"/>
      <c r="DB803" s="51"/>
      <c r="DC803" s="51"/>
      <c r="DD803" s="51"/>
      <c r="DE803" s="51"/>
      <c r="DF803" s="51"/>
      <c r="DG803" s="51"/>
    </row>
    <row r="804">
      <c r="A804" s="51"/>
      <c r="B804" s="136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51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51"/>
      <c r="BH804" s="51"/>
      <c r="BI804" s="51"/>
      <c r="BJ804" s="51"/>
      <c r="BK804" s="51"/>
      <c r="BL804" s="51"/>
      <c r="BM804" s="51"/>
      <c r="BN804" s="51"/>
      <c r="BO804" s="51"/>
      <c r="BP804" s="51"/>
      <c r="BQ804" s="51"/>
      <c r="BR804" s="51"/>
      <c r="BS804" s="51"/>
      <c r="BT804" s="51"/>
      <c r="BU804" s="51"/>
      <c r="BV804" s="51"/>
      <c r="BW804" s="51"/>
      <c r="BX804" s="51"/>
      <c r="BY804" s="51"/>
      <c r="BZ804" s="51"/>
      <c r="CA804" s="51"/>
      <c r="CB804" s="51"/>
      <c r="CC804" s="51"/>
      <c r="CD804" s="51"/>
      <c r="CE804" s="51"/>
      <c r="CF804" s="51"/>
      <c r="CG804" s="51"/>
      <c r="CH804" s="51"/>
      <c r="CI804" s="51"/>
      <c r="CJ804" s="51"/>
      <c r="CK804" s="51"/>
      <c r="CL804" s="51"/>
      <c r="CM804" s="51"/>
      <c r="CN804" s="51"/>
      <c r="CO804" s="51"/>
      <c r="CP804" s="51"/>
      <c r="CQ804" s="51"/>
      <c r="CR804" s="51"/>
      <c r="CS804" s="51"/>
      <c r="CT804" s="51"/>
      <c r="CU804" s="51"/>
      <c r="CV804" s="51"/>
      <c r="CW804" s="51"/>
      <c r="CX804" s="51"/>
      <c r="CY804" s="51"/>
      <c r="CZ804" s="51"/>
      <c r="DA804" s="51"/>
      <c r="DB804" s="51"/>
      <c r="DC804" s="51"/>
      <c r="DD804" s="51"/>
      <c r="DE804" s="51"/>
      <c r="DF804" s="51"/>
      <c r="DG804" s="51"/>
    </row>
    <row r="805">
      <c r="A805" s="51"/>
      <c r="B805" s="136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51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51"/>
      <c r="BH805" s="51"/>
      <c r="BI805" s="51"/>
      <c r="BJ805" s="51"/>
      <c r="BK805" s="51"/>
      <c r="BL805" s="51"/>
      <c r="BM805" s="51"/>
      <c r="BN805" s="51"/>
      <c r="BO805" s="51"/>
      <c r="BP805" s="51"/>
      <c r="BQ805" s="51"/>
      <c r="BR805" s="51"/>
      <c r="BS805" s="51"/>
      <c r="BT805" s="51"/>
      <c r="BU805" s="51"/>
      <c r="BV805" s="51"/>
      <c r="BW805" s="51"/>
      <c r="BX805" s="51"/>
      <c r="BY805" s="51"/>
      <c r="BZ805" s="51"/>
      <c r="CA805" s="51"/>
      <c r="CB805" s="51"/>
      <c r="CC805" s="51"/>
      <c r="CD805" s="51"/>
      <c r="CE805" s="51"/>
      <c r="CF805" s="51"/>
      <c r="CG805" s="51"/>
      <c r="CH805" s="51"/>
      <c r="CI805" s="51"/>
      <c r="CJ805" s="51"/>
      <c r="CK805" s="51"/>
      <c r="CL805" s="51"/>
      <c r="CM805" s="51"/>
      <c r="CN805" s="51"/>
      <c r="CO805" s="51"/>
      <c r="CP805" s="51"/>
      <c r="CQ805" s="51"/>
      <c r="CR805" s="51"/>
      <c r="CS805" s="51"/>
      <c r="CT805" s="51"/>
      <c r="CU805" s="51"/>
      <c r="CV805" s="51"/>
      <c r="CW805" s="51"/>
      <c r="CX805" s="51"/>
      <c r="CY805" s="51"/>
      <c r="CZ805" s="51"/>
      <c r="DA805" s="51"/>
      <c r="DB805" s="51"/>
      <c r="DC805" s="51"/>
      <c r="DD805" s="51"/>
      <c r="DE805" s="51"/>
      <c r="DF805" s="51"/>
      <c r="DG805" s="51"/>
    </row>
    <row r="806">
      <c r="A806" s="51"/>
      <c r="B806" s="136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51"/>
      <c r="AW806" s="51"/>
      <c r="AX806" s="51"/>
      <c r="AY806" s="51"/>
      <c r="AZ806" s="51"/>
      <c r="BA806" s="51"/>
      <c r="BB806" s="51"/>
      <c r="BC806" s="51"/>
      <c r="BD806" s="51"/>
      <c r="BE806" s="51"/>
      <c r="BF806" s="51"/>
      <c r="BG806" s="51"/>
      <c r="BH806" s="51"/>
      <c r="BI806" s="51"/>
      <c r="BJ806" s="51"/>
      <c r="BK806" s="51"/>
      <c r="BL806" s="51"/>
      <c r="BM806" s="51"/>
      <c r="BN806" s="51"/>
      <c r="BO806" s="51"/>
      <c r="BP806" s="51"/>
      <c r="BQ806" s="51"/>
      <c r="BR806" s="51"/>
      <c r="BS806" s="51"/>
      <c r="BT806" s="51"/>
      <c r="BU806" s="51"/>
      <c r="BV806" s="51"/>
      <c r="BW806" s="51"/>
      <c r="BX806" s="51"/>
      <c r="BY806" s="51"/>
      <c r="BZ806" s="51"/>
      <c r="CA806" s="51"/>
      <c r="CB806" s="51"/>
      <c r="CC806" s="51"/>
      <c r="CD806" s="51"/>
      <c r="CE806" s="51"/>
      <c r="CF806" s="51"/>
      <c r="CG806" s="51"/>
      <c r="CH806" s="51"/>
      <c r="CI806" s="51"/>
      <c r="CJ806" s="51"/>
      <c r="CK806" s="51"/>
      <c r="CL806" s="51"/>
      <c r="CM806" s="51"/>
      <c r="CN806" s="51"/>
      <c r="CO806" s="51"/>
      <c r="CP806" s="51"/>
      <c r="CQ806" s="51"/>
      <c r="CR806" s="51"/>
      <c r="CS806" s="51"/>
      <c r="CT806" s="51"/>
      <c r="CU806" s="51"/>
      <c r="CV806" s="51"/>
      <c r="CW806" s="51"/>
      <c r="CX806" s="51"/>
      <c r="CY806" s="51"/>
      <c r="CZ806" s="51"/>
      <c r="DA806" s="51"/>
      <c r="DB806" s="51"/>
      <c r="DC806" s="51"/>
      <c r="DD806" s="51"/>
      <c r="DE806" s="51"/>
      <c r="DF806" s="51"/>
      <c r="DG806" s="51"/>
    </row>
    <row r="807">
      <c r="A807" s="51"/>
      <c r="B807" s="136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51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51"/>
      <c r="BH807" s="51"/>
      <c r="BI807" s="51"/>
      <c r="BJ807" s="51"/>
      <c r="BK807" s="51"/>
      <c r="BL807" s="51"/>
      <c r="BM807" s="51"/>
      <c r="BN807" s="51"/>
      <c r="BO807" s="51"/>
      <c r="BP807" s="51"/>
      <c r="BQ807" s="51"/>
      <c r="BR807" s="51"/>
      <c r="BS807" s="51"/>
      <c r="BT807" s="51"/>
      <c r="BU807" s="51"/>
      <c r="BV807" s="51"/>
      <c r="BW807" s="51"/>
      <c r="BX807" s="51"/>
      <c r="BY807" s="51"/>
      <c r="BZ807" s="51"/>
      <c r="CA807" s="51"/>
      <c r="CB807" s="51"/>
      <c r="CC807" s="51"/>
      <c r="CD807" s="51"/>
      <c r="CE807" s="51"/>
      <c r="CF807" s="51"/>
      <c r="CG807" s="51"/>
      <c r="CH807" s="51"/>
      <c r="CI807" s="51"/>
      <c r="CJ807" s="51"/>
      <c r="CK807" s="51"/>
      <c r="CL807" s="51"/>
      <c r="CM807" s="51"/>
      <c r="CN807" s="51"/>
      <c r="CO807" s="51"/>
      <c r="CP807" s="51"/>
      <c r="CQ807" s="51"/>
      <c r="CR807" s="51"/>
      <c r="CS807" s="51"/>
      <c r="CT807" s="51"/>
      <c r="CU807" s="51"/>
      <c r="CV807" s="51"/>
      <c r="CW807" s="51"/>
      <c r="CX807" s="51"/>
      <c r="CY807" s="51"/>
      <c r="CZ807" s="51"/>
      <c r="DA807" s="51"/>
      <c r="DB807" s="51"/>
      <c r="DC807" s="51"/>
      <c r="DD807" s="51"/>
      <c r="DE807" s="51"/>
      <c r="DF807" s="51"/>
      <c r="DG807" s="51"/>
    </row>
    <row r="808">
      <c r="A808" s="51"/>
      <c r="B808" s="136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1"/>
      <c r="BH808" s="51"/>
      <c r="BI808" s="51"/>
      <c r="BJ808" s="51"/>
      <c r="BK808" s="51"/>
      <c r="BL808" s="51"/>
      <c r="BM808" s="51"/>
      <c r="BN808" s="51"/>
      <c r="BO808" s="51"/>
      <c r="BP808" s="51"/>
      <c r="BQ808" s="51"/>
      <c r="BR808" s="51"/>
      <c r="BS808" s="51"/>
      <c r="BT808" s="51"/>
      <c r="BU808" s="51"/>
      <c r="BV808" s="51"/>
      <c r="BW808" s="51"/>
      <c r="BX808" s="51"/>
      <c r="BY808" s="51"/>
      <c r="BZ808" s="51"/>
      <c r="CA808" s="51"/>
      <c r="CB808" s="51"/>
      <c r="CC808" s="51"/>
      <c r="CD808" s="51"/>
      <c r="CE808" s="51"/>
      <c r="CF808" s="51"/>
      <c r="CG808" s="51"/>
      <c r="CH808" s="51"/>
      <c r="CI808" s="51"/>
      <c r="CJ808" s="51"/>
      <c r="CK808" s="51"/>
      <c r="CL808" s="51"/>
      <c r="CM808" s="51"/>
      <c r="CN808" s="51"/>
      <c r="CO808" s="51"/>
      <c r="CP808" s="51"/>
      <c r="CQ808" s="51"/>
      <c r="CR808" s="51"/>
      <c r="CS808" s="51"/>
      <c r="CT808" s="51"/>
      <c r="CU808" s="51"/>
      <c r="CV808" s="51"/>
      <c r="CW808" s="51"/>
      <c r="CX808" s="51"/>
      <c r="CY808" s="51"/>
      <c r="CZ808" s="51"/>
      <c r="DA808" s="51"/>
      <c r="DB808" s="51"/>
      <c r="DC808" s="51"/>
      <c r="DD808" s="51"/>
      <c r="DE808" s="51"/>
      <c r="DF808" s="51"/>
      <c r="DG808" s="51"/>
    </row>
    <row r="809">
      <c r="A809" s="51"/>
      <c r="B809" s="136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1"/>
      <c r="BH809" s="51"/>
      <c r="BI809" s="51"/>
      <c r="BJ809" s="51"/>
      <c r="BK809" s="51"/>
      <c r="BL809" s="51"/>
      <c r="BM809" s="51"/>
      <c r="BN809" s="51"/>
      <c r="BO809" s="51"/>
      <c r="BP809" s="51"/>
      <c r="BQ809" s="51"/>
      <c r="BR809" s="51"/>
      <c r="BS809" s="51"/>
      <c r="BT809" s="51"/>
      <c r="BU809" s="51"/>
      <c r="BV809" s="51"/>
      <c r="BW809" s="51"/>
      <c r="BX809" s="51"/>
      <c r="BY809" s="51"/>
      <c r="BZ809" s="51"/>
      <c r="CA809" s="51"/>
      <c r="CB809" s="51"/>
      <c r="CC809" s="51"/>
      <c r="CD809" s="51"/>
      <c r="CE809" s="51"/>
      <c r="CF809" s="51"/>
      <c r="CG809" s="51"/>
      <c r="CH809" s="51"/>
      <c r="CI809" s="51"/>
      <c r="CJ809" s="51"/>
      <c r="CK809" s="51"/>
      <c r="CL809" s="51"/>
      <c r="CM809" s="51"/>
      <c r="CN809" s="51"/>
      <c r="CO809" s="51"/>
      <c r="CP809" s="51"/>
      <c r="CQ809" s="51"/>
      <c r="CR809" s="51"/>
      <c r="CS809" s="51"/>
      <c r="CT809" s="51"/>
      <c r="CU809" s="51"/>
      <c r="CV809" s="51"/>
      <c r="CW809" s="51"/>
      <c r="CX809" s="51"/>
      <c r="CY809" s="51"/>
      <c r="CZ809" s="51"/>
      <c r="DA809" s="51"/>
      <c r="DB809" s="51"/>
      <c r="DC809" s="51"/>
      <c r="DD809" s="51"/>
      <c r="DE809" s="51"/>
      <c r="DF809" s="51"/>
      <c r="DG809" s="51"/>
    </row>
    <row r="810">
      <c r="A810" s="51"/>
      <c r="B810" s="136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1"/>
      <c r="BH810" s="51"/>
      <c r="BI810" s="51"/>
      <c r="BJ810" s="51"/>
      <c r="BK810" s="51"/>
      <c r="BL810" s="51"/>
      <c r="BM810" s="51"/>
      <c r="BN810" s="51"/>
      <c r="BO810" s="51"/>
      <c r="BP810" s="51"/>
      <c r="BQ810" s="51"/>
      <c r="BR810" s="51"/>
      <c r="BS810" s="51"/>
      <c r="BT810" s="51"/>
      <c r="BU810" s="51"/>
      <c r="BV810" s="51"/>
      <c r="BW810" s="51"/>
      <c r="BX810" s="51"/>
      <c r="BY810" s="51"/>
      <c r="BZ810" s="51"/>
      <c r="CA810" s="51"/>
      <c r="CB810" s="51"/>
      <c r="CC810" s="51"/>
      <c r="CD810" s="51"/>
      <c r="CE810" s="51"/>
      <c r="CF810" s="51"/>
      <c r="CG810" s="51"/>
      <c r="CH810" s="51"/>
      <c r="CI810" s="51"/>
      <c r="CJ810" s="51"/>
      <c r="CK810" s="51"/>
      <c r="CL810" s="51"/>
      <c r="CM810" s="51"/>
      <c r="CN810" s="51"/>
      <c r="CO810" s="51"/>
      <c r="CP810" s="51"/>
      <c r="CQ810" s="51"/>
      <c r="CR810" s="51"/>
      <c r="CS810" s="51"/>
      <c r="CT810" s="51"/>
      <c r="CU810" s="51"/>
      <c r="CV810" s="51"/>
      <c r="CW810" s="51"/>
      <c r="CX810" s="51"/>
      <c r="CY810" s="51"/>
      <c r="CZ810" s="51"/>
      <c r="DA810" s="51"/>
      <c r="DB810" s="51"/>
      <c r="DC810" s="51"/>
      <c r="DD810" s="51"/>
      <c r="DE810" s="51"/>
      <c r="DF810" s="51"/>
      <c r="DG810" s="51"/>
    </row>
    <row r="811">
      <c r="A811" s="51"/>
      <c r="B811" s="136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1"/>
      <c r="BH811" s="51"/>
      <c r="BI811" s="51"/>
      <c r="BJ811" s="51"/>
      <c r="BK811" s="51"/>
      <c r="BL811" s="51"/>
      <c r="BM811" s="51"/>
      <c r="BN811" s="51"/>
      <c r="BO811" s="51"/>
      <c r="BP811" s="51"/>
      <c r="BQ811" s="51"/>
      <c r="BR811" s="51"/>
      <c r="BS811" s="51"/>
      <c r="BT811" s="51"/>
      <c r="BU811" s="51"/>
      <c r="BV811" s="51"/>
      <c r="BW811" s="51"/>
      <c r="BX811" s="51"/>
      <c r="BY811" s="51"/>
      <c r="BZ811" s="51"/>
      <c r="CA811" s="51"/>
      <c r="CB811" s="51"/>
      <c r="CC811" s="51"/>
      <c r="CD811" s="51"/>
      <c r="CE811" s="51"/>
      <c r="CF811" s="51"/>
      <c r="CG811" s="51"/>
      <c r="CH811" s="51"/>
      <c r="CI811" s="51"/>
      <c r="CJ811" s="51"/>
      <c r="CK811" s="51"/>
      <c r="CL811" s="51"/>
      <c r="CM811" s="51"/>
      <c r="CN811" s="51"/>
      <c r="CO811" s="51"/>
      <c r="CP811" s="51"/>
      <c r="CQ811" s="51"/>
      <c r="CR811" s="51"/>
      <c r="CS811" s="51"/>
      <c r="CT811" s="51"/>
      <c r="CU811" s="51"/>
      <c r="CV811" s="51"/>
      <c r="CW811" s="51"/>
      <c r="CX811" s="51"/>
      <c r="CY811" s="51"/>
      <c r="CZ811" s="51"/>
      <c r="DA811" s="51"/>
      <c r="DB811" s="51"/>
      <c r="DC811" s="51"/>
      <c r="DD811" s="51"/>
      <c r="DE811" s="51"/>
      <c r="DF811" s="51"/>
      <c r="DG811" s="51"/>
    </row>
    <row r="812">
      <c r="A812" s="51"/>
      <c r="B812" s="136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1"/>
      <c r="BH812" s="51"/>
      <c r="BI812" s="51"/>
      <c r="BJ812" s="51"/>
      <c r="BK812" s="51"/>
      <c r="BL812" s="51"/>
      <c r="BM812" s="51"/>
      <c r="BN812" s="51"/>
      <c r="BO812" s="51"/>
      <c r="BP812" s="51"/>
      <c r="BQ812" s="51"/>
      <c r="BR812" s="51"/>
      <c r="BS812" s="51"/>
      <c r="BT812" s="51"/>
      <c r="BU812" s="51"/>
      <c r="BV812" s="51"/>
      <c r="BW812" s="51"/>
      <c r="BX812" s="51"/>
      <c r="BY812" s="51"/>
      <c r="BZ812" s="51"/>
      <c r="CA812" s="51"/>
      <c r="CB812" s="51"/>
      <c r="CC812" s="51"/>
      <c r="CD812" s="51"/>
      <c r="CE812" s="51"/>
      <c r="CF812" s="51"/>
      <c r="CG812" s="51"/>
      <c r="CH812" s="51"/>
      <c r="CI812" s="51"/>
      <c r="CJ812" s="51"/>
      <c r="CK812" s="51"/>
      <c r="CL812" s="51"/>
      <c r="CM812" s="51"/>
      <c r="CN812" s="51"/>
      <c r="CO812" s="51"/>
      <c r="CP812" s="51"/>
      <c r="CQ812" s="51"/>
      <c r="CR812" s="51"/>
      <c r="CS812" s="51"/>
      <c r="CT812" s="51"/>
      <c r="CU812" s="51"/>
      <c r="CV812" s="51"/>
      <c r="CW812" s="51"/>
      <c r="CX812" s="51"/>
      <c r="CY812" s="51"/>
      <c r="CZ812" s="51"/>
      <c r="DA812" s="51"/>
      <c r="DB812" s="51"/>
      <c r="DC812" s="51"/>
      <c r="DD812" s="51"/>
      <c r="DE812" s="51"/>
      <c r="DF812" s="51"/>
      <c r="DG812" s="51"/>
    </row>
    <row r="813">
      <c r="A813" s="51"/>
      <c r="B813" s="136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1"/>
      <c r="BH813" s="51"/>
      <c r="BI813" s="51"/>
      <c r="BJ813" s="51"/>
      <c r="BK813" s="51"/>
      <c r="BL813" s="51"/>
      <c r="BM813" s="51"/>
      <c r="BN813" s="51"/>
      <c r="BO813" s="51"/>
      <c r="BP813" s="51"/>
      <c r="BQ813" s="51"/>
      <c r="BR813" s="51"/>
      <c r="BS813" s="51"/>
      <c r="BT813" s="51"/>
      <c r="BU813" s="51"/>
      <c r="BV813" s="51"/>
      <c r="BW813" s="51"/>
      <c r="BX813" s="51"/>
      <c r="BY813" s="51"/>
      <c r="BZ813" s="51"/>
      <c r="CA813" s="51"/>
      <c r="CB813" s="51"/>
      <c r="CC813" s="51"/>
      <c r="CD813" s="51"/>
      <c r="CE813" s="51"/>
      <c r="CF813" s="51"/>
      <c r="CG813" s="51"/>
      <c r="CH813" s="51"/>
      <c r="CI813" s="51"/>
      <c r="CJ813" s="51"/>
      <c r="CK813" s="51"/>
      <c r="CL813" s="51"/>
      <c r="CM813" s="51"/>
      <c r="CN813" s="51"/>
      <c r="CO813" s="51"/>
      <c r="CP813" s="51"/>
      <c r="CQ813" s="51"/>
      <c r="CR813" s="51"/>
      <c r="CS813" s="51"/>
      <c r="CT813" s="51"/>
      <c r="CU813" s="51"/>
      <c r="CV813" s="51"/>
      <c r="CW813" s="51"/>
      <c r="CX813" s="51"/>
      <c r="CY813" s="51"/>
      <c r="CZ813" s="51"/>
      <c r="DA813" s="51"/>
      <c r="DB813" s="51"/>
      <c r="DC813" s="51"/>
      <c r="DD813" s="51"/>
      <c r="DE813" s="51"/>
      <c r="DF813" s="51"/>
      <c r="DG813" s="51"/>
    </row>
    <row r="814">
      <c r="A814" s="51"/>
      <c r="B814" s="136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1"/>
      <c r="BH814" s="51"/>
      <c r="BI814" s="51"/>
      <c r="BJ814" s="51"/>
      <c r="BK814" s="51"/>
      <c r="BL814" s="51"/>
      <c r="BM814" s="51"/>
      <c r="BN814" s="51"/>
      <c r="BO814" s="51"/>
      <c r="BP814" s="51"/>
      <c r="BQ814" s="51"/>
      <c r="BR814" s="51"/>
      <c r="BS814" s="51"/>
      <c r="BT814" s="51"/>
      <c r="BU814" s="51"/>
      <c r="BV814" s="51"/>
      <c r="BW814" s="51"/>
      <c r="BX814" s="51"/>
      <c r="BY814" s="51"/>
      <c r="BZ814" s="51"/>
      <c r="CA814" s="51"/>
      <c r="CB814" s="51"/>
      <c r="CC814" s="51"/>
      <c r="CD814" s="51"/>
      <c r="CE814" s="51"/>
      <c r="CF814" s="51"/>
      <c r="CG814" s="51"/>
      <c r="CH814" s="51"/>
      <c r="CI814" s="51"/>
      <c r="CJ814" s="51"/>
      <c r="CK814" s="51"/>
      <c r="CL814" s="51"/>
      <c r="CM814" s="51"/>
      <c r="CN814" s="51"/>
      <c r="CO814" s="51"/>
      <c r="CP814" s="51"/>
      <c r="CQ814" s="51"/>
      <c r="CR814" s="51"/>
      <c r="CS814" s="51"/>
      <c r="CT814" s="51"/>
      <c r="CU814" s="51"/>
      <c r="CV814" s="51"/>
      <c r="CW814" s="51"/>
      <c r="CX814" s="51"/>
      <c r="CY814" s="51"/>
      <c r="CZ814" s="51"/>
      <c r="DA814" s="51"/>
      <c r="DB814" s="51"/>
      <c r="DC814" s="51"/>
      <c r="DD814" s="51"/>
      <c r="DE814" s="51"/>
      <c r="DF814" s="51"/>
      <c r="DG814" s="51"/>
    </row>
    <row r="815">
      <c r="A815" s="51"/>
      <c r="B815" s="136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1"/>
      <c r="BH815" s="51"/>
      <c r="BI815" s="51"/>
      <c r="BJ815" s="51"/>
      <c r="BK815" s="51"/>
      <c r="BL815" s="51"/>
      <c r="BM815" s="51"/>
      <c r="BN815" s="51"/>
      <c r="BO815" s="51"/>
      <c r="BP815" s="51"/>
      <c r="BQ815" s="51"/>
      <c r="BR815" s="51"/>
      <c r="BS815" s="51"/>
      <c r="BT815" s="51"/>
      <c r="BU815" s="51"/>
      <c r="BV815" s="51"/>
      <c r="BW815" s="51"/>
      <c r="BX815" s="51"/>
      <c r="BY815" s="51"/>
      <c r="BZ815" s="51"/>
      <c r="CA815" s="51"/>
      <c r="CB815" s="51"/>
      <c r="CC815" s="51"/>
      <c r="CD815" s="51"/>
      <c r="CE815" s="51"/>
      <c r="CF815" s="51"/>
      <c r="CG815" s="51"/>
      <c r="CH815" s="51"/>
      <c r="CI815" s="51"/>
      <c r="CJ815" s="51"/>
      <c r="CK815" s="51"/>
      <c r="CL815" s="51"/>
      <c r="CM815" s="51"/>
      <c r="CN815" s="51"/>
      <c r="CO815" s="51"/>
      <c r="CP815" s="51"/>
      <c r="CQ815" s="51"/>
      <c r="CR815" s="51"/>
      <c r="CS815" s="51"/>
      <c r="CT815" s="51"/>
      <c r="CU815" s="51"/>
      <c r="CV815" s="51"/>
      <c r="CW815" s="51"/>
      <c r="CX815" s="51"/>
      <c r="CY815" s="51"/>
      <c r="CZ815" s="51"/>
      <c r="DA815" s="51"/>
      <c r="DB815" s="51"/>
      <c r="DC815" s="51"/>
      <c r="DD815" s="51"/>
      <c r="DE815" s="51"/>
      <c r="DF815" s="51"/>
      <c r="DG815" s="51"/>
    </row>
    <row r="816">
      <c r="A816" s="51"/>
      <c r="B816" s="136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1"/>
      <c r="BH816" s="51"/>
      <c r="BI816" s="51"/>
      <c r="BJ816" s="51"/>
      <c r="BK816" s="51"/>
      <c r="BL816" s="51"/>
      <c r="BM816" s="51"/>
      <c r="BN816" s="51"/>
      <c r="BO816" s="51"/>
      <c r="BP816" s="51"/>
      <c r="BQ816" s="51"/>
      <c r="BR816" s="51"/>
      <c r="BS816" s="51"/>
      <c r="BT816" s="51"/>
      <c r="BU816" s="51"/>
      <c r="BV816" s="51"/>
      <c r="BW816" s="51"/>
      <c r="BX816" s="51"/>
      <c r="BY816" s="51"/>
      <c r="BZ816" s="51"/>
      <c r="CA816" s="51"/>
      <c r="CB816" s="51"/>
      <c r="CC816" s="51"/>
      <c r="CD816" s="51"/>
      <c r="CE816" s="51"/>
      <c r="CF816" s="51"/>
      <c r="CG816" s="51"/>
      <c r="CH816" s="51"/>
      <c r="CI816" s="51"/>
      <c r="CJ816" s="51"/>
      <c r="CK816" s="51"/>
      <c r="CL816" s="51"/>
      <c r="CM816" s="51"/>
      <c r="CN816" s="51"/>
      <c r="CO816" s="51"/>
      <c r="CP816" s="51"/>
      <c r="CQ816" s="51"/>
      <c r="CR816" s="51"/>
      <c r="CS816" s="51"/>
      <c r="CT816" s="51"/>
      <c r="CU816" s="51"/>
      <c r="CV816" s="51"/>
      <c r="CW816" s="51"/>
      <c r="CX816" s="51"/>
      <c r="CY816" s="51"/>
      <c r="CZ816" s="51"/>
      <c r="DA816" s="51"/>
      <c r="DB816" s="51"/>
      <c r="DC816" s="51"/>
      <c r="DD816" s="51"/>
      <c r="DE816" s="51"/>
      <c r="DF816" s="51"/>
      <c r="DG816" s="51"/>
    </row>
    <row r="817">
      <c r="A817" s="51"/>
      <c r="B817" s="136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1"/>
      <c r="BH817" s="51"/>
      <c r="BI817" s="51"/>
      <c r="BJ817" s="51"/>
      <c r="BK817" s="51"/>
      <c r="BL817" s="51"/>
      <c r="BM817" s="51"/>
      <c r="BN817" s="51"/>
      <c r="BO817" s="51"/>
      <c r="BP817" s="51"/>
      <c r="BQ817" s="51"/>
      <c r="BR817" s="51"/>
      <c r="BS817" s="51"/>
      <c r="BT817" s="51"/>
      <c r="BU817" s="51"/>
      <c r="BV817" s="51"/>
      <c r="BW817" s="51"/>
      <c r="BX817" s="51"/>
      <c r="BY817" s="51"/>
      <c r="BZ817" s="51"/>
      <c r="CA817" s="51"/>
      <c r="CB817" s="51"/>
      <c r="CC817" s="51"/>
      <c r="CD817" s="51"/>
      <c r="CE817" s="51"/>
      <c r="CF817" s="51"/>
      <c r="CG817" s="51"/>
      <c r="CH817" s="51"/>
      <c r="CI817" s="51"/>
      <c r="CJ817" s="51"/>
      <c r="CK817" s="51"/>
      <c r="CL817" s="51"/>
      <c r="CM817" s="51"/>
      <c r="CN817" s="51"/>
      <c r="CO817" s="51"/>
      <c r="CP817" s="51"/>
      <c r="CQ817" s="51"/>
      <c r="CR817" s="51"/>
      <c r="CS817" s="51"/>
      <c r="CT817" s="51"/>
      <c r="CU817" s="51"/>
      <c r="CV817" s="51"/>
      <c r="CW817" s="51"/>
      <c r="CX817" s="51"/>
      <c r="CY817" s="51"/>
      <c r="CZ817" s="51"/>
      <c r="DA817" s="51"/>
      <c r="DB817" s="51"/>
      <c r="DC817" s="51"/>
      <c r="DD817" s="51"/>
      <c r="DE817" s="51"/>
      <c r="DF817" s="51"/>
      <c r="DG817" s="51"/>
    </row>
    <row r="818">
      <c r="A818" s="51"/>
      <c r="B818" s="136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51"/>
      <c r="BL818" s="51"/>
      <c r="BM818" s="51"/>
      <c r="BN818" s="51"/>
      <c r="BO818" s="51"/>
      <c r="BP818" s="51"/>
      <c r="BQ818" s="51"/>
      <c r="BR818" s="51"/>
      <c r="BS818" s="51"/>
      <c r="BT818" s="51"/>
      <c r="BU818" s="51"/>
      <c r="BV818" s="51"/>
      <c r="BW818" s="51"/>
      <c r="BX818" s="51"/>
      <c r="BY818" s="51"/>
      <c r="BZ818" s="51"/>
      <c r="CA818" s="51"/>
      <c r="CB818" s="51"/>
      <c r="CC818" s="51"/>
      <c r="CD818" s="51"/>
      <c r="CE818" s="51"/>
      <c r="CF818" s="51"/>
      <c r="CG818" s="51"/>
      <c r="CH818" s="51"/>
      <c r="CI818" s="51"/>
      <c r="CJ818" s="51"/>
      <c r="CK818" s="51"/>
      <c r="CL818" s="51"/>
      <c r="CM818" s="51"/>
      <c r="CN818" s="51"/>
      <c r="CO818" s="51"/>
      <c r="CP818" s="51"/>
      <c r="CQ818" s="51"/>
      <c r="CR818" s="51"/>
      <c r="CS818" s="51"/>
      <c r="CT818" s="51"/>
      <c r="CU818" s="51"/>
      <c r="CV818" s="51"/>
      <c r="CW818" s="51"/>
      <c r="CX818" s="51"/>
      <c r="CY818" s="51"/>
      <c r="CZ818" s="51"/>
      <c r="DA818" s="51"/>
      <c r="DB818" s="51"/>
      <c r="DC818" s="51"/>
      <c r="DD818" s="51"/>
      <c r="DE818" s="51"/>
      <c r="DF818" s="51"/>
      <c r="DG818" s="51"/>
    </row>
    <row r="819">
      <c r="A819" s="51"/>
      <c r="B819" s="136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51"/>
      <c r="BN819" s="51"/>
      <c r="BO819" s="51"/>
      <c r="BP819" s="51"/>
      <c r="BQ819" s="51"/>
      <c r="BR819" s="51"/>
      <c r="BS819" s="51"/>
      <c r="BT819" s="51"/>
      <c r="BU819" s="51"/>
      <c r="BV819" s="51"/>
      <c r="BW819" s="51"/>
      <c r="BX819" s="51"/>
      <c r="BY819" s="51"/>
      <c r="BZ819" s="51"/>
      <c r="CA819" s="51"/>
      <c r="CB819" s="51"/>
      <c r="CC819" s="51"/>
      <c r="CD819" s="51"/>
      <c r="CE819" s="51"/>
      <c r="CF819" s="51"/>
      <c r="CG819" s="51"/>
      <c r="CH819" s="51"/>
      <c r="CI819" s="51"/>
      <c r="CJ819" s="51"/>
      <c r="CK819" s="51"/>
      <c r="CL819" s="51"/>
      <c r="CM819" s="51"/>
      <c r="CN819" s="51"/>
      <c r="CO819" s="51"/>
      <c r="CP819" s="51"/>
      <c r="CQ819" s="51"/>
      <c r="CR819" s="51"/>
      <c r="CS819" s="51"/>
      <c r="CT819" s="51"/>
      <c r="CU819" s="51"/>
      <c r="CV819" s="51"/>
      <c r="CW819" s="51"/>
      <c r="CX819" s="51"/>
      <c r="CY819" s="51"/>
      <c r="CZ819" s="51"/>
      <c r="DA819" s="51"/>
      <c r="DB819" s="51"/>
      <c r="DC819" s="51"/>
      <c r="DD819" s="51"/>
      <c r="DE819" s="51"/>
      <c r="DF819" s="51"/>
      <c r="DG819" s="51"/>
    </row>
    <row r="820">
      <c r="A820" s="51"/>
      <c r="B820" s="136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51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51"/>
      <c r="BH820" s="51"/>
      <c r="BI820" s="51"/>
      <c r="BJ820" s="51"/>
      <c r="BK820" s="51"/>
      <c r="BL820" s="51"/>
      <c r="BM820" s="51"/>
      <c r="BN820" s="51"/>
      <c r="BO820" s="51"/>
      <c r="BP820" s="51"/>
      <c r="BQ820" s="51"/>
      <c r="BR820" s="51"/>
      <c r="BS820" s="51"/>
      <c r="BT820" s="51"/>
      <c r="BU820" s="51"/>
      <c r="BV820" s="51"/>
      <c r="BW820" s="51"/>
      <c r="BX820" s="51"/>
      <c r="BY820" s="51"/>
      <c r="BZ820" s="51"/>
      <c r="CA820" s="51"/>
      <c r="CB820" s="51"/>
      <c r="CC820" s="51"/>
      <c r="CD820" s="51"/>
      <c r="CE820" s="51"/>
      <c r="CF820" s="51"/>
      <c r="CG820" s="51"/>
      <c r="CH820" s="51"/>
      <c r="CI820" s="51"/>
      <c r="CJ820" s="51"/>
      <c r="CK820" s="51"/>
      <c r="CL820" s="51"/>
      <c r="CM820" s="51"/>
      <c r="CN820" s="51"/>
      <c r="CO820" s="51"/>
      <c r="CP820" s="51"/>
      <c r="CQ820" s="51"/>
      <c r="CR820" s="51"/>
      <c r="CS820" s="51"/>
      <c r="CT820" s="51"/>
      <c r="CU820" s="51"/>
      <c r="CV820" s="51"/>
      <c r="CW820" s="51"/>
      <c r="CX820" s="51"/>
      <c r="CY820" s="51"/>
      <c r="CZ820" s="51"/>
      <c r="DA820" s="51"/>
      <c r="DB820" s="51"/>
      <c r="DC820" s="51"/>
      <c r="DD820" s="51"/>
      <c r="DE820" s="51"/>
      <c r="DF820" s="51"/>
      <c r="DG820" s="51"/>
    </row>
    <row r="821">
      <c r="A821" s="51"/>
      <c r="B821" s="136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51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51"/>
      <c r="BH821" s="51"/>
      <c r="BI821" s="51"/>
      <c r="BJ821" s="51"/>
      <c r="BK821" s="51"/>
      <c r="BL821" s="51"/>
      <c r="BM821" s="51"/>
      <c r="BN821" s="51"/>
      <c r="BO821" s="51"/>
      <c r="BP821" s="51"/>
      <c r="BQ821" s="51"/>
      <c r="BR821" s="51"/>
      <c r="BS821" s="51"/>
      <c r="BT821" s="51"/>
      <c r="BU821" s="51"/>
      <c r="BV821" s="51"/>
      <c r="BW821" s="51"/>
      <c r="BX821" s="51"/>
      <c r="BY821" s="51"/>
      <c r="BZ821" s="51"/>
      <c r="CA821" s="51"/>
      <c r="CB821" s="51"/>
      <c r="CC821" s="51"/>
      <c r="CD821" s="51"/>
      <c r="CE821" s="51"/>
      <c r="CF821" s="51"/>
      <c r="CG821" s="51"/>
      <c r="CH821" s="51"/>
      <c r="CI821" s="51"/>
      <c r="CJ821" s="51"/>
      <c r="CK821" s="51"/>
      <c r="CL821" s="51"/>
      <c r="CM821" s="51"/>
      <c r="CN821" s="51"/>
      <c r="CO821" s="51"/>
      <c r="CP821" s="51"/>
      <c r="CQ821" s="51"/>
      <c r="CR821" s="51"/>
      <c r="CS821" s="51"/>
      <c r="CT821" s="51"/>
      <c r="CU821" s="51"/>
      <c r="CV821" s="51"/>
      <c r="CW821" s="51"/>
      <c r="CX821" s="51"/>
      <c r="CY821" s="51"/>
      <c r="CZ821" s="51"/>
      <c r="DA821" s="51"/>
      <c r="DB821" s="51"/>
      <c r="DC821" s="51"/>
      <c r="DD821" s="51"/>
      <c r="DE821" s="51"/>
      <c r="DF821" s="51"/>
      <c r="DG821" s="51"/>
    </row>
    <row r="822">
      <c r="A822" s="51"/>
      <c r="B822" s="136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51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51"/>
      <c r="BH822" s="51"/>
      <c r="BI822" s="51"/>
      <c r="BJ822" s="51"/>
      <c r="BK822" s="51"/>
      <c r="BL822" s="51"/>
      <c r="BM822" s="51"/>
      <c r="BN822" s="51"/>
      <c r="BO822" s="51"/>
      <c r="BP822" s="51"/>
      <c r="BQ822" s="51"/>
      <c r="BR822" s="51"/>
      <c r="BS822" s="51"/>
      <c r="BT822" s="51"/>
      <c r="BU822" s="51"/>
      <c r="BV822" s="51"/>
      <c r="BW822" s="51"/>
      <c r="BX822" s="51"/>
      <c r="BY822" s="51"/>
      <c r="BZ822" s="51"/>
      <c r="CA822" s="51"/>
      <c r="CB822" s="51"/>
      <c r="CC822" s="51"/>
      <c r="CD822" s="51"/>
      <c r="CE822" s="51"/>
      <c r="CF822" s="51"/>
      <c r="CG822" s="51"/>
      <c r="CH822" s="51"/>
      <c r="CI822" s="51"/>
      <c r="CJ822" s="51"/>
      <c r="CK822" s="51"/>
      <c r="CL822" s="51"/>
      <c r="CM822" s="51"/>
      <c r="CN822" s="51"/>
      <c r="CO822" s="51"/>
      <c r="CP822" s="51"/>
      <c r="CQ822" s="51"/>
      <c r="CR822" s="51"/>
      <c r="CS822" s="51"/>
      <c r="CT822" s="51"/>
      <c r="CU822" s="51"/>
      <c r="CV822" s="51"/>
      <c r="CW822" s="51"/>
      <c r="CX822" s="51"/>
      <c r="CY822" s="51"/>
      <c r="CZ822" s="51"/>
      <c r="DA822" s="51"/>
      <c r="DB822" s="51"/>
      <c r="DC822" s="51"/>
      <c r="DD822" s="51"/>
      <c r="DE822" s="51"/>
      <c r="DF822" s="51"/>
      <c r="DG822" s="51"/>
    </row>
    <row r="823">
      <c r="A823" s="51"/>
      <c r="B823" s="136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51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51"/>
      <c r="BH823" s="51"/>
      <c r="BI823" s="51"/>
      <c r="BJ823" s="51"/>
      <c r="BK823" s="51"/>
      <c r="BL823" s="51"/>
      <c r="BM823" s="51"/>
      <c r="BN823" s="51"/>
      <c r="BO823" s="51"/>
      <c r="BP823" s="51"/>
      <c r="BQ823" s="51"/>
      <c r="BR823" s="51"/>
      <c r="BS823" s="51"/>
      <c r="BT823" s="51"/>
      <c r="BU823" s="51"/>
      <c r="BV823" s="51"/>
      <c r="BW823" s="51"/>
      <c r="BX823" s="51"/>
      <c r="BY823" s="51"/>
      <c r="BZ823" s="51"/>
      <c r="CA823" s="51"/>
      <c r="CB823" s="51"/>
      <c r="CC823" s="51"/>
      <c r="CD823" s="51"/>
      <c r="CE823" s="51"/>
      <c r="CF823" s="51"/>
      <c r="CG823" s="51"/>
      <c r="CH823" s="51"/>
      <c r="CI823" s="51"/>
      <c r="CJ823" s="51"/>
      <c r="CK823" s="51"/>
      <c r="CL823" s="51"/>
      <c r="CM823" s="51"/>
      <c r="CN823" s="51"/>
      <c r="CO823" s="51"/>
      <c r="CP823" s="51"/>
      <c r="CQ823" s="51"/>
      <c r="CR823" s="51"/>
      <c r="CS823" s="51"/>
      <c r="CT823" s="51"/>
      <c r="CU823" s="51"/>
      <c r="CV823" s="51"/>
      <c r="CW823" s="51"/>
      <c r="CX823" s="51"/>
      <c r="CY823" s="51"/>
      <c r="CZ823" s="51"/>
      <c r="DA823" s="51"/>
      <c r="DB823" s="51"/>
      <c r="DC823" s="51"/>
      <c r="DD823" s="51"/>
      <c r="DE823" s="51"/>
      <c r="DF823" s="51"/>
      <c r="DG823" s="51"/>
    </row>
    <row r="824">
      <c r="A824" s="51"/>
      <c r="B824" s="136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51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51"/>
      <c r="BH824" s="51"/>
      <c r="BI824" s="51"/>
      <c r="BJ824" s="51"/>
      <c r="BK824" s="51"/>
      <c r="BL824" s="51"/>
      <c r="BM824" s="51"/>
      <c r="BN824" s="51"/>
      <c r="BO824" s="51"/>
      <c r="BP824" s="51"/>
      <c r="BQ824" s="51"/>
      <c r="BR824" s="51"/>
      <c r="BS824" s="51"/>
      <c r="BT824" s="51"/>
      <c r="BU824" s="51"/>
      <c r="BV824" s="51"/>
      <c r="BW824" s="51"/>
      <c r="BX824" s="51"/>
      <c r="BY824" s="51"/>
      <c r="BZ824" s="51"/>
      <c r="CA824" s="51"/>
      <c r="CB824" s="51"/>
      <c r="CC824" s="51"/>
      <c r="CD824" s="51"/>
      <c r="CE824" s="51"/>
      <c r="CF824" s="51"/>
      <c r="CG824" s="51"/>
      <c r="CH824" s="51"/>
      <c r="CI824" s="51"/>
      <c r="CJ824" s="51"/>
      <c r="CK824" s="51"/>
      <c r="CL824" s="51"/>
      <c r="CM824" s="51"/>
      <c r="CN824" s="51"/>
      <c r="CO824" s="51"/>
      <c r="CP824" s="51"/>
      <c r="CQ824" s="51"/>
      <c r="CR824" s="51"/>
      <c r="CS824" s="51"/>
      <c r="CT824" s="51"/>
      <c r="CU824" s="51"/>
      <c r="CV824" s="51"/>
      <c r="CW824" s="51"/>
      <c r="CX824" s="51"/>
      <c r="CY824" s="51"/>
      <c r="CZ824" s="51"/>
      <c r="DA824" s="51"/>
      <c r="DB824" s="51"/>
      <c r="DC824" s="51"/>
      <c r="DD824" s="51"/>
      <c r="DE824" s="51"/>
      <c r="DF824" s="51"/>
      <c r="DG824" s="51"/>
    </row>
    <row r="825">
      <c r="A825" s="51"/>
      <c r="B825" s="136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51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51"/>
      <c r="BH825" s="51"/>
      <c r="BI825" s="51"/>
      <c r="BJ825" s="51"/>
      <c r="BK825" s="51"/>
      <c r="BL825" s="51"/>
      <c r="BM825" s="51"/>
      <c r="BN825" s="51"/>
      <c r="BO825" s="51"/>
      <c r="BP825" s="51"/>
      <c r="BQ825" s="51"/>
      <c r="BR825" s="51"/>
      <c r="BS825" s="51"/>
      <c r="BT825" s="51"/>
      <c r="BU825" s="51"/>
      <c r="BV825" s="51"/>
      <c r="BW825" s="51"/>
      <c r="BX825" s="51"/>
      <c r="BY825" s="51"/>
      <c r="BZ825" s="51"/>
      <c r="CA825" s="51"/>
      <c r="CB825" s="51"/>
      <c r="CC825" s="51"/>
      <c r="CD825" s="51"/>
      <c r="CE825" s="51"/>
      <c r="CF825" s="51"/>
      <c r="CG825" s="51"/>
      <c r="CH825" s="51"/>
      <c r="CI825" s="51"/>
      <c r="CJ825" s="51"/>
      <c r="CK825" s="51"/>
      <c r="CL825" s="51"/>
      <c r="CM825" s="51"/>
      <c r="CN825" s="51"/>
      <c r="CO825" s="51"/>
      <c r="CP825" s="51"/>
      <c r="CQ825" s="51"/>
      <c r="CR825" s="51"/>
      <c r="CS825" s="51"/>
      <c r="CT825" s="51"/>
      <c r="CU825" s="51"/>
      <c r="CV825" s="51"/>
      <c r="CW825" s="51"/>
      <c r="CX825" s="51"/>
      <c r="CY825" s="51"/>
      <c r="CZ825" s="51"/>
      <c r="DA825" s="51"/>
      <c r="DB825" s="51"/>
      <c r="DC825" s="51"/>
      <c r="DD825" s="51"/>
      <c r="DE825" s="51"/>
      <c r="DF825" s="51"/>
      <c r="DG825" s="51"/>
    </row>
    <row r="826">
      <c r="A826" s="51"/>
      <c r="B826" s="136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51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51"/>
      <c r="BH826" s="51"/>
      <c r="BI826" s="51"/>
      <c r="BJ826" s="51"/>
      <c r="BK826" s="51"/>
      <c r="BL826" s="51"/>
      <c r="BM826" s="51"/>
      <c r="BN826" s="51"/>
      <c r="BO826" s="51"/>
      <c r="BP826" s="51"/>
      <c r="BQ826" s="51"/>
      <c r="BR826" s="51"/>
      <c r="BS826" s="51"/>
      <c r="BT826" s="51"/>
      <c r="BU826" s="51"/>
      <c r="BV826" s="51"/>
      <c r="BW826" s="51"/>
      <c r="BX826" s="51"/>
      <c r="BY826" s="51"/>
      <c r="BZ826" s="51"/>
      <c r="CA826" s="51"/>
      <c r="CB826" s="51"/>
      <c r="CC826" s="51"/>
      <c r="CD826" s="51"/>
      <c r="CE826" s="51"/>
      <c r="CF826" s="51"/>
      <c r="CG826" s="51"/>
      <c r="CH826" s="51"/>
      <c r="CI826" s="51"/>
      <c r="CJ826" s="51"/>
      <c r="CK826" s="51"/>
      <c r="CL826" s="51"/>
      <c r="CM826" s="51"/>
      <c r="CN826" s="51"/>
      <c r="CO826" s="51"/>
      <c r="CP826" s="51"/>
      <c r="CQ826" s="51"/>
      <c r="CR826" s="51"/>
      <c r="CS826" s="51"/>
      <c r="CT826" s="51"/>
      <c r="CU826" s="51"/>
      <c r="CV826" s="51"/>
      <c r="CW826" s="51"/>
      <c r="CX826" s="51"/>
      <c r="CY826" s="51"/>
      <c r="CZ826" s="51"/>
      <c r="DA826" s="51"/>
      <c r="DB826" s="51"/>
      <c r="DC826" s="51"/>
      <c r="DD826" s="51"/>
      <c r="DE826" s="51"/>
      <c r="DF826" s="51"/>
      <c r="DG826" s="51"/>
    </row>
    <row r="827">
      <c r="A827" s="51"/>
      <c r="B827" s="136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51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51"/>
      <c r="BH827" s="51"/>
      <c r="BI827" s="51"/>
      <c r="BJ827" s="51"/>
      <c r="BK827" s="51"/>
      <c r="BL827" s="51"/>
      <c r="BM827" s="51"/>
      <c r="BN827" s="51"/>
      <c r="BO827" s="51"/>
      <c r="BP827" s="51"/>
      <c r="BQ827" s="51"/>
      <c r="BR827" s="51"/>
      <c r="BS827" s="51"/>
      <c r="BT827" s="51"/>
      <c r="BU827" s="51"/>
      <c r="BV827" s="51"/>
      <c r="BW827" s="51"/>
      <c r="BX827" s="51"/>
      <c r="BY827" s="51"/>
      <c r="BZ827" s="51"/>
      <c r="CA827" s="51"/>
      <c r="CB827" s="51"/>
      <c r="CC827" s="51"/>
      <c r="CD827" s="51"/>
      <c r="CE827" s="51"/>
      <c r="CF827" s="51"/>
      <c r="CG827" s="51"/>
      <c r="CH827" s="51"/>
      <c r="CI827" s="51"/>
      <c r="CJ827" s="51"/>
      <c r="CK827" s="51"/>
      <c r="CL827" s="51"/>
      <c r="CM827" s="51"/>
      <c r="CN827" s="51"/>
      <c r="CO827" s="51"/>
      <c r="CP827" s="51"/>
      <c r="CQ827" s="51"/>
      <c r="CR827" s="51"/>
      <c r="CS827" s="51"/>
      <c r="CT827" s="51"/>
      <c r="CU827" s="51"/>
      <c r="CV827" s="51"/>
      <c r="CW827" s="51"/>
      <c r="CX827" s="51"/>
      <c r="CY827" s="51"/>
      <c r="CZ827" s="51"/>
      <c r="DA827" s="51"/>
      <c r="DB827" s="51"/>
      <c r="DC827" s="51"/>
      <c r="DD827" s="51"/>
      <c r="DE827" s="51"/>
      <c r="DF827" s="51"/>
      <c r="DG827" s="51"/>
    </row>
    <row r="828">
      <c r="A828" s="51"/>
      <c r="B828" s="136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51"/>
      <c r="BH828" s="51"/>
      <c r="BI828" s="51"/>
      <c r="BJ828" s="51"/>
      <c r="BK828" s="51"/>
      <c r="BL828" s="51"/>
      <c r="BM828" s="51"/>
      <c r="BN828" s="51"/>
      <c r="BO828" s="51"/>
      <c r="BP828" s="51"/>
      <c r="BQ828" s="51"/>
      <c r="BR828" s="51"/>
      <c r="BS828" s="51"/>
      <c r="BT828" s="51"/>
      <c r="BU828" s="51"/>
      <c r="BV828" s="51"/>
      <c r="BW828" s="51"/>
      <c r="BX828" s="51"/>
      <c r="BY828" s="51"/>
      <c r="BZ828" s="51"/>
      <c r="CA828" s="51"/>
      <c r="CB828" s="51"/>
      <c r="CC828" s="51"/>
      <c r="CD828" s="51"/>
      <c r="CE828" s="51"/>
      <c r="CF828" s="51"/>
      <c r="CG828" s="51"/>
      <c r="CH828" s="51"/>
      <c r="CI828" s="51"/>
      <c r="CJ828" s="51"/>
      <c r="CK828" s="51"/>
      <c r="CL828" s="51"/>
      <c r="CM828" s="51"/>
      <c r="CN828" s="51"/>
      <c r="CO828" s="51"/>
      <c r="CP828" s="51"/>
      <c r="CQ828" s="51"/>
      <c r="CR828" s="51"/>
      <c r="CS828" s="51"/>
      <c r="CT828" s="51"/>
      <c r="CU828" s="51"/>
      <c r="CV828" s="51"/>
      <c r="CW828" s="51"/>
      <c r="CX828" s="51"/>
      <c r="CY828" s="51"/>
      <c r="CZ828" s="51"/>
      <c r="DA828" s="51"/>
      <c r="DB828" s="51"/>
      <c r="DC828" s="51"/>
      <c r="DD828" s="51"/>
      <c r="DE828" s="51"/>
      <c r="DF828" s="51"/>
      <c r="DG828" s="51"/>
    </row>
    <row r="829">
      <c r="A829" s="51"/>
      <c r="B829" s="136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51"/>
      <c r="BH829" s="51"/>
      <c r="BI829" s="51"/>
      <c r="BJ829" s="51"/>
      <c r="BK829" s="51"/>
      <c r="BL829" s="51"/>
      <c r="BM829" s="51"/>
      <c r="BN829" s="51"/>
      <c r="BO829" s="51"/>
      <c r="BP829" s="51"/>
      <c r="BQ829" s="51"/>
      <c r="BR829" s="51"/>
      <c r="BS829" s="51"/>
      <c r="BT829" s="51"/>
      <c r="BU829" s="51"/>
      <c r="BV829" s="51"/>
      <c r="BW829" s="51"/>
      <c r="BX829" s="51"/>
      <c r="BY829" s="51"/>
      <c r="BZ829" s="51"/>
      <c r="CA829" s="51"/>
      <c r="CB829" s="51"/>
      <c r="CC829" s="51"/>
      <c r="CD829" s="51"/>
      <c r="CE829" s="51"/>
      <c r="CF829" s="51"/>
      <c r="CG829" s="51"/>
      <c r="CH829" s="51"/>
      <c r="CI829" s="51"/>
      <c r="CJ829" s="51"/>
      <c r="CK829" s="51"/>
      <c r="CL829" s="51"/>
      <c r="CM829" s="51"/>
      <c r="CN829" s="51"/>
      <c r="CO829" s="51"/>
      <c r="CP829" s="51"/>
      <c r="CQ829" s="51"/>
      <c r="CR829" s="51"/>
      <c r="CS829" s="51"/>
      <c r="CT829" s="51"/>
      <c r="CU829" s="51"/>
      <c r="CV829" s="51"/>
      <c r="CW829" s="51"/>
      <c r="CX829" s="51"/>
      <c r="CY829" s="51"/>
      <c r="CZ829" s="51"/>
      <c r="DA829" s="51"/>
      <c r="DB829" s="51"/>
      <c r="DC829" s="51"/>
      <c r="DD829" s="51"/>
      <c r="DE829" s="51"/>
      <c r="DF829" s="51"/>
      <c r="DG829" s="51"/>
    </row>
    <row r="830">
      <c r="A830" s="51"/>
      <c r="B830" s="136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51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51"/>
      <c r="BH830" s="51"/>
      <c r="BI830" s="51"/>
      <c r="BJ830" s="51"/>
      <c r="BK830" s="51"/>
      <c r="BL830" s="51"/>
      <c r="BM830" s="51"/>
      <c r="BN830" s="51"/>
      <c r="BO830" s="51"/>
      <c r="BP830" s="51"/>
      <c r="BQ830" s="51"/>
      <c r="BR830" s="51"/>
      <c r="BS830" s="51"/>
      <c r="BT830" s="51"/>
      <c r="BU830" s="51"/>
      <c r="BV830" s="51"/>
      <c r="BW830" s="51"/>
      <c r="BX830" s="51"/>
      <c r="BY830" s="51"/>
      <c r="BZ830" s="51"/>
      <c r="CA830" s="51"/>
      <c r="CB830" s="51"/>
      <c r="CC830" s="51"/>
      <c r="CD830" s="51"/>
      <c r="CE830" s="51"/>
      <c r="CF830" s="51"/>
      <c r="CG830" s="51"/>
      <c r="CH830" s="51"/>
      <c r="CI830" s="51"/>
      <c r="CJ830" s="51"/>
      <c r="CK830" s="51"/>
      <c r="CL830" s="51"/>
      <c r="CM830" s="51"/>
      <c r="CN830" s="51"/>
      <c r="CO830" s="51"/>
      <c r="CP830" s="51"/>
      <c r="CQ830" s="51"/>
      <c r="CR830" s="51"/>
      <c r="CS830" s="51"/>
      <c r="CT830" s="51"/>
      <c r="CU830" s="51"/>
      <c r="CV830" s="51"/>
      <c r="CW830" s="51"/>
      <c r="CX830" s="51"/>
      <c r="CY830" s="51"/>
      <c r="CZ830" s="51"/>
      <c r="DA830" s="51"/>
      <c r="DB830" s="51"/>
      <c r="DC830" s="51"/>
      <c r="DD830" s="51"/>
      <c r="DE830" s="51"/>
      <c r="DF830" s="51"/>
      <c r="DG830" s="51"/>
    </row>
    <row r="831">
      <c r="A831" s="51"/>
      <c r="B831" s="136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51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51"/>
      <c r="BH831" s="51"/>
      <c r="BI831" s="51"/>
      <c r="BJ831" s="51"/>
      <c r="BK831" s="51"/>
      <c r="BL831" s="51"/>
      <c r="BM831" s="51"/>
      <c r="BN831" s="51"/>
      <c r="BO831" s="51"/>
      <c r="BP831" s="51"/>
      <c r="BQ831" s="51"/>
      <c r="BR831" s="51"/>
      <c r="BS831" s="51"/>
      <c r="BT831" s="51"/>
      <c r="BU831" s="51"/>
      <c r="BV831" s="51"/>
      <c r="BW831" s="51"/>
      <c r="BX831" s="51"/>
      <c r="BY831" s="51"/>
      <c r="BZ831" s="51"/>
      <c r="CA831" s="51"/>
      <c r="CB831" s="51"/>
      <c r="CC831" s="51"/>
      <c r="CD831" s="51"/>
      <c r="CE831" s="51"/>
      <c r="CF831" s="51"/>
      <c r="CG831" s="51"/>
      <c r="CH831" s="51"/>
      <c r="CI831" s="51"/>
      <c r="CJ831" s="51"/>
      <c r="CK831" s="51"/>
      <c r="CL831" s="51"/>
      <c r="CM831" s="51"/>
      <c r="CN831" s="51"/>
      <c r="CO831" s="51"/>
      <c r="CP831" s="51"/>
      <c r="CQ831" s="51"/>
      <c r="CR831" s="51"/>
      <c r="CS831" s="51"/>
      <c r="CT831" s="51"/>
      <c r="CU831" s="51"/>
      <c r="CV831" s="51"/>
      <c r="CW831" s="51"/>
      <c r="CX831" s="51"/>
      <c r="CY831" s="51"/>
      <c r="CZ831" s="51"/>
      <c r="DA831" s="51"/>
      <c r="DB831" s="51"/>
      <c r="DC831" s="51"/>
      <c r="DD831" s="51"/>
      <c r="DE831" s="51"/>
      <c r="DF831" s="51"/>
      <c r="DG831" s="51"/>
    </row>
    <row r="832">
      <c r="A832" s="51"/>
      <c r="B832" s="136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51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51"/>
      <c r="BH832" s="51"/>
      <c r="BI832" s="51"/>
      <c r="BJ832" s="51"/>
      <c r="BK832" s="51"/>
      <c r="BL832" s="51"/>
      <c r="BM832" s="51"/>
      <c r="BN832" s="51"/>
      <c r="BO832" s="51"/>
      <c r="BP832" s="51"/>
      <c r="BQ832" s="51"/>
      <c r="BR832" s="51"/>
      <c r="BS832" s="51"/>
      <c r="BT832" s="51"/>
      <c r="BU832" s="51"/>
      <c r="BV832" s="51"/>
      <c r="BW832" s="51"/>
      <c r="BX832" s="51"/>
      <c r="BY832" s="51"/>
      <c r="BZ832" s="51"/>
      <c r="CA832" s="51"/>
      <c r="CB832" s="51"/>
      <c r="CC832" s="51"/>
      <c r="CD832" s="51"/>
      <c r="CE832" s="51"/>
      <c r="CF832" s="51"/>
      <c r="CG832" s="51"/>
      <c r="CH832" s="51"/>
      <c r="CI832" s="51"/>
      <c r="CJ832" s="51"/>
      <c r="CK832" s="51"/>
      <c r="CL832" s="51"/>
      <c r="CM832" s="51"/>
      <c r="CN832" s="51"/>
      <c r="CO832" s="51"/>
      <c r="CP832" s="51"/>
      <c r="CQ832" s="51"/>
      <c r="CR832" s="51"/>
      <c r="CS832" s="51"/>
      <c r="CT832" s="51"/>
      <c r="CU832" s="51"/>
      <c r="CV832" s="51"/>
      <c r="CW832" s="51"/>
      <c r="CX832" s="51"/>
      <c r="CY832" s="51"/>
      <c r="CZ832" s="51"/>
      <c r="DA832" s="51"/>
      <c r="DB832" s="51"/>
      <c r="DC832" s="51"/>
      <c r="DD832" s="51"/>
      <c r="DE832" s="51"/>
      <c r="DF832" s="51"/>
      <c r="DG832" s="51"/>
    </row>
    <row r="833">
      <c r="A833" s="51"/>
      <c r="B833" s="136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51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51"/>
      <c r="BH833" s="51"/>
      <c r="BI833" s="51"/>
      <c r="BJ833" s="51"/>
      <c r="BK833" s="51"/>
      <c r="BL833" s="51"/>
      <c r="BM833" s="51"/>
      <c r="BN833" s="51"/>
      <c r="BO833" s="51"/>
      <c r="BP833" s="51"/>
      <c r="BQ833" s="51"/>
      <c r="BR833" s="51"/>
      <c r="BS833" s="51"/>
      <c r="BT833" s="51"/>
      <c r="BU833" s="51"/>
      <c r="BV833" s="51"/>
      <c r="BW833" s="51"/>
      <c r="BX833" s="51"/>
      <c r="BY833" s="51"/>
      <c r="BZ833" s="51"/>
      <c r="CA833" s="51"/>
      <c r="CB833" s="51"/>
      <c r="CC833" s="51"/>
      <c r="CD833" s="51"/>
      <c r="CE833" s="51"/>
      <c r="CF833" s="51"/>
      <c r="CG833" s="51"/>
      <c r="CH833" s="51"/>
      <c r="CI833" s="51"/>
      <c r="CJ833" s="51"/>
      <c r="CK833" s="51"/>
      <c r="CL833" s="51"/>
      <c r="CM833" s="51"/>
      <c r="CN833" s="51"/>
      <c r="CO833" s="51"/>
      <c r="CP833" s="51"/>
      <c r="CQ833" s="51"/>
      <c r="CR833" s="51"/>
      <c r="CS833" s="51"/>
      <c r="CT833" s="51"/>
      <c r="CU833" s="51"/>
      <c r="CV833" s="51"/>
      <c r="CW833" s="51"/>
      <c r="CX833" s="51"/>
      <c r="CY833" s="51"/>
      <c r="CZ833" s="51"/>
      <c r="DA833" s="51"/>
      <c r="DB833" s="51"/>
      <c r="DC833" s="51"/>
      <c r="DD833" s="51"/>
      <c r="DE833" s="51"/>
      <c r="DF833" s="51"/>
      <c r="DG833" s="51"/>
    </row>
    <row r="834">
      <c r="A834" s="51"/>
      <c r="B834" s="136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51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51"/>
      <c r="BH834" s="51"/>
      <c r="BI834" s="51"/>
      <c r="BJ834" s="51"/>
      <c r="BK834" s="51"/>
      <c r="BL834" s="51"/>
      <c r="BM834" s="51"/>
      <c r="BN834" s="51"/>
      <c r="BO834" s="51"/>
      <c r="BP834" s="51"/>
      <c r="BQ834" s="51"/>
      <c r="BR834" s="51"/>
      <c r="BS834" s="51"/>
      <c r="BT834" s="51"/>
      <c r="BU834" s="51"/>
      <c r="BV834" s="51"/>
      <c r="BW834" s="51"/>
      <c r="BX834" s="51"/>
      <c r="BY834" s="51"/>
      <c r="BZ834" s="51"/>
      <c r="CA834" s="51"/>
      <c r="CB834" s="51"/>
      <c r="CC834" s="51"/>
      <c r="CD834" s="51"/>
      <c r="CE834" s="51"/>
      <c r="CF834" s="51"/>
      <c r="CG834" s="51"/>
      <c r="CH834" s="51"/>
      <c r="CI834" s="51"/>
      <c r="CJ834" s="51"/>
      <c r="CK834" s="51"/>
      <c r="CL834" s="51"/>
      <c r="CM834" s="51"/>
      <c r="CN834" s="51"/>
      <c r="CO834" s="51"/>
      <c r="CP834" s="51"/>
      <c r="CQ834" s="51"/>
      <c r="CR834" s="51"/>
      <c r="CS834" s="51"/>
      <c r="CT834" s="51"/>
      <c r="CU834" s="51"/>
      <c r="CV834" s="51"/>
      <c r="CW834" s="51"/>
      <c r="CX834" s="51"/>
      <c r="CY834" s="51"/>
      <c r="CZ834" s="51"/>
      <c r="DA834" s="51"/>
      <c r="DB834" s="51"/>
      <c r="DC834" s="51"/>
      <c r="DD834" s="51"/>
      <c r="DE834" s="51"/>
      <c r="DF834" s="51"/>
      <c r="DG834" s="51"/>
    </row>
    <row r="835">
      <c r="A835" s="51"/>
      <c r="B835" s="136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51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51"/>
      <c r="BH835" s="51"/>
      <c r="BI835" s="51"/>
      <c r="BJ835" s="51"/>
      <c r="BK835" s="51"/>
      <c r="BL835" s="51"/>
      <c r="BM835" s="51"/>
      <c r="BN835" s="51"/>
      <c r="BO835" s="51"/>
      <c r="BP835" s="51"/>
      <c r="BQ835" s="51"/>
      <c r="BR835" s="51"/>
      <c r="BS835" s="51"/>
      <c r="BT835" s="51"/>
      <c r="BU835" s="51"/>
      <c r="BV835" s="51"/>
      <c r="BW835" s="51"/>
      <c r="BX835" s="51"/>
      <c r="BY835" s="51"/>
      <c r="BZ835" s="51"/>
      <c r="CA835" s="51"/>
      <c r="CB835" s="51"/>
      <c r="CC835" s="51"/>
      <c r="CD835" s="51"/>
      <c r="CE835" s="51"/>
      <c r="CF835" s="51"/>
      <c r="CG835" s="51"/>
      <c r="CH835" s="51"/>
      <c r="CI835" s="51"/>
      <c r="CJ835" s="51"/>
      <c r="CK835" s="51"/>
      <c r="CL835" s="51"/>
      <c r="CM835" s="51"/>
      <c r="CN835" s="51"/>
      <c r="CO835" s="51"/>
      <c r="CP835" s="51"/>
      <c r="CQ835" s="51"/>
      <c r="CR835" s="51"/>
      <c r="CS835" s="51"/>
      <c r="CT835" s="51"/>
      <c r="CU835" s="51"/>
      <c r="CV835" s="51"/>
      <c r="CW835" s="51"/>
      <c r="CX835" s="51"/>
      <c r="CY835" s="51"/>
      <c r="CZ835" s="51"/>
      <c r="DA835" s="51"/>
      <c r="DB835" s="51"/>
      <c r="DC835" s="51"/>
      <c r="DD835" s="51"/>
      <c r="DE835" s="51"/>
      <c r="DF835" s="51"/>
      <c r="DG835" s="51"/>
    </row>
    <row r="836">
      <c r="A836" s="51"/>
      <c r="B836" s="136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51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51"/>
      <c r="BH836" s="51"/>
      <c r="BI836" s="51"/>
      <c r="BJ836" s="51"/>
      <c r="BK836" s="51"/>
      <c r="BL836" s="51"/>
      <c r="BM836" s="51"/>
      <c r="BN836" s="51"/>
      <c r="BO836" s="51"/>
      <c r="BP836" s="51"/>
      <c r="BQ836" s="51"/>
      <c r="BR836" s="51"/>
      <c r="BS836" s="51"/>
      <c r="BT836" s="51"/>
      <c r="BU836" s="51"/>
      <c r="BV836" s="51"/>
      <c r="BW836" s="51"/>
      <c r="BX836" s="51"/>
      <c r="BY836" s="51"/>
      <c r="BZ836" s="51"/>
      <c r="CA836" s="51"/>
      <c r="CB836" s="51"/>
      <c r="CC836" s="51"/>
      <c r="CD836" s="51"/>
      <c r="CE836" s="51"/>
      <c r="CF836" s="51"/>
      <c r="CG836" s="51"/>
      <c r="CH836" s="51"/>
      <c r="CI836" s="51"/>
      <c r="CJ836" s="51"/>
      <c r="CK836" s="51"/>
      <c r="CL836" s="51"/>
      <c r="CM836" s="51"/>
      <c r="CN836" s="51"/>
      <c r="CO836" s="51"/>
      <c r="CP836" s="51"/>
      <c r="CQ836" s="51"/>
      <c r="CR836" s="51"/>
      <c r="CS836" s="51"/>
      <c r="CT836" s="51"/>
      <c r="CU836" s="51"/>
      <c r="CV836" s="51"/>
      <c r="CW836" s="51"/>
      <c r="CX836" s="51"/>
      <c r="CY836" s="51"/>
      <c r="CZ836" s="51"/>
      <c r="DA836" s="51"/>
      <c r="DB836" s="51"/>
      <c r="DC836" s="51"/>
      <c r="DD836" s="51"/>
      <c r="DE836" s="51"/>
      <c r="DF836" s="51"/>
      <c r="DG836" s="51"/>
    </row>
    <row r="837">
      <c r="A837" s="51"/>
      <c r="B837" s="136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51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51"/>
      <c r="BH837" s="51"/>
      <c r="BI837" s="51"/>
      <c r="BJ837" s="51"/>
      <c r="BK837" s="51"/>
      <c r="BL837" s="51"/>
      <c r="BM837" s="51"/>
      <c r="BN837" s="51"/>
      <c r="BO837" s="51"/>
      <c r="BP837" s="51"/>
      <c r="BQ837" s="51"/>
      <c r="BR837" s="51"/>
      <c r="BS837" s="51"/>
      <c r="BT837" s="51"/>
      <c r="BU837" s="51"/>
      <c r="BV837" s="51"/>
      <c r="BW837" s="51"/>
      <c r="BX837" s="51"/>
      <c r="BY837" s="51"/>
      <c r="BZ837" s="51"/>
      <c r="CA837" s="51"/>
      <c r="CB837" s="51"/>
      <c r="CC837" s="51"/>
      <c r="CD837" s="51"/>
      <c r="CE837" s="51"/>
      <c r="CF837" s="51"/>
      <c r="CG837" s="51"/>
      <c r="CH837" s="51"/>
      <c r="CI837" s="51"/>
      <c r="CJ837" s="51"/>
      <c r="CK837" s="51"/>
      <c r="CL837" s="51"/>
      <c r="CM837" s="51"/>
      <c r="CN837" s="51"/>
      <c r="CO837" s="51"/>
      <c r="CP837" s="51"/>
      <c r="CQ837" s="51"/>
      <c r="CR837" s="51"/>
      <c r="CS837" s="51"/>
      <c r="CT837" s="51"/>
      <c r="CU837" s="51"/>
      <c r="CV837" s="51"/>
      <c r="CW837" s="51"/>
      <c r="CX837" s="51"/>
      <c r="CY837" s="51"/>
      <c r="CZ837" s="51"/>
      <c r="DA837" s="51"/>
      <c r="DB837" s="51"/>
      <c r="DC837" s="51"/>
      <c r="DD837" s="51"/>
      <c r="DE837" s="51"/>
      <c r="DF837" s="51"/>
      <c r="DG837" s="51"/>
    </row>
    <row r="838">
      <c r="A838" s="51"/>
      <c r="B838" s="136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51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51"/>
      <c r="BH838" s="51"/>
      <c r="BI838" s="51"/>
      <c r="BJ838" s="51"/>
      <c r="BK838" s="51"/>
      <c r="BL838" s="51"/>
      <c r="BM838" s="51"/>
      <c r="BN838" s="51"/>
      <c r="BO838" s="51"/>
      <c r="BP838" s="51"/>
      <c r="BQ838" s="51"/>
      <c r="BR838" s="51"/>
      <c r="BS838" s="51"/>
      <c r="BT838" s="51"/>
      <c r="BU838" s="51"/>
      <c r="BV838" s="51"/>
      <c r="BW838" s="51"/>
      <c r="BX838" s="51"/>
      <c r="BY838" s="51"/>
      <c r="BZ838" s="51"/>
      <c r="CA838" s="51"/>
      <c r="CB838" s="51"/>
      <c r="CC838" s="51"/>
      <c r="CD838" s="51"/>
      <c r="CE838" s="51"/>
      <c r="CF838" s="51"/>
      <c r="CG838" s="51"/>
      <c r="CH838" s="51"/>
      <c r="CI838" s="51"/>
      <c r="CJ838" s="51"/>
      <c r="CK838" s="51"/>
      <c r="CL838" s="51"/>
      <c r="CM838" s="51"/>
      <c r="CN838" s="51"/>
      <c r="CO838" s="51"/>
      <c r="CP838" s="51"/>
      <c r="CQ838" s="51"/>
      <c r="CR838" s="51"/>
      <c r="CS838" s="51"/>
      <c r="CT838" s="51"/>
      <c r="CU838" s="51"/>
      <c r="CV838" s="51"/>
      <c r="CW838" s="51"/>
      <c r="CX838" s="51"/>
      <c r="CY838" s="51"/>
      <c r="CZ838" s="51"/>
      <c r="DA838" s="51"/>
      <c r="DB838" s="51"/>
      <c r="DC838" s="51"/>
      <c r="DD838" s="51"/>
      <c r="DE838" s="51"/>
      <c r="DF838" s="51"/>
      <c r="DG838" s="51"/>
    </row>
    <row r="839">
      <c r="A839" s="51"/>
      <c r="B839" s="136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51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51"/>
      <c r="BH839" s="51"/>
      <c r="BI839" s="51"/>
      <c r="BJ839" s="51"/>
      <c r="BK839" s="51"/>
      <c r="BL839" s="51"/>
      <c r="BM839" s="51"/>
      <c r="BN839" s="51"/>
      <c r="BO839" s="51"/>
      <c r="BP839" s="51"/>
      <c r="BQ839" s="51"/>
      <c r="BR839" s="51"/>
      <c r="BS839" s="51"/>
      <c r="BT839" s="51"/>
      <c r="BU839" s="51"/>
      <c r="BV839" s="51"/>
      <c r="BW839" s="51"/>
      <c r="BX839" s="51"/>
      <c r="BY839" s="51"/>
      <c r="BZ839" s="51"/>
      <c r="CA839" s="51"/>
      <c r="CB839" s="51"/>
      <c r="CC839" s="51"/>
      <c r="CD839" s="51"/>
      <c r="CE839" s="51"/>
      <c r="CF839" s="51"/>
      <c r="CG839" s="51"/>
      <c r="CH839" s="51"/>
      <c r="CI839" s="51"/>
      <c r="CJ839" s="51"/>
      <c r="CK839" s="51"/>
      <c r="CL839" s="51"/>
      <c r="CM839" s="51"/>
      <c r="CN839" s="51"/>
      <c r="CO839" s="51"/>
      <c r="CP839" s="51"/>
      <c r="CQ839" s="51"/>
      <c r="CR839" s="51"/>
      <c r="CS839" s="51"/>
      <c r="CT839" s="51"/>
      <c r="CU839" s="51"/>
      <c r="CV839" s="51"/>
      <c r="CW839" s="51"/>
      <c r="CX839" s="51"/>
      <c r="CY839" s="51"/>
      <c r="CZ839" s="51"/>
      <c r="DA839" s="51"/>
      <c r="DB839" s="51"/>
      <c r="DC839" s="51"/>
      <c r="DD839" s="51"/>
      <c r="DE839" s="51"/>
      <c r="DF839" s="51"/>
      <c r="DG839" s="51"/>
    </row>
    <row r="840">
      <c r="A840" s="51"/>
      <c r="B840" s="136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51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51"/>
      <c r="BH840" s="51"/>
      <c r="BI840" s="51"/>
      <c r="BJ840" s="51"/>
      <c r="BK840" s="51"/>
      <c r="BL840" s="51"/>
      <c r="BM840" s="51"/>
      <c r="BN840" s="51"/>
      <c r="BO840" s="51"/>
      <c r="BP840" s="51"/>
      <c r="BQ840" s="51"/>
      <c r="BR840" s="51"/>
      <c r="BS840" s="51"/>
      <c r="BT840" s="51"/>
      <c r="BU840" s="51"/>
      <c r="BV840" s="51"/>
      <c r="BW840" s="51"/>
      <c r="BX840" s="51"/>
      <c r="BY840" s="51"/>
      <c r="BZ840" s="51"/>
      <c r="CA840" s="51"/>
      <c r="CB840" s="51"/>
      <c r="CC840" s="51"/>
      <c r="CD840" s="51"/>
      <c r="CE840" s="51"/>
      <c r="CF840" s="51"/>
      <c r="CG840" s="51"/>
      <c r="CH840" s="51"/>
      <c r="CI840" s="51"/>
      <c r="CJ840" s="51"/>
      <c r="CK840" s="51"/>
      <c r="CL840" s="51"/>
      <c r="CM840" s="51"/>
      <c r="CN840" s="51"/>
      <c r="CO840" s="51"/>
      <c r="CP840" s="51"/>
      <c r="CQ840" s="51"/>
      <c r="CR840" s="51"/>
      <c r="CS840" s="51"/>
      <c r="CT840" s="51"/>
      <c r="CU840" s="51"/>
      <c r="CV840" s="51"/>
      <c r="CW840" s="51"/>
      <c r="CX840" s="51"/>
      <c r="CY840" s="51"/>
      <c r="CZ840" s="51"/>
      <c r="DA840" s="51"/>
      <c r="DB840" s="51"/>
      <c r="DC840" s="51"/>
      <c r="DD840" s="51"/>
      <c r="DE840" s="51"/>
      <c r="DF840" s="51"/>
      <c r="DG840" s="51"/>
    </row>
    <row r="841">
      <c r="A841" s="51"/>
      <c r="B841" s="136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51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51"/>
      <c r="BH841" s="51"/>
      <c r="BI841" s="51"/>
      <c r="BJ841" s="51"/>
      <c r="BK841" s="51"/>
      <c r="BL841" s="51"/>
      <c r="BM841" s="51"/>
      <c r="BN841" s="51"/>
      <c r="BO841" s="51"/>
      <c r="BP841" s="51"/>
      <c r="BQ841" s="51"/>
      <c r="BR841" s="51"/>
      <c r="BS841" s="51"/>
      <c r="BT841" s="51"/>
      <c r="BU841" s="51"/>
      <c r="BV841" s="51"/>
      <c r="BW841" s="51"/>
      <c r="BX841" s="51"/>
      <c r="BY841" s="51"/>
      <c r="BZ841" s="51"/>
      <c r="CA841" s="51"/>
      <c r="CB841" s="51"/>
      <c r="CC841" s="51"/>
      <c r="CD841" s="51"/>
      <c r="CE841" s="51"/>
      <c r="CF841" s="51"/>
      <c r="CG841" s="51"/>
      <c r="CH841" s="51"/>
      <c r="CI841" s="51"/>
      <c r="CJ841" s="51"/>
      <c r="CK841" s="51"/>
      <c r="CL841" s="51"/>
      <c r="CM841" s="51"/>
      <c r="CN841" s="51"/>
      <c r="CO841" s="51"/>
      <c r="CP841" s="51"/>
      <c r="CQ841" s="51"/>
      <c r="CR841" s="51"/>
      <c r="CS841" s="51"/>
      <c r="CT841" s="51"/>
      <c r="CU841" s="51"/>
      <c r="CV841" s="51"/>
      <c r="CW841" s="51"/>
      <c r="CX841" s="51"/>
      <c r="CY841" s="51"/>
      <c r="CZ841" s="51"/>
      <c r="DA841" s="51"/>
      <c r="DB841" s="51"/>
      <c r="DC841" s="51"/>
      <c r="DD841" s="51"/>
      <c r="DE841" s="51"/>
      <c r="DF841" s="51"/>
      <c r="DG841" s="51"/>
    </row>
    <row r="842">
      <c r="A842" s="51"/>
      <c r="B842" s="136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51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51"/>
      <c r="BH842" s="51"/>
      <c r="BI842" s="51"/>
      <c r="BJ842" s="51"/>
      <c r="BK842" s="51"/>
      <c r="BL842" s="51"/>
      <c r="BM842" s="51"/>
      <c r="BN842" s="51"/>
      <c r="BO842" s="51"/>
      <c r="BP842" s="51"/>
      <c r="BQ842" s="51"/>
      <c r="BR842" s="51"/>
      <c r="BS842" s="51"/>
      <c r="BT842" s="51"/>
      <c r="BU842" s="51"/>
      <c r="BV842" s="51"/>
      <c r="BW842" s="51"/>
      <c r="BX842" s="51"/>
      <c r="BY842" s="51"/>
      <c r="BZ842" s="51"/>
      <c r="CA842" s="51"/>
      <c r="CB842" s="51"/>
      <c r="CC842" s="51"/>
      <c r="CD842" s="51"/>
      <c r="CE842" s="51"/>
      <c r="CF842" s="51"/>
      <c r="CG842" s="51"/>
      <c r="CH842" s="51"/>
      <c r="CI842" s="51"/>
      <c r="CJ842" s="51"/>
      <c r="CK842" s="51"/>
      <c r="CL842" s="51"/>
      <c r="CM842" s="51"/>
      <c r="CN842" s="51"/>
      <c r="CO842" s="51"/>
      <c r="CP842" s="51"/>
      <c r="CQ842" s="51"/>
      <c r="CR842" s="51"/>
      <c r="CS842" s="51"/>
      <c r="CT842" s="51"/>
      <c r="CU842" s="51"/>
      <c r="CV842" s="51"/>
      <c r="CW842" s="51"/>
      <c r="CX842" s="51"/>
      <c r="CY842" s="51"/>
      <c r="CZ842" s="51"/>
      <c r="DA842" s="51"/>
      <c r="DB842" s="51"/>
      <c r="DC842" s="51"/>
      <c r="DD842" s="51"/>
      <c r="DE842" s="51"/>
      <c r="DF842" s="51"/>
      <c r="DG842" s="51"/>
    </row>
    <row r="843">
      <c r="A843" s="51"/>
      <c r="B843" s="136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1"/>
      <c r="BH843" s="51"/>
      <c r="BI843" s="51"/>
      <c r="BJ843" s="51"/>
      <c r="BK843" s="51"/>
      <c r="BL843" s="51"/>
      <c r="BM843" s="51"/>
      <c r="BN843" s="51"/>
      <c r="BO843" s="51"/>
      <c r="BP843" s="51"/>
      <c r="BQ843" s="51"/>
      <c r="BR843" s="51"/>
      <c r="BS843" s="51"/>
      <c r="BT843" s="51"/>
      <c r="BU843" s="51"/>
      <c r="BV843" s="51"/>
      <c r="BW843" s="51"/>
      <c r="BX843" s="51"/>
      <c r="BY843" s="51"/>
      <c r="BZ843" s="51"/>
      <c r="CA843" s="51"/>
      <c r="CB843" s="51"/>
      <c r="CC843" s="51"/>
      <c r="CD843" s="51"/>
      <c r="CE843" s="51"/>
      <c r="CF843" s="51"/>
      <c r="CG843" s="51"/>
      <c r="CH843" s="51"/>
      <c r="CI843" s="51"/>
      <c r="CJ843" s="51"/>
      <c r="CK843" s="51"/>
      <c r="CL843" s="51"/>
      <c r="CM843" s="51"/>
      <c r="CN843" s="51"/>
      <c r="CO843" s="51"/>
      <c r="CP843" s="51"/>
      <c r="CQ843" s="51"/>
      <c r="CR843" s="51"/>
      <c r="CS843" s="51"/>
      <c r="CT843" s="51"/>
      <c r="CU843" s="51"/>
      <c r="CV843" s="51"/>
      <c r="CW843" s="51"/>
      <c r="CX843" s="51"/>
      <c r="CY843" s="51"/>
      <c r="CZ843" s="51"/>
      <c r="DA843" s="51"/>
      <c r="DB843" s="51"/>
      <c r="DC843" s="51"/>
      <c r="DD843" s="51"/>
      <c r="DE843" s="51"/>
      <c r="DF843" s="51"/>
      <c r="DG843" s="51"/>
    </row>
    <row r="844">
      <c r="A844" s="51"/>
      <c r="B844" s="136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51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51"/>
      <c r="BH844" s="51"/>
      <c r="BI844" s="51"/>
      <c r="BJ844" s="51"/>
      <c r="BK844" s="51"/>
      <c r="BL844" s="51"/>
      <c r="BM844" s="51"/>
      <c r="BN844" s="51"/>
      <c r="BO844" s="51"/>
      <c r="BP844" s="51"/>
      <c r="BQ844" s="51"/>
      <c r="BR844" s="51"/>
      <c r="BS844" s="51"/>
      <c r="BT844" s="51"/>
      <c r="BU844" s="51"/>
      <c r="BV844" s="51"/>
      <c r="BW844" s="51"/>
      <c r="BX844" s="51"/>
      <c r="BY844" s="51"/>
      <c r="BZ844" s="51"/>
      <c r="CA844" s="51"/>
      <c r="CB844" s="51"/>
      <c r="CC844" s="51"/>
      <c r="CD844" s="51"/>
      <c r="CE844" s="51"/>
      <c r="CF844" s="51"/>
      <c r="CG844" s="51"/>
      <c r="CH844" s="51"/>
      <c r="CI844" s="51"/>
      <c r="CJ844" s="51"/>
      <c r="CK844" s="51"/>
      <c r="CL844" s="51"/>
      <c r="CM844" s="51"/>
      <c r="CN844" s="51"/>
      <c r="CO844" s="51"/>
      <c r="CP844" s="51"/>
      <c r="CQ844" s="51"/>
      <c r="CR844" s="51"/>
      <c r="CS844" s="51"/>
      <c r="CT844" s="51"/>
      <c r="CU844" s="51"/>
      <c r="CV844" s="51"/>
      <c r="CW844" s="51"/>
      <c r="CX844" s="51"/>
      <c r="CY844" s="51"/>
      <c r="CZ844" s="51"/>
      <c r="DA844" s="51"/>
      <c r="DB844" s="51"/>
      <c r="DC844" s="51"/>
      <c r="DD844" s="51"/>
      <c r="DE844" s="51"/>
      <c r="DF844" s="51"/>
      <c r="DG844" s="51"/>
    </row>
    <row r="845">
      <c r="A845" s="51"/>
      <c r="B845" s="136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51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51"/>
      <c r="BH845" s="51"/>
      <c r="BI845" s="51"/>
      <c r="BJ845" s="51"/>
      <c r="BK845" s="51"/>
      <c r="BL845" s="51"/>
      <c r="BM845" s="51"/>
      <c r="BN845" s="51"/>
      <c r="BO845" s="51"/>
      <c r="BP845" s="51"/>
      <c r="BQ845" s="51"/>
      <c r="BR845" s="51"/>
      <c r="BS845" s="51"/>
      <c r="BT845" s="51"/>
      <c r="BU845" s="51"/>
      <c r="BV845" s="51"/>
      <c r="BW845" s="51"/>
      <c r="BX845" s="51"/>
      <c r="BY845" s="51"/>
      <c r="BZ845" s="51"/>
      <c r="CA845" s="51"/>
      <c r="CB845" s="51"/>
      <c r="CC845" s="51"/>
      <c r="CD845" s="51"/>
      <c r="CE845" s="51"/>
      <c r="CF845" s="51"/>
      <c r="CG845" s="51"/>
      <c r="CH845" s="51"/>
      <c r="CI845" s="51"/>
      <c r="CJ845" s="51"/>
      <c r="CK845" s="51"/>
      <c r="CL845" s="51"/>
      <c r="CM845" s="51"/>
      <c r="CN845" s="51"/>
      <c r="CO845" s="51"/>
      <c r="CP845" s="51"/>
      <c r="CQ845" s="51"/>
      <c r="CR845" s="51"/>
      <c r="CS845" s="51"/>
      <c r="CT845" s="51"/>
      <c r="CU845" s="51"/>
      <c r="CV845" s="51"/>
      <c r="CW845" s="51"/>
      <c r="CX845" s="51"/>
      <c r="CY845" s="51"/>
      <c r="CZ845" s="51"/>
      <c r="DA845" s="51"/>
      <c r="DB845" s="51"/>
      <c r="DC845" s="51"/>
      <c r="DD845" s="51"/>
      <c r="DE845" s="51"/>
      <c r="DF845" s="51"/>
      <c r="DG845" s="51"/>
    </row>
    <row r="846">
      <c r="A846" s="51"/>
      <c r="B846" s="136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  <c r="BQ846" s="51"/>
      <c r="BR846" s="51"/>
      <c r="BS846" s="51"/>
      <c r="BT846" s="51"/>
      <c r="BU846" s="51"/>
      <c r="BV846" s="51"/>
      <c r="BW846" s="51"/>
      <c r="BX846" s="51"/>
      <c r="BY846" s="51"/>
      <c r="BZ846" s="51"/>
      <c r="CA846" s="51"/>
      <c r="CB846" s="51"/>
      <c r="CC846" s="51"/>
      <c r="CD846" s="51"/>
      <c r="CE846" s="51"/>
      <c r="CF846" s="51"/>
      <c r="CG846" s="51"/>
      <c r="CH846" s="51"/>
      <c r="CI846" s="51"/>
      <c r="CJ846" s="51"/>
      <c r="CK846" s="51"/>
      <c r="CL846" s="51"/>
      <c r="CM846" s="51"/>
      <c r="CN846" s="51"/>
      <c r="CO846" s="51"/>
      <c r="CP846" s="51"/>
      <c r="CQ846" s="51"/>
      <c r="CR846" s="51"/>
      <c r="CS846" s="51"/>
      <c r="CT846" s="51"/>
      <c r="CU846" s="51"/>
      <c r="CV846" s="51"/>
      <c r="CW846" s="51"/>
      <c r="CX846" s="51"/>
      <c r="CY846" s="51"/>
      <c r="CZ846" s="51"/>
      <c r="DA846" s="51"/>
      <c r="DB846" s="51"/>
      <c r="DC846" s="51"/>
      <c r="DD846" s="51"/>
      <c r="DE846" s="51"/>
      <c r="DF846" s="51"/>
      <c r="DG846" s="51"/>
    </row>
    <row r="847">
      <c r="A847" s="51"/>
      <c r="B847" s="136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1"/>
      <c r="BH847" s="51"/>
      <c r="BI847" s="51"/>
      <c r="BJ847" s="51"/>
      <c r="BK847" s="51"/>
      <c r="BL847" s="51"/>
      <c r="BM847" s="51"/>
      <c r="BN847" s="51"/>
      <c r="BO847" s="51"/>
      <c r="BP847" s="51"/>
      <c r="BQ847" s="51"/>
      <c r="BR847" s="51"/>
      <c r="BS847" s="51"/>
      <c r="BT847" s="51"/>
      <c r="BU847" s="51"/>
      <c r="BV847" s="51"/>
      <c r="BW847" s="51"/>
      <c r="BX847" s="51"/>
      <c r="BY847" s="51"/>
      <c r="BZ847" s="51"/>
      <c r="CA847" s="51"/>
      <c r="CB847" s="51"/>
      <c r="CC847" s="51"/>
      <c r="CD847" s="51"/>
      <c r="CE847" s="51"/>
      <c r="CF847" s="51"/>
      <c r="CG847" s="51"/>
      <c r="CH847" s="51"/>
      <c r="CI847" s="51"/>
      <c r="CJ847" s="51"/>
      <c r="CK847" s="51"/>
      <c r="CL847" s="51"/>
      <c r="CM847" s="51"/>
      <c r="CN847" s="51"/>
      <c r="CO847" s="51"/>
      <c r="CP847" s="51"/>
      <c r="CQ847" s="51"/>
      <c r="CR847" s="51"/>
      <c r="CS847" s="51"/>
      <c r="CT847" s="51"/>
      <c r="CU847" s="51"/>
      <c r="CV847" s="51"/>
      <c r="CW847" s="51"/>
      <c r="CX847" s="51"/>
      <c r="CY847" s="51"/>
      <c r="CZ847" s="51"/>
      <c r="DA847" s="51"/>
      <c r="DB847" s="51"/>
      <c r="DC847" s="51"/>
      <c r="DD847" s="51"/>
      <c r="DE847" s="51"/>
      <c r="DF847" s="51"/>
      <c r="DG847" s="51"/>
    </row>
    <row r="848">
      <c r="A848" s="51"/>
      <c r="B848" s="136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1"/>
      <c r="BH848" s="51"/>
      <c r="BI848" s="51"/>
      <c r="BJ848" s="51"/>
      <c r="BK848" s="51"/>
      <c r="BL848" s="51"/>
      <c r="BM848" s="51"/>
      <c r="BN848" s="51"/>
      <c r="BO848" s="51"/>
      <c r="BP848" s="51"/>
      <c r="BQ848" s="51"/>
      <c r="BR848" s="51"/>
      <c r="BS848" s="51"/>
      <c r="BT848" s="51"/>
      <c r="BU848" s="51"/>
      <c r="BV848" s="51"/>
      <c r="BW848" s="51"/>
      <c r="BX848" s="51"/>
      <c r="BY848" s="51"/>
      <c r="BZ848" s="51"/>
      <c r="CA848" s="51"/>
      <c r="CB848" s="51"/>
      <c r="CC848" s="51"/>
      <c r="CD848" s="51"/>
      <c r="CE848" s="51"/>
      <c r="CF848" s="51"/>
      <c r="CG848" s="51"/>
      <c r="CH848" s="51"/>
      <c r="CI848" s="51"/>
      <c r="CJ848" s="51"/>
      <c r="CK848" s="51"/>
      <c r="CL848" s="51"/>
      <c r="CM848" s="51"/>
      <c r="CN848" s="51"/>
      <c r="CO848" s="51"/>
      <c r="CP848" s="51"/>
      <c r="CQ848" s="51"/>
      <c r="CR848" s="51"/>
      <c r="CS848" s="51"/>
      <c r="CT848" s="51"/>
      <c r="CU848" s="51"/>
      <c r="CV848" s="51"/>
      <c r="CW848" s="51"/>
      <c r="CX848" s="51"/>
      <c r="CY848" s="51"/>
      <c r="CZ848" s="51"/>
      <c r="DA848" s="51"/>
      <c r="DB848" s="51"/>
      <c r="DC848" s="51"/>
      <c r="DD848" s="51"/>
      <c r="DE848" s="51"/>
      <c r="DF848" s="51"/>
      <c r="DG848" s="51"/>
    </row>
    <row r="849">
      <c r="A849" s="51"/>
      <c r="B849" s="136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1"/>
      <c r="BH849" s="51"/>
      <c r="BI849" s="51"/>
      <c r="BJ849" s="51"/>
      <c r="BK849" s="51"/>
      <c r="BL849" s="51"/>
      <c r="BM849" s="51"/>
      <c r="BN849" s="51"/>
      <c r="BO849" s="51"/>
      <c r="BP849" s="51"/>
      <c r="BQ849" s="51"/>
      <c r="BR849" s="51"/>
      <c r="BS849" s="51"/>
      <c r="BT849" s="51"/>
      <c r="BU849" s="51"/>
      <c r="BV849" s="51"/>
      <c r="BW849" s="51"/>
      <c r="BX849" s="51"/>
      <c r="BY849" s="51"/>
      <c r="BZ849" s="51"/>
      <c r="CA849" s="51"/>
      <c r="CB849" s="51"/>
      <c r="CC849" s="51"/>
      <c r="CD849" s="51"/>
      <c r="CE849" s="51"/>
      <c r="CF849" s="51"/>
      <c r="CG849" s="51"/>
      <c r="CH849" s="51"/>
      <c r="CI849" s="51"/>
      <c r="CJ849" s="51"/>
      <c r="CK849" s="51"/>
      <c r="CL849" s="51"/>
      <c r="CM849" s="51"/>
      <c r="CN849" s="51"/>
      <c r="CO849" s="51"/>
      <c r="CP849" s="51"/>
      <c r="CQ849" s="51"/>
      <c r="CR849" s="51"/>
      <c r="CS849" s="51"/>
      <c r="CT849" s="51"/>
      <c r="CU849" s="51"/>
      <c r="CV849" s="51"/>
      <c r="CW849" s="51"/>
      <c r="CX849" s="51"/>
      <c r="CY849" s="51"/>
      <c r="CZ849" s="51"/>
      <c r="DA849" s="51"/>
      <c r="DB849" s="51"/>
      <c r="DC849" s="51"/>
      <c r="DD849" s="51"/>
      <c r="DE849" s="51"/>
      <c r="DF849" s="51"/>
      <c r="DG849" s="51"/>
    </row>
    <row r="850">
      <c r="A850" s="51"/>
      <c r="B850" s="136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  <c r="BR850" s="51"/>
      <c r="BS850" s="51"/>
      <c r="BT850" s="51"/>
      <c r="BU850" s="51"/>
      <c r="BV850" s="51"/>
      <c r="BW850" s="51"/>
      <c r="BX850" s="51"/>
      <c r="BY850" s="51"/>
      <c r="BZ850" s="51"/>
      <c r="CA850" s="51"/>
      <c r="CB850" s="51"/>
      <c r="CC850" s="51"/>
      <c r="CD850" s="51"/>
      <c r="CE850" s="51"/>
      <c r="CF850" s="51"/>
      <c r="CG850" s="51"/>
      <c r="CH850" s="51"/>
      <c r="CI850" s="51"/>
      <c r="CJ850" s="51"/>
      <c r="CK850" s="51"/>
      <c r="CL850" s="51"/>
      <c r="CM850" s="51"/>
      <c r="CN850" s="51"/>
      <c r="CO850" s="51"/>
      <c r="CP850" s="51"/>
      <c r="CQ850" s="51"/>
      <c r="CR850" s="51"/>
      <c r="CS850" s="51"/>
      <c r="CT850" s="51"/>
      <c r="CU850" s="51"/>
      <c r="CV850" s="51"/>
      <c r="CW850" s="51"/>
      <c r="CX850" s="51"/>
      <c r="CY850" s="51"/>
      <c r="CZ850" s="51"/>
      <c r="DA850" s="51"/>
      <c r="DB850" s="51"/>
      <c r="DC850" s="51"/>
      <c r="DD850" s="51"/>
      <c r="DE850" s="51"/>
      <c r="DF850" s="51"/>
      <c r="DG850" s="51"/>
    </row>
    <row r="851">
      <c r="A851" s="51"/>
      <c r="B851" s="136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  <c r="BQ851" s="51"/>
      <c r="BR851" s="51"/>
      <c r="BS851" s="51"/>
      <c r="BT851" s="51"/>
      <c r="BU851" s="51"/>
      <c r="BV851" s="51"/>
      <c r="BW851" s="51"/>
      <c r="BX851" s="51"/>
      <c r="BY851" s="51"/>
      <c r="BZ851" s="51"/>
      <c r="CA851" s="51"/>
      <c r="CB851" s="51"/>
      <c r="CC851" s="51"/>
      <c r="CD851" s="51"/>
      <c r="CE851" s="51"/>
      <c r="CF851" s="51"/>
      <c r="CG851" s="51"/>
      <c r="CH851" s="51"/>
      <c r="CI851" s="51"/>
      <c r="CJ851" s="51"/>
      <c r="CK851" s="51"/>
      <c r="CL851" s="51"/>
      <c r="CM851" s="51"/>
      <c r="CN851" s="51"/>
      <c r="CO851" s="51"/>
      <c r="CP851" s="51"/>
      <c r="CQ851" s="51"/>
      <c r="CR851" s="51"/>
      <c r="CS851" s="51"/>
      <c r="CT851" s="51"/>
      <c r="CU851" s="51"/>
      <c r="CV851" s="51"/>
      <c r="CW851" s="51"/>
      <c r="CX851" s="51"/>
      <c r="CY851" s="51"/>
      <c r="CZ851" s="51"/>
      <c r="DA851" s="51"/>
      <c r="DB851" s="51"/>
      <c r="DC851" s="51"/>
      <c r="DD851" s="51"/>
      <c r="DE851" s="51"/>
      <c r="DF851" s="51"/>
      <c r="DG851" s="51"/>
    </row>
    <row r="852">
      <c r="A852" s="51"/>
      <c r="B852" s="136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  <c r="BQ852" s="51"/>
      <c r="BR852" s="51"/>
      <c r="BS852" s="51"/>
      <c r="BT852" s="51"/>
      <c r="BU852" s="51"/>
      <c r="BV852" s="51"/>
      <c r="BW852" s="51"/>
      <c r="BX852" s="51"/>
      <c r="BY852" s="51"/>
      <c r="BZ852" s="51"/>
      <c r="CA852" s="51"/>
      <c r="CB852" s="51"/>
      <c r="CC852" s="51"/>
      <c r="CD852" s="51"/>
      <c r="CE852" s="51"/>
      <c r="CF852" s="51"/>
      <c r="CG852" s="51"/>
      <c r="CH852" s="51"/>
      <c r="CI852" s="51"/>
      <c r="CJ852" s="51"/>
      <c r="CK852" s="51"/>
      <c r="CL852" s="51"/>
      <c r="CM852" s="51"/>
      <c r="CN852" s="51"/>
      <c r="CO852" s="51"/>
      <c r="CP852" s="51"/>
      <c r="CQ852" s="51"/>
      <c r="CR852" s="51"/>
      <c r="CS852" s="51"/>
      <c r="CT852" s="51"/>
      <c r="CU852" s="51"/>
      <c r="CV852" s="51"/>
      <c r="CW852" s="51"/>
      <c r="CX852" s="51"/>
      <c r="CY852" s="51"/>
      <c r="CZ852" s="51"/>
      <c r="DA852" s="51"/>
      <c r="DB852" s="51"/>
      <c r="DC852" s="51"/>
      <c r="DD852" s="51"/>
      <c r="DE852" s="51"/>
      <c r="DF852" s="51"/>
      <c r="DG852" s="51"/>
    </row>
    <row r="853">
      <c r="A853" s="51"/>
      <c r="B853" s="136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51"/>
      <c r="BL853" s="51"/>
      <c r="BM853" s="51"/>
      <c r="BN853" s="51"/>
      <c r="BO853" s="51"/>
      <c r="BP853" s="51"/>
      <c r="BQ853" s="51"/>
      <c r="BR853" s="51"/>
      <c r="BS853" s="51"/>
      <c r="BT853" s="51"/>
      <c r="BU853" s="51"/>
      <c r="BV853" s="51"/>
      <c r="BW853" s="51"/>
      <c r="BX853" s="51"/>
      <c r="BY853" s="51"/>
      <c r="BZ853" s="51"/>
      <c r="CA853" s="51"/>
      <c r="CB853" s="51"/>
      <c r="CC853" s="51"/>
      <c r="CD853" s="51"/>
      <c r="CE853" s="51"/>
      <c r="CF853" s="51"/>
      <c r="CG853" s="51"/>
      <c r="CH853" s="51"/>
      <c r="CI853" s="51"/>
      <c r="CJ853" s="51"/>
      <c r="CK853" s="51"/>
      <c r="CL853" s="51"/>
      <c r="CM853" s="51"/>
      <c r="CN853" s="51"/>
      <c r="CO853" s="51"/>
      <c r="CP853" s="51"/>
      <c r="CQ853" s="51"/>
      <c r="CR853" s="51"/>
      <c r="CS853" s="51"/>
      <c r="CT853" s="51"/>
      <c r="CU853" s="51"/>
      <c r="CV853" s="51"/>
      <c r="CW853" s="51"/>
      <c r="CX853" s="51"/>
      <c r="CY853" s="51"/>
      <c r="CZ853" s="51"/>
      <c r="DA853" s="51"/>
      <c r="DB853" s="51"/>
      <c r="DC853" s="51"/>
      <c r="DD853" s="51"/>
      <c r="DE853" s="51"/>
      <c r="DF853" s="51"/>
      <c r="DG853" s="51"/>
    </row>
    <row r="854">
      <c r="A854" s="51"/>
      <c r="B854" s="136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  <c r="BR854" s="51"/>
      <c r="BS854" s="51"/>
      <c r="BT854" s="51"/>
      <c r="BU854" s="51"/>
      <c r="BV854" s="51"/>
      <c r="BW854" s="51"/>
      <c r="BX854" s="51"/>
      <c r="BY854" s="51"/>
      <c r="BZ854" s="51"/>
      <c r="CA854" s="51"/>
      <c r="CB854" s="51"/>
      <c r="CC854" s="51"/>
      <c r="CD854" s="51"/>
      <c r="CE854" s="51"/>
      <c r="CF854" s="51"/>
      <c r="CG854" s="51"/>
      <c r="CH854" s="51"/>
      <c r="CI854" s="51"/>
      <c r="CJ854" s="51"/>
      <c r="CK854" s="51"/>
      <c r="CL854" s="51"/>
      <c r="CM854" s="51"/>
      <c r="CN854" s="51"/>
      <c r="CO854" s="51"/>
      <c r="CP854" s="51"/>
      <c r="CQ854" s="51"/>
      <c r="CR854" s="51"/>
      <c r="CS854" s="51"/>
      <c r="CT854" s="51"/>
      <c r="CU854" s="51"/>
      <c r="CV854" s="51"/>
      <c r="CW854" s="51"/>
      <c r="CX854" s="51"/>
      <c r="CY854" s="51"/>
      <c r="CZ854" s="51"/>
      <c r="DA854" s="51"/>
      <c r="DB854" s="51"/>
      <c r="DC854" s="51"/>
      <c r="DD854" s="51"/>
      <c r="DE854" s="51"/>
      <c r="DF854" s="51"/>
      <c r="DG854" s="51"/>
    </row>
    <row r="855">
      <c r="A855" s="51"/>
      <c r="B855" s="136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51"/>
      <c r="BL855" s="51"/>
      <c r="BM855" s="51"/>
      <c r="BN855" s="51"/>
      <c r="BO855" s="51"/>
      <c r="BP855" s="51"/>
      <c r="BQ855" s="51"/>
      <c r="BR855" s="51"/>
      <c r="BS855" s="51"/>
      <c r="BT855" s="51"/>
      <c r="BU855" s="51"/>
      <c r="BV855" s="51"/>
      <c r="BW855" s="51"/>
      <c r="BX855" s="51"/>
      <c r="BY855" s="51"/>
      <c r="BZ855" s="51"/>
      <c r="CA855" s="51"/>
      <c r="CB855" s="51"/>
      <c r="CC855" s="51"/>
      <c r="CD855" s="51"/>
      <c r="CE855" s="51"/>
      <c r="CF855" s="51"/>
      <c r="CG855" s="51"/>
      <c r="CH855" s="51"/>
      <c r="CI855" s="51"/>
      <c r="CJ855" s="51"/>
      <c r="CK855" s="51"/>
      <c r="CL855" s="51"/>
      <c r="CM855" s="51"/>
      <c r="CN855" s="51"/>
      <c r="CO855" s="51"/>
      <c r="CP855" s="51"/>
      <c r="CQ855" s="51"/>
      <c r="CR855" s="51"/>
      <c r="CS855" s="51"/>
      <c r="CT855" s="51"/>
      <c r="CU855" s="51"/>
      <c r="CV855" s="51"/>
      <c r="CW855" s="51"/>
      <c r="CX855" s="51"/>
      <c r="CY855" s="51"/>
      <c r="CZ855" s="51"/>
      <c r="DA855" s="51"/>
      <c r="DB855" s="51"/>
      <c r="DC855" s="51"/>
      <c r="DD855" s="51"/>
      <c r="DE855" s="51"/>
      <c r="DF855" s="51"/>
      <c r="DG855" s="51"/>
    </row>
    <row r="856">
      <c r="A856" s="51"/>
      <c r="B856" s="136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51"/>
      <c r="BN856" s="51"/>
      <c r="BO856" s="51"/>
      <c r="BP856" s="51"/>
      <c r="BQ856" s="51"/>
      <c r="BR856" s="51"/>
      <c r="BS856" s="51"/>
      <c r="BT856" s="51"/>
      <c r="BU856" s="51"/>
      <c r="BV856" s="51"/>
      <c r="BW856" s="51"/>
      <c r="BX856" s="51"/>
      <c r="BY856" s="51"/>
      <c r="BZ856" s="51"/>
      <c r="CA856" s="51"/>
      <c r="CB856" s="51"/>
      <c r="CC856" s="51"/>
      <c r="CD856" s="51"/>
      <c r="CE856" s="51"/>
      <c r="CF856" s="51"/>
      <c r="CG856" s="51"/>
      <c r="CH856" s="51"/>
      <c r="CI856" s="51"/>
      <c r="CJ856" s="51"/>
      <c r="CK856" s="51"/>
      <c r="CL856" s="51"/>
      <c r="CM856" s="51"/>
      <c r="CN856" s="51"/>
      <c r="CO856" s="51"/>
      <c r="CP856" s="51"/>
      <c r="CQ856" s="51"/>
      <c r="CR856" s="51"/>
      <c r="CS856" s="51"/>
      <c r="CT856" s="51"/>
      <c r="CU856" s="51"/>
      <c r="CV856" s="51"/>
      <c r="CW856" s="51"/>
      <c r="CX856" s="51"/>
      <c r="CY856" s="51"/>
      <c r="CZ856" s="51"/>
      <c r="DA856" s="51"/>
      <c r="DB856" s="51"/>
      <c r="DC856" s="51"/>
      <c r="DD856" s="51"/>
      <c r="DE856" s="51"/>
      <c r="DF856" s="51"/>
      <c r="DG856" s="51"/>
    </row>
    <row r="857">
      <c r="A857" s="51"/>
      <c r="B857" s="136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1"/>
      <c r="BH857" s="51"/>
      <c r="BI857" s="51"/>
      <c r="BJ857" s="51"/>
      <c r="BK857" s="51"/>
      <c r="BL857" s="51"/>
      <c r="BM857" s="51"/>
      <c r="BN857" s="51"/>
      <c r="BO857" s="51"/>
      <c r="BP857" s="51"/>
      <c r="BQ857" s="51"/>
      <c r="BR857" s="51"/>
      <c r="BS857" s="51"/>
      <c r="BT857" s="51"/>
      <c r="BU857" s="51"/>
      <c r="BV857" s="51"/>
      <c r="BW857" s="51"/>
      <c r="BX857" s="51"/>
      <c r="BY857" s="51"/>
      <c r="BZ857" s="51"/>
      <c r="CA857" s="51"/>
      <c r="CB857" s="51"/>
      <c r="CC857" s="51"/>
      <c r="CD857" s="51"/>
      <c r="CE857" s="51"/>
      <c r="CF857" s="51"/>
      <c r="CG857" s="51"/>
      <c r="CH857" s="51"/>
      <c r="CI857" s="51"/>
      <c r="CJ857" s="51"/>
      <c r="CK857" s="51"/>
      <c r="CL857" s="51"/>
      <c r="CM857" s="51"/>
      <c r="CN857" s="51"/>
      <c r="CO857" s="51"/>
      <c r="CP857" s="51"/>
      <c r="CQ857" s="51"/>
      <c r="CR857" s="51"/>
      <c r="CS857" s="51"/>
      <c r="CT857" s="51"/>
      <c r="CU857" s="51"/>
      <c r="CV857" s="51"/>
      <c r="CW857" s="51"/>
      <c r="CX857" s="51"/>
      <c r="CY857" s="51"/>
      <c r="CZ857" s="51"/>
      <c r="DA857" s="51"/>
      <c r="DB857" s="51"/>
      <c r="DC857" s="51"/>
      <c r="DD857" s="51"/>
      <c r="DE857" s="51"/>
      <c r="DF857" s="51"/>
      <c r="DG857" s="51"/>
    </row>
    <row r="858">
      <c r="A858" s="51"/>
      <c r="B858" s="136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O858" s="51"/>
      <c r="BP858" s="51"/>
      <c r="BQ858" s="51"/>
      <c r="BR858" s="51"/>
      <c r="BS858" s="51"/>
      <c r="BT858" s="51"/>
      <c r="BU858" s="51"/>
      <c r="BV858" s="51"/>
      <c r="BW858" s="51"/>
      <c r="BX858" s="51"/>
      <c r="BY858" s="51"/>
      <c r="BZ858" s="51"/>
      <c r="CA858" s="51"/>
      <c r="CB858" s="51"/>
      <c r="CC858" s="51"/>
      <c r="CD858" s="51"/>
      <c r="CE858" s="51"/>
      <c r="CF858" s="51"/>
      <c r="CG858" s="51"/>
      <c r="CH858" s="51"/>
      <c r="CI858" s="51"/>
      <c r="CJ858" s="51"/>
      <c r="CK858" s="51"/>
      <c r="CL858" s="51"/>
      <c r="CM858" s="51"/>
      <c r="CN858" s="51"/>
      <c r="CO858" s="51"/>
      <c r="CP858" s="51"/>
      <c r="CQ858" s="51"/>
      <c r="CR858" s="51"/>
      <c r="CS858" s="51"/>
      <c r="CT858" s="51"/>
      <c r="CU858" s="51"/>
      <c r="CV858" s="51"/>
      <c r="CW858" s="51"/>
      <c r="CX858" s="51"/>
      <c r="CY858" s="51"/>
      <c r="CZ858" s="51"/>
      <c r="DA858" s="51"/>
      <c r="DB858" s="51"/>
      <c r="DC858" s="51"/>
      <c r="DD858" s="51"/>
      <c r="DE858" s="51"/>
      <c r="DF858" s="51"/>
      <c r="DG858" s="51"/>
    </row>
    <row r="859">
      <c r="A859" s="51"/>
      <c r="B859" s="136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1"/>
      <c r="BH859" s="51"/>
      <c r="BI859" s="51"/>
      <c r="BJ859" s="51"/>
      <c r="BK859" s="51"/>
      <c r="BL859" s="51"/>
      <c r="BM859" s="51"/>
      <c r="BN859" s="51"/>
      <c r="BO859" s="51"/>
      <c r="BP859" s="51"/>
      <c r="BQ859" s="51"/>
      <c r="BR859" s="51"/>
      <c r="BS859" s="51"/>
      <c r="BT859" s="51"/>
      <c r="BU859" s="51"/>
      <c r="BV859" s="51"/>
      <c r="BW859" s="51"/>
      <c r="BX859" s="51"/>
      <c r="BY859" s="51"/>
      <c r="BZ859" s="51"/>
      <c r="CA859" s="51"/>
      <c r="CB859" s="51"/>
      <c r="CC859" s="51"/>
      <c r="CD859" s="51"/>
      <c r="CE859" s="51"/>
      <c r="CF859" s="51"/>
      <c r="CG859" s="51"/>
      <c r="CH859" s="51"/>
      <c r="CI859" s="51"/>
      <c r="CJ859" s="51"/>
      <c r="CK859" s="51"/>
      <c r="CL859" s="51"/>
      <c r="CM859" s="51"/>
      <c r="CN859" s="51"/>
      <c r="CO859" s="51"/>
      <c r="CP859" s="51"/>
      <c r="CQ859" s="51"/>
      <c r="CR859" s="51"/>
      <c r="CS859" s="51"/>
      <c r="CT859" s="51"/>
      <c r="CU859" s="51"/>
      <c r="CV859" s="51"/>
      <c r="CW859" s="51"/>
      <c r="CX859" s="51"/>
      <c r="CY859" s="51"/>
      <c r="CZ859" s="51"/>
      <c r="DA859" s="51"/>
      <c r="DB859" s="51"/>
      <c r="DC859" s="51"/>
      <c r="DD859" s="51"/>
      <c r="DE859" s="51"/>
      <c r="DF859" s="51"/>
      <c r="DG859" s="51"/>
    </row>
    <row r="860">
      <c r="A860" s="51"/>
      <c r="B860" s="136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1"/>
      <c r="BH860" s="51"/>
      <c r="BI860" s="51"/>
      <c r="BJ860" s="51"/>
      <c r="BK860" s="51"/>
      <c r="BL860" s="51"/>
      <c r="BM860" s="51"/>
      <c r="BN860" s="51"/>
      <c r="BO860" s="51"/>
      <c r="BP860" s="51"/>
      <c r="BQ860" s="51"/>
      <c r="BR860" s="51"/>
      <c r="BS860" s="51"/>
      <c r="BT860" s="51"/>
      <c r="BU860" s="51"/>
      <c r="BV860" s="51"/>
      <c r="BW860" s="51"/>
      <c r="BX860" s="51"/>
      <c r="BY860" s="51"/>
      <c r="BZ860" s="51"/>
      <c r="CA860" s="51"/>
      <c r="CB860" s="51"/>
      <c r="CC860" s="51"/>
      <c r="CD860" s="51"/>
      <c r="CE860" s="51"/>
      <c r="CF860" s="51"/>
      <c r="CG860" s="51"/>
      <c r="CH860" s="51"/>
      <c r="CI860" s="51"/>
      <c r="CJ860" s="51"/>
      <c r="CK860" s="51"/>
      <c r="CL860" s="51"/>
      <c r="CM860" s="51"/>
      <c r="CN860" s="51"/>
      <c r="CO860" s="51"/>
      <c r="CP860" s="51"/>
      <c r="CQ860" s="51"/>
      <c r="CR860" s="51"/>
      <c r="CS860" s="51"/>
      <c r="CT860" s="51"/>
      <c r="CU860" s="51"/>
      <c r="CV860" s="51"/>
      <c r="CW860" s="51"/>
      <c r="CX860" s="51"/>
      <c r="CY860" s="51"/>
      <c r="CZ860" s="51"/>
      <c r="DA860" s="51"/>
      <c r="DB860" s="51"/>
      <c r="DC860" s="51"/>
      <c r="DD860" s="51"/>
      <c r="DE860" s="51"/>
      <c r="DF860" s="51"/>
      <c r="DG860" s="51"/>
    </row>
    <row r="861">
      <c r="A861" s="51"/>
      <c r="B861" s="136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51"/>
      <c r="BL861" s="51"/>
      <c r="BM861" s="51"/>
      <c r="BN861" s="51"/>
      <c r="BO861" s="51"/>
      <c r="BP861" s="51"/>
      <c r="BQ861" s="51"/>
      <c r="BR861" s="51"/>
      <c r="BS861" s="51"/>
      <c r="BT861" s="51"/>
      <c r="BU861" s="51"/>
      <c r="BV861" s="51"/>
      <c r="BW861" s="51"/>
      <c r="BX861" s="51"/>
      <c r="BY861" s="51"/>
      <c r="BZ861" s="51"/>
      <c r="CA861" s="51"/>
      <c r="CB861" s="51"/>
      <c r="CC861" s="51"/>
      <c r="CD861" s="51"/>
      <c r="CE861" s="51"/>
      <c r="CF861" s="51"/>
      <c r="CG861" s="51"/>
      <c r="CH861" s="51"/>
      <c r="CI861" s="51"/>
      <c r="CJ861" s="51"/>
      <c r="CK861" s="51"/>
      <c r="CL861" s="51"/>
      <c r="CM861" s="51"/>
      <c r="CN861" s="51"/>
      <c r="CO861" s="51"/>
      <c r="CP861" s="51"/>
      <c r="CQ861" s="51"/>
      <c r="CR861" s="51"/>
      <c r="CS861" s="51"/>
      <c r="CT861" s="51"/>
      <c r="CU861" s="51"/>
      <c r="CV861" s="51"/>
      <c r="CW861" s="51"/>
      <c r="CX861" s="51"/>
      <c r="CY861" s="51"/>
      <c r="CZ861" s="51"/>
      <c r="DA861" s="51"/>
      <c r="DB861" s="51"/>
      <c r="DC861" s="51"/>
      <c r="DD861" s="51"/>
      <c r="DE861" s="51"/>
      <c r="DF861" s="51"/>
      <c r="DG861" s="51"/>
    </row>
    <row r="862">
      <c r="A862" s="51"/>
      <c r="B862" s="136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  <c r="BR862" s="51"/>
      <c r="BS862" s="51"/>
      <c r="BT862" s="51"/>
      <c r="BU862" s="51"/>
      <c r="BV862" s="51"/>
      <c r="BW862" s="51"/>
      <c r="BX862" s="51"/>
      <c r="BY862" s="51"/>
      <c r="BZ862" s="51"/>
      <c r="CA862" s="51"/>
      <c r="CB862" s="51"/>
      <c r="CC862" s="51"/>
      <c r="CD862" s="51"/>
      <c r="CE862" s="51"/>
      <c r="CF862" s="51"/>
      <c r="CG862" s="51"/>
      <c r="CH862" s="51"/>
      <c r="CI862" s="51"/>
      <c r="CJ862" s="51"/>
      <c r="CK862" s="51"/>
      <c r="CL862" s="51"/>
      <c r="CM862" s="51"/>
      <c r="CN862" s="51"/>
      <c r="CO862" s="51"/>
      <c r="CP862" s="51"/>
      <c r="CQ862" s="51"/>
      <c r="CR862" s="51"/>
      <c r="CS862" s="51"/>
      <c r="CT862" s="51"/>
      <c r="CU862" s="51"/>
      <c r="CV862" s="51"/>
      <c r="CW862" s="51"/>
      <c r="CX862" s="51"/>
      <c r="CY862" s="51"/>
      <c r="CZ862" s="51"/>
      <c r="DA862" s="51"/>
      <c r="DB862" s="51"/>
      <c r="DC862" s="51"/>
      <c r="DD862" s="51"/>
      <c r="DE862" s="51"/>
      <c r="DF862" s="51"/>
      <c r="DG862" s="51"/>
    </row>
    <row r="863">
      <c r="A863" s="51"/>
      <c r="B863" s="136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1"/>
      <c r="BH863" s="51"/>
      <c r="BI863" s="51"/>
      <c r="BJ863" s="51"/>
      <c r="BK863" s="51"/>
      <c r="BL863" s="51"/>
      <c r="BM863" s="51"/>
      <c r="BN863" s="51"/>
      <c r="BO863" s="51"/>
      <c r="BP863" s="51"/>
      <c r="BQ863" s="51"/>
      <c r="BR863" s="51"/>
      <c r="BS863" s="51"/>
      <c r="BT863" s="51"/>
      <c r="BU863" s="51"/>
      <c r="BV863" s="51"/>
      <c r="BW863" s="51"/>
      <c r="BX863" s="51"/>
      <c r="BY863" s="51"/>
      <c r="BZ863" s="51"/>
      <c r="CA863" s="51"/>
      <c r="CB863" s="51"/>
      <c r="CC863" s="51"/>
      <c r="CD863" s="51"/>
      <c r="CE863" s="51"/>
      <c r="CF863" s="51"/>
      <c r="CG863" s="51"/>
      <c r="CH863" s="51"/>
      <c r="CI863" s="51"/>
      <c r="CJ863" s="51"/>
      <c r="CK863" s="51"/>
      <c r="CL863" s="51"/>
      <c r="CM863" s="51"/>
      <c r="CN863" s="51"/>
      <c r="CO863" s="51"/>
      <c r="CP863" s="51"/>
      <c r="CQ863" s="51"/>
      <c r="CR863" s="51"/>
      <c r="CS863" s="51"/>
      <c r="CT863" s="51"/>
      <c r="CU863" s="51"/>
      <c r="CV863" s="51"/>
      <c r="CW863" s="51"/>
      <c r="CX863" s="51"/>
      <c r="CY863" s="51"/>
      <c r="CZ863" s="51"/>
      <c r="DA863" s="51"/>
      <c r="DB863" s="51"/>
      <c r="DC863" s="51"/>
      <c r="DD863" s="51"/>
      <c r="DE863" s="51"/>
      <c r="DF863" s="51"/>
      <c r="DG863" s="51"/>
    </row>
    <row r="864">
      <c r="A864" s="51"/>
      <c r="B864" s="136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1"/>
      <c r="BH864" s="51"/>
      <c r="BI864" s="51"/>
      <c r="BJ864" s="51"/>
      <c r="BK864" s="51"/>
      <c r="BL864" s="51"/>
      <c r="BM864" s="51"/>
      <c r="BN864" s="51"/>
      <c r="BO864" s="51"/>
      <c r="BP864" s="51"/>
      <c r="BQ864" s="51"/>
      <c r="BR864" s="51"/>
      <c r="BS864" s="51"/>
      <c r="BT864" s="51"/>
      <c r="BU864" s="51"/>
      <c r="BV864" s="51"/>
      <c r="BW864" s="51"/>
      <c r="BX864" s="51"/>
      <c r="BY864" s="51"/>
      <c r="BZ864" s="51"/>
      <c r="CA864" s="51"/>
      <c r="CB864" s="51"/>
      <c r="CC864" s="51"/>
      <c r="CD864" s="51"/>
      <c r="CE864" s="51"/>
      <c r="CF864" s="51"/>
      <c r="CG864" s="51"/>
      <c r="CH864" s="51"/>
      <c r="CI864" s="51"/>
      <c r="CJ864" s="51"/>
      <c r="CK864" s="51"/>
      <c r="CL864" s="51"/>
      <c r="CM864" s="51"/>
      <c r="CN864" s="51"/>
      <c r="CO864" s="51"/>
      <c r="CP864" s="51"/>
      <c r="CQ864" s="51"/>
      <c r="CR864" s="51"/>
      <c r="CS864" s="51"/>
      <c r="CT864" s="51"/>
      <c r="CU864" s="51"/>
      <c r="CV864" s="51"/>
      <c r="CW864" s="51"/>
      <c r="CX864" s="51"/>
      <c r="CY864" s="51"/>
      <c r="CZ864" s="51"/>
      <c r="DA864" s="51"/>
      <c r="DB864" s="51"/>
      <c r="DC864" s="51"/>
      <c r="DD864" s="51"/>
      <c r="DE864" s="51"/>
      <c r="DF864" s="51"/>
      <c r="DG864" s="51"/>
    </row>
    <row r="865">
      <c r="A865" s="51"/>
      <c r="B865" s="136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1"/>
      <c r="BH865" s="51"/>
      <c r="BI865" s="51"/>
      <c r="BJ865" s="51"/>
      <c r="BK865" s="51"/>
      <c r="BL865" s="51"/>
      <c r="BM865" s="51"/>
      <c r="BN865" s="51"/>
      <c r="BO865" s="51"/>
      <c r="BP865" s="51"/>
      <c r="BQ865" s="51"/>
      <c r="BR865" s="51"/>
      <c r="BS865" s="51"/>
      <c r="BT865" s="51"/>
      <c r="BU865" s="51"/>
      <c r="BV865" s="51"/>
      <c r="BW865" s="51"/>
      <c r="BX865" s="51"/>
      <c r="BY865" s="51"/>
      <c r="BZ865" s="51"/>
      <c r="CA865" s="51"/>
      <c r="CB865" s="51"/>
      <c r="CC865" s="51"/>
      <c r="CD865" s="51"/>
      <c r="CE865" s="51"/>
      <c r="CF865" s="51"/>
      <c r="CG865" s="51"/>
      <c r="CH865" s="51"/>
      <c r="CI865" s="51"/>
      <c r="CJ865" s="51"/>
      <c r="CK865" s="51"/>
      <c r="CL865" s="51"/>
      <c r="CM865" s="51"/>
      <c r="CN865" s="51"/>
      <c r="CO865" s="51"/>
      <c r="CP865" s="51"/>
      <c r="CQ865" s="51"/>
      <c r="CR865" s="51"/>
      <c r="CS865" s="51"/>
      <c r="CT865" s="51"/>
      <c r="CU865" s="51"/>
      <c r="CV865" s="51"/>
      <c r="CW865" s="51"/>
      <c r="CX865" s="51"/>
      <c r="CY865" s="51"/>
      <c r="CZ865" s="51"/>
      <c r="DA865" s="51"/>
      <c r="DB865" s="51"/>
      <c r="DC865" s="51"/>
      <c r="DD865" s="51"/>
      <c r="DE865" s="51"/>
      <c r="DF865" s="51"/>
      <c r="DG865" s="51"/>
    </row>
    <row r="866">
      <c r="A866" s="51"/>
      <c r="B866" s="136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1"/>
      <c r="BH866" s="51"/>
      <c r="BI866" s="51"/>
      <c r="BJ866" s="51"/>
      <c r="BK866" s="51"/>
      <c r="BL866" s="51"/>
      <c r="BM866" s="51"/>
      <c r="BN866" s="51"/>
      <c r="BO866" s="51"/>
      <c r="BP866" s="51"/>
      <c r="BQ866" s="51"/>
      <c r="BR866" s="51"/>
      <c r="BS866" s="51"/>
      <c r="BT866" s="51"/>
      <c r="BU866" s="51"/>
      <c r="BV866" s="51"/>
      <c r="BW866" s="51"/>
      <c r="BX866" s="51"/>
      <c r="BY866" s="51"/>
      <c r="BZ866" s="51"/>
      <c r="CA866" s="51"/>
      <c r="CB866" s="51"/>
      <c r="CC866" s="51"/>
      <c r="CD866" s="51"/>
      <c r="CE866" s="51"/>
      <c r="CF866" s="51"/>
      <c r="CG866" s="51"/>
      <c r="CH866" s="51"/>
      <c r="CI866" s="51"/>
      <c r="CJ866" s="51"/>
      <c r="CK866" s="51"/>
      <c r="CL866" s="51"/>
      <c r="CM866" s="51"/>
      <c r="CN866" s="51"/>
      <c r="CO866" s="51"/>
      <c r="CP866" s="51"/>
      <c r="CQ866" s="51"/>
      <c r="CR866" s="51"/>
      <c r="CS866" s="51"/>
      <c r="CT866" s="51"/>
      <c r="CU866" s="51"/>
      <c r="CV866" s="51"/>
      <c r="CW866" s="51"/>
      <c r="CX866" s="51"/>
      <c r="CY866" s="51"/>
      <c r="CZ866" s="51"/>
      <c r="DA866" s="51"/>
      <c r="DB866" s="51"/>
      <c r="DC866" s="51"/>
      <c r="DD866" s="51"/>
      <c r="DE866" s="51"/>
      <c r="DF866" s="51"/>
      <c r="DG866" s="51"/>
    </row>
    <row r="867">
      <c r="A867" s="51"/>
      <c r="B867" s="136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1"/>
      <c r="BH867" s="51"/>
      <c r="BI867" s="51"/>
      <c r="BJ867" s="51"/>
      <c r="BK867" s="51"/>
      <c r="BL867" s="51"/>
      <c r="BM867" s="51"/>
      <c r="BN867" s="51"/>
      <c r="BO867" s="51"/>
      <c r="BP867" s="51"/>
      <c r="BQ867" s="51"/>
      <c r="BR867" s="51"/>
      <c r="BS867" s="51"/>
      <c r="BT867" s="51"/>
      <c r="BU867" s="51"/>
      <c r="BV867" s="51"/>
      <c r="BW867" s="51"/>
      <c r="BX867" s="51"/>
      <c r="BY867" s="51"/>
      <c r="BZ867" s="51"/>
      <c r="CA867" s="51"/>
      <c r="CB867" s="51"/>
      <c r="CC867" s="51"/>
      <c r="CD867" s="51"/>
      <c r="CE867" s="51"/>
      <c r="CF867" s="51"/>
      <c r="CG867" s="51"/>
      <c r="CH867" s="51"/>
      <c r="CI867" s="51"/>
      <c r="CJ867" s="51"/>
      <c r="CK867" s="51"/>
      <c r="CL867" s="51"/>
      <c r="CM867" s="51"/>
      <c r="CN867" s="51"/>
      <c r="CO867" s="51"/>
      <c r="CP867" s="51"/>
      <c r="CQ867" s="51"/>
      <c r="CR867" s="51"/>
      <c r="CS867" s="51"/>
      <c r="CT867" s="51"/>
      <c r="CU867" s="51"/>
      <c r="CV867" s="51"/>
      <c r="CW867" s="51"/>
      <c r="CX867" s="51"/>
      <c r="CY867" s="51"/>
      <c r="CZ867" s="51"/>
      <c r="DA867" s="51"/>
      <c r="DB867" s="51"/>
      <c r="DC867" s="51"/>
      <c r="DD867" s="51"/>
      <c r="DE867" s="51"/>
      <c r="DF867" s="51"/>
      <c r="DG867" s="51"/>
    </row>
    <row r="868">
      <c r="A868" s="51"/>
      <c r="B868" s="136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1"/>
      <c r="BH868" s="51"/>
      <c r="BI868" s="51"/>
      <c r="BJ868" s="51"/>
      <c r="BK868" s="51"/>
      <c r="BL868" s="51"/>
      <c r="BM868" s="51"/>
      <c r="BN868" s="51"/>
      <c r="BO868" s="51"/>
      <c r="BP868" s="51"/>
      <c r="BQ868" s="51"/>
      <c r="BR868" s="51"/>
      <c r="BS868" s="51"/>
      <c r="BT868" s="51"/>
      <c r="BU868" s="51"/>
      <c r="BV868" s="51"/>
      <c r="BW868" s="51"/>
      <c r="BX868" s="51"/>
      <c r="BY868" s="51"/>
      <c r="BZ868" s="51"/>
      <c r="CA868" s="51"/>
      <c r="CB868" s="51"/>
      <c r="CC868" s="51"/>
      <c r="CD868" s="51"/>
      <c r="CE868" s="51"/>
      <c r="CF868" s="51"/>
      <c r="CG868" s="51"/>
      <c r="CH868" s="51"/>
      <c r="CI868" s="51"/>
      <c r="CJ868" s="51"/>
      <c r="CK868" s="51"/>
      <c r="CL868" s="51"/>
      <c r="CM868" s="51"/>
      <c r="CN868" s="51"/>
      <c r="CO868" s="51"/>
      <c r="CP868" s="51"/>
      <c r="CQ868" s="51"/>
      <c r="CR868" s="51"/>
      <c r="CS868" s="51"/>
      <c r="CT868" s="51"/>
      <c r="CU868" s="51"/>
      <c r="CV868" s="51"/>
      <c r="CW868" s="51"/>
      <c r="CX868" s="51"/>
      <c r="CY868" s="51"/>
      <c r="CZ868" s="51"/>
      <c r="DA868" s="51"/>
      <c r="DB868" s="51"/>
      <c r="DC868" s="51"/>
      <c r="DD868" s="51"/>
      <c r="DE868" s="51"/>
      <c r="DF868" s="51"/>
      <c r="DG868" s="51"/>
    </row>
    <row r="869">
      <c r="A869" s="51"/>
      <c r="B869" s="136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1"/>
      <c r="BH869" s="51"/>
      <c r="BI869" s="51"/>
      <c r="BJ869" s="51"/>
      <c r="BK869" s="51"/>
      <c r="BL869" s="51"/>
      <c r="BM869" s="51"/>
      <c r="BN869" s="51"/>
      <c r="BO869" s="51"/>
      <c r="BP869" s="51"/>
      <c r="BQ869" s="51"/>
      <c r="BR869" s="51"/>
      <c r="BS869" s="51"/>
      <c r="BT869" s="51"/>
      <c r="BU869" s="51"/>
      <c r="BV869" s="51"/>
      <c r="BW869" s="51"/>
      <c r="BX869" s="51"/>
      <c r="BY869" s="51"/>
      <c r="BZ869" s="51"/>
      <c r="CA869" s="51"/>
      <c r="CB869" s="51"/>
      <c r="CC869" s="51"/>
      <c r="CD869" s="51"/>
      <c r="CE869" s="51"/>
      <c r="CF869" s="51"/>
      <c r="CG869" s="51"/>
      <c r="CH869" s="51"/>
      <c r="CI869" s="51"/>
      <c r="CJ869" s="51"/>
      <c r="CK869" s="51"/>
      <c r="CL869" s="51"/>
      <c r="CM869" s="51"/>
      <c r="CN869" s="51"/>
      <c r="CO869" s="51"/>
      <c r="CP869" s="51"/>
      <c r="CQ869" s="51"/>
      <c r="CR869" s="51"/>
      <c r="CS869" s="51"/>
      <c r="CT869" s="51"/>
      <c r="CU869" s="51"/>
      <c r="CV869" s="51"/>
      <c r="CW869" s="51"/>
      <c r="CX869" s="51"/>
      <c r="CY869" s="51"/>
      <c r="CZ869" s="51"/>
      <c r="DA869" s="51"/>
      <c r="DB869" s="51"/>
      <c r="DC869" s="51"/>
      <c r="DD869" s="51"/>
      <c r="DE869" s="51"/>
      <c r="DF869" s="51"/>
      <c r="DG869" s="51"/>
    </row>
    <row r="870">
      <c r="A870" s="51"/>
      <c r="B870" s="136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51"/>
      <c r="BH870" s="51"/>
      <c r="BI870" s="51"/>
      <c r="BJ870" s="51"/>
      <c r="BK870" s="51"/>
      <c r="BL870" s="51"/>
      <c r="BM870" s="51"/>
      <c r="BN870" s="51"/>
      <c r="BO870" s="51"/>
      <c r="BP870" s="51"/>
      <c r="BQ870" s="51"/>
      <c r="BR870" s="51"/>
      <c r="BS870" s="51"/>
      <c r="BT870" s="51"/>
      <c r="BU870" s="51"/>
      <c r="BV870" s="51"/>
      <c r="BW870" s="51"/>
      <c r="BX870" s="51"/>
      <c r="BY870" s="51"/>
      <c r="BZ870" s="51"/>
      <c r="CA870" s="51"/>
      <c r="CB870" s="51"/>
      <c r="CC870" s="51"/>
      <c r="CD870" s="51"/>
      <c r="CE870" s="51"/>
      <c r="CF870" s="51"/>
      <c r="CG870" s="51"/>
      <c r="CH870" s="51"/>
      <c r="CI870" s="51"/>
      <c r="CJ870" s="51"/>
      <c r="CK870" s="51"/>
      <c r="CL870" s="51"/>
      <c r="CM870" s="51"/>
      <c r="CN870" s="51"/>
      <c r="CO870" s="51"/>
      <c r="CP870" s="51"/>
      <c r="CQ870" s="51"/>
      <c r="CR870" s="51"/>
      <c r="CS870" s="51"/>
      <c r="CT870" s="51"/>
      <c r="CU870" s="51"/>
      <c r="CV870" s="51"/>
      <c r="CW870" s="51"/>
      <c r="CX870" s="51"/>
      <c r="CY870" s="51"/>
      <c r="CZ870" s="51"/>
      <c r="DA870" s="51"/>
      <c r="DB870" s="51"/>
      <c r="DC870" s="51"/>
      <c r="DD870" s="51"/>
      <c r="DE870" s="51"/>
      <c r="DF870" s="51"/>
      <c r="DG870" s="51"/>
    </row>
    <row r="871">
      <c r="A871" s="51"/>
      <c r="B871" s="136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51"/>
      <c r="BH871" s="51"/>
      <c r="BI871" s="51"/>
      <c r="BJ871" s="51"/>
      <c r="BK871" s="51"/>
      <c r="BL871" s="51"/>
      <c r="BM871" s="51"/>
      <c r="BN871" s="51"/>
      <c r="BO871" s="51"/>
      <c r="BP871" s="51"/>
      <c r="BQ871" s="51"/>
      <c r="BR871" s="51"/>
      <c r="BS871" s="51"/>
      <c r="BT871" s="51"/>
      <c r="BU871" s="51"/>
      <c r="BV871" s="51"/>
      <c r="BW871" s="51"/>
      <c r="BX871" s="51"/>
      <c r="BY871" s="51"/>
      <c r="BZ871" s="51"/>
      <c r="CA871" s="51"/>
      <c r="CB871" s="51"/>
      <c r="CC871" s="51"/>
      <c r="CD871" s="51"/>
      <c r="CE871" s="51"/>
      <c r="CF871" s="51"/>
      <c r="CG871" s="51"/>
      <c r="CH871" s="51"/>
      <c r="CI871" s="51"/>
      <c r="CJ871" s="51"/>
      <c r="CK871" s="51"/>
      <c r="CL871" s="51"/>
      <c r="CM871" s="51"/>
      <c r="CN871" s="51"/>
      <c r="CO871" s="51"/>
      <c r="CP871" s="51"/>
      <c r="CQ871" s="51"/>
      <c r="CR871" s="51"/>
      <c r="CS871" s="51"/>
      <c r="CT871" s="51"/>
      <c r="CU871" s="51"/>
      <c r="CV871" s="51"/>
      <c r="CW871" s="51"/>
      <c r="CX871" s="51"/>
      <c r="CY871" s="51"/>
      <c r="CZ871" s="51"/>
      <c r="DA871" s="51"/>
      <c r="DB871" s="51"/>
      <c r="DC871" s="51"/>
      <c r="DD871" s="51"/>
      <c r="DE871" s="51"/>
      <c r="DF871" s="51"/>
      <c r="DG871" s="51"/>
    </row>
    <row r="872">
      <c r="A872" s="51"/>
      <c r="B872" s="136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51"/>
      <c r="BH872" s="51"/>
      <c r="BI872" s="51"/>
      <c r="BJ872" s="51"/>
      <c r="BK872" s="51"/>
      <c r="BL872" s="51"/>
      <c r="BM872" s="51"/>
      <c r="BN872" s="51"/>
      <c r="BO872" s="51"/>
      <c r="BP872" s="51"/>
      <c r="BQ872" s="51"/>
      <c r="BR872" s="51"/>
      <c r="BS872" s="51"/>
      <c r="BT872" s="51"/>
      <c r="BU872" s="51"/>
      <c r="BV872" s="51"/>
      <c r="BW872" s="51"/>
      <c r="BX872" s="51"/>
      <c r="BY872" s="51"/>
      <c r="BZ872" s="51"/>
      <c r="CA872" s="51"/>
      <c r="CB872" s="51"/>
      <c r="CC872" s="51"/>
      <c r="CD872" s="51"/>
      <c r="CE872" s="51"/>
      <c r="CF872" s="51"/>
      <c r="CG872" s="51"/>
      <c r="CH872" s="51"/>
      <c r="CI872" s="51"/>
      <c r="CJ872" s="51"/>
      <c r="CK872" s="51"/>
      <c r="CL872" s="51"/>
      <c r="CM872" s="51"/>
      <c r="CN872" s="51"/>
      <c r="CO872" s="51"/>
      <c r="CP872" s="51"/>
      <c r="CQ872" s="51"/>
      <c r="CR872" s="51"/>
      <c r="CS872" s="51"/>
      <c r="CT872" s="51"/>
      <c r="CU872" s="51"/>
      <c r="CV872" s="51"/>
      <c r="CW872" s="51"/>
      <c r="CX872" s="51"/>
      <c r="CY872" s="51"/>
      <c r="CZ872" s="51"/>
      <c r="DA872" s="51"/>
      <c r="DB872" s="51"/>
      <c r="DC872" s="51"/>
      <c r="DD872" s="51"/>
      <c r="DE872" s="51"/>
      <c r="DF872" s="51"/>
      <c r="DG872" s="51"/>
    </row>
    <row r="873">
      <c r="A873" s="51"/>
      <c r="B873" s="136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51"/>
      <c r="BH873" s="51"/>
      <c r="BI873" s="51"/>
      <c r="BJ873" s="51"/>
      <c r="BK873" s="51"/>
      <c r="BL873" s="51"/>
      <c r="BM873" s="51"/>
      <c r="BN873" s="51"/>
      <c r="BO873" s="51"/>
      <c r="BP873" s="51"/>
      <c r="BQ873" s="51"/>
      <c r="BR873" s="51"/>
      <c r="BS873" s="51"/>
      <c r="BT873" s="51"/>
      <c r="BU873" s="51"/>
      <c r="BV873" s="51"/>
      <c r="BW873" s="51"/>
      <c r="BX873" s="51"/>
      <c r="BY873" s="51"/>
      <c r="BZ873" s="51"/>
      <c r="CA873" s="51"/>
      <c r="CB873" s="51"/>
      <c r="CC873" s="51"/>
      <c r="CD873" s="51"/>
      <c r="CE873" s="51"/>
      <c r="CF873" s="51"/>
      <c r="CG873" s="51"/>
      <c r="CH873" s="51"/>
      <c r="CI873" s="51"/>
      <c r="CJ873" s="51"/>
      <c r="CK873" s="51"/>
      <c r="CL873" s="51"/>
      <c r="CM873" s="51"/>
      <c r="CN873" s="51"/>
      <c r="CO873" s="51"/>
      <c r="CP873" s="51"/>
      <c r="CQ873" s="51"/>
      <c r="CR873" s="51"/>
      <c r="CS873" s="51"/>
      <c r="CT873" s="51"/>
      <c r="CU873" s="51"/>
      <c r="CV873" s="51"/>
      <c r="CW873" s="51"/>
      <c r="CX873" s="51"/>
      <c r="CY873" s="51"/>
      <c r="CZ873" s="51"/>
      <c r="DA873" s="51"/>
      <c r="DB873" s="51"/>
      <c r="DC873" s="51"/>
      <c r="DD873" s="51"/>
      <c r="DE873" s="51"/>
      <c r="DF873" s="51"/>
      <c r="DG873" s="51"/>
    </row>
    <row r="874">
      <c r="A874" s="51"/>
      <c r="B874" s="136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51"/>
      <c r="BH874" s="51"/>
      <c r="BI874" s="51"/>
      <c r="BJ874" s="51"/>
      <c r="BK874" s="51"/>
      <c r="BL874" s="51"/>
      <c r="BM874" s="51"/>
      <c r="BN874" s="51"/>
      <c r="BO874" s="51"/>
      <c r="BP874" s="51"/>
      <c r="BQ874" s="51"/>
      <c r="BR874" s="51"/>
      <c r="BS874" s="51"/>
      <c r="BT874" s="51"/>
      <c r="BU874" s="51"/>
      <c r="BV874" s="51"/>
      <c r="BW874" s="51"/>
      <c r="BX874" s="51"/>
      <c r="BY874" s="51"/>
      <c r="BZ874" s="51"/>
      <c r="CA874" s="51"/>
      <c r="CB874" s="51"/>
      <c r="CC874" s="51"/>
      <c r="CD874" s="51"/>
      <c r="CE874" s="51"/>
      <c r="CF874" s="51"/>
      <c r="CG874" s="51"/>
      <c r="CH874" s="51"/>
      <c r="CI874" s="51"/>
      <c r="CJ874" s="51"/>
      <c r="CK874" s="51"/>
      <c r="CL874" s="51"/>
      <c r="CM874" s="51"/>
      <c r="CN874" s="51"/>
      <c r="CO874" s="51"/>
      <c r="CP874" s="51"/>
      <c r="CQ874" s="51"/>
      <c r="CR874" s="51"/>
      <c r="CS874" s="51"/>
      <c r="CT874" s="51"/>
      <c r="CU874" s="51"/>
      <c r="CV874" s="51"/>
      <c r="CW874" s="51"/>
      <c r="CX874" s="51"/>
      <c r="CY874" s="51"/>
      <c r="CZ874" s="51"/>
      <c r="DA874" s="51"/>
      <c r="DB874" s="51"/>
      <c r="DC874" s="51"/>
      <c r="DD874" s="51"/>
      <c r="DE874" s="51"/>
      <c r="DF874" s="51"/>
      <c r="DG874" s="51"/>
    </row>
    <row r="875">
      <c r="A875" s="51"/>
      <c r="B875" s="136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51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51"/>
      <c r="BH875" s="51"/>
      <c r="BI875" s="51"/>
      <c r="BJ875" s="51"/>
      <c r="BK875" s="51"/>
      <c r="BL875" s="51"/>
      <c r="BM875" s="51"/>
      <c r="BN875" s="51"/>
      <c r="BO875" s="51"/>
      <c r="BP875" s="51"/>
      <c r="BQ875" s="51"/>
      <c r="BR875" s="51"/>
      <c r="BS875" s="51"/>
      <c r="BT875" s="51"/>
      <c r="BU875" s="51"/>
      <c r="BV875" s="51"/>
      <c r="BW875" s="51"/>
      <c r="BX875" s="51"/>
      <c r="BY875" s="51"/>
      <c r="BZ875" s="51"/>
      <c r="CA875" s="51"/>
      <c r="CB875" s="51"/>
      <c r="CC875" s="51"/>
      <c r="CD875" s="51"/>
      <c r="CE875" s="51"/>
      <c r="CF875" s="51"/>
      <c r="CG875" s="51"/>
      <c r="CH875" s="51"/>
      <c r="CI875" s="51"/>
      <c r="CJ875" s="51"/>
      <c r="CK875" s="51"/>
      <c r="CL875" s="51"/>
      <c r="CM875" s="51"/>
      <c r="CN875" s="51"/>
      <c r="CO875" s="51"/>
      <c r="CP875" s="51"/>
      <c r="CQ875" s="51"/>
      <c r="CR875" s="51"/>
      <c r="CS875" s="51"/>
      <c r="CT875" s="51"/>
      <c r="CU875" s="51"/>
      <c r="CV875" s="51"/>
      <c r="CW875" s="51"/>
      <c r="CX875" s="51"/>
      <c r="CY875" s="51"/>
      <c r="CZ875" s="51"/>
      <c r="DA875" s="51"/>
      <c r="DB875" s="51"/>
      <c r="DC875" s="51"/>
      <c r="DD875" s="51"/>
      <c r="DE875" s="51"/>
      <c r="DF875" s="51"/>
      <c r="DG875" s="51"/>
    </row>
    <row r="876">
      <c r="A876" s="51"/>
      <c r="B876" s="136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51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51"/>
      <c r="BH876" s="51"/>
      <c r="BI876" s="51"/>
      <c r="BJ876" s="51"/>
      <c r="BK876" s="51"/>
      <c r="BL876" s="51"/>
      <c r="BM876" s="51"/>
      <c r="BN876" s="51"/>
      <c r="BO876" s="51"/>
      <c r="BP876" s="51"/>
      <c r="BQ876" s="51"/>
      <c r="BR876" s="51"/>
      <c r="BS876" s="51"/>
      <c r="BT876" s="51"/>
      <c r="BU876" s="51"/>
      <c r="BV876" s="51"/>
      <c r="BW876" s="51"/>
      <c r="BX876" s="51"/>
      <c r="BY876" s="51"/>
      <c r="BZ876" s="51"/>
      <c r="CA876" s="51"/>
      <c r="CB876" s="51"/>
      <c r="CC876" s="51"/>
      <c r="CD876" s="51"/>
      <c r="CE876" s="51"/>
      <c r="CF876" s="51"/>
      <c r="CG876" s="51"/>
      <c r="CH876" s="51"/>
      <c r="CI876" s="51"/>
      <c r="CJ876" s="51"/>
      <c r="CK876" s="51"/>
      <c r="CL876" s="51"/>
      <c r="CM876" s="51"/>
      <c r="CN876" s="51"/>
      <c r="CO876" s="51"/>
      <c r="CP876" s="51"/>
      <c r="CQ876" s="51"/>
      <c r="CR876" s="51"/>
      <c r="CS876" s="51"/>
      <c r="CT876" s="51"/>
      <c r="CU876" s="51"/>
      <c r="CV876" s="51"/>
      <c r="CW876" s="51"/>
      <c r="CX876" s="51"/>
      <c r="CY876" s="51"/>
      <c r="CZ876" s="51"/>
      <c r="DA876" s="51"/>
      <c r="DB876" s="51"/>
      <c r="DC876" s="51"/>
      <c r="DD876" s="51"/>
      <c r="DE876" s="51"/>
      <c r="DF876" s="51"/>
      <c r="DG876" s="51"/>
    </row>
    <row r="877">
      <c r="A877" s="51"/>
      <c r="B877" s="136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51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51"/>
      <c r="BH877" s="51"/>
      <c r="BI877" s="51"/>
      <c r="BJ877" s="51"/>
      <c r="BK877" s="51"/>
      <c r="BL877" s="51"/>
      <c r="BM877" s="51"/>
      <c r="BN877" s="51"/>
      <c r="BO877" s="51"/>
      <c r="BP877" s="51"/>
      <c r="BQ877" s="51"/>
      <c r="BR877" s="51"/>
      <c r="BS877" s="51"/>
      <c r="BT877" s="51"/>
      <c r="BU877" s="51"/>
      <c r="BV877" s="51"/>
      <c r="BW877" s="51"/>
      <c r="BX877" s="51"/>
      <c r="BY877" s="51"/>
      <c r="BZ877" s="51"/>
      <c r="CA877" s="51"/>
      <c r="CB877" s="51"/>
      <c r="CC877" s="51"/>
      <c r="CD877" s="51"/>
      <c r="CE877" s="51"/>
      <c r="CF877" s="51"/>
      <c r="CG877" s="51"/>
      <c r="CH877" s="51"/>
      <c r="CI877" s="51"/>
      <c r="CJ877" s="51"/>
      <c r="CK877" s="51"/>
      <c r="CL877" s="51"/>
      <c r="CM877" s="51"/>
      <c r="CN877" s="51"/>
      <c r="CO877" s="51"/>
      <c r="CP877" s="51"/>
      <c r="CQ877" s="51"/>
      <c r="CR877" s="51"/>
      <c r="CS877" s="51"/>
      <c r="CT877" s="51"/>
      <c r="CU877" s="51"/>
      <c r="CV877" s="51"/>
      <c r="CW877" s="51"/>
      <c r="CX877" s="51"/>
      <c r="CY877" s="51"/>
      <c r="CZ877" s="51"/>
      <c r="DA877" s="51"/>
      <c r="DB877" s="51"/>
      <c r="DC877" s="51"/>
      <c r="DD877" s="51"/>
      <c r="DE877" s="51"/>
      <c r="DF877" s="51"/>
      <c r="DG877" s="51"/>
    </row>
    <row r="878">
      <c r="A878" s="51"/>
      <c r="B878" s="136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51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51"/>
      <c r="BH878" s="51"/>
      <c r="BI878" s="51"/>
      <c r="BJ878" s="51"/>
      <c r="BK878" s="51"/>
      <c r="BL878" s="51"/>
      <c r="BM878" s="51"/>
      <c r="BN878" s="51"/>
      <c r="BO878" s="51"/>
      <c r="BP878" s="51"/>
      <c r="BQ878" s="51"/>
      <c r="BR878" s="51"/>
      <c r="BS878" s="51"/>
      <c r="BT878" s="51"/>
      <c r="BU878" s="51"/>
      <c r="BV878" s="51"/>
      <c r="BW878" s="51"/>
      <c r="BX878" s="51"/>
      <c r="BY878" s="51"/>
      <c r="BZ878" s="51"/>
      <c r="CA878" s="51"/>
      <c r="CB878" s="51"/>
      <c r="CC878" s="51"/>
      <c r="CD878" s="51"/>
      <c r="CE878" s="51"/>
      <c r="CF878" s="51"/>
      <c r="CG878" s="51"/>
      <c r="CH878" s="51"/>
      <c r="CI878" s="51"/>
      <c r="CJ878" s="51"/>
      <c r="CK878" s="51"/>
      <c r="CL878" s="51"/>
      <c r="CM878" s="51"/>
      <c r="CN878" s="51"/>
      <c r="CO878" s="51"/>
      <c r="CP878" s="51"/>
      <c r="CQ878" s="51"/>
      <c r="CR878" s="51"/>
      <c r="CS878" s="51"/>
      <c r="CT878" s="51"/>
      <c r="CU878" s="51"/>
      <c r="CV878" s="51"/>
      <c r="CW878" s="51"/>
      <c r="CX878" s="51"/>
      <c r="CY878" s="51"/>
      <c r="CZ878" s="51"/>
      <c r="DA878" s="51"/>
      <c r="DB878" s="51"/>
      <c r="DC878" s="51"/>
      <c r="DD878" s="51"/>
      <c r="DE878" s="51"/>
      <c r="DF878" s="51"/>
      <c r="DG878" s="51"/>
    </row>
    <row r="879">
      <c r="A879" s="51"/>
      <c r="B879" s="136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51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51"/>
      <c r="BH879" s="51"/>
      <c r="BI879" s="51"/>
      <c r="BJ879" s="51"/>
      <c r="BK879" s="51"/>
      <c r="BL879" s="51"/>
      <c r="BM879" s="51"/>
      <c r="BN879" s="51"/>
      <c r="BO879" s="51"/>
      <c r="BP879" s="51"/>
      <c r="BQ879" s="51"/>
      <c r="BR879" s="51"/>
      <c r="BS879" s="51"/>
      <c r="BT879" s="51"/>
      <c r="BU879" s="51"/>
      <c r="BV879" s="51"/>
      <c r="BW879" s="51"/>
      <c r="BX879" s="51"/>
      <c r="BY879" s="51"/>
      <c r="BZ879" s="51"/>
      <c r="CA879" s="51"/>
      <c r="CB879" s="51"/>
      <c r="CC879" s="51"/>
      <c r="CD879" s="51"/>
      <c r="CE879" s="51"/>
      <c r="CF879" s="51"/>
      <c r="CG879" s="51"/>
      <c r="CH879" s="51"/>
      <c r="CI879" s="51"/>
      <c r="CJ879" s="51"/>
      <c r="CK879" s="51"/>
      <c r="CL879" s="51"/>
      <c r="CM879" s="51"/>
      <c r="CN879" s="51"/>
      <c r="CO879" s="51"/>
      <c r="CP879" s="51"/>
      <c r="CQ879" s="51"/>
      <c r="CR879" s="51"/>
      <c r="CS879" s="51"/>
      <c r="CT879" s="51"/>
      <c r="CU879" s="51"/>
      <c r="CV879" s="51"/>
      <c r="CW879" s="51"/>
      <c r="CX879" s="51"/>
      <c r="CY879" s="51"/>
      <c r="CZ879" s="51"/>
      <c r="DA879" s="51"/>
      <c r="DB879" s="51"/>
      <c r="DC879" s="51"/>
      <c r="DD879" s="51"/>
      <c r="DE879" s="51"/>
      <c r="DF879" s="51"/>
      <c r="DG879" s="51"/>
    </row>
    <row r="880">
      <c r="A880" s="51"/>
      <c r="B880" s="136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51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51"/>
      <c r="BH880" s="51"/>
      <c r="BI880" s="51"/>
      <c r="BJ880" s="51"/>
      <c r="BK880" s="51"/>
      <c r="BL880" s="51"/>
      <c r="BM880" s="51"/>
      <c r="BN880" s="51"/>
      <c r="BO880" s="51"/>
      <c r="BP880" s="51"/>
      <c r="BQ880" s="51"/>
      <c r="BR880" s="51"/>
      <c r="BS880" s="51"/>
      <c r="BT880" s="51"/>
      <c r="BU880" s="51"/>
      <c r="BV880" s="51"/>
      <c r="BW880" s="51"/>
      <c r="BX880" s="51"/>
      <c r="BY880" s="51"/>
      <c r="BZ880" s="51"/>
      <c r="CA880" s="51"/>
      <c r="CB880" s="51"/>
      <c r="CC880" s="51"/>
      <c r="CD880" s="51"/>
      <c r="CE880" s="51"/>
      <c r="CF880" s="51"/>
      <c r="CG880" s="51"/>
      <c r="CH880" s="51"/>
      <c r="CI880" s="51"/>
      <c r="CJ880" s="51"/>
      <c r="CK880" s="51"/>
      <c r="CL880" s="51"/>
      <c r="CM880" s="51"/>
      <c r="CN880" s="51"/>
      <c r="CO880" s="51"/>
      <c r="CP880" s="51"/>
      <c r="CQ880" s="51"/>
      <c r="CR880" s="51"/>
      <c r="CS880" s="51"/>
      <c r="CT880" s="51"/>
      <c r="CU880" s="51"/>
      <c r="CV880" s="51"/>
      <c r="CW880" s="51"/>
      <c r="CX880" s="51"/>
      <c r="CY880" s="51"/>
      <c r="CZ880" s="51"/>
      <c r="DA880" s="51"/>
      <c r="DB880" s="51"/>
      <c r="DC880" s="51"/>
      <c r="DD880" s="51"/>
      <c r="DE880" s="51"/>
      <c r="DF880" s="51"/>
      <c r="DG880" s="51"/>
    </row>
    <row r="881">
      <c r="A881" s="51"/>
      <c r="B881" s="136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51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51"/>
      <c r="BH881" s="51"/>
      <c r="BI881" s="51"/>
      <c r="BJ881" s="51"/>
      <c r="BK881" s="51"/>
      <c r="BL881" s="51"/>
      <c r="BM881" s="51"/>
      <c r="BN881" s="51"/>
      <c r="BO881" s="51"/>
      <c r="BP881" s="51"/>
      <c r="BQ881" s="51"/>
      <c r="BR881" s="51"/>
      <c r="BS881" s="51"/>
      <c r="BT881" s="51"/>
      <c r="BU881" s="51"/>
      <c r="BV881" s="51"/>
      <c r="BW881" s="51"/>
      <c r="BX881" s="51"/>
      <c r="BY881" s="51"/>
      <c r="BZ881" s="51"/>
      <c r="CA881" s="51"/>
      <c r="CB881" s="51"/>
      <c r="CC881" s="51"/>
      <c r="CD881" s="51"/>
      <c r="CE881" s="51"/>
      <c r="CF881" s="51"/>
      <c r="CG881" s="51"/>
      <c r="CH881" s="51"/>
      <c r="CI881" s="51"/>
      <c r="CJ881" s="51"/>
      <c r="CK881" s="51"/>
      <c r="CL881" s="51"/>
      <c r="CM881" s="51"/>
      <c r="CN881" s="51"/>
      <c r="CO881" s="51"/>
      <c r="CP881" s="51"/>
      <c r="CQ881" s="51"/>
      <c r="CR881" s="51"/>
      <c r="CS881" s="51"/>
      <c r="CT881" s="51"/>
      <c r="CU881" s="51"/>
      <c r="CV881" s="51"/>
      <c r="CW881" s="51"/>
      <c r="CX881" s="51"/>
      <c r="CY881" s="51"/>
      <c r="CZ881" s="51"/>
      <c r="DA881" s="51"/>
      <c r="DB881" s="51"/>
      <c r="DC881" s="51"/>
      <c r="DD881" s="51"/>
      <c r="DE881" s="51"/>
      <c r="DF881" s="51"/>
      <c r="DG881" s="51"/>
    </row>
    <row r="882">
      <c r="A882" s="51"/>
      <c r="B882" s="136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51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51"/>
      <c r="BH882" s="51"/>
      <c r="BI882" s="51"/>
      <c r="BJ882" s="51"/>
      <c r="BK882" s="51"/>
      <c r="BL882" s="51"/>
      <c r="BM882" s="51"/>
      <c r="BN882" s="51"/>
      <c r="BO882" s="51"/>
      <c r="BP882" s="51"/>
      <c r="BQ882" s="51"/>
      <c r="BR882" s="51"/>
      <c r="BS882" s="51"/>
      <c r="BT882" s="51"/>
      <c r="BU882" s="51"/>
      <c r="BV882" s="51"/>
      <c r="BW882" s="51"/>
      <c r="BX882" s="51"/>
      <c r="BY882" s="51"/>
      <c r="BZ882" s="51"/>
      <c r="CA882" s="51"/>
      <c r="CB882" s="51"/>
      <c r="CC882" s="51"/>
      <c r="CD882" s="51"/>
      <c r="CE882" s="51"/>
      <c r="CF882" s="51"/>
      <c r="CG882" s="51"/>
      <c r="CH882" s="51"/>
      <c r="CI882" s="51"/>
      <c r="CJ882" s="51"/>
      <c r="CK882" s="51"/>
      <c r="CL882" s="51"/>
      <c r="CM882" s="51"/>
      <c r="CN882" s="51"/>
      <c r="CO882" s="51"/>
      <c r="CP882" s="51"/>
      <c r="CQ882" s="51"/>
      <c r="CR882" s="51"/>
      <c r="CS882" s="51"/>
      <c r="CT882" s="51"/>
      <c r="CU882" s="51"/>
      <c r="CV882" s="51"/>
      <c r="CW882" s="51"/>
      <c r="CX882" s="51"/>
      <c r="CY882" s="51"/>
      <c r="CZ882" s="51"/>
      <c r="DA882" s="51"/>
      <c r="DB882" s="51"/>
      <c r="DC882" s="51"/>
      <c r="DD882" s="51"/>
      <c r="DE882" s="51"/>
      <c r="DF882" s="51"/>
      <c r="DG882" s="51"/>
    </row>
    <row r="883">
      <c r="A883" s="51"/>
      <c r="B883" s="136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51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51"/>
      <c r="BH883" s="51"/>
      <c r="BI883" s="51"/>
      <c r="BJ883" s="51"/>
      <c r="BK883" s="51"/>
      <c r="BL883" s="51"/>
      <c r="BM883" s="51"/>
      <c r="BN883" s="51"/>
      <c r="BO883" s="51"/>
      <c r="BP883" s="51"/>
      <c r="BQ883" s="51"/>
      <c r="BR883" s="51"/>
      <c r="BS883" s="51"/>
      <c r="BT883" s="51"/>
      <c r="BU883" s="51"/>
      <c r="BV883" s="51"/>
      <c r="BW883" s="51"/>
      <c r="BX883" s="51"/>
      <c r="BY883" s="51"/>
      <c r="BZ883" s="51"/>
      <c r="CA883" s="51"/>
      <c r="CB883" s="51"/>
      <c r="CC883" s="51"/>
      <c r="CD883" s="51"/>
      <c r="CE883" s="51"/>
      <c r="CF883" s="51"/>
      <c r="CG883" s="51"/>
      <c r="CH883" s="51"/>
      <c r="CI883" s="51"/>
      <c r="CJ883" s="51"/>
      <c r="CK883" s="51"/>
      <c r="CL883" s="51"/>
      <c r="CM883" s="51"/>
      <c r="CN883" s="51"/>
      <c r="CO883" s="51"/>
      <c r="CP883" s="51"/>
      <c r="CQ883" s="51"/>
      <c r="CR883" s="51"/>
      <c r="CS883" s="51"/>
      <c r="CT883" s="51"/>
      <c r="CU883" s="51"/>
      <c r="CV883" s="51"/>
      <c r="CW883" s="51"/>
      <c r="CX883" s="51"/>
      <c r="CY883" s="51"/>
      <c r="CZ883" s="51"/>
      <c r="DA883" s="51"/>
      <c r="DB883" s="51"/>
      <c r="DC883" s="51"/>
      <c r="DD883" s="51"/>
      <c r="DE883" s="51"/>
      <c r="DF883" s="51"/>
      <c r="DG883" s="51"/>
    </row>
    <row r="884">
      <c r="A884" s="51"/>
      <c r="B884" s="136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51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51"/>
      <c r="BH884" s="51"/>
      <c r="BI884" s="51"/>
      <c r="BJ884" s="51"/>
      <c r="BK884" s="51"/>
      <c r="BL884" s="51"/>
      <c r="BM884" s="51"/>
      <c r="BN884" s="51"/>
      <c r="BO884" s="51"/>
      <c r="BP884" s="51"/>
      <c r="BQ884" s="51"/>
      <c r="BR884" s="51"/>
      <c r="BS884" s="51"/>
      <c r="BT884" s="51"/>
      <c r="BU884" s="51"/>
      <c r="BV884" s="51"/>
      <c r="BW884" s="51"/>
      <c r="BX884" s="51"/>
      <c r="BY884" s="51"/>
      <c r="BZ884" s="51"/>
      <c r="CA884" s="51"/>
      <c r="CB884" s="51"/>
      <c r="CC884" s="51"/>
      <c r="CD884" s="51"/>
      <c r="CE884" s="51"/>
      <c r="CF884" s="51"/>
      <c r="CG884" s="51"/>
      <c r="CH884" s="51"/>
      <c r="CI884" s="51"/>
      <c r="CJ884" s="51"/>
      <c r="CK884" s="51"/>
      <c r="CL884" s="51"/>
      <c r="CM884" s="51"/>
      <c r="CN884" s="51"/>
      <c r="CO884" s="51"/>
      <c r="CP884" s="51"/>
      <c r="CQ884" s="51"/>
      <c r="CR884" s="51"/>
      <c r="CS884" s="51"/>
      <c r="CT884" s="51"/>
      <c r="CU884" s="51"/>
      <c r="CV884" s="51"/>
      <c r="CW884" s="51"/>
      <c r="CX884" s="51"/>
      <c r="CY884" s="51"/>
      <c r="CZ884" s="51"/>
      <c r="DA884" s="51"/>
      <c r="DB884" s="51"/>
      <c r="DC884" s="51"/>
      <c r="DD884" s="51"/>
      <c r="DE884" s="51"/>
      <c r="DF884" s="51"/>
      <c r="DG884" s="51"/>
    </row>
    <row r="885">
      <c r="A885" s="51"/>
      <c r="B885" s="136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51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51"/>
      <c r="BH885" s="51"/>
      <c r="BI885" s="51"/>
      <c r="BJ885" s="51"/>
      <c r="BK885" s="51"/>
      <c r="BL885" s="51"/>
      <c r="BM885" s="51"/>
      <c r="BN885" s="51"/>
      <c r="BO885" s="51"/>
      <c r="BP885" s="51"/>
      <c r="BQ885" s="51"/>
      <c r="BR885" s="51"/>
      <c r="BS885" s="51"/>
      <c r="BT885" s="51"/>
      <c r="BU885" s="51"/>
      <c r="BV885" s="51"/>
      <c r="BW885" s="51"/>
      <c r="BX885" s="51"/>
      <c r="BY885" s="51"/>
      <c r="BZ885" s="51"/>
      <c r="CA885" s="51"/>
      <c r="CB885" s="51"/>
      <c r="CC885" s="51"/>
      <c r="CD885" s="51"/>
      <c r="CE885" s="51"/>
      <c r="CF885" s="51"/>
      <c r="CG885" s="51"/>
      <c r="CH885" s="51"/>
      <c r="CI885" s="51"/>
      <c r="CJ885" s="51"/>
      <c r="CK885" s="51"/>
      <c r="CL885" s="51"/>
      <c r="CM885" s="51"/>
      <c r="CN885" s="51"/>
      <c r="CO885" s="51"/>
      <c r="CP885" s="51"/>
      <c r="CQ885" s="51"/>
      <c r="CR885" s="51"/>
      <c r="CS885" s="51"/>
      <c r="CT885" s="51"/>
      <c r="CU885" s="51"/>
      <c r="CV885" s="51"/>
      <c r="CW885" s="51"/>
      <c r="CX885" s="51"/>
      <c r="CY885" s="51"/>
      <c r="CZ885" s="51"/>
      <c r="DA885" s="51"/>
      <c r="DB885" s="51"/>
      <c r="DC885" s="51"/>
      <c r="DD885" s="51"/>
      <c r="DE885" s="51"/>
      <c r="DF885" s="51"/>
      <c r="DG885" s="51"/>
    </row>
    <row r="886">
      <c r="A886" s="51"/>
      <c r="B886" s="136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51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51"/>
      <c r="BH886" s="51"/>
      <c r="BI886" s="51"/>
      <c r="BJ886" s="51"/>
      <c r="BK886" s="51"/>
      <c r="BL886" s="51"/>
      <c r="BM886" s="51"/>
      <c r="BN886" s="51"/>
      <c r="BO886" s="51"/>
      <c r="BP886" s="51"/>
      <c r="BQ886" s="51"/>
      <c r="BR886" s="51"/>
      <c r="BS886" s="51"/>
      <c r="BT886" s="51"/>
      <c r="BU886" s="51"/>
      <c r="BV886" s="51"/>
      <c r="BW886" s="51"/>
      <c r="BX886" s="51"/>
      <c r="BY886" s="51"/>
      <c r="BZ886" s="51"/>
      <c r="CA886" s="51"/>
      <c r="CB886" s="51"/>
      <c r="CC886" s="51"/>
      <c r="CD886" s="51"/>
      <c r="CE886" s="51"/>
      <c r="CF886" s="51"/>
      <c r="CG886" s="51"/>
      <c r="CH886" s="51"/>
      <c r="CI886" s="51"/>
      <c r="CJ886" s="51"/>
      <c r="CK886" s="51"/>
      <c r="CL886" s="51"/>
      <c r="CM886" s="51"/>
      <c r="CN886" s="51"/>
      <c r="CO886" s="51"/>
      <c r="CP886" s="51"/>
      <c r="CQ886" s="51"/>
      <c r="CR886" s="51"/>
      <c r="CS886" s="51"/>
      <c r="CT886" s="51"/>
      <c r="CU886" s="51"/>
      <c r="CV886" s="51"/>
      <c r="CW886" s="51"/>
      <c r="CX886" s="51"/>
      <c r="CY886" s="51"/>
      <c r="CZ886" s="51"/>
      <c r="DA886" s="51"/>
      <c r="DB886" s="51"/>
      <c r="DC886" s="51"/>
      <c r="DD886" s="51"/>
      <c r="DE886" s="51"/>
      <c r="DF886" s="51"/>
      <c r="DG886" s="51"/>
    </row>
    <row r="887">
      <c r="A887" s="51"/>
      <c r="B887" s="136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51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51"/>
      <c r="BH887" s="51"/>
      <c r="BI887" s="51"/>
      <c r="BJ887" s="51"/>
      <c r="BK887" s="51"/>
      <c r="BL887" s="51"/>
      <c r="BM887" s="51"/>
      <c r="BN887" s="51"/>
      <c r="BO887" s="51"/>
      <c r="BP887" s="51"/>
      <c r="BQ887" s="51"/>
      <c r="BR887" s="51"/>
      <c r="BS887" s="51"/>
      <c r="BT887" s="51"/>
      <c r="BU887" s="51"/>
      <c r="BV887" s="51"/>
      <c r="BW887" s="51"/>
      <c r="BX887" s="51"/>
      <c r="BY887" s="51"/>
      <c r="BZ887" s="51"/>
      <c r="CA887" s="51"/>
      <c r="CB887" s="51"/>
      <c r="CC887" s="51"/>
      <c r="CD887" s="51"/>
      <c r="CE887" s="51"/>
      <c r="CF887" s="51"/>
      <c r="CG887" s="51"/>
      <c r="CH887" s="51"/>
      <c r="CI887" s="51"/>
      <c r="CJ887" s="51"/>
      <c r="CK887" s="51"/>
      <c r="CL887" s="51"/>
      <c r="CM887" s="51"/>
      <c r="CN887" s="51"/>
      <c r="CO887" s="51"/>
      <c r="CP887" s="51"/>
      <c r="CQ887" s="51"/>
      <c r="CR887" s="51"/>
      <c r="CS887" s="51"/>
      <c r="CT887" s="51"/>
      <c r="CU887" s="51"/>
      <c r="CV887" s="51"/>
      <c r="CW887" s="51"/>
      <c r="CX887" s="51"/>
      <c r="CY887" s="51"/>
      <c r="CZ887" s="51"/>
      <c r="DA887" s="51"/>
      <c r="DB887" s="51"/>
      <c r="DC887" s="51"/>
      <c r="DD887" s="51"/>
      <c r="DE887" s="51"/>
      <c r="DF887" s="51"/>
      <c r="DG887" s="51"/>
    </row>
    <row r="888">
      <c r="A888" s="51"/>
      <c r="B888" s="136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51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51"/>
      <c r="BH888" s="51"/>
      <c r="BI888" s="51"/>
      <c r="BJ888" s="51"/>
      <c r="BK888" s="51"/>
      <c r="BL888" s="51"/>
      <c r="BM888" s="51"/>
      <c r="BN888" s="51"/>
      <c r="BO888" s="51"/>
      <c r="BP888" s="51"/>
      <c r="BQ888" s="51"/>
      <c r="BR888" s="51"/>
      <c r="BS888" s="51"/>
      <c r="BT888" s="51"/>
      <c r="BU888" s="51"/>
      <c r="BV888" s="51"/>
      <c r="BW888" s="51"/>
      <c r="BX888" s="51"/>
      <c r="BY888" s="51"/>
      <c r="BZ888" s="51"/>
      <c r="CA888" s="51"/>
      <c r="CB888" s="51"/>
      <c r="CC888" s="51"/>
      <c r="CD888" s="51"/>
      <c r="CE888" s="51"/>
      <c r="CF888" s="51"/>
      <c r="CG888" s="51"/>
      <c r="CH888" s="51"/>
      <c r="CI888" s="51"/>
      <c r="CJ888" s="51"/>
      <c r="CK888" s="51"/>
      <c r="CL888" s="51"/>
      <c r="CM888" s="51"/>
      <c r="CN888" s="51"/>
      <c r="CO888" s="51"/>
      <c r="CP888" s="51"/>
      <c r="CQ888" s="51"/>
      <c r="CR888" s="51"/>
      <c r="CS888" s="51"/>
      <c r="CT888" s="51"/>
      <c r="CU888" s="51"/>
      <c r="CV888" s="51"/>
      <c r="CW888" s="51"/>
      <c r="CX888" s="51"/>
      <c r="CY888" s="51"/>
      <c r="CZ888" s="51"/>
      <c r="DA888" s="51"/>
      <c r="DB888" s="51"/>
      <c r="DC888" s="51"/>
      <c r="DD888" s="51"/>
      <c r="DE888" s="51"/>
      <c r="DF888" s="51"/>
      <c r="DG888" s="51"/>
    </row>
    <row r="889">
      <c r="A889" s="51"/>
      <c r="B889" s="136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51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51"/>
      <c r="BH889" s="51"/>
      <c r="BI889" s="51"/>
      <c r="BJ889" s="51"/>
      <c r="BK889" s="51"/>
      <c r="BL889" s="51"/>
      <c r="BM889" s="51"/>
      <c r="BN889" s="51"/>
      <c r="BO889" s="51"/>
      <c r="BP889" s="51"/>
      <c r="BQ889" s="51"/>
      <c r="BR889" s="51"/>
      <c r="BS889" s="51"/>
      <c r="BT889" s="51"/>
      <c r="BU889" s="51"/>
      <c r="BV889" s="51"/>
      <c r="BW889" s="51"/>
      <c r="BX889" s="51"/>
      <c r="BY889" s="51"/>
      <c r="BZ889" s="51"/>
      <c r="CA889" s="51"/>
      <c r="CB889" s="51"/>
      <c r="CC889" s="51"/>
      <c r="CD889" s="51"/>
      <c r="CE889" s="51"/>
      <c r="CF889" s="51"/>
      <c r="CG889" s="51"/>
      <c r="CH889" s="51"/>
      <c r="CI889" s="51"/>
      <c r="CJ889" s="51"/>
      <c r="CK889" s="51"/>
      <c r="CL889" s="51"/>
      <c r="CM889" s="51"/>
      <c r="CN889" s="51"/>
      <c r="CO889" s="51"/>
      <c r="CP889" s="51"/>
      <c r="CQ889" s="51"/>
      <c r="CR889" s="51"/>
      <c r="CS889" s="51"/>
      <c r="CT889" s="51"/>
      <c r="CU889" s="51"/>
      <c r="CV889" s="51"/>
      <c r="CW889" s="51"/>
      <c r="CX889" s="51"/>
      <c r="CY889" s="51"/>
      <c r="CZ889" s="51"/>
      <c r="DA889" s="51"/>
      <c r="DB889" s="51"/>
      <c r="DC889" s="51"/>
      <c r="DD889" s="51"/>
      <c r="DE889" s="51"/>
      <c r="DF889" s="51"/>
      <c r="DG889" s="51"/>
    </row>
    <row r="890">
      <c r="A890" s="51"/>
      <c r="B890" s="136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51"/>
      <c r="BH890" s="51"/>
      <c r="BI890" s="51"/>
      <c r="BJ890" s="51"/>
      <c r="BK890" s="51"/>
      <c r="BL890" s="51"/>
      <c r="BM890" s="51"/>
      <c r="BN890" s="51"/>
      <c r="BO890" s="51"/>
      <c r="BP890" s="51"/>
      <c r="BQ890" s="51"/>
      <c r="BR890" s="51"/>
      <c r="BS890" s="51"/>
      <c r="BT890" s="51"/>
      <c r="BU890" s="51"/>
      <c r="BV890" s="51"/>
      <c r="BW890" s="51"/>
      <c r="BX890" s="51"/>
      <c r="BY890" s="51"/>
      <c r="BZ890" s="51"/>
      <c r="CA890" s="51"/>
      <c r="CB890" s="51"/>
      <c r="CC890" s="51"/>
      <c r="CD890" s="51"/>
      <c r="CE890" s="51"/>
      <c r="CF890" s="51"/>
      <c r="CG890" s="51"/>
      <c r="CH890" s="51"/>
      <c r="CI890" s="51"/>
      <c r="CJ890" s="51"/>
      <c r="CK890" s="51"/>
      <c r="CL890" s="51"/>
      <c r="CM890" s="51"/>
      <c r="CN890" s="51"/>
      <c r="CO890" s="51"/>
      <c r="CP890" s="51"/>
      <c r="CQ890" s="51"/>
      <c r="CR890" s="51"/>
      <c r="CS890" s="51"/>
      <c r="CT890" s="51"/>
      <c r="CU890" s="51"/>
      <c r="CV890" s="51"/>
      <c r="CW890" s="51"/>
      <c r="CX890" s="51"/>
      <c r="CY890" s="51"/>
      <c r="CZ890" s="51"/>
      <c r="DA890" s="51"/>
      <c r="DB890" s="51"/>
      <c r="DC890" s="51"/>
      <c r="DD890" s="51"/>
      <c r="DE890" s="51"/>
      <c r="DF890" s="51"/>
      <c r="DG890" s="51"/>
    </row>
    <row r="891">
      <c r="A891" s="51"/>
      <c r="B891" s="136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51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51"/>
      <c r="BH891" s="51"/>
      <c r="BI891" s="51"/>
      <c r="BJ891" s="51"/>
      <c r="BK891" s="51"/>
      <c r="BL891" s="51"/>
      <c r="BM891" s="51"/>
      <c r="BN891" s="51"/>
      <c r="BO891" s="51"/>
      <c r="BP891" s="51"/>
      <c r="BQ891" s="51"/>
      <c r="BR891" s="51"/>
      <c r="BS891" s="51"/>
      <c r="BT891" s="51"/>
      <c r="BU891" s="51"/>
      <c r="BV891" s="51"/>
      <c r="BW891" s="51"/>
      <c r="BX891" s="51"/>
      <c r="BY891" s="51"/>
      <c r="BZ891" s="51"/>
      <c r="CA891" s="51"/>
      <c r="CB891" s="51"/>
      <c r="CC891" s="51"/>
      <c r="CD891" s="51"/>
      <c r="CE891" s="51"/>
      <c r="CF891" s="51"/>
      <c r="CG891" s="51"/>
      <c r="CH891" s="51"/>
      <c r="CI891" s="51"/>
      <c r="CJ891" s="51"/>
      <c r="CK891" s="51"/>
      <c r="CL891" s="51"/>
      <c r="CM891" s="51"/>
      <c r="CN891" s="51"/>
      <c r="CO891" s="51"/>
      <c r="CP891" s="51"/>
      <c r="CQ891" s="51"/>
      <c r="CR891" s="51"/>
      <c r="CS891" s="51"/>
      <c r="CT891" s="51"/>
      <c r="CU891" s="51"/>
      <c r="CV891" s="51"/>
      <c r="CW891" s="51"/>
      <c r="CX891" s="51"/>
      <c r="CY891" s="51"/>
      <c r="CZ891" s="51"/>
      <c r="DA891" s="51"/>
      <c r="DB891" s="51"/>
      <c r="DC891" s="51"/>
      <c r="DD891" s="51"/>
      <c r="DE891" s="51"/>
      <c r="DF891" s="51"/>
      <c r="DG891" s="51"/>
    </row>
    <row r="892">
      <c r="A892" s="51"/>
      <c r="B892" s="136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51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51"/>
      <c r="BH892" s="51"/>
      <c r="BI892" s="51"/>
      <c r="BJ892" s="51"/>
      <c r="BK892" s="51"/>
      <c r="BL892" s="51"/>
      <c r="BM892" s="51"/>
      <c r="BN892" s="51"/>
      <c r="BO892" s="51"/>
      <c r="BP892" s="51"/>
      <c r="BQ892" s="51"/>
      <c r="BR892" s="51"/>
      <c r="BS892" s="51"/>
      <c r="BT892" s="51"/>
      <c r="BU892" s="51"/>
      <c r="BV892" s="51"/>
      <c r="BW892" s="51"/>
      <c r="BX892" s="51"/>
      <c r="BY892" s="51"/>
      <c r="BZ892" s="51"/>
      <c r="CA892" s="51"/>
      <c r="CB892" s="51"/>
      <c r="CC892" s="51"/>
      <c r="CD892" s="51"/>
      <c r="CE892" s="51"/>
      <c r="CF892" s="51"/>
      <c r="CG892" s="51"/>
      <c r="CH892" s="51"/>
      <c r="CI892" s="51"/>
      <c r="CJ892" s="51"/>
      <c r="CK892" s="51"/>
      <c r="CL892" s="51"/>
      <c r="CM892" s="51"/>
      <c r="CN892" s="51"/>
      <c r="CO892" s="51"/>
      <c r="CP892" s="51"/>
      <c r="CQ892" s="51"/>
      <c r="CR892" s="51"/>
      <c r="CS892" s="51"/>
      <c r="CT892" s="51"/>
      <c r="CU892" s="51"/>
      <c r="CV892" s="51"/>
      <c r="CW892" s="51"/>
      <c r="CX892" s="51"/>
      <c r="CY892" s="51"/>
      <c r="CZ892" s="51"/>
      <c r="DA892" s="51"/>
      <c r="DB892" s="51"/>
      <c r="DC892" s="51"/>
      <c r="DD892" s="51"/>
      <c r="DE892" s="51"/>
      <c r="DF892" s="51"/>
      <c r="DG892" s="51"/>
    </row>
    <row r="893">
      <c r="A893" s="51"/>
      <c r="B893" s="136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51"/>
      <c r="BL893" s="51"/>
      <c r="BM893" s="51"/>
      <c r="BN893" s="51"/>
      <c r="BO893" s="51"/>
      <c r="BP893" s="51"/>
      <c r="BQ893" s="51"/>
      <c r="BR893" s="51"/>
      <c r="BS893" s="51"/>
      <c r="BT893" s="51"/>
      <c r="BU893" s="51"/>
      <c r="BV893" s="51"/>
      <c r="BW893" s="51"/>
      <c r="BX893" s="51"/>
      <c r="BY893" s="51"/>
      <c r="BZ893" s="51"/>
      <c r="CA893" s="51"/>
      <c r="CB893" s="51"/>
      <c r="CC893" s="51"/>
      <c r="CD893" s="51"/>
      <c r="CE893" s="51"/>
      <c r="CF893" s="51"/>
      <c r="CG893" s="51"/>
      <c r="CH893" s="51"/>
      <c r="CI893" s="51"/>
      <c r="CJ893" s="51"/>
      <c r="CK893" s="51"/>
      <c r="CL893" s="51"/>
      <c r="CM893" s="51"/>
      <c r="CN893" s="51"/>
      <c r="CO893" s="51"/>
      <c r="CP893" s="51"/>
      <c r="CQ893" s="51"/>
      <c r="CR893" s="51"/>
      <c r="CS893" s="51"/>
      <c r="CT893" s="51"/>
      <c r="CU893" s="51"/>
      <c r="CV893" s="51"/>
      <c r="CW893" s="51"/>
      <c r="CX893" s="51"/>
      <c r="CY893" s="51"/>
      <c r="CZ893" s="51"/>
      <c r="DA893" s="51"/>
      <c r="DB893" s="51"/>
      <c r="DC893" s="51"/>
      <c r="DD893" s="51"/>
      <c r="DE893" s="51"/>
      <c r="DF893" s="51"/>
      <c r="DG893" s="51"/>
    </row>
    <row r="894">
      <c r="A894" s="51"/>
      <c r="B894" s="136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51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51"/>
      <c r="BH894" s="51"/>
      <c r="BI894" s="51"/>
      <c r="BJ894" s="51"/>
      <c r="BK894" s="51"/>
      <c r="BL894" s="51"/>
      <c r="BM894" s="51"/>
      <c r="BN894" s="51"/>
      <c r="BO894" s="51"/>
      <c r="BP894" s="51"/>
      <c r="BQ894" s="51"/>
      <c r="BR894" s="51"/>
      <c r="BS894" s="51"/>
      <c r="BT894" s="51"/>
      <c r="BU894" s="51"/>
      <c r="BV894" s="51"/>
      <c r="BW894" s="51"/>
      <c r="BX894" s="51"/>
      <c r="BY894" s="51"/>
      <c r="BZ894" s="51"/>
      <c r="CA894" s="51"/>
      <c r="CB894" s="51"/>
      <c r="CC894" s="51"/>
      <c r="CD894" s="51"/>
      <c r="CE894" s="51"/>
      <c r="CF894" s="51"/>
      <c r="CG894" s="51"/>
      <c r="CH894" s="51"/>
      <c r="CI894" s="51"/>
      <c r="CJ894" s="51"/>
      <c r="CK894" s="51"/>
      <c r="CL894" s="51"/>
      <c r="CM894" s="51"/>
      <c r="CN894" s="51"/>
      <c r="CO894" s="51"/>
      <c r="CP894" s="51"/>
      <c r="CQ894" s="51"/>
      <c r="CR894" s="51"/>
      <c r="CS894" s="51"/>
      <c r="CT894" s="51"/>
      <c r="CU894" s="51"/>
      <c r="CV894" s="51"/>
      <c r="CW894" s="51"/>
      <c r="CX894" s="51"/>
      <c r="CY894" s="51"/>
      <c r="CZ894" s="51"/>
      <c r="DA894" s="51"/>
      <c r="DB894" s="51"/>
      <c r="DC894" s="51"/>
      <c r="DD894" s="51"/>
      <c r="DE894" s="51"/>
      <c r="DF894" s="51"/>
      <c r="DG894" s="51"/>
    </row>
    <row r="895">
      <c r="A895" s="51"/>
      <c r="B895" s="136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51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51"/>
      <c r="BH895" s="51"/>
      <c r="BI895" s="51"/>
      <c r="BJ895" s="51"/>
      <c r="BK895" s="51"/>
      <c r="BL895" s="51"/>
      <c r="BM895" s="51"/>
      <c r="BN895" s="51"/>
      <c r="BO895" s="51"/>
      <c r="BP895" s="51"/>
      <c r="BQ895" s="51"/>
      <c r="BR895" s="51"/>
      <c r="BS895" s="51"/>
      <c r="BT895" s="51"/>
      <c r="BU895" s="51"/>
      <c r="BV895" s="51"/>
      <c r="BW895" s="51"/>
      <c r="BX895" s="51"/>
      <c r="BY895" s="51"/>
      <c r="BZ895" s="51"/>
      <c r="CA895" s="51"/>
      <c r="CB895" s="51"/>
      <c r="CC895" s="51"/>
      <c r="CD895" s="51"/>
      <c r="CE895" s="51"/>
      <c r="CF895" s="51"/>
      <c r="CG895" s="51"/>
      <c r="CH895" s="51"/>
      <c r="CI895" s="51"/>
      <c r="CJ895" s="51"/>
      <c r="CK895" s="51"/>
      <c r="CL895" s="51"/>
      <c r="CM895" s="51"/>
      <c r="CN895" s="51"/>
      <c r="CO895" s="51"/>
      <c r="CP895" s="51"/>
      <c r="CQ895" s="51"/>
      <c r="CR895" s="51"/>
      <c r="CS895" s="51"/>
      <c r="CT895" s="51"/>
      <c r="CU895" s="51"/>
      <c r="CV895" s="51"/>
      <c r="CW895" s="51"/>
      <c r="CX895" s="51"/>
      <c r="CY895" s="51"/>
      <c r="CZ895" s="51"/>
      <c r="DA895" s="51"/>
      <c r="DB895" s="51"/>
      <c r="DC895" s="51"/>
      <c r="DD895" s="51"/>
      <c r="DE895" s="51"/>
      <c r="DF895" s="51"/>
      <c r="DG895" s="51"/>
    </row>
    <row r="896">
      <c r="A896" s="51"/>
      <c r="B896" s="136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1"/>
      <c r="BH896" s="51"/>
      <c r="BI896" s="51"/>
      <c r="BJ896" s="51"/>
      <c r="BK896" s="51"/>
      <c r="BL896" s="51"/>
      <c r="BM896" s="51"/>
      <c r="BN896" s="51"/>
      <c r="BO896" s="51"/>
      <c r="BP896" s="51"/>
      <c r="BQ896" s="51"/>
      <c r="BR896" s="51"/>
      <c r="BS896" s="51"/>
      <c r="BT896" s="51"/>
      <c r="BU896" s="51"/>
      <c r="BV896" s="51"/>
      <c r="BW896" s="51"/>
      <c r="BX896" s="51"/>
      <c r="BY896" s="51"/>
      <c r="BZ896" s="51"/>
      <c r="CA896" s="51"/>
      <c r="CB896" s="51"/>
      <c r="CC896" s="51"/>
      <c r="CD896" s="51"/>
      <c r="CE896" s="51"/>
      <c r="CF896" s="51"/>
      <c r="CG896" s="51"/>
      <c r="CH896" s="51"/>
      <c r="CI896" s="51"/>
      <c r="CJ896" s="51"/>
      <c r="CK896" s="51"/>
      <c r="CL896" s="51"/>
      <c r="CM896" s="51"/>
      <c r="CN896" s="51"/>
      <c r="CO896" s="51"/>
      <c r="CP896" s="51"/>
      <c r="CQ896" s="51"/>
      <c r="CR896" s="51"/>
      <c r="CS896" s="51"/>
      <c r="CT896" s="51"/>
      <c r="CU896" s="51"/>
      <c r="CV896" s="51"/>
      <c r="CW896" s="51"/>
      <c r="CX896" s="51"/>
      <c r="CY896" s="51"/>
      <c r="CZ896" s="51"/>
      <c r="DA896" s="51"/>
      <c r="DB896" s="51"/>
      <c r="DC896" s="51"/>
      <c r="DD896" s="51"/>
      <c r="DE896" s="51"/>
      <c r="DF896" s="51"/>
      <c r="DG896" s="51"/>
    </row>
    <row r="897">
      <c r="A897" s="51"/>
      <c r="B897" s="136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51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51"/>
      <c r="BH897" s="51"/>
      <c r="BI897" s="51"/>
      <c r="BJ897" s="51"/>
      <c r="BK897" s="51"/>
      <c r="BL897" s="51"/>
      <c r="BM897" s="51"/>
      <c r="BN897" s="51"/>
      <c r="BO897" s="51"/>
      <c r="BP897" s="51"/>
      <c r="BQ897" s="51"/>
      <c r="BR897" s="51"/>
      <c r="BS897" s="51"/>
      <c r="BT897" s="51"/>
      <c r="BU897" s="51"/>
      <c r="BV897" s="51"/>
      <c r="BW897" s="51"/>
      <c r="BX897" s="51"/>
      <c r="BY897" s="51"/>
      <c r="BZ897" s="51"/>
      <c r="CA897" s="51"/>
      <c r="CB897" s="51"/>
      <c r="CC897" s="51"/>
      <c r="CD897" s="51"/>
      <c r="CE897" s="51"/>
      <c r="CF897" s="51"/>
      <c r="CG897" s="51"/>
      <c r="CH897" s="51"/>
      <c r="CI897" s="51"/>
      <c r="CJ897" s="51"/>
      <c r="CK897" s="51"/>
      <c r="CL897" s="51"/>
      <c r="CM897" s="51"/>
      <c r="CN897" s="51"/>
      <c r="CO897" s="51"/>
      <c r="CP897" s="51"/>
      <c r="CQ897" s="51"/>
      <c r="CR897" s="51"/>
      <c r="CS897" s="51"/>
      <c r="CT897" s="51"/>
      <c r="CU897" s="51"/>
      <c r="CV897" s="51"/>
      <c r="CW897" s="51"/>
      <c r="CX897" s="51"/>
      <c r="CY897" s="51"/>
      <c r="CZ897" s="51"/>
      <c r="DA897" s="51"/>
      <c r="DB897" s="51"/>
      <c r="DC897" s="51"/>
      <c r="DD897" s="51"/>
      <c r="DE897" s="51"/>
      <c r="DF897" s="51"/>
      <c r="DG897" s="51"/>
    </row>
    <row r="898">
      <c r="A898" s="51"/>
      <c r="B898" s="136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51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51"/>
      <c r="BH898" s="51"/>
      <c r="BI898" s="51"/>
      <c r="BJ898" s="51"/>
      <c r="BK898" s="51"/>
      <c r="BL898" s="51"/>
      <c r="BM898" s="51"/>
      <c r="BN898" s="51"/>
      <c r="BO898" s="51"/>
      <c r="BP898" s="51"/>
      <c r="BQ898" s="51"/>
      <c r="BR898" s="51"/>
      <c r="BS898" s="51"/>
      <c r="BT898" s="51"/>
      <c r="BU898" s="51"/>
      <c r="BV898" s="51"/>
      <c r="BW898" s="51"/>
      <c r="BX898" s="51"/>
      <c r="BY898" s="51"/>
      <c r="BZ898" s="51"/>
      <c r="CA898" s="51"/>
      <c r="CB898" s="51"/>
      <c r="CC898" s="51"/>
      <c r="CD898" s="51"/>
      <c r="CE898" s="51"/>
      <c r="CF898" s="51"/>
      <c r="CG898" s="51"/>
      <c r="CH898" s="51"/>
      <c r="CI898" s="51"/>
      <c r="CJ898" s="51"/>
      <c r="CK898" s="51"/>
      <c r="CL898" s="51"/>
      <c r="CM898" s="51"/>
      <c r="CN898" s="51"/>
      <c r="CO898" s="51"/>
      <c r="CP898" s="51"/>
      <c r="CQ898" s="51"/>
      <c r="CR898" s="51"/>
      <c r="CS898" s="51"/>
      <c r="CT898" s="51"/>
      <c r="CU898" s="51"/>
      <c r="CV898" s="51"/>
      <c r="CW898" s="51"/>
      <c r="CX898" s="51"/>
      <c r="CY898" s="51"/>
      <c r="CZ898" s="51"/>
      <c r="DA898" s="51"/>
      <c r="DB898" s="51"/>
      <c r="DC898" s="51"/>
      <c r="DD898" s="51"/>
      <c r="DE898" s="51"/>
      <c r="DF898" s="51"/>
      <c r="DG898" s="51"/>
    </row>
    <row r="899">
      <c r="A899" s="51"/>
      <c r="B899" s="136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  <c r="AV899" s="51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51"/>
      <c r="BH899" s="51"/>
      <c r="BI899" s="51"/>
      <c r="BJ899" s="51"/>
      <c r="BK899" s="51"/>
      <c r="BL899" s="51"/>
      <c r="BM899" s="51"/>
      <c r="BN899" s="51"/>
      <c r="BO899" s="51"/>
      <c r="BP899" s="51"/>
      <c r="BQ899" s="51"/>
      <c r="BR899" s="51"/>
      <c r="BS899" s="51"/>
      <c r="BT899" s="51"/>
      <c r="BU899" s="51"/>
      <c r="BV899" s="51"/>
      <c r="BW899" s="51"/>
      <c r="BX899" s="51"/>
      <c r="BY899" s="51"/>
      <c r="BZ899" s="51"/>
      <c r="CA899" s="51"/>
      <c r="CB899" s="51"/>
      <c r="CC899" s="51"/>
      <c r="CD899" s="51"/>
      <c r="CE899" s="51"/>
      <c r="CF899" s="51"/>
      <c r="CG899" s="51"/>
      <c r="CH899" s="51"/>
      <c r="CI899" s="51"/>
      <c r="CJ899" s="51"/>
      <c r="CK899" s="51"/>
      <c r="CL899" s="51"/>
      <c r="CM899" s="51"/>
      <c r="CN899" s="51"/>
      <c r="CO899" s="51"/>
      <c r="CP899" s="51"/>
      <c r="CQ899" s="51"/>
      <c r="CR899" s="51"/>
      <c r="CS899" s="51"/>
      <c r="CT899" s="51"/>
      <c r="CU899" s="51"/>
      <c r="CV899" s="51"/>
      <c r="CW899" s="51"/>
      <c r="CX899" s="51"/>
      <c r="CY899" s="51"/>
      <c r="CZ899" s="51"/>
      <c r="DA899" s="51"/>
      <c r="DB899" s="51"/>
      <c r="DC899" s="51"/>
      <c r="DD899" s="51"/>
      <c r="DE899" s="51"/>
      <c r="DF899" s="51"/>
      <c r="DG899" s="51"/>
    </row>
    <row r="900">
      <c r="A900" s="51"/>
      <c r="B900" s="136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51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51"/>
      <c r="BH900" s="51"/>
      <c r="BI900" s="51"/>
      <c r="BJ900" s="51"/>
      <c r="BK900" s="51"/>
      <c r="BL900" s="51"/>
      <c r="BM900" s="51"/>
      <c r="BN900" s="51"/>
      <c r="BO900" s="51"/>
      <c r="BP900" s="51"/>
      <c r="BQ900" s="51"/>
      <c r="BR900" s="51"/>
      <c r="BS900" s="51"/>
      <c r="BT900" s="51"/>
      <c r="BU900" s="51"/>
      <c r="BV900" s="51"/>
      <c r="BW900" s="51"/>
      <c r="BX900" s="51"/>
      <c r="BY900" s="51"/>
      <c r="BZ900" s="51"/>
      <c r="CA900" s="51"/>
      <c r="CB900" s="51"/>
      <c r="CC900" s="51"/>
      <c r="CD900" s="51"/>
      <c r="CE900" s="51"/>
      <c r="CF900" s="51"/>
      <c r="CG900" s="51"/>
      <c r="CH900" s="51"/>
      <c r="CI900" s="51"/>
      <c r="CJ900" s="51"/>
      <c r="CK900" s="51"/>
      <c r="CL900" s="51"/>
      <c r="CM900" s="51"/>
      <c r="CN900" s="51"/>
      <c r="CO900" s="51"/>
      <c r="CP900" s="51"/>
      <c r="CQ900" s="51"/>
      <c r="CR900" s="51"/>
      <c r="CS900" s="51"/>
      <c r="CT900" s="51"/>
      <c r="CU900" s="51"/>
      <c r="CV900" s="51"/>
      <c r="CW900" s="51"/>
      <c r="CX900" s="51"/>
      <c r="CY900" s="51"/>
      <c r="CZ900" s="51"/>
      <c r="DA900" s="51"/>
      <c r="DB900" s="51"/>
      <c r="DC900" s="51"/>
      <c r="DD900" s="51"/>
      <c r="DE900" s="51"/>
      <c r="DF900" s="51"/>
      <c r="DG900" s="51"/>
    </row>
    <row r="901">
      <c r="A901" s="51"/>
      <c r="B901" s="136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51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51"/>
      <c r="BH901" s="51"/>
      <c r="BI901" s="51"/>
      <c r="BJ901" s="51"/>
      <c r="BK901" s="51"/>
      <c r="BL901" s="51"/>
      <c r="BM901" s="51"/>
      <c r="BN901" s="51"/>
      <c r="BO901" s="51"/>
      <c r="BP901" s="51"/>
      <c r="BQ901" s="51"/>
      <c r="BR901" s="51"/>
      <c r="BS901" s="51"/>
      <c r="BT901" s="51"/>
      <c r="BU901" s="51"/>
      <c r="BV901" s="51"/>
      <c r="BW901" s="51"/>
      <c r="BX901" s="51"/>
      <c r="BY901" s="51"/>
      <c r="BZ901" s="51"/>
      <c r="CA901" s="51"/>
      <c r="CB901" s="51"/>
      <c r="CC901" s="51"/>
      <c r="CD901" s="51"/>
      <c r="CE901" s="51"/>
      <c r="CF901" s="51"/>
      <c r="CG901" s="51"/>
      <c r="CH901" s="51"/>
      <c r="CI901" s="51"/>
      <c r="CJ901" s="51"/>
      <c r="CK901" s="51"/>
      <c r="CL901" s="51"/>
      <c r="CM901" s="51"/>
      <c r="CN901" s="51"/>
      <c r="CO901" s="51"/>
      <c r="CP901" s="51"/>
      <c r="CQ901" s="51"/>
      <c r="CR901" s="51"/>
      <c r="CS901" s="51"/>
      <c r="CT901" s="51"/>
      <c r="CU901" s="51"/>
      <c r="CV901" s="51"/>
      <c r="CW901" s="51"/>
      <c r="CX901" s="51"/>
      <c r="CY901" s="51"/>
      <c r="CZ901" s="51"/>
      <c r="DA901" s="51"/>
      <c r="DB901" s="51"/>
      <c r="DC901" s="51"/>
      <c r="DD901" s="51"/>
      <c r="DE901" s="51"/>
      <c r="DF901" s="51"/>
      <c r="DG901" s="51"/>
    </row>
    <row r="902">
      <c r="A902" s="51"/>
      <c r="B902" s="136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1"/>
      <c r="BH902" s="51"/>
      <c r="BI902" s="51"/>
      <c r="BJ902" s="51"/>
      <c r="BK902" s="51"/>
      <c r="BL902" s="51"/>
      <c r="BM902" s="51"/>
      <c r="BN902" s="51"/>
      <c r="BO902" s="51"/>
      <c r="BP902" s="51"/>
      <c r="BQ902" s="51"/>
      <c r="BR902" s="51"/>
      <c r="BS902" s="51"/>
      <c r="BT902" s="51"/>
      <c r="BU902" s="51"/>
      <c r="BV902" s="51"/>
      <c r="BW902" s="51"/>
      <c r="BX902" s="51"/>
      <c r="BY902" s="51"/>
      <c r="BZ902" s="51"/>
      <c r="CA902" s="51"/>
      <c r="CB902" s="51"/>
      <c r="CC902" s="51"/>
      <c r="CD902" s="51"/>
      <c r="CE902" s="51"/>
      <c r="CF902" s="51"/>
      <c r="CG902" s="51"/>
      <c r="CH902" s="51"/>
      <c r="CI902" s="51"/>
      <c r="CJ902" s="51"/>
      <c r="CK902" s="51"/>
      <c r="CL902" s="51"/>
      <c r="CM902" s="51"/>
      <c r="CN902" s="51"/>
      <c r="CO902" s="51"/>
      <c r="CP902" s="51"/>
      <c r="CQ902" s="51"/>
      <c r="CR902" s="51"/>
      <c r="CS902" s="51"/>
      <c r="CT902" s="51"/>
      <c r="CU902" s="51"/>
      <c r="CV902" s="51"/>
      <c r="CW902" s="51"/>
      <c r="CX902" s="51"/>
      <c r="CY902" s="51"/>
      <c r="CZ902" s="51"/>
      <c r="DA902" s="51"/>
      <c r="DB902" s="51"/>
      <c r="DC902" s="51"/>
      <c r="DD902" s="51"/>
      <c r="DE902" s="51"/>
      <c r="DF902" s="51"/>
      <c r="DG902" s="51"/>
    </row>
    <row r="903">
      <c r="A903" s="51"/>
      <c r="B903" s="136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1"/>
      <c r="BH903" s="51"/>
      <c r="BI903" s="51"/>
      <c r="BJ903" s="51"/>
      <c r="BK903" s="51"/>
      <c r="BL903" s="51"/>
      <c r="BM903" s="51"/>
      <c r="BN903" s="51"/>
      <c r="BO903" s="51"/>
      <c r="BP903" s="51"/>
      <c r="BQ903" s="51"/>
      <c r="BR903" s="51"/>
      <c r="BS903" s="51"/>
      <c r="BT903" s="51"/>
      <c r="BU903" s="51"/>
      <c r="BV903" s="51"/>
      <c r="BW903" s="51"/>
      <c r="BX903" s="51"/>
      <c r="BY903" s="51"/>
      <c r="BZ903" s="51"/>
      <c r="CA903" s="51"/>
      <c r="CB903" s="51"/>
      <c r="CC903" s="51"/>
      <c r="CD903" s="51"/>
      <c r="CE903" s="51"/>
      <c r="CF903" s="51"/>
      <c r="CG903" s="51"/>
      <c r="CH903" s="51"/>
      <c r="CI903" s="51"/>
      <c r="CJ903" s="51"/>
      <c r="CK903" s="51"/>
      <c r="CL903" s="51"/>
      <c r="CM903" s="51"/>
      <c r="CN903" s="51"/>
      <c r="CO903" s="51"/>
      <c r="CP903" s="51"/>
      <c r="CQ903" s="51"/>
      <c r="CR903" s="51"/>
      <c r="CS903" s="51"/>
      <c r="CT903" s="51"/>
      <c r="CU903" s="51"/>
      <c r="CV903" s="51"/>
      <c r="CW903" s="51"/>
      <c r="CX903" s="51"/>
      <c r="CY903" s="51"/>
      <c r="CZ903" s="51"/>
      <c r="DA903" s="51"/>
      <c r="DB903" s="51"/>
      <c r="DC903" s="51"/>
      <c r="DD903" s="51"/>
      <c r="DE903" s="51"/>
      <c r="DF903" s="51"/>
      <c r="DG903" s="51"/>
    </row>
    <row r="904">
      <c r="A904" s="51"/>
      <c r="B904" s="136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1"/>
      <c r="BH904" s="51"/>
      <c r="BI904" s="51"/>
      <c r="BJ904" s="51"/>
      <c r="BK904" s="51"/>
      <c r="BL904" s="51"/>
      <c r="BM904" s="51"/>
      <c r="BN904" s="51"/>
      <c r="BO904" s="51"/>
      <c r="BP904" s="51"/>
      <c r="BQ904" s="51"/>
      <c r="BR904" s="51"/>
      <c r="BS904" s="51"/>
      <c r="BT904" s="51"/>
      <c r="BU904" s="51"/>
      <c r="BV904" s="51"/>
      <c r="BW904" s="51"/>
      <c r="BX904" s="51"/>
      <c r="BY904" s="51"/>
      <c r="BZ904" s="51"/>
      <c r="CA904" s="51"/>
      <c r="CB904" s="51"/>
      <c r="CC904" s="51"/>
      <c r="CD904" s="51"/>
      <c r="CE904" s="51"/>
      <c r="CF904" s="51"/>
      <c r="CG904" s="51"/>
      <c r="CH904" s="51"/>
      <c r="CI904" s="51"/>
      <c r="CJ904" s="51"/>
      <c r="CK904" s="51"/>
      <c r="CL904" s="51"/>
      <c r="CM904" s="51"/>
      <c r="CN904" s="51"/>
      <c r="CO904" s="51"/>
      <c r="CP904" s="51"/>
      <c r="CQ904" s="51"/>
      <c r="CR904" s="51"/>
      <c r="CS904" s="51"/>
      <c r="CT904" s="51"/>
      <c r="CU904" s="51"/>
      <c r="CV904" s="51"/>
      <c r="CW904" s="51"/>
      <c r="CX904" s="51"/>
      <c r="CY904" s="51"/>
      <c r="CZ904" s="51"/>
      <c r="DA904" s="51"/>
      <c r="DB904" s="51"/>
      <c r="DC904" s="51"/>
      <c r="DD904" s="51"/>
      <c r="DE904" s="51"/>
      <c r="DF904" s="51"/>
      <c r="DG904" s="51"/>
    </row>
    <row r="905">
      <c r="A905" s="51"/>
      <c r="B905" s="136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1"/>
      <c r="BH905" s="51"/>
      <c r="BI905" s="51"/>
      <c r="BJ905" s="51"/>
      <c r="BK905" s="51"/>
      <c r="BL905" s="51"/>
      <c r="BM905" s="51"/>
      <c r="BN905" s="51"/>
      <c r="BO905" s="51"/>
      <c r="BP905" s="51"/>
      <c r="BQ905" s="51"/>
      <c r="BR905" s="51"/>
      <c r="BS905" s="51"/>
      <c r="BT905" s="51"/>
      <c r="BU905" s="51"/>
      <c r="BV905" s="51"/>
      <c r="BW905" s="51"/>
      <c r="BX905" s="51"/>
      <c r="BY905" s="51"/>
      <c r="BZ905" s="51"/>
      <c r="CA905" s="51"/>
      <c r="CB905" s="51"/>
      <c r="CC905" s="51"/>
      <c r="CD905" s="51"/>
      <c r="CE905" s="51"/>
      <c r="CF905" s="51"/>
      <c r="CG905" s="51"/>
      <c r="CH905" s="51"/>
      <c r="CI905" s="51"/>
      <c r="CJ905" s="51"/>
      <c r="CK905" s="51"/>
      <c r="CL905" s="51"/>
      <c r="CM905" s="51"/>
      <c r="CN905" s="51"/>
      <c r="CO905" s="51"/>
      <c r="CP905" s="51"/>
      <c r="CQ905" s="51"/>
      <c r="CR905" s="51"/>
      <c r="CS905" s="51"/>
      <c r="CT905" s="51"/>
      <c r="CU905" s="51"/>
      <c r="CV905" s="51"/>
      <c r="CW905" s="51"/>
      <c r="CX905" s="51"/>
      <c r="CY905" s="51"/>
      <c r="CZ905" s="51"/>
      <c r="DA905" s="51"/>
      <c r="DB905" s="51"/>
      <c r="DC905" s="51"/>
      <c r="DD905" s="51"/>
      <c r="DE905" s="51"/>
      <c r="DF905" s="51"/>
      <c r="DG905" s="51"/>
    </row>
    <row r="906">
      <c r="A906" s="51"/>
      <c r="B906" s="136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51"/>
      <c r="BH906" s="51"/>
      <c r="BI906" s="51"/>
      <c r="BJ906" s="51"/>
      <c r="BK906" s="51"/>
      <c r="BL906" s="51"/>
      <c r="BM906" s="51"/>
      <c r="BN906" s="51"/>
      <c r="BO906" s="51"/>
      <c r="BP906" s="51"/>
      <c r="BQ906" s="51"/>
      <c r="BR906" s="51"/>
      <c r="BS906" s="51"/>
      <c r="BT906" s="51"/>
      <c r="BU906" s="51"/>
      <c r="BV906" s="51"/>
      <c r="BW906" s="51"/>
      <c r="BX906" s="51"/>
      <c r="BY906" s="51"/>
      <c r="BZ906" s="51"/>
      <c r="CA906" s="51"/>
      <c r="CB906" s="51"/>
      <c r="CC906" s="51"/>
      <c r="CD906" s="51"/>
      <c r="CE906" s="51"/>
      <c r="CF906" s="51"/>
      <c r="CG906" s="51"/>
      <c r="CH906" s="51"/>
      <c r="CI906" s="51"/>
      <c r="CJ906" s="51"/>
      <c r="CK906" s="51"/>
      <c r="CL906" s="51"/>
      <c r="CM906" s="51"/>
      <c r="CN906" s="51"/>
      <c r="CO906" s="51"/>
      <c r="CP906" s="51"/>
      <c r="CQ906" s="51"/>
      <c r="CR906" s="51"/>
      <c r="CS906" s="51"/>
      <c r="CT906" s="51"/>
      <c r="CU906" s="51"/>
      <c r="CV906" s="51"/>
      <c r="CW906" s="51"/>
      <c r="CX906" s="51"/>
      <c r="CY906" s="51"/>
      <c r="CZ906" s="51"/>
      <c r="DA906" s="51"/>
      <c r="DB906" s="51"/>
      <c r="DC906" s="51"/>
      <c r="DD906" s="51"/>
      <c r="DE906" s="51"/>
      <c r="DF906" s="51"/>
      <c r="DG906" s="51"/>
    </row>
    <row r="907">
      <c r="A907" s="51"/>
      <c r="B907" s="136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51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51"/>
      <c r="BH907" s="51"/>
      <c r="BI907" s="51"/>
      <c r="BJ907" s="51"/>
      <c r="BK907" s="51"/>
      <c r="BL907" s="51"/>
      <c r="BM907" s="51"/>
      <c r="BN907" s="51"/>
      <c r="BO907" s="51"/>
      <c r="BP907" s="51"/>
      <c r="BQ907" s="51"/>
      <c r="BR907" s="51"/>
      <c r="BS907" s="51"/>
      <c r="BT907" s="51"/>
      <c r="BU907" s="51"/>
      <c r="BV907" s="51"/>
      <c r="BW907" s="51"/>
      <c r="BX907" s="51"/>
      <c r="BY907" s="51"/>
      <c r="BZ907" s="51"/>
      <c r="CA907" s="51"/>
      <c r="CB907" s="51"/>
      <c r="CC907" s="51"/>
      <c r="CD907" s="51"/>
      <c r="CE907" s="51"/>
      <c r="CF907" s="51"/>
      <c r="CG907" s="51"/>
      <c r="CH907" s="51"/>
      <c r="CI907" s="51"/>
      <c r="CJ907" s="51"/>
      <c r="CK907" s="51"/>
      <c r="CL907" s="51"/>
      <c r="CM907" s="51"/>
      <c r="CN907" s="51"/>
      <c r="CO907" s="51"/>
      <c r="CP907" s="51"/>
      <c r="CQ907" s="51"/>
      <c r="CR907" s="51"/>
      <c r="CS907" s="51"/>
      <c r="CT907" s="51"/>
      <c r="CU907" s="51"/>
      <c r="CV907" s="51"/>
      <c r="CW907" s="51"/>
      <c r="CX907" s="51"/>
      <c r="CY907" s="51"/>
      <c r="CZ907" s="51"/>
      <c r="DA907" s="51"/>
      <c r="DB907" s="51"/>
      <c r="DC907" s="51"/>
      <c r="DD907" s="51"/>
      <c r="DE907" s="51"/>
      <c r="DF907" s="51"/>
      <c r="DG907" s="51"/>
    </row>
    <row r="908">
      <c r="A908" s="51"/>
      <c r="B908" s="136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51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51"/>
      <c r="BH908" s="51"/>
      <c r="BI908" s="51"/>
      <c r="BJ908" s="51"/>
      <c r="BK908" s="51"/>
      <c r="BL908" s="51"/>
      <c r="BM908" s="51"/>
      <c r="BN908" s="51"/>
      <c r="BO908" s="51"/>
      <c r="BP908" s="51"/>
      <c r="BQ908" s="51"/>
      <c r="BR908" s="51"/>
      <c r="BS908" s="51"/>
      <c r="BT908" s="51"/>
      <c r="BU908" s="51"/>
      <c r="BV908" s="51"/>
      <c r="BW908" s="51"/>
      <c r="BX908" s="51"/>
      <c r="BY908" s="51"/>
      <c r="BZ908" s="51"/>
      <c r="CA908" s="51"/>
      <c r="CB908" s="51"/>
      <c r="CC908" s="51"/>
      <c r="CD908" s="51"/>
      <c r="CE908" s="51"/>
      <c r="CF908" s="51"/>
      <c r="CG908" s="51"/>
      <c r="CH908" s="51"/>
      <c r="CI908" s="51"/>
      <c r="CJ908" s="51"/>
      <c r="CK908" s="51"/>
      <c r="CL908" s="51"/>
      <c r="CM908" s="51"/>
      <c r="CN908" s="51"/>
      <c r="CO908" s="51"/>
      <c r="CP908" s="51"/>
      <c r="CQ908" s="51"/>
      <c r="CR908" s="51"/>
      <c r="CS908" s="51"/>
      <c r="CT908" s="51"/>
      <c r="CU908" s="51"/>
      <c r="CV908" s="51"/>
      <c r="CW908" s="51"/>
      <c r="CX908" s="51"/>
      <c r="CY908" s="51"/>
      <c r="CZ908" s="51"/>
      <c r="DA908" s="51"/>
      <c r="DB908" s="51"/>
      <c r="DC908" s="51"/>
      <c r="DD908" s="51"/>
      <c r="DE908" s="51"/>
      <c r="DF908" s="51"/>
      <c r="DG908" s="51"/>
    </row>
    <row r="909">
      <c r="A909" s="51"/>
      <c r="B909" s="136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51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51"/>
      <c r="BH909" s="51"/>
      <c r="BI909" s="51"/>
      <c r="BJ909" s="51"/>
      <c r="BK909" s="51"/>
      <c r="BL909" s="51"/>
      <c r="BM909" s="51"/>
      <c r="BN909" s="51"/>
      <c r="BO909" s="51"/>
      <c r="BP909" s="51"/>
      <c r="BQ909" s="51"/>
      <c r="BR909" s="51"/>
      <c r="BS909" s="51"/>
      <c r="BT909" s="51"/>
      <c r="BU909" s="51"/>
      <c r="BV909" s="51"/>
      <c r="BW909" s="51"/>
      <c r="BX909" s="51"/>
      <c r="BY909" s="51"/>
      <c r="BZ909" s="51"/>
      <c r="CA909" s="51"/>
      <c r="CB909" s="51"/>
      <c r="CC909" s="51"/>
      <c r="CD909" s="51"/>
      <c r="CE909" s="51"/>
      <c r="CF909" s="51"/>
      <c r="CG909" s="51"/>
      <c r="CH909" s="51"/>
      <c r="CI909" s="51"/>
      <c r="CJ909" s="51"/>
      <c r="CK909" s="51"/>
      <c r="CL909" s="51"/>
      <c r="CM909" s="51"/>
      <c r="CN909" s="51"/>
      <c r="CO909" s="51"/>
      <c r="CP909" s="51"/>
      <c r="CQ909" s="51"/>
      <c r="CR909" s="51"/>
      <c r="CS909" s="51"/>
      <c r="CT909" s="51"/>
      <c r="CU909" s="51"/>
      <c r="CV909" s="51"/>
      <c r="CW909" s="51"/>
      <c r="CX909" s="51"/>
      <c r="CY909" s="51"/>
      <c r="CZ909" s="51"/>
      <c r="DA909" s="51"/>
      <c r="DB909" s="51"/>
      <c r="DC909" s="51"/>
      <c r="DD909" s="51"/>
      <c r="DE909" s="51"/>
      <c r="DF909" s="51"/>
      <c r="DG909" s="51"/>
    </row>
    <row r="910">
      <c r="A910" s="51"/>
      <c r="B910" s="136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51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51"/>
      <c r="BH910" s="51"/>
      <c r="BI910" s="51"/>
      <c r="BJ910" s="51"/>
      <c r="BK910" s="51"/>
      <c r="BL910" s="51"/>
      <c r="BM910" s="51"/>
      <c r="BN910" s="51"/>
      <c r="BO910" s="51"/>
      <c r="BP910" s="51"/>
      <c r="BQ910" s="51"/>
      <c r="BR910" s="51"/>
      <c r="BS910" s="51"/>
      <c r="BT910" s="51"/>
      <c r="BU910" s="51"/>
      <c r="BV910" s="51"/>
      <c r="BW910" s="51"/>
      <c r="BX910" s="51"/>
      <c r="BY910" s="51"/>
      <c r="BZ910" s="51"/>
      <c r="CA910" s="51"/>
      <c r="CB910" s="51"/>
      <c r="CC910" s="51"/>
      <c r="CD910" s="51"/>
      <c r="CE910" s="51"/>
      <c r="CF910" s="51"/>
      <c r="CG910" s="51"/>
      <c r="CH910" s="51"/>
      <c r="CI910" s="51"/>
      <c r="CJ910" s="51"/>
      <c r="CK910" s="51"/>
      <c r="CL910" s="51"/>
      <c r="CM910" s="51"/>
      <c r="CN910" s="51"/>
      <c r="CO910" s="51"/>
      <c r="CP910" s="51"/>
      <c r="CQ910" s="51"/>
      <c r="CR910" s="51"/>
      <c r="CS910" s="51"/>
      <c r="CT910" s="51"/>
      <c r="CU910" s="51"/>
      <c r="CV910" s="51"/>
      <c r="CW910" s="51"/>
      <c r="CX910" s="51"/>
      <c r="CY910" s="51"/>
      <c r="CZ910" s="51"/>
      <c r="DA910" s="51"/>
      <c r="DB910" s="51"/>
      <c r="DC910" s="51"/>
      <c r="DD910" s="51"/>
      <c r="DE910" s="51"/>
      <c r="DF910" s="51"/>
      <c r="DG910" s="51"/>
    </row>
    <row r="911">
      <c r="A911" s="51"/>
      <c r="B911" s="136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51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51"/>
      <c r="BH911" s="51"/>
      <c r="BI911" s="51"/>
      <c r="BJ911" s="51"/>
      <c r="BK911" s="51"/>
      <c r="BL911" s="51"/>
      <c r="BM911" s="51"/>
      <c r="BN911" s="51"/>
      <c r="BO911" s="51"/>
      <c r="BP911" s="51"/>
      <c r="BQ911" s="51"/>
      <c r="BR911" s="51"/>
      <c r="BS911" s="51"/>
      <c r="BT911" s="51"/>
      <c r="BU911" s="51"/>
      <c r="BV911" s="51"/>
      <c r="BW911" s="51"/>
      <c r="BX911" s="51"/>
      <c r="BY911" s="51"/>
      <c r="BZ911" s="51"/>
      <c r="CA911" s="51"/>
      <c r="CB911" s="51"/>
      <c r="CC911" s="51"/>
      <c r="CD911" s="51"/>
      <c r="CE911" s="51"/>
      <c r="CF911" s="51"/>
      <c r="CG911" s="51"/>
      <c r="CH911" s="51"/>
      <c r="CI911" s="51"/>
      <c r="CJ911" s="51"/>
      <c r="CK911" s="51"/>
      <c r="CL911" s="51"/>
      <c r="CM911" s="51"/>
      <c r="CN911" s="51"/>
      <c r="CO911" s="51"/>
      <c r="CP911" s="51"/>
      <c r="CQ911" s="51"/>
      <c r="CR911" s="51"/>
      <c r="CS911" s="51"/>
      <c r="CT911" s="51"/>
      <c r="CU911" s="51"/>
      <c r="CV911" s="51"/>
      <c r="CW911" s="51"/>
      <c r="CX911" s="51"/>
      <c r="CY911" s="51"/>
      <c r="CZ911" s="51"/>
      <c r="DA911" s="51"/>
      <c r="DB911" s="51"/>
      <c r="DC911" s="51"/>
      <c r="DD911" s="51"/>
      <c r="DE911" s="51"/>
      <c r="DF911" s="51"/>
      <c r="DG911" s="51"/>
    </row>
    <row r="912">
      <c r="A912" s="51"/>
      <c r="B912" s="136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51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51"/>
      <c r="BH912" s="51"/>
      <c r="BI912" s="51"/>
      <c r="BJ912" s="51"/>
      <c r="BK912" s="51"/>
      <c r="BL912" s="51"/>
      <c r="BM912" s="51"/>
      <c r="BN912" s="51"/>
      <c r="BO912" s="51"/>
      <c r="BP912" s="51"/>
      <c r="BQ912" s="51"/>
      <c r="BR912" s="51"/>
      <c r="BS912" s="51"/>
      <c r="BT912" s="51"/>
      <c r="BU912" s="51"/>
      <c r="BV912" s="51"/>
      <c r="BW912" s="51"/>
      <c r="BX912" s="51"/>
      <c r="BY912" s="51"/>
      <c r="BZ912" s="51"/>
      <c r="CA912" s="51"/>
      <c r="CB912" s="51"/>
      <c r="CC912" s="51"/>
      <c r="CD912" s="51"/>
      <c r="CE912" s="51"/>
      <c r="CF912" s="51"/>
      <c r="CG912" s="51"/>
      <c r="CH912" s="51"/>
      <c r="CI912" s="51"/>
      <c r="CJ912" s="51"/>
      <c r="CK912" s="51"/>
      <c r="CL912" s="51"/>
      <c r="CM912" s="51"/>
      <c r="CN912" s="51"/>
      <c r="CO912" s="51"/>
      <c r="CP912" s="51"/>
      <c r="CQ912" s="51"/>
      <c r="CR912" s="51"/>
      <c r="CS912" s="51"/>
      <c r="CT912" s="51"/>
      <c r="CU912" s="51"/>
      <c r="CV912" s="51"/>
      <c r="CW912" s="51"/>
      <c r="CX912" s="51"/>
      <c r="CY912" s="51"/>
      <c r="CZ912" s="51"/>
      <c r="DA912" s="51"/>
      <c r="DB912" s="51"/>
      <c r="DC912" s="51"/>
      <c r="DD912" s="51"/>
      <c r="DE912" s="51"/>
      <c r="DF912" s="51"/>
      <c r="DG912" s="51"/>
    </row>
    <row r="913">
      <c r="A913" s="51"/>
      <c r="B913" s="136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51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51"/>
      <c r="BH913" s="51"/>
      <c r="BI913" s="51"/>
      <c r="BJ913" s="51"/>
      <c r="BK913" s="51"/>
      <c r="BL913" s="51"/>
      <c r="BM913" s="51"/>
      <c r="BN913" s="51"/>
      <c r="BO913" s="51"/>
      <c r="BP913" s="51"/>
      <c r="BQ913" s="51"/>
      <c r="BR913" s="51"/>
      <c r="BS913" s="51"/>
      <c r="BT913" s="51"/>
      <c r="BU913" s="51"/>
      <c r="BV913" s="51"/>
      <c r="BW913" s="51"/>
      <c r="BX913" s="51"/>
      <c r="BY913" s="51"/>
      <c r="BZ913" s="51"/>
      <c r="CA913" s="51"/>
      <c r="CB913" s="51"/>
      <c r="CC913" s="51"/>
      <c r="CD913" s="51"/>
      <c r="CE913" s="51"/>
      <c r="CF913" s="51"/>
      <c r="CG913" s="51"/>
      <c r="CH913" s="51"/>
      <c r="CI913" s="51"/>
      <c r="CJ913" s="51"/>
      <c r="CK913" s="51"/>
      <c r="CL913" s="51"/>
      <c r="CM913" s="51"/>
      <c r="CN913" s="51"/>
      <c r="CO913" s="51"/>
      <c r="CP913" s="51"/>
      <c r="CQ913" s="51"/>
      <c r="CR913" s="51"/>
      <c r="CS913" s="51"/>
      <c r="CT913" s="51"/>
      <c r="CU913" s="51"/>
      <c r="CV913" s="51"/>
      <c r="CW913" s="51"/>
      <c r="CX913" s="51"/>
      <c r="CY913" s="51"/>
      <c r="CZ913" s="51"/>
      <c r="DA913" s="51"/>
      <c r="DB913" s="51"/>
      <c r="DC913" s="51"/>
      <c r="DD913" s="51"/>
      <c r="DE913" s="51"/>
      <c r="DF913" s="51"/>
      <c r="DG913" s="51"/>
    </row>
    <row r="914">
      <c r="A914" s="51"/>
      <c r="B914" s="136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51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51"/>
      <c r="BH914" s="51"/>
      <c r="BI914" s="51"/>
      <c r="BJ914" s="51"/>
      <c r="BK914" s="51"/>
      <c r="BL914" s="51"/>
      <c r="BM914" s="51"/>
      <c r="BN914" s="51"/>
      <c r="BO914" s="51"/>
      <c r="BP914" s="51"/>
      <c r="BQ914" s="51"/>
      <c r="BR914" s="51"/>
      <c r="BS914" s="51"/>
      <c r="BT914" s="51"/>
      <c r="BU914" s="51"/>
      <c r="BV914" s="51"/>
      <c r="BW914" s="51"/>
      <c r="BX914" s="51"/>
      <c r="BY914" s="51"/>
      <c r="BZ914" s="51"/>
      <c r="CA914" s="51"/>
      <c r="CB914" s="51"/>
      <c r="CC914" s="51"/>
      <c r="CD914" s="51"/>
      <c r="CE914" s="51"/>
      <c r="CF914" s="51"/>
      <c r="CG914" s="51"/>
      <c r="CH914" s="51"/>
      <c r="CI914" s="51"/>
      <c r="CJ914" s="51"/>
      <c r="CK914" s="51"/>
      <c r="CL914" s="51"/>
      <c r="CM914" s="51"/>
      <c r="CN914" s="51"/>
      <c r="CO914" s="51"/>
      <c r="CP914" s="51"/>
      <c r="CQ914" s="51"/>
      <c r="CR914" s="51"/>
      <c r="CS914" s="51"/>
      <c r="CT914" s="51"/>
      <c r="CU914" s="51"/>
      <c r="CV914" s="51"/>
      <c r="CW914" s="51"/>
      <c r="CX914" s="51"/>
      <c r="CY914" s="51"/>
      <c r="CZ914" s="51"/>
      <c r="DA914" s="51"/>
      <c r="DB914" s="51"/>
      <c r="DC914" s="51"/>
      <c r="DD914" s="51"/>
      <c r="DE914" s="51"/>
      <c r="DF914" s="51"/>
      <c r="DG914" s="51"/>
    </row>
    <row r="915">
      <c r="A915" s="51"/>
      <c r="B915" s="136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51"/>
      <c r="BH915" s="51"/>
      <c r="BI915" s="51"/>
      <c r="BJ915" s="51"/>
      <c r="BK915" s="51"/>
      <c r="BL915" s="51"/>
      <c r="BM915" s="51"/>
      <c r="BN915" s="51"/>
      <c r="BO915" s="51"/>
      <c r="BP915" s="51"/>
      <c r="BQ915" s="51"/>
      <c r="BR915" s="51"/>
      <c r="BS915" s="51"/>
      <c r="BT915" s="51"/>
      <c r="BU915" s="51"/>
      <c r="BV915" s="51"/>
      <c r="BW915" s="51"/>
      <c r="BX915" s="51"/>
      <c r="BY915" s="51"/>
      <c r="BZ915" s="51"/>
      <c r="CA915" s="51"/>
      <c r="CB915" s="51"/>
      <c r="CC915" s="51"/>
      <c r="CD915" s="51"/>
      <c r="CE915" s="51"/>
      <c r="CF915" s="51"/>
      <c r="CG915" s="51"/>
      <c r="CH915" s="51"/>
      <c r="CI915" s="51"/>
      <c r="CJ915" s="51"/>
      <c r="CK915" s="51"/>
      <c r="CL915" s="51"/>
      <c r="CM915" s="51"/>
      <c r="CN915" s="51"/>
      <c r="CO915" s="51"/>
      <c r="CP915" s="51"/>
      <c r="CQ915" s="51"/>
      <c r="CR915" s="51"/>
      <c r="CS915" s="51"/>
      <c r="CT915" s="51"/>
      <c r="CU915" s="51"/>
      <c r="CV915" s="51"/>
      <c r="CW915" s="51"/>
      <c r="CX915" s="51"/>
      <c r="CY915" s="51"/>
      <c r="CZ915" s="51"/>
      <c r="DA915" s="51"/>
      <c r="DB915" s="51"/>
      <c r="DC915" s="51"/>
      <c r="DD915" s="51"/>
      <c r="DE915" s="51"/>
      <c r="DF915" s="51"/>
      <c r="DG915" s="51"/>
    </row>
    <row r="916">
      <c r="A916" s="51"/>
      <c r="B916" s="136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51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51"/>
      <c r="BH916" s="51"/>
      <c r="BI916" s="51"/>
      <c r="BJ916" s="51"/>
      <c r="BK916" s="51"/>
      <c r="BL916" s="51"/>
      <c r="BM916" s="51"/>
      <c r="BN916" s="51"/>
      <c r="BO916" s="51"/>
      <c r="BP916" s="51"/>
      <c r="BQ916" s="51"/>
      <c r="BR916" s="51"/>
      <c r="BS916" s="51"/>
      <c r="BT916" s="51"/>
      <c r="BU916" s="51"/>
      <c r="BV916" s="51"/>
      <c r="BW916" s="51"/>
      <c r="BX916" s="51"/>
      <c r="BY916" s="51"/>
      <c r="BZ916" s="51"/>
      <c r="CA916" s="51"/>
      <c r="CB916" s="51"/>
      <c r="CC916" s="51"/>
      <c r="CD916" s="51"/>
      <c r="CE916" s="51"/>
      <c r="CF916" s="51"/>
      <c r="CG916" s="51"/>
      <c r="CH916" s="51"/>
      <c r="CI916" s="51"/>
      <c r="CJ916" s="51"/>
      <c r="CK916" s="51"/>
      <c r="CL916" s="51"/>
      <c r="CM916" s="51"/>
      <c r="CN916" s="51"/>
      <c r="CO916" s="51"/>
      <c r="CP916" s="51"/>
      <c r="CQ916" s="51"/>
      <c r="CR916" s="51"/>
      <c r="CS916" s="51"/>
      <c r="CT916" s="51"/>
      <c r="CU916" s="51"/>
      <c r="CV916" s="51"/>
      <c r="CW916" s="51"/>
      <c r="CX916" s="51"/>
      <c r="CY916" s="51"/>
      <c r="CZ916" s="51"/>
      <c r="DA916" s="51"/>
      <c r="DB916" s="51"/>
      <c r="DC916" s="51"/>
      <c r="DD916" s="51"/>
      <c r="DE916" s="51"/>
      <c r="DF916" s="51"/>
      <c r="DG916" s="51"/>
    </row>
    <row r="917">
      <c r="A917" s="51"/>
      <c r="B917" s="136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51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51"/>
      <c r="BH917" s="51"/>
      <c r="BI917" s="51"/>
      <c r="BJ917" s="51"/>
      <c r="BK917" s="51"/>
      <c r="BL917" s="51"/>
      <c r="BM917" s="51"/>
      <c r="BN917" s="51"/>
      <c r="BO917" s="51"/>
      <c r="BP917" s="51"/>
      <c r="BQ917" s="51"/>
      <c r="BR917" s="51"/>
      <c r="BS917" s="51"/>
      <c r="BT917" s="51"/>
      <c r="BU917" s="51"/>
      <c r="BV917" s="51"/>
      <c r="BW917" s="51"/>
      <c r="BX917" s="51"/>
      <c r="BY917" s="51"/>
      <c r="BZ917" s="51"/>
      <c r="CA917" s="51"/>
      <c r="CB917" s="51"/>
      <c r="CC917" s="51"/>
      <c r="CD917" s="51"/>
      <c r="CE917" s="51"/>
      <c r="CF917" s="51"/>
      <c r="CG917" s="51"/>
      <c r="CH917" s="51"/>
      <c r="CI917" s="51"/>
      <c r="CJ917" s="51"/>
      <c r="CK917" s="51"/>
      <c r="CL917" s="51"/>
      <c r="CM917" s="51"/>
      <c r="CN917" s="51"/>
      <c r="CO917" s="51"/>
      <c r="CP917" s="51"/>
      <c r="CQ917" s="51"/>
      <c r="CR917" s="51"/>
      <c r="CS917" s="51"/>
      <c r="CT917" s="51"/>
      <c r="CU917" s="51"/>
      <c r="CV917" s="51"/>
      <c r="CW917" s="51"/>
      <c r="CX917" s="51"/>
      <c r="CY917" s="51"/>
      <c r="CZ917" s="51"/>
      <c r="DA917" s="51"/>
      <c r="DB917" s="51"/>
      <c r="DC917" s="51"/>
      <c r="DD917" s="51"/>
      <c r="DE917" s="51"/>
      <c r="DF917" s="51"/>
      <c r="DG917" s="51"/>
    </row>
    <row r="918">
      <c r="A918" s="51"/>
      <c r="B918" s="136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51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51"/>
      <c r="BH918" s="51"/>
      <c r="BI918" s="51"/>
      <c r="BJ918" s="51"/>
      <c r="BK918" s="51"/>
      <c r="BL918" s="51"/>
      <c r="BM918" s="51"/>
      <c r="BN918" s="51"/>
      <c r="BO918" s="51"/>
      <c r="BP918" s="51"/>
      <c r="BQ918" s="51"/>
      <c r="BR918" s="51"/>
      <c r="BS918" s="51"/>
      <c r="BT918" s="51"/>
      <c r="BU918" s="51"/>
      <c r="BV918" s="51"/>
      <c r="BW918" s="51"/>
      <c r="BX918" s="51"/>
      <c r="BY918" s="51"/>
      <c r="BZ918" s="51"/>
      <c r="CA918" s="51"/>
      <c r="CB918" s="51"/>
      <c r="CC918" s="51"/>
      <c r="CD918" s="51"/>
      <c r="CE918" s="51"/>
      <c r="CF918" s="51"/>
      <c r="CG918" s="51"/>
      <c r="CH918" s="51"/>
      <c r="CI918" s="51"/>
      <c r="CJ918" s="51"/>
      <c r="CK918" s="51"/>
      <c r="CL918" s="51"/>
      <c r="CM918" s="51"/>
      <c r="CN918" s="51"/>
      <c r="CO918" s="51"/>
      <c r="CP918" s="51"/>
      <c r="CQ918" s="51"/>
      <c r="CR918" s="51"/>
      <c r="CS918" s="51"/>
      <c r="CT918" s="51"/>
      <c r="CU918" s="51"/>
      <c r="CV918" s="51"/>
      <c r="CW918" s="51"/>
      <c r="CX918" s="51"/>
      <c r="CY918" s="51"/>
      <c r="CZ918" s="51"/>
      <c r="DA918" s="51"/>
      <c r="DB918" s="51"/>
      <c r="DC918" s="51"/>
      <c r="DD918" s="51"/>
      <c r="DE918" s="51"/>
      <c r="DF918" s="51"/>
      <c r="DG918" s="51"/>
    </row>
    <row r="919">
      <c r="A919" s="51"/>
      <c r="B919" s="136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51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51"/>
      <c r="BH919" s="51"/>
      <c r="BI919" s="51"/>
      <c r="BJ919" s="51"/>
      <c r="BK919" s="51"/>
      <c r="BL919" s="51"/>
      <c r="BM919" s="51"/>
      <c r="BN919" s="51"/>
      <c r="BO919" s="51"/>
      <c r="BP919" s="51"/>
      <c r="BQ919" s="51"/>
      <c r="BR919" s="51"/>
      <c r="BS919" s="51"/>
      <c r="BT919" s="51"/>
      <c r="BU919" s="51"/>
      <c r="BV919" s="51"/>
      <c r="BW919" s="51"/>
      <c r="BX919" s="51"/>
      <c r="BY919" s="51"/>
      <c r="BZ919" s="51"/>
      <c r="CA919" s="51"/>
      <c r="CB919" s="51"/>
      <c r="CC919" s="51"/>
      <c r="CD919" s="51"/>
      <c r="CE919" s="51"/>
      <c r="CF919" s="51"/>
      <c r="CG919" s="51"/>
      <c r="CH919" s="51"/>
      <c r="CI919" s="51"/>
      <c r="CJ919" s="51"/>
      <c r="CK919" s="51"/>
      <c r="CL919" s="51"/>
      <c r="CM919" s="51"/>
      <c r="CN919" s="51"/>
      <c r="CO919" s="51"/>
      <c r="CP919" s="51"/>
      <c r="CQ919" s="51"/>
      <c r="CR919" s="51"/>
      <c r="CS919" s="51"/>
      <c r="CT919" s="51"/>
      <c r="CU919" s="51"/>
      <c r="CV919" s="51"/>
      <c r="CW919" s="51"/>
      <c r="CX919" s="51"/>
      <c r="CY919" s="51"/>
      <c r="CZ919" s="51"/>
      <c r="DA919" s="51"/>
      <c r="DB919" s="51"/>
      <c r="DC919" s="51"/>
      <c r="DD919" s="51"/>
      <c r="DE919" s="51"/>
      <c r="DF919" s="51"/>
      <c r="DG919" s="51"/>
    </row>
    <row r="920">
      <c r="A920" s="51"/>
      <c r="B920" s="136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1"/>
      <c r="BH920" s="51"/>
      <c r="BI920" s="51"/>
      <c r="BJ920" s="51"/>
      <c r="BK920" s="51"/>
      <c r="BL920" s="51"/>
      <c r="BM920" s="51"/>
      <c r="BN920" s="51"/>
      <c r="BO920" s="51"/>
      <c r="BP920" s="51"/>
      <c r="BQ920" s="51"/>
      <c r="BR920" s="51"/>
      <c r="BS920" s="51"/>
      <c r="BT920" s="51"/>
      <c r="BU920" s="51"/>
      <c r="BV920" s="51"/>
      <c r="BW920" s="51"/>
      <c r="BX920" s="51"/>
      <c r="BY920" s="51"/>
      <c r="BZ920" s="51"/>
      <c r="CA920" s="51"/>
      <c r="CB920" s="51"/>
      <c r="CC920" s="51"/>
      <c r="CD920" s="51"/>
      <c r="CE920" s="51"/>
      <c r="CF920" s="51"/>
      <c r="CG920" s="51"/>
      <c r="CH920" s="51"/>
      <c r="CI920" s="51"/>
      <c r="CJ920" s="51"/>
      <c r="CK920" s="51"/>
      <c r="CL920" s="51"/>
      <c r="CM920" s="51"/>
      <c r="CN920" s="51"/>
      <c r="CO920" s="51"/>
      <c r="CP920" s="51"/>
      <c r="CQ920" s="51"/>
      <c r="CR920" s="51"/>
      <c r="CS920" s="51"/>
      <c r="CT920" s="51"/>
      <c r="CU920" s="51"/>
      <c r="CV920" s="51"/>
      <c r="CW920" s="51"/>
      <c r="CX920" s="51"/>
      <c r="CY920" s="51"/>
      <c r="CZ920" s="51"/>
      <c r="DA920" s="51"/>
      <c r="DB920" s="51"/>
      <c r="DC920" s="51"/>
      <c r="DD920" s="51"/>
      <c r="DE920" s="51"/>
      <c r="DF920" s="51"/>
      <c r="DG920" s="51"/>
    </row>
    <row r="921">
      <c r="A921" s="51"/>
      <c r="B921" s="136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51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51"/>
      <c r="BH921" s="51"/>
      <c r="BI921" s="51"/>
      <c r="BJ921" s="51"/>
      <c r="BK921" s="51"/>
      <c r="BL921" s="51"/>
      <c r="BM921" s="51"/>
      <c r="BN921" s="51"/>
      <c r="BO921" s="51"/>
      <c r="BP921" s="51"/>
      <c r="BQ921" s="51"/>
      <c r="BR921" s="51"/>
      <c r="BS921" s="51"/>
      <c r="BT921" s="51"/>
      <c r="BU921" s="51"/>
      <c r="BV921" s="51"/>
      <c r="BW921" s="51"/>
      <c r="BX921" s="51"/>
      <c r="BY921" s="51"/>
      <c r="BZ921" s="51"/>
      <c r="CA921" s="51"/>
      <c r="CB921" s="51"/>
      <c r="CC921" s="51"/>
      <c r="CD921" s="51"/>
      <c r="CE921" s="51"/>
      <c r="CF921" s="51"/>
      <c r="CG921" s="51"/>
      <c r="CH921" s="51"/>
      <c r="CI921" s="51"/>
      <c r="CJ921" s="51"/>
      <c r="CK921" s="51"/>
      <c r="CL921" s="51"/>
      <c r="CM921" s="51"/>
      <c r="CN921" s="51"/>
      <c r="CO921" s="51"/>
      <c r="CP921" s="51"/>
      <c r="CQ921" s="51"/>
      <c r="CR921" s="51"/>
      <c r="CS921" s="51"/>
      <c r="CT921" s="51"/>
      <c r="CU921" s="51"/>
      <c r="CV921" s="51"/>
      <c r="CW921" s="51"/>
      <c r="CX921" s="51"/>
      <c r="CY921" s="51"/>
      <c r="CZ921" s="51"/>
      <c r="DA921" s="51"/>
      <c r="DB921" s="51"/>
      <c r="DC921" s="51"/>
      <c r="DD921" s="51"/>
      <c r="DE921" s="51"/>
      <c r="DF921" s="51"/>
      <c r="DG921" s="51"/>
    </row>
    <row r="922">
      <c r="A922" s="51"/>
      <c r="B922" s="136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51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51"/>
      <c r="BH922" s="51"/>
      <c r="BI922" s="51"/>
      <c r="BJ922" s="51"/>
      <c r="BK922" s="51"/>
      <c r="BL922" s="51"/>
      <c r="BM922" s="51"/>
      <c r="BN922" s="51"/>
      <c r="BO922" s="51"/>
      <c r="BP922" s="51"/>
      <c r="BQ922" s="51"/>
      <c r="BR922" s="51"/>
      <c r="BS922" s="51"/>
      <c r="BT922" s="51"/>
      <c r="BU922" s="51"/>
      <c r="BV922" s="51"/>
      <c r="BW922" s="51"/>
      <c r="BX922" s="51"/>
      <c r="BY922" s="51"/>
      <c r="BZ922" s="51"/>
      <c r="CA922" s="51"/>
      <c r="CB922" s="51"/>
      <c r="CC922" s="51"/>
      <c r="CD922" s="51"/>
      <c r="CE922" s="51"/>
      <c r="CF922" s="51"/>
      <c r="CG922" s="51"/>
      <c r="CH922" s="51"/>
      <c r="CI922" s="51"/>
      <c r="CJ922" s="51"/>
      <c r="CK922" s="51"/>
      <c r="CL922" s="51"/>
      <c r="CM922" s="51"/>
      <c r="CN922" s="51"/>
      <c r="CO922" s="51"/>
      <c r="CP922" s="51"/>
      <c r="CQ922" s="51"/>
      <c r="CR922" s="51"/>
      <c r="CS922" s="51"/>
      <c r="CT922" s="51"/>
      <c r="CU922" s="51"/>
      <c r="CV922" s="51"/>
      <c r="CW922" s="51"/>
      <c r="CX922" s="51"/>
      <c r="CY922" s="51"/>
      <c r="CZ922" s="51"/>
      <c r="DA922" s="51"/>
      <c r="DB922" s="51"/>
      <c r="DC922" s="51"/>
      <c r="DD922" s="51"/>
      <c r="DE922" s="51"/>
      <c r="DF922" s="51"/>
      <c r="DG922" s="51"/>
    </row>
    <row r="923">
      <c r="A923" s="51"/>
      <c r="B923" s="136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51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51"/>
      <c r="BH923" s="51"/>
      <c r="BI923" s="51"/>
      <c r="BJ923" s="51"/>
      <c r="BK923" s="51"/>
      <c r="BL923" s="51"/>
      <c r="BM923" s="51"/>
      <c r="BN923" s="51"/>
      <c r="BO923" s="51"/>
      <c r="BP923" s="51"/>
      <c r="BQ923" s="51"/>
      <c r="BR923" s="51"/>
      <c r="BS923" s="51"/>
      <c r="BT923" s="51"/>
      <c r="BU923" s="51"/>
      <c r="BV923" s="51"/>
      <c r="BW923" s="51"/>
      <c r="BX923" s="51"/>
      <c r="BY923" s="51"/>
      <c r="BZ923" s="51"/>
      <c r="CA923" s="51"/>
      <c r="CB923" s="51"/>
      <c r="CC923" s="51"/>
      <c r="CD923" s="51"/>
      <c r="CE923" s="51"/>
      <c r="CF923" s="51"/>
      <c r="CG923" s="51"/>
      <c r="CH923" s="51"/>
      <c r="CI923" s="51"/>
      <c r="CJ923" s="51"/>
      <c r="CK923" s="51"/>
      <c r="CL923" s="51"/>
      <c r="CM923" s="51"/>
      <c r="CN923" s="51"/>
      <c r="CO923" s="51"/>
      <c r="CP923" s="51"/>
      <c r="CQ923" s="51"/>
      <c r="CR923" s="51"/>
      <c r="CS923" s="51"/>
      <c r="CT923" s="51"/>
      <c r="CU923" s="51"/>
      <c r="CV923" s="51"/>
      <c r="CW923" s="51"/>
      <c r="CX923" s="51"/>
      <c r="CY923" s="51"/>
      <c r="CZ923" s="51"/>
      <c r="DA923" s="51"/>
      <c r="DB923" s="51"/>
      <c r="DC923" s="51"/>
      <c r="DD923" s="51"/>
      <c r="DE923" s="51"/>
      <c r="DF923" s="51"/>
      <c r="DG923" s="51"/>
    </row>
    <row r="924">
      <c r="A924" s="51"/>
      <c r="B924" s="136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51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51"/>
      <c r="BH924" s="51"/>
      <c r="BI924" s="51"/>
      <c r="BJ924" s="51"/>
      <c r="BK924" s="51"/>
      <c r="BL924" s="51"/>
      <c r="BM924" s="51"/>
      <c r="BN924" s="51"/>
      <c r="BO924" s="51"/>
      <c r="BP924" s="51"/>
      <c r="BQ924" s="51"/>
      <c r="BR924" s="51"/>
      <c r="BS924" s="51"/>
      <c r="BT924" s="51"/>
      <c r="BU924" s="51"/>
      <c r="BV924" s="51"/>
      <c r="BW924" s="51"/>
      <c r="BX924" s="51"/>
      <c r="BY924" s="51"/>
      <c r="BZ924" s="51"/>
      <c r="CA924" s="51"/>
      <c r="CB924" s="51"/>
      <c r="CC924" s="51"/>
      <c r="CD924" s="51"/>
      <c r="CE924" s="51"/>
      <c r="CF924" s="51"/>
      <c r="CG924" s="51"/>
      <c r="CH924" s="51"/>
      <c r="CI924" s="51"/>
      <c r="CJ924" s="51"/>
      <c r="CK924" s="51"/>
      <c r="CL924" s="51"/>
      <c r="CM924" s="51"/>
      <c r="CN924" s="51"/>
      <c r="CO924" s="51"/>
      <c r="CP924" s="51"/>
      <c r="CQ924" s="51"/>
      <c r="CR924" s="51"/>
      <c r="CS924" s="51"/>
      <c r="CT924" s="51"/>
      <c r="CU924" s="51"/>
      <c r="CV924" s="51"/>
      <c r="CW924" s="51"/>
      <c r="CX924" s="51"/>
      <c r="CY924" s="51"/>
      <c r="CZ924" s="51"/>
      <c r="DA924" s="51"/>
      <c r="DB924" s="51"/>
      <c r="DC924" s="51"/>
      <c r="DD924" s="51"/>
      <c r="DE924" s="51"/>
      <c r="DF924" s="51"/>
      <c r="DG924" s="51"/>
    </row>
    <row r="925">
      <c r="A925" s="51"/>
      <c r="B925" s="136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51"/>
      <c r="BH925" s="51"/>
      <c r="BI925" s="51"/>
      <c r="BJ925" s="51"/>
      <c r="BK925" s="51"/>
      <c r="BL925" s="51"/>
      <c r="BM925" s="51"/>
      <c r="BN925" s="51"/>
      <c r="BO925" s="51"/>
      <c r="BP925" s="51"/>
      <c r="BQ925" s="51"/>
      <c r="BR925" s="51"/>
      <c r="BS925" s="51"/>
      <c r="BT925" s="51"/>
      <c r="BU925" s="51"/>
      <c r="BV925" s="51"/>
      <c r="BW925" s="51"/>
      <c r="BX925" s="51"/>
      <c r="BY925" s="51"/>
      <c r="BZ925" s="51"/>
      <c r="CA925" s="51"/>
      <c r="CB925" s="51"/>
      <c r="CC925" s="51"/>
      <c r="CD925" s="51"/>
      <c r="CE925" s="51"/>
      <c r="CF925" s="51"/>
      <c r="CG925" s="51"/>
      <c r="CH925" s="51"/>
      <c r="CI925" s="51"/>
      <c r="CJ925" s="51"/>
      <c r="CK925" s="51"/>
      <c r="CL925" s="51"/>
      <c r="CM925" s="51"/>
      <c r="CN925" s="51"/>
      <c r="CO925" s="51"/>
      <c r="CP925" s="51"/>
      <c r="CQ925" s="51"/>
      <c r="CR925" s="51"/>
      <c r="CS925" s="51"/>
      <c r="CT925" s="51"/>
      <c r="CU925" s="51"/>
      <c r="CV925" s="51"/>
      <c r="CW925" s="51"/>
      <c r="CX925" s="51"/>
      <c r="CY925" s="51"/>
      <c r="CZ925" s="51"/>
      <c r="DA925" s="51"/>
      <c r="DB925" s="51"/>
      <c r="DC925" s="51"/>
      <c r="DD925" s="51"/>
      <c r="DE925" s="51"/>
      <c r="DF925" s="51"/>
      <c r="DG925" s="51"/>
    </row>
    <row r="926">
      <c r="A926" s="51"/>
      <c r="B926" s="136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51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51"/>
      <c r="BH926" s="51"/>
      <c r="BI926" s="51"/>
      <c r="BJ926" s="51"/>
      <c r="BK926" s="51"/>
      <c r="BL926" s="51"/>
      <c r="BM926" s="51"/>
      <c r="BN926" s="51"/>
      <c r="BO926" s="51"/>
      <c r="BP926" s="51"/>
      <c r="BQ926" s="51"/>
      <c r="BR926" s="51"/>
      <c r="BS926" s="51"/>
      <c r="BT926" s="51"/>
      <c r="BU926" s="51"/>
      <c r="BV926" s="51"/>
      <c r="BW926" s="51"/>
      <c r="BX926" s="51"/>
      <c r="BY926" s="51"/>
      <c r="BZ926" s="51"/>
      <c r="CA926" s="51"/>
      <c r="CB926" s="51"/>
      <c r="CC926" s="51"/>
      <c r="CD926" s="51"/>
      <c r="CE926" s="51"/>
      <c r="CF926" s="51"/>
      <c r="CG926" s="51"/>
      <c r="CH926" s="51"/>
      <c r="CI926" s="51"/>
      <c r="CJ926" s="51"/>
      <c r="CK926" s="51"/>
      <c r="CL926" s="51"/>
      <c r="CM926" s="51"/>
      <c r="CN926" s="51"/>
      <c r="CO926" s="51"/>
      <c r="CP926" s="51"/>
      <c r="CQ926" s="51"/>
      <c r="CR926" s="51"/>
      <c r="CS926" s="51"/>
      <c r="CT926" s="51"/>
      <c r="CU926" s="51"/>
      <c r="CV926" s="51"/>
      <c r="CW926" s="51"/>
      <c r="CX926" s="51"/>
      <c r="CY926" s="51"/>
      <c r="CZ926" s="51"/>
      <c r="DA926" s="51"/>
      <c r="DB926" s="51"/>
      <c r="DC926" s="51"/>
      <c r="DD926" s="51"/>
      <c r="DE926" s="51"/>
      <c r="DF926" s="51"/>
      <c r="DG926" s="51"/>
    </row>
    <row r="927">
      <c r="A927" s="51"/>
      <c r="B927" s="136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51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51"/>
      <c r="BH927" s="51"/>
      <c r="BI927" s="51"/>
      <c r="BJ927" s="51"/>
      <c r="BK927" s="51"/>
      <c r="BL927" s="51"/>
      <c r="BM927" s="51"/>
      <c r="BN927" s="51"/>
      <c r="BO927" s="51"/>
      <c r="BP927" s="51"/>
      <c r="BQ927" s="51"/>
      <c r="BR927" s="51"/>
      <c r="BS927" s="51"/>
      <c r="BT927" s="51"/>
      <c r="BU927" s="51"/>
      <c r="BV927" s="51"/>
      <c r="BW927" s="51"/>
      <c r="BX927" s="51"/>
      <c r="BY927" s="51"/>
      <c r="BZ927" s="51"/>
      <c r="CA927" s="51"/>
      <c r="CB927" s="51"/>
      <c r="CC927" s="51"/>
      <c r="CD927" s="51"/>
      <c r="CE927" s="51"/>
      <c r="CF927" s="51"/>
      <c r="CG927" s="51"/>
      <c r="CH927" s="51"/>
      <c r="CI927" s="51"/>
      <c r="CJ927" s="51"/>
      <c r="CK927" s="51"/>
      <c r="CL927" s="51"/>
      <c r="CM927" s="51"/>
      <c r="CN927" s="51"/>
      <c r="CO927" s="51"/>
      <c r="CP927" s="51"/>
      <c r="CQ927" s="51"/>
      <c r="CR927" s="51"/>
      <c r="CS927" s="51"/>
      <c r="CT927" s="51"/>
      <c r="CU927" s="51"/>
      <c r="CV927" s="51"/>
      <c r="CW927" s="51"/>
      <c r="CX927" s="51"/>
      <c r="CY927" s="51"/>
      <c r="CZ927" s="51"/>
      <c r="DA927" s="51"/>
      <c r="DB927" s="51"/>
      <c r="DC927" s="51"/>
      <c r="DD927" s="51"/>
      <c r="DE927" s="51"/>
      <c r="DF927" s="51"/>
      <c r="DG927" s="51"/>
    </row>
    <row r="928">
      <c r="A928" s="51"/>
      <c r="B928" s="136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51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51"/>
      <c r="BH928" s="51"/>
      <c r="BI928" s="51"/>
      <c r="BJ928" s="51"/>
      <c r="BK928" s="51"/>
      <c r="BL928" s="51"/>
      <c r="BM928" s="51"/>
      <c r="BN928" s="51"/>
      <c r="BO928" s="51"/>
      <c r="BP928" s="51"/>
      <c r="BQ928" s="51"/>
      <c r="BR928" s="51"/>
      <c r="BS928" s="51"/>
      <c r="BT928" s="51"/>
      <c r="BU928" s="51"/>
      <c r="BV928" s="51"/>
      <c r="BW928" s="51"/>
      <c r="BX928" s="51"/>
      <c r="BY928" s="51"/>
      <c r="BZ928" s="51"/>
      <c r="CA928" s="51"/>
      <c r="CB928" s="51"/>
      <c r="CC928" s="51"/>
      <c r="CD928" s="51"/>
      <c r="CE928" s="51"/>
      <c r="CF928" s="51"/>
      <c r="CG928" s="51"/>
      <c r="CH928" s="51"/>
      <c r="CI928" s="51"/>
      <c r="CJ928" s="51"/>
      <c r="CK928" s="51"/>
      <c r="CL928" s="51"/>
      <c r="CM928" s="51"/>
      <c r="CN928" s="51"/>
      <c r="CO928" s="51"/>
      <c r="CP928" s="51"/>
      <c r="CQ928" s="51"/>
      <c r="CR928" s="51"/>
      <c r="CS928" s="51"/>
      <c r="CT928" s="51"/>
      <c r="CU928" s="51"/>
      <c r="CV928" s="51"/>
      <c r="CW928" s="51"/>
      <c r="CX928" s="51"/>
      <c r="CY928" s="51"/>
      <c r="CZ928" s="51"/>
      <c r="DA928" s="51"/>
      <c r="DB928" s="51"/>
      <c r="DC928" s="51"/>
      <c r="DD928" s="51"/>
      <c r="DE928" s="51"/>
      <c r="DF928" s="51"/>
      <c r="DG928" s="51"/>
    </row>
    <row r="929">
      <c r="A929" s="51"/>
      <c r="B929" s="136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51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51"/>
      <c r="BH929" s="51"/>
      <c r="BI929" s="51"/>
      <c r="BJ929" s="51"/>
      <c r="BK929" s="51"/>
      <c r="BL929" s="51"/>
      <c r="BM929" s="51"/>
      <c r="BN929" s="51"/>
      <c r="BO929" s="51"/>
      <c r="BP929" s="51"/>
      <c r="BQ929" s="51"/>
      <c r="BR929" s="51"/>
      <c r="BS929" s="51"/>
      <c r="BT929" s="51"/>
      <c r="BU929" s="51"/>
      <c r="BV929" s="51"/>
      <c r="BW929" s="51"/>
      <c r="BX929" s="51"/>
      <c r="BY929" s="51"/>
      <c r="BZ929" s="51"/>
      <c r="CA929" s="51"/>
      <c r="CB929" s="51"/>
      <c r="CC929" s="51"/>
      <c r="CD929" s="51"/>
      <c r="CE929" s="51"/>
      <c r="CF929" s="51"/>
      <c r="CG929" s="51"/>
      <c r="CH929" s="51"/>
      <c r="CI929" s="51"/>
      <c r="CJ929" s="51"/>
      <c r="CK929" s="51"/>
      <c r="CL929" s="51"/>
      <c r="CM929" s="51"/>
      <c r="CN929" s="51"/>
      <c r="CO929" s="51"/>
      <c r="CP929" s="51"/>
      <c r="CQ929" s="51"/>
      <c r="CR929" s="51"/>
      <c r="CS929" s="51"/>
      <c r="CT929" s="51"/>
      <c r="CU929" s="51"/>
      <c r="CV929" s="51"/>
      <c r="CW929" s="51"/>
      <c r="CX929" s="51"/>
      <c r="CY929" s="51"/>
      <c r="CZ929" s="51"/>
      <c r="DA929" s="51"/>
      <c r="DB929" s="51"/>
      <c r="DC929" s="51"/>
      <c r="DD929" s="51"/>
      <c r="DE929" s="51"/>
      <c r="DF929" s="51"/>
      <c r="DG929" s="51"/>
    </row>
    <row r="930">
      <c r="A930" s="51"/>
      <c r="B930" s="136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51"/>
      <c r="BL930" s="51"/>
      <c r="BM930" s="51"/>
      <c r="BN930" s="51"/>
      <c r="BO930" s="51"/>
      <c r="BP930" s="51"/>
      <c r="BQ930" s="51"/>
      <c r="BR930" s="51"/>
      <c r="BS930" s="51"/>
      <c r="BT930" s="51"/>
      <c r="BU930" s="51"/>
      <c r="BV930" s="51"/>
      <c r="BW930" s="51"/>
      <c r="BX930" s="51"/>
      <c r="BY930" s="51"/>
      <c r="BZ930" s="51"/>
      <c r="CA930" s="51"/>
      <c r="CB930" s="51"/>
      <c r="CC930" s="51"/>
      <c r="CD930" s="51"/>
      <c r="CE930" s="51"/>
      <c r="CF930" s="51"/>
      <c r="CG930" s="51"/>
      <c r="CH930" s="51"/>
      <c r="CI930" s="51"/>
      <c r="CJ930" s="51"/>
      <c r="CK930" s="51"/>
      <c r="CL930" s="51"/>
      <c r="CM930" s="51"/>
      <c r="CN930" s="51"/>
      <c r="CO930" s="51"/>
      <c r="CP930" s="51"/>
      <c r="CQ930" s="51"/>
      <c r="CR930" s="51"/>
      <c r="CS930" s="51"/>
      <c r="CT930" s="51"/>
      <c r="CU930" s="51"/>
      <c r="CV930" s="51"/>
      <c r="CW930" s="51"/>
      <c r="CX930" s="51"/>
      <c r="CY930" s="51"/>
      <c r="CZ930" s="51"/>
      <c r="DA930" s="51"/>
      <c r="DB930" s="51"/>
      <c r="DC930" s="51"/>
      <c r="DD930" s="51"/>
      <c r="DE930" s="51"/>
      <c r="DF930" s="51"/>
      <c r="DG930" s="51"/>
    </row>
    <row r="931">
      <c r="A931" s="51"/>
      <c r="B931" s="136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1"/>
      <c r="BH931" s="51"/>
      <c r="BI931" s="51"/>
      <c r="BJ931" s="51"/>
      <c r="BK931" s="51"/>
      <c r="BL931" s="51"/>
      <c r="BM931" s="51"/>
      <c r="BN931" s="51"/>
      <c r="BO931" s="51"/>
      <c r="BP931" s="51"/>
      <c r="BQ931" s="51"/>
      <c r="BR931" s="51"/>
      <c r="BS931" s="51"/>
      <c r="BT931" s="51"/>
      <c r="BU931" s="51"/>
      <c r="BV931" s="51"/>
      <c r="BW931" s="51"/>
      <c r="BX931" s="51"/>
      <c r="BY931" s="51"/>
      <c r="BZ931" s="51"/>
      <c r="CA931" s="51"/>
      <c r="CB931" s="51"/>
      <c r="CC931" s="51"/>
      <c r="CD931" s="51"/>
      <c r="CE931" s="51"/>
      <c r="CF931" s="51"/>
      <c r="CG931" s="51"/>
      <c r="CH931" s="51"/>
      <c r="CI931" s="51"/>
      <c r="CJ931" s="51"/>
      <c r="CK931" s="51"/>
      <c r="CL931" s="51"/>
      <c r="CM931" s="51"/>
      <c r="CN931" s="51"/>
      <c r="CO931" s="51"/>
      <c r="CP931" s="51"/>
      <c r="CQ931" s="51"/>
      <c r="CR931" s="51"/>
      <c r="CS931" s="51"/>
      <c r="CT931" s="51"/>
      <c r="CU931" s="51"/>
      <c r="CV931" s="51"/>
      <c r="CW931" s="51"/>
      <c r="CX931" s="51"/>
      <c r="CY931" s="51"/>
      <c r="CZ931" s="51"/>
      <c r="DA931" s="51"/>
      <c r="DB931" s="51"/>
      <c r="DC931" s="51"/>
      <c r="DD931" s="51"/>
      <c r="DE931" s="51"/>
      <c r="DF931" s="51"/>
      <c r="DG931" s="51"/>
    </row>
    <row r="932">
      <c r="A932" s="51"/>
      <c r="B932" s="136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51"/>
      <c r="BH932" s="51"/>
      <c r="BI932" s="51"/>
      <c r="BJ932" s="51"/>
      <c r="BK932" s="51"/>
      <c r="BL932" s="51"/>
      <c r="BM932" s="51"/>
      <c r="BN932" s="51"/>
      <c r="BO932" s="51"/>
      <c r="BP932" s="51"/>
      <c r="BQ932" s="51"/>
      <c r="BR932" s="51"/>
      <c r="BS932" s="51"/>
      <c r="BT932" s="51"/>
      <c r="BU932" s="51"/>
      <c r="BV932" s="51"/>
      <c r="BW932" s="51"/>
      <c r="BX932" s="51"/>
      <c r="BY932" s="51"/>
      <c r="BZ932" s="51"/>
      <c r="CA932" s="51"/>
      <c r="CB932" s="51"/>
      <c r="CC932" s="51"/>
      <c r="CD932" s="51"/>
      <c r="CE932" s="51"/>
      <c r="CF932" s="51"/>
      <c r="CG932" s="51"/>
      <c r="CH932" s="51"/>
      <c r="CI932" s="51"/>
      <c r="CJ932" s="51"/>
      <c r="CK932" s="51"/>
      <c r="CL932" s="51"/>
      <c r="CM932" s="51"/>
      <c r="CN932" s="51"/>
      <c r="CO932" s="51"/>
      <c r="CP932" s="51"/>
      <c r="CQ932" s="51"/>
      <c r="CR932" s="51"/>
      <c r="CS932" s="51"/>
      <c r="CT932" s="51"/>
      <c r="CU932" s="51"/>
      <c r="CV932" s="51"/>
      <c r="CW932" s="51"/>
      <c r="CX932" s="51"/>
      <c r="CY932" s="51"/>
      <c r="CZ932" s="51"/>
      <c r="DA932" s="51"/>
      <c r="DB932" s="51"/>
      <c r="DC932" s="51"/>
      <c r="DD932" s="51"/>
      <c r="DE932" s="51"/>
      <c r="DF932" s="51"/>
      <c r="DG932" s="51"/>
    </row>
    <row r="933">
      <c r="A933" s="51"/>
      <c r="B933" s="136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51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51"/>
      <c r="BH933" s="51"/>
      <c r="BI933" s="51"/>
      <c r="BJ933" s="51"/>
      <c r="BK933" s="51"/>
      <c r="BL933" s="51"/>
      <c r="BM933" s="51"/>
      <c r="BN933" s="51"/>
      <c r="BO933" s="51"/>
      <c r="BP933" s="51"/>
      <c r="BQ933" s="51"/>
      <c r="BR933" s="51"/>
      <c r="BS933" s="51"/>
      <c r="BT933" s="51"/>
      <c r="BU933" s="51"/>
      <c r="BV933" s="51"/>
      <c r="BW933" s="51"/>
      <c r="BX933" s="51"/>
      <c r="BY933" s="51"/>
      <c r="BZ933" s="51"/>
      <c r="CA933" s="51"/>
      <c r="CB933" s="51"/>
      <c r="CC933" s="51"/>
      <c r="CD933" s="51"/>
      <c r="CE933" s="51"/>
      <c r="CF933" s="51"/>
      <c r="CG933" s="51"/>
      <c r="CH933" s="51"/>
      <c r="CI933" s="51"/>
      <c r="CJ933" s="51"/>
      <c r="CK933" s="51"/>
      <c r="CL933" s="51"/>
      <c r="CM933" s="51"/>
      <c r="CN933" s="51"/>
      <c r="CO933" s="51"/>
      <c r="CP933" s="51"/>
      <c r="CQ933" s="51"/>
      <c r="CR933" s="51"/>
      <c r="CS933" s="51"/>
      <c r="CT933" s="51"/>
      <c r="CU933" s="51"/>
      <c r="CV933" s="51"/>
      <c r="CW933" s="51"/>
      <c r="CX933" s="51"/>
      <c r="CY933" s="51"/>
      <c r="CZ933" s="51"/>
      <c r="DA933" s="51"/>
      <c r="DB933" s="51"/>
      <c r="DC933" s="51"/>
      <c r="DD933" s="51"/>
      <c r="DE933" s="51"/>
      <c r="DF933" s="51"/>
      <c r="DG933" s="51"/>
    </row>
    <row r="934">
      <c r="A934" s="51"/>
      <c r="B934" s="136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51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51"/>
      <c r="BH934" s="51"/>
      <c r="BI934" s="51"/>
      <c r="BJ934" s="51"/>
      <c r="BK934" s="51"/>
      <c r="BL934" s="51"/>
      <c r="BM934" s="51"/>
      <c r="BN934" s="51"/>
      <c r="BO934" s="51"/>
      <c r="BP934" s="51"/>
      <c r="BQ934" s="51"/>
      <c r="BR934" s="51"/>
      <c r="BS934" s="51"/>
      <c r="BT934" s="51"/>
      <c r="BU934" s="51"/>
      <c r="BV934" s="51"/>
      <c r="BW934" s="51"/>
      <c r="BX934" s="51"/>
      <c r="BY934" s="51"/>
      <c r="BZ934" s="51"/>
      <c r="CA934" s="51"/>
      <c r="CB934" s="51"/>
      <c r="CC934" s="51"/>
      <c r="CD934" s="51"/>
      <c r="CE934" s="51"/>
      <c r="CF934" s="51"/>
      <c r="CG934" s="51"/>
      <c r="CH934" s="51"/>
      <c r="CI934" s="51"/>
      <c r="CJ934" s="51"/>
      <c r="CK934" s="51"/>
      <c r="CL934" s="51"/>
      <c r="CM934" s="51"/>
      <c r="CN934" s="51"/>
      <c r="CO934" s="51"/>
      <c r="CP934" s="51"/>
      <c r="CQ934" s="51"/>
      <c r="CR934" s="51"/>
      <c r="CS934" s="51"/>
      <c r="CT934" s="51"/>
      <c r="CU934" s="51"/>
      <c r="CV934" s="51"/>
      <c r="CW934" s="51"/>
      <c r="CX934" s="51"/>
      <c r="CY934" s="51"/>
      <c r="CZ934" s="51"/>
      <c r="DA934" s="51"/>
      <c r="DB934" s="51"/>
      <c r="DC934" s="51"/>
      <c r="DD934" s="51"/>
      <c r="DE934" s="51"/>
      <c r="DF934" s="51"/>
      <c r="DG934" s="51"/>
    </row>
    <row r="935">
      <c r="A935" s="51"/>
      <c r="B935" s="136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51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51"/>
      <c r="BH935" s="51"/>
      <c r="BI935" s="51"/>
      <c r="BJ935" s="51"/>
      <c r="BK935" s="51"/>
      <c r="BL935" s="51"/>
      <c r="BM935" s="51"/>
      <c r="BN935" s="51"/>
      <c r="BO935" s="51"/>
      <c r="BP935" s="51"/>
      <c r="BQ935" s="51"/>
      <c r="BR935" s="51"/>
      <c r="BS935" s="51"/>
      <c r="BT935" s="51"/>
      <c r="BU935" s="51"/>
      <c r="BV935" s="51"/>
      <c r="BW935" s="51"/>
      <c r="BX935" s="51"/>
      <c r="BY935" s="51"/>
      <c r="BZ935" s="51"/>
      <c r="CA935" s="51"/>
      <c r="CB935" s="51"/>
      <c r="CC935" s="51"/>
      <c r="CD935" s="51"/>
      <c r="CE935" s="51"/>
      <c r="CF935" s="51"/>
      <c r="CG935" s="51"/>
      <c r="CH935" s="51"/>
      <c r="CI935" s="51"/>
      <c r="CJ935" s="51"/>
      <c r="CK935" s="51"/>
      <c r="CL935" s="51"/>
      <c r="CM935" s="51"/>
      <c r="CN935" s="51"/>
      <c r="CO935" s="51"/>
      <c r="CP935" s="51"/>
      <c r="CQ935" s="51"/>
      <c r="CR935" s="51"/>
      <c r="CS935" s="51"/>
      <c r="CT935" s="51"/>
      <c r="CU935" s="51"/>
      <c r="CV935" s="51"/>
      <c r="CW935" s="51"/>
      <c r="CX935" s="51"/>
      <c r="CY935" s="51"/>
      <c r="CZ935" s="51"/>
      <c r="DA935" s="51"/>
      <c r="DB935" s="51"/>
      <c r="DC935" s="51"/>
      <c r="DD935" s="51"/>
      <c r="DE935" s="51"/>
      <c r="DF935" s="51"/>
      <c r="DG935" s="51"/>
    </row>
    <row r="936">
      <c r="A936" s="51"/>
      <c r="B936" s="136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51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51"/>
      <c r="BH936" s="51"/>
      <c r="BI936" s="51"/>
      <c r="BJ936" s="51"/>
      <c r="BK936" s="51"/>
      <c r="BL936" s="51"/>
      <c r="BM936" s="51"/>
      <c r="BN936" s="51"/>
      <c r="BO936" s="51"/>
      <c r="BP936" s="51"/>
      <c r="BQ936" s="51"/>
      <c r="BR936" s="51"/>
      <c r="BS936" s="51"/>
      <c r="BT936" s="51"/>
      <c r="BU936" s="51"/>
      <c r="BV936" s="51"/>
      <c r="BW936" s="51"/>
      <c r="BX936" s="51"/>
      <c r="BY936" s="51"/>
      <c r="BZ936" s="51"/>
      <c r="CA936" s="51"/>
      <c r="CB936" s="51"/>
      <c r="CC936" s="51"/>
      <c r="CD936" s="51"/>
      <c r="CE936" s="51"/>
      <c r="CF936" s="51"/>
      <c r="CG936" s="51"/>
      <c r="CH936" s="51"/>
      <c r="CI936" s="51"/>
      <c r="CJ936" s="51"/>
      <c r="CK936" s="51"/>
      <c r="CL936" s="51"/>
      <c r="CM936" s="51"/>
      <c r="CN936" s="51"/>
      <c r="CO936" s="51"/>
      <c r="CP936" s="51"/>
      <c r="CQ936" s="51"/>
      <c r="CR936" s="51"/>
      <c r="CS936" s="51"/>
      <c r="CT936" s="51"/>
      <c r="CU936" s="51"/>
      <c r="CV936" s="51"/>
      <c r="CW936" s="51"/>
      <c r="CX936" s="51"/>
      <c r="CY936" s="51"/>
      <c r="CZ936" s="51"/>
      <c r="DA936" s="51"/>
      <c r="DB936" s="51"/>
      <c r="DC936" s="51"/>
      <c r="DD936" s="51"/>
      <c r="DE936" s="51"/>
      <c r="DF936" s="51"/>
      <c r="DG936" s="51"/>
    </row>
    <row r="937">
      <c r="A937" s="51"/>
      <c r="B937" s="136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51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51"/>
      <c r="BH937" s="51"/>
      <c r="BI937" s="51"/>
      <c r="BJ937" s="51"/>
      <c r="BK937" s="51"/>
      <c r="BL937" s="51"/>
      <c r="BM937" s="51"/>
      <c r="BN937" s="51"/>
      <c r="BO937" s="51"/>
      <c r="BP937" s="51"/>
      <c r="BQ937" s="51"/>
      <c r="BR937" s="51"/>
      <c r="BS937" s="51"/>
      <c r="BT937" s="51"/>
      <c r="BU937" s="51"/>
      <c r="BV937" s="51"/>
      <c r="BW937" s="51"/>
      <c r="BX937" s="51"/>
      <c r="BY937" s="51"/>
      <c r="BZ937" s="51"/>
      <c r="CA937" s="51"/>
      <c r="CB937" s="51"/>
      <c r="CC937" s="51"/>
      <c r="CD937" s="51"/>
      <c r="CE937" s="51"/>
      <c r="CF937" s="51"/>
      <c r="CG937" s="51"/>
      <c r="CH937" s="51"/>
      <c r="CI937" s="51"/>
      <c r="CJ937" s="51"/>
      <c r="CK937" s="51"/>
      <c r="CL937" s="51"/>
      <c r="CM937" s="51"/>
      <c r="CN937" s="51"/>
      <c r="CO937" s="51"/>
      <c r="CP937" s="51"/>
      <c r="CQ937" s="51"/>
      <c r="CR937" s="51"/>
      <c r="CS937" s="51"/>
      <c r="CT937" s="51"/>
      <c r="CU937" s="51"/>
      <c r="CV937" s="51"/>
      <c r="CW937" s="51"/>
      <c r="CX937" s="51"/>
      <c r="CY937" s="51"/>
      <c r="CZ937" s="51"/>
      <c r="DA937" s="51"/>
      <c r="DB937" s="51"/>
      <c r="DC937" s="51"/>
      <c r="DD937" s="51"/>
      <c r="DE937" s="51"/>
      <c r="DF937" s="51"/>
      <c r="DG937" s="51"/>
    </row>
    <row r="938">
      <c r="A938" s="51"/>
      <c r="B938" s="136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51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51"/>
      <c r="BH938" s="51"/>
      <c r="BI938" s="51"/>
      <c r="BJ938" s="51"/>
      <c r="BK938" s="51"/>
      <c r="BL938" s="51"/>
      <c r="BM938" s="51"/>
      <c r="BN938" s="51"/>
      <c r="BO938" s="51"/>
      <c r="BP938" s="51"/>
      <c r="BQ938" s="51"/>
      <c r="BR938" s="51"/>
      <c r="BS938" s="51"/>
      <c r="BT938" s="51"/>
      <c r="BU938" s="51"/>
      <c r="BV938" s="51"/>
      <c r="BW938" s="51"/>
      <c r="BX938" s="51"/>
      <c r="BY938" s="51"/>
      <c r="BZ938" s="51"/>
      <c r="CA938" s="51"/>
      <c r="CB938" s="51"/>
      <c r="CC938" s="51"/>
      <c r="CD938" s="51"/>
      <c r="CE938" s="51"/>
      <c r="CF938" s="51"/>
      <c r="CG938" s="51"/>
      <c r="CH938" s="51"/>
      <c r="CI938" s="51"/>
      <c r="CJ938" s="51"/>
      <c r="CK938" s="51"/>
      <c r="CL938" s="51"/>
      <c r="CM938" s="51"/>
      <c r="CN938" s="51"/>
      <c r="CO938" s="51"/>
      <c r="CP938" s="51"/>
      <c r="CQ938" s="51"/>
      <c r="CR938" s="51"/>
      <c r="CS938" s="51"/>
      <c r="CT938" s="51"/>
      <c r="CU938" s="51"/>
      <c r="CV938" s="51"/>
      <c r="CW938" s="51"/>
      <c r="CX938" s="51"/>
      <c r="CY938" s="51"/>
      <c r="CZ938" s="51"/>
      <c r="DA938" s="51"/>
      <c r="DB938" s="51"/>
      <c r="DC938" s="51"/>
      <c r="DD938" s="51"/>
      <c r="DE938" s="51"/>
      <c r="DF938" s="51"/>
      <c r="DG938" s="51"/>
    </row>
    <row r="939">
      <c r="A939" s="51"/>
      <c r="B939" s="136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1"/>
      <c r="BH939" s="51"/>
      <c r="BI939" s="51"/>
      <c r="BJ939" s="51"/>
      <c r="BK939" s="51"/>
      <c r="BL939" s="51"/>
      <c r="BM939" s="51"/>
      <c r="BN939" s="51"/>
      <c r="BO939" s="51"/>
      <c r="BP939" s="51"/>
      <c r="BQ939" s="51"/>
      <c r="BR939" s="51"/>
      <c r="BS939" s="51"/>
      <c r="BT939" s="51"/>
      <c r="BU939" s="51"/>
      <c r="BV939" s="51"/>
      <c r="BW939" s="51"/>
      <c r="BX939" s="51"/>
      <c r="BY939" s="51"/>
      <c r="BZ939" s="51"/>
      <c r="CA939" s="51"/>
      <c r="CB939" s="51"/>
      <c r="CC939" s="51"/>
      <c r="CD939" s="51"/>
      <c r="CE939" s="51"/>
      <c r="CF939" s="51"/>
      <c r="CG939" s="51"/>
      <c r="CH939" s="51"/>
      <c r="CI939" s="51"/>
      <c r="CJ939" s="51"/>
      <c r="CK939" s="51"/>
      <c r="CL939" s="51"/>
      <c r="CM939" s="51"/>
      <c r="CN939" s="51"/>
      <c r="CO939" s="51"/>
      <c r="CP939" s="51"/>
      <c r="CQ939" s="51"/>
      <c r="CR939" s="51"/>
      <c r="CS939" s="51"/>
      <c r="CT939" s="51"/>
      <c r="CU939" s="51"/>
      <c r="CV939" s="51"/>
      <c r="CW939" s="51"/>
      <c r="CX939" s="51"/>
      <c r="CY939" s="51"/>
      <c r="CZ939" s="51"/>
      <c r="DA939" s="51"/>
      <c r="DB939" s="51"/>
      <c r="DC939" s="51"/>
      <c r="DD939" s="51"/>
      <c r="DE939" s="51"/>
      <c r="DF939" s="51"/>
      <c r="DG939" s="51"/>
    </row>
    <row r="940">
      <c r="A940" s="51"/>
      <c r="B940" s="136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1"/>
      <c r="BH940" s="51"/>
      <c r="BI940" s="51"/>
      <c r="BJ940" s="51"/>
      <c r="BK940" s="51"/>
      <c r="BL940" s="51"/>
      <c r="BM940" s="51"/>
      <c r="BN940" s="51"/>
      <c r="BO940" s="51"/>
      <c r="BP940" s="51"/>
      <c r="BQ940" s="51"/>
      <c r="BR940" s="51"/>
      <c r="BS940" s="51"/>
      <c r="BT940" s="51"/>
      <c r="BU940" s="51"/>
      <c r="BV940" s="51"/>
      <c r="BW940" s="51"/>
      <c r="BX940" s="51"/>
      <c r="BY940" s="51"/>
      <c r="BZ940" s="51"/>
      <c r="CA940" s="51"/>
      <c r="CB940" s="51"/>
      <c r="CC940" s="51"/>
      <c r="CD940" s="51"/>
      <c r="CE940" s="51"/>
      <c r="CF940" s="51"/>
      <c r="CG940" s="51"/>
      <c r="CH940" s="51"/>
      <c r="CI940" s="51"/>
      <c r="CJ940" s="51"/>
      <c r="CK940" s="51"/>
      <c r="CL940" s="51"/>
      <c r="CM940" s="51"/>
      <c r="CN940" s="51"/>
      <c r="CO940" s="51"/>
      <c r="CP940" s="51"/>
      <c r="CQ940" s="51"/>
      <c r="CR940" s="51"/>
      <c r="CS940" s="51"/>
      <c r="CT940" s="51"/>
      <c r="CU940" s="51"/>
      <c r="CV940" s="51"/>
      <c r="CW940" s="51"/>
      <c r="CX940" s="51"/>
      <c r="CY940" s="51"/>
      <c r="CZ940" s="51"/>
      <c r="DA940" s="51"/>
      <c r="DB940" s="51"/>
      <c r="DC940" s="51"/>
      <c r="DD940" s="51"/>
      <c r="DE940" s="51"/>
      <c r="DF940" s="51"/>
      <c r="DG940" s="51"/>
    </row>
    <row r="941">
      <c r="A941" s="51"/>
      <c r="B941" s="136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1"/>
      <c r="BH941" s="51"/>
      <c r="BI941" s="51"/>
      <c r="BJ941" s="51"/>
      <c r="BK941" s="51"/>
      <c r="BL941" s="51"/>
      <c r="BM941" s="51"/>
      <c r="BN941" s="51"/>
      <c r="BO941" s="51"/>
      <c r="BP941" s="51"/>
      <c r="BQ941" s="51"/>
      <c r="BR941" s="51"/>
      <c r="BS941" s="51"/>
      <c r="BT941" s="51"/>
      <c r="BU941" s="51"/>
      <c r="BV941" s="51"/>
      <c r="BW941" s="51"/>
      <c r="BX941" s="51"/>
      <c r="BY941" s="51"/>
      <c r="BZ941" s="51"/>
      <c r="CA941" s="51"/>
      <c r="CB941" s="51"/>
      <c r="CC941" s="51"/>
      <c r="CD941" s="51"/>
      <c r="CE941" s="51"/>
      <c r="CF941" s="51"/>
      <c r="CG941" s="51"/>
      <c r="CH941" s="51"/>
      <c r="CI941" s="51"/>
      <c r="CJ941" s="51"/>
      <c r="CK941" s="51"/>
      <c r="CL941" s="51"/>
      <c r="CM941" s="51"/>
      <c r="CN941" s="51"/>
      <c r="CO941" s="51"/>
      <c r="CP941" s="51"/>
      <c r="CQ941" s="51"/>
      <c r="CR941" s="51"/>
      <c r="CS941" s="51"/>
      <c r="CT941" s="51"/>
      <c r="CU941" s="51"/>
      <c r="CV941" s="51"/>
      <c r="CW941" s="51"/>
      <c r="CX941" s="51"/>
      <c r="CY941" s="51"/>
      <c r="CZ941" s="51"/>
      <c r="DA941" s="51"/>
      <c r="DB941" s="51"/>
      <c r="DC941" s="51"/>
      <c r="DD941" s="51"/>
      <c r="DE941" s="51"/>
      <c r="DF941" s="51"/>
      <c r="DG941" s="51"/>
    </row>
    <row r="942">
      <c r="A942" s="51"/>
      <c r="B942" s="136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  <c r="BK942" s="51"/>
      <c r="BL942" s="51"/>
      <c r="BM942" s="51"/>
      <c r="BN942" s="51"/>
      <c r="BO942" s="51"/>
      <c r="BP942" s="51"/>
      <c r="BQ942" s="51"/>
      <c r="BR942" s="51"/>
      <c r="BS942" s="51"/>
      <c r="BT942" s="51"/>
      <c r="BU942" s="51"/>
      <c r="BV942" s="51"/>
      <c r="BW942" s="51"/>
      <c r="BX942" s="51"/>
      <c r="BY942" s="51"/>
      <c r="BZ942" s="51"/>
      <c r="CA942" s="51"/>
      <c r="CB942" s="51"/>
      <c r="CC942" s="51"/>
      <c r="CD942" s="51"/>
      <c r="CE942" s="51"/>
      <c r="CF942" s="51"/>
      <c r="CG942" s="51"/>
      <c r="CH942" s="51"/>
      <c r="CI942" s="51"/>
      <c r="CJ942" s="51"/>
      <c r="CK942" s="51"/>
      <c r="CL942" s="51"/>
      <c r="CM942" s="51"/>
      <c r="CN942" s="51"/>
      <c r="CO942" s="51"/>
      <c r="CP942" s="51"/>
      <c r="CQ942" s="51"/>
      <c r="CR942" s="51"/>
      <c r="CS942" s="51"/>
      <c r="CT942" s="51"/>
      <c r="CU942" s="51"/>
      <c r="CV942" s="51"/>
      <c r="CW942" s="51"/>
      <c r="CX942" s="51"/>
      <c r="CY942" s="51"/>
      <c r="CZ942" s="51"/>
      <c r="DA942" s="51"/>
      <c r="DB942" s="51"/>
      <c r="DC942" s="51"/>
      <c r="DD942" s="51"/>
      <c r="DE942" s="51"/>
      <c r="DF942" s="51"/>
      <c r="DG942" s="51"/>
    </row>
    <row r="943">
      <c r="A943" s="51"/>
      <c r="B943" s="136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  <c r="BK943" s="51"/>
      <c r="BL943" s="51"/>
      <c r="BM943" s="51"/>
      <c r="BN943" s="51"/>
      <c r="BO943" s="51"/>
      <c r="BP943" s="51"/>
      <c r="BQ943" s="51"/>
      <c r="BR943" s="51"/>
      <c r="BS943" s="51"/>
      <c r="BT943" s="51"/>
      <c r="BU943" s="51"/>
      <c r="BV943" s="51"/>
      <c r="BW943" s="51"/>
      <c r="BX943" s="51"/>
      <c r="BY943" s="51"/>
      <c r="BZ943" s="51"/>
      <c r="CA943" s="51"/>
      <c r="CB943" s="51"/>
      <c r="CC943" s="51"/>
      <c r="CD943" s="51"/>
      <c r="CE943" s="51"/>
      <c r="CF943" s="51"/>
      <c r="CG943" s="51"/>
      <c r="CH943" s="51"/>
      <c r="CI943" s="51"/>
      <c r="CJ943" s="51"/>
      <c r="CK943" s="51"/>
      <c r="CL943" s="51"/>
      <c r="CM943" s="51"/>
      <c r="CN943" s="51"/>
      <c r="CO943" s="51"/>
      <c r="CP943" s="51"/>
      <c r="CQ943" s="51"/>
      <c r="CR943" s="51"/>
      <c r="CS943" s="51"/>
      <c r="CT943" s="51"/>
      <c r="CU943" s="51"/>
      <c r="CV943" s="51"/>
      <c r="CW943" s="51"/>
      <c r="CX943" s="51"/>
      <c r="CY943" s="51"/>
      <c r="CZ943" s="51"/>
      <c r="DA943" s="51"/>
      <c r="DB943" s="51"/>
      <c r="DC943" s="51"/>
      <c r="DD943" s="51"/>
      <c r="DE943" s="51"/>
      <c r="DF943" s="51"/>
      <c r="DG943" s="51"/>
    </row>
    <row r="944">
      <c r="A944" s="51"/>
      <c r="B944" s="136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  <c r="BK944" s="51"/>
      <c r="BL944" s="51"/>
      <c r="BM944" s="51"/>
      <c r="BN944" s="51"/>
      <c r="BO944" s="51"/>
      <c r="BP944" s="51"/>
      <c r="BQ944" s="51"/>
      <c r="BR944" s="51"/>
      <c r="BS944" s="51"/>
      <c r="BT944" s="51"/>
      <c r="BU944" s="51"/>
      <c r="BV944" s="51"/>
      <c r="BW944" s="51"/>
      <c r="BX944" s="51"/>
      <c r="BY944" s="51"/>
      <c r="BZ944" s="51"/>
      <c r="CA944" s="51"/>
      <c r="CB944" s="51"/>
      <c r="CC944" s="51"/>
      <c r="CD944" s="51"/>
      <c r="CE944" s="51"/>
      <c r="CF944" s="51"/>
      <c r="CG944" s="51"/>
      <c r="CH944" s="51"/>
      <c r="CI944" s="51"/>
      <c r="CJ944" s="51"/>
      <c r="CK944" s="51"/>
      <c r="CL944" s="51"/>
      <c r="CM944" s="51"/>
      <c r="CN944" s="51"/>
      <c r="CO944" s="51"/>
      <c r="CP944" s="51"/>
      <c r="CQ944" s="51"/>
      <c r="CR944" s="51"/>
      <c r="CS944" s="51"/>
      <c r="CT944" s="51"/>
      <c r="CU944" s="51"/>
      <c r="CV944" s="51"/>
      <c r="CW944" s="51"/>
      <c r="CX944" s="51"/>
      <c r="CY944" s="51"/>
      <c r="CZ944" s="51"/>
      <c r="DA944" s="51"/>
      <c r="DB944" s="51"/>
      <c r="DC944" s="51"/>
      <c r="DD944" s="51"/>
      <c r="DE944" s="51"/>
      <c r="DF944" s="51"/>
      <c r="DG944" s="51"/>
    </row>
    <row r="945">
      <c r="A945" s="51"/>
      <c r="B945" s="136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  <c r="BK945" s="51"/>
      <c r="BL945" s="51"/>
      <c r="BM945" s="51"/>
      <c r="BN945" s="51"/>
      <c r="BO945" s="51"/>
      <c r="BP945" s="51"/>
      <c r="BQ945" s="51"/>
      <c r="BR945" s="51"/>
      <c r="BS945" s="51"/>
      <c r="BT945" s="51"/>
      <c r="BU945" s="51"/>
      <c r="BV945" s="51"/>
      <c r="BW945" s="51"/>
      <c r="BX945" s="51"/>
      <c r="BY945" s="51"/>
      <c r="BZ945" s="51"/>
      <c r="CA945" s="51"/>
      <c r="CB945" s="51"/>
      <c r="CC945" s="51"/>
      <c r="CD945" s="51"/>
      <c r="CE945" s="51"/>
      <c r="CF945" s="51"/>
      <c r="CG945" s="51"/>
      <c r="CH945" s="51"/>
      <c r="CI945" s="51"/>
      <c r="CJ945" s="51"/>
      <c r="CK945" s="51"/>
      <c r="CL945" s="51"/>
      <c r="CM945" s="51"/>
      <c r="CN945" s="51"/>
      <c r="CO945" s="51"/>
      <c r="CP945" s="51"/>
      <c r="CQ945" s="51"/>
      <c r="CR945" s="51"/>
      <c r="CS945" s="51"/>
      <c r="CT945" s="51"/>
      <c r="CU945" s="51"/>
      <c r="CV945" s="51"/>
      <c r="CW945" s="51"/>
      <c r="CX945" s="51"/>
      <c r="CY945" s="51"/>
      <c r="CZ945" s="51"/>
      <c r="DA945" s="51"/>
      <c r="DB945" s="51"/>
      <c r="DC945" s="51"/>
      <c r="DD945" s="51"/>
      <c r="DE945" s="51"/>
      <c r="DF945" s="51"/>
      <c r="DG945" s="51"/>
    </row>
    <row r="946">
      <c r="A946" s="51"/>
      <c r="B946" s="136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  <c r="BK946" s="51"/>
      <c r="BL946" s="51"/>
      <c r="BM946" s="51"/>
      <c r="BN946" s="51"/>
      <c r="BO946" s="51"/>
      <c r="BP946" s="51"/>
      <c r="BQ946" s="51"/>
      <c r="BR946" s="51"/>
      <c r="BS946" s="51"/>
      <c r="BT946" s="51"/>
      <c r="BU946" s="51"/>
      <c r="BV946" s="51"/>
      <c r="BW946" s="51"/>
      <c r="BX946" s="51"/>
      <c r="BY946" s="51"/>
      <c r="BZ946" s="51"/>
      <c r="CA946" s="51"/>
      <c r="CB946" s="51"/>
      <c r="CC946" s="51"/>
      <c r="CD946" s="51"/>
      <c r="CE946" s="51"/>
      <c r="CF946" s="51"/>
      <c r="CG946" s="51"/>
      <c r="CH946" s="51"/>
      <c r="CI946" s="51"/>
      <c r="CJ946" s="51"/>
      <c r="CK946" s="51"/>
      <c r="CL946" s="51"/>
      <c r="CM946" s="51"/>
      <c r="CN946" s="51"/>
      <c r="CO946" s="51"/>
      <c r="CP946" s="51"/>
      <c r="CQ946" s="51"/>
      <c r="CR946" s="51"/>
      <c r="CS946" s="51"/>
      <c r="CT946" s="51"/>
      <c r="CU946" s="51"/>
      <c r="CV946" s="51"/>
      <c r="CW946" s="51"/>
      <c r="CX946" s="51"/>
      <c r="CY946" s="51"/>
      <c r="CZ946" s="51"/>
      <c r="DA946" s="51"/>
      <c r="DB946" s="51"/>
      <c r="DC946" s="51"/>
      <c r="DD946" s="51"/>
      <c r="DE946" s="51"/>
      <c r="DF946" s="51"/>
      <c r="DG946" s="51"/>
    </row>
    <row r="947">
      <c r="A947" s="51"/>
      <c r="B947" s="136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  <c r="BK947" s="51"/>
      <c r="BL947" s="51"/>
      <c r="BM947" s="51"/>
      <c r="BN947" s="51"/>
      <c r="BO947" s="51"/>
      <c r="BP947" s="51"/>
      <c r="BQ947" s="51"/>
      <c r="BR947" s="51"/>
      <c r="BS947" s="51"/>
      <c r="BT947" s="51"/>
      <c r="BU947" s="51"/>
      <c r="BV947" s="51"/>
      <c r="BW947" s="51"/>
      <c r="BX947" s="51"/>
      <c r="BY947" s="51"/>
      <c r="BZ947" s="51"/>
      <c r="CA947" s="51"/>
      <c r="CB947" s="51"/>
      <c r="CC947" s="51"/>
      <c r="CD947" s="51"/>
      <c r="CE947" s="51"/>
      <c r="CF947" s="51"/>
      <c r="CG947" s="51"/>
      <c r="CH947" s="51"/>
      <c r="CI947" s="51"/>
      <c r="CJ947" s="51"/>
      <c r="CK947" s="51"/>
      <c r="CL947" s="51"/>
      <c r="CM947" s="51"/>
      <c r="CN947" s="51"/>
      <c r="CO947" s="51"/>
      <c r="CP947" s="51"/>
      <c r="CQ947" s="51"/>
      <c r="CR947" s="51"/>
      <c r="CS947" s="51"/>
      <c r="CT947" s="51"/>
      <c r="CU947" s="51"/>
      <c r="CV947" s="51"/>
      <c r="CW947" s="51"/>
      <c r="CX947" s="51"/>
      <c r="CY947" s="51"/>
      <c r="CZ947" s="51"/>
      <c r="DA947" s="51"/>
      <c r="DB947" s="51"/>
      <c r="DC947" s="51"/>
      <c r="DD947" s="51"/>
      <c r="DE947" s="51"/>
      <c r="DF947" s="51"/>
      <c r="DG947" s="51"/>
    </row>
    <row r="948">
      <c r="A948" s="51"/>
      <c r="B948" s="136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  <c r="BK948" s="51"/>
      <c r="BL948" s="51"/>
      <c r="BM948" s="51"/>
      <c r="BN948" s="51"/>
      <c r="BO948" s="51"/>
      <c r="BP948" s="51"/>
      <c r="BQ948" s="51"/>
      <c r="BR948" s="51"/>
      <c r="BS948" s="51"/>
      <c r="BT948" s="51"/>
      <c r="BU948" s="51"/>
      <c r="BV948" s="51"/>
      <c r="BW948" s="51"/>
      <c r="BX948" s="51"/>
      <c r="BY948" s="51"/>
      <c r="BZ948" s="51"/>
      <c r="CA948" s="51"/>
      <c r="CB948" s="51"/>
      <c r="CC948" s="51"/>
      <c r="CD948" s="51"/>
      <c r="CE948" s="51"/>
      <c r="CF948" s="51"/>
      <c r="CG948" s="51"/>
      <c r="CH948" s="51"/>
      <c r="CI948" s="51"/>
      <c r="CJ948" s="51"/>
      <c r="CK948" s="51"/>
      <c r="CL948" s="51"/>
      <c r="CM948" s="51"/>
      <c r="CN948" s="51"/>
      <c r="CO948" s="51"/>
      <c r="CP948" s="51"/>
      <c r="CQ948" s="51"/>
      <c r="CR948" s="51"/>
      <c r="CS948" s="51"/>
      <c r="CT948" s="51"/>
      <c r="CU948" s="51"/>
      <c r="CV948" s="51"/>
      <c r="CW948" s="51"/>
      <c r="CX948" s="51"/>
      <c r="CY948" s="51"/>
      <c r="CZ948" s="51"/>
      <c r="DA948" s="51"/>
      <c r="DB948" s="51"/>
      <c r="DC948" s="51"/>
      <c r="DD948" s="51"/>
      <c r="DE948" s="51"/>
      <c r="DF948" s="51"/>
      <c r="DG948" s="51"/>
    </row>
    <row r="949">
      <c r="A949" s="51"/>
      <c r="B949" s="136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  <c r="BK949" s="51"/>
      <c r="BL949" s="51"/>
      <c r="BM949" s="51"/>
      <c r="BN949" s="51"/>
      <c r="BO949" s="51"/>
      <c r="BP949" s="51"/>
      <c r="BQ949" s="51"/>
      <c r="BR949" s="51"/>
      <c r="BS949" s="51"/>
      <c r="BT949" s="51"/>
      <c r="BU949" s="51"/>
      <c r="BV949" s="51"/>
      <c r="BW949" s="51"/>
      <c r="BX949" s="51"/>
      <c r="BY949" s="51"/>
      <c r="BZ949" s="51"/>
      <c r="CA949" s="51"/>
      <c r="CB949" s="51"/>
      <c r="CC949" s="51"/>
      <c r="CD949" s="51"/>
      <c r="CE949" s="51"/>
      <c r="CF949" s="51"/>
      <c r="CG949" s="51"/>
      <c r="CH949" s="51"/>
      <c r="CI949" s="51"/>
      <c r="CJ949" s="51"/>
      <c r="CK949" s="51"/>
      <c r="CL949" s="51"/>
      <c r="CM949" s="51"/>
      <c r="CN949" s="51"/>
      <c r="CO949" s="51"/>
      <c r="CP949" s="51"/>
      <c r="CQ949" s="51"/>
      <c r="CR949" s="51"/>
      <c r="CS949" s="51"/>
      <c r="CT949" s="51"/>
      <c r="CU949" s="51"/>
      <c r="CV949" s="51"/>
      <c r="CW949" s="51"/>
      <c r="CX949" s="51"/>
      <c r="CY949" s="51"/>
      <c r="CZ949" s="51"/>
      <c r="DA949" s="51"/>
      <c r="DB949" s="51"/>
      <c r="DC949" s="51"/>
      <c r="DD949" s="51"/>
      <c r="DE949" s="51"/>
      <c r="DF949" s="51"/>
      <c r="DG949" s="51"/>
    </row>
    <row r="950">
      <c r="A950" s="51"/>
      <c r="B950" s="136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  <c r="BK950" s="51"/>
      <c r="BL950" s="51"/>
      <c r="BM950" s="51"/>
      <c r="BN950" s="51"/>
      <c r="BO950" s="51"/>
      <c r="BP950" s="51"/>
      <c r="BQ950" s="51"/>
      <c r="BR950" s="51"/>
      <c r="BS950" s="51"/>
      <c r="BT950" s="51"/>
      <c r="BU950" s="51"/>
      <c r="BV950" s="51"/>
      <c r="BW950" s="51"/>
      <c r="BX950" s="51"/>
      <c r="BY950" s="51"/>
      <c r="BZ950" s="51"/>
      <c r="CA950" s="51"/>
      <c r="CB950" s="51"/>
      <c r="CC950" s="51"/>
      <c r="CD950" s="51"/>
      <c r="CE950" s="51"/>
      <c r="CF950" s="51"/>
      <c r="CG950" s="51"/>
      <c r="CH950" s="51"/>
      <c r="CI950" s="51"/>
      <c r="CJ950" s="51"/>
      <c r="CK950" s="51"/>
      <c r="CL950" s="51"/>
      <c r="CM950" s="51"/>
      <c r="CN950" s="51"/>
      <c r="CO950" s="51"/>
      <c r="CP950" s="51"/>
      <c r="CQ950" s="51"/>
      <c r="CR950" s="51"/>
      <c r="CS950" s="51"/>
      <c r="CT950" s="51"/>
      <c r="CU950" s="51"/>
      <c r="CV950" s="51"/>
      <c r="CW950" s="51"/>
      <c r="CX950" s="51"/>
      <c r="CY950" s="51"/>
      <c r="CZ950" s="51"/>
      <c r="DA950" s="51"/>
      <c r="DB950" s="51"/>
      <c r="DC950" s="51"/>
      <c r="DD950" s="51"/>
      <c r="DE950" s="51"/>
      <c r="DF950" s="51"/>
      <c r="DG950" s="51"/>
    </row>
    <row r="951">
      <c r="A951" s="51"/>
      <c r="B951" s="136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  <c r="BK951" s="51"/>
      <c r="BL951" s="51"/>
      <c r="BM951" s="51"/>
      <c r="BN951" s="51"/>
      <c r="BO951" s="51"/>
      <c r="BP951" s="51"/>
      <c r="BQ951" s="51"/>
      <c r="BR951" s="51"/>
      <c r="BS951" s="51"/>
      <c r="BT951" s="51"/>
      <c r="BU951" s="51"/>
      <c r="BV951" s="51"/>
      <c r="BW951" s="51"/>
      <c r="BX951" s="51"/>
      <c r="BY951" s="51"/>
      <c r="BZ951" s="51"/>
      <c r="CA951" s="51"/>
      <c r="CB951" s="51"/>
      <c r="CC951" s="51"/>
      <c r="CD951" s="51"/>
      <c r="CE951" s="51"/>
      <c r="CF951" s="51"/>
      <c r="CG951" s="51"/>
      <c r="CH951" s="51"/>
      <c r="CI951" s="51"/>
      <c r="CJ951" s="51"/>
      <c r="CK951" s="51"/>
      <c r="CL951" s="51"/>
      <c r="CM951" s="51"/>
      <c r="CN951" s="51"/>
      <c r="CO951" s="51"/>
      <c r="CP951" s="51"/>
      <c r="CQ951" s="51"/>
      <c r="CR951" s="51"/>
      <c r="CS951" s="51"/>
      <c r="CT951" s="51"/>
      <c r="CU951" s="51"/>
      <c r="CV951" s="51"/>
      <c r="CW951" s="51"/>
      <c r="CX951" s="51"/>
      <c r="CY951" s="51"/>
      <c r="CZ951" s="51"/>
      <c r="DA951" s="51"/>
      <c r="DB951" s="51"/>
      <c r="DC951" s="51"/>
      <c r="DD951" s="51"/>
      <c r="DE951" s="51"/>
      <c r="DF951" s="51"/>
      <c r="DG951" s="51"/>
    </row>
    <row r="952">
      <c r="A952" s="51"/>
      <c r="B952" s="136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  <c r="BK952" s="51"/>
      <c r="BL952" s="51"/>
      <c r="BM952" s="51"/>
      <c r="BN952" s="51"/>
      <c r="BO952" s="51"/>
      <c r="BP952" s="51"/>
      <c r="BQ952" s="51"/>
      <c r="BR952" s="51"/>
      <c r="BS952" s="51"/>
      <c r="BT952" s="51"/>
      <c r="BU952" s="51"/>
      <c r="BV952" s="51"/>
      <c r="BW952" s="51"/>
      <c r="BX952" s="51"/>
      <c r="BY952" s="51"/>
      <c r="BZ952" s="51"/>
      <c r="CA952" s="51"/>
      <c r="CB952" s="51"/>
      <c r="CC952" s="51"/>
      <c r="CD952" s="51"/>
      <c r="CE952" s="51"/>
      <c r="CF952" s="51"/>
      <c r="CG952" s="51"/>
      <c r="CH952" s="51"/>
      <c r="CI952" s="51"/>
      <c r="CJ952" s="51"/>
      <c r="CK952" s="51"/>
      <c r="CL952" s="51"/>
      <c r="CM952" s="51"/>
      <c r="CN952" s="51"/>
      <c r="CO952" s="51"/>
      <c r="CP952" s="51"/>
      <c r="CQ952" s="51"/>
      <c r="CR952" s="51"/>
      <c r="CS952" s="51"/>
      <c r="CT952" s="51"/>
      <c r="CU952" s="51"/>
      <c r="CV952" s="51"/>
      <c r="CW952" s="51"/>
      <c r="CX952" s="51"/>
      <c r="CY952" s="51"/>
      <c r="CZ952" s="51"/>
      <c r="DA952" s="51"/>
      <c r="DB952" s="51"/>
      <c r="DC952" s="51"/>
      <c r="DD952" s="51"/>
      <c r="DE952" s="51"/>
      <c r="DF952" s="51"/>
      <c r="DG952" s="51"/>
    </row>
    <row r="953">
      <c r="A953" s="51"/>
      <c r="B953" s="136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  <c r="BK953" s="51"/>
      <c r="BL953" s="51"/>
      <c r="BM953" s="51"/>
      <c r="BN953" s="51"/>
      <c r="BO953" s="51"/>
      <c r="BP953" s="51"/>
      <c r="BQ953" s="51"/>
      <c r="BR953" s="51"/>
      <c r="BS953" s="51"/>
      <c r="BT953" s="51"/>
      <c r="BU953" s="51"/>
      <c r="BV953" s="51"/>
      <c r="BW953" s="51"/>
      <c r="BX953" s="51"/>
      <c r="BY953" s="51"/>
      <c r="BZ953" s="51"/>
      <c r="CA953" s="51"/>
      <c r="CB953" s="51"/>
      <c r="CC953" s="51"/>
      <c r="CD953" s="51"/>
      <c r="CE953" s="51"/>
      <c r="CF953" s="51"/>
      <c r="CG953" s="51"/>
      <c r="CH953" s="51"/>
      <c r="CI953" s="51"/>
      <c r="CJ953" s="51"/>
      <c r="CK953" s="51"/>
      <c r="CL953" s="51"/>
      <c r="CM953" s="51"/>
      <c r="CN953" s="51"/>
      <c r="CO953" s="51"/>
      <c r="CP953" s="51"/>
      <c r="CQ953" s="51"/>
      <c r="CR953" s="51"/>
      <c r="CS953" s="51"/>
      <c r="CT953" s="51"/>
      <c r="CU953" s="51"/>
      <c r="CV953" s="51"/>
      <c r="CW953" s="51"/>
      <c r="CX953" s="51"/>
      <c r="CY953" s="51"/>
      <c r="CZ953" s="51"/>
      <c r="DA953" s="51"/>
      <c r="DB953" s="51"/>
      <c r="DC953" s="51"/>
      <c r="DD953" s="51"/>
      <c r="DE953" s="51"/>
      <c r="DF953" s="51"/>
      <c r="DG953" s="51"/>
    </row>
    <row r="954">
      <c r="A954" s="51"/>
      <c r="B954" s="136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  <c r="BK954" s="51"/>
      <c r="BL954" s="51"/>
      <c r="BM954" s="51"/>
      <c r="BN954" s="51"/>
      <c r="BO954" s="51"/>
      <c r="BP954" s="51"/>
      <c r="BQ954" s="51"/>
      <c r="BR954" s="51"/>
      <c r="BS954" s="51"/>
      <c r="BT954" s="51"/>
      <c r="BU954" s="51"/>
      <c r="BV954" s="51"/>
      <c r="BW954" s="51"/>
      <c r="BX954" s="51"/>
      <c r="BY954" s="51"/>
      <c r="BZ954" s="51"/>
      <c r="CA954" s="51"/>
      <c r="CB954" s="51"/>
      <c r="CC954" s="51"/>
      <c r="CD954" s="51"/>
      <c r="CE954" s="51"/>
      <c r="CF954" s="51"/>
      <c r="CG954" s="51"/>
      <c r="CH954" s="51"/>
      <c r="CI954" s="51"/>
      <c r="CJ954" s="51"/>
      <c r="CK954" s="51"/>
      <c r="CL954" s="51"/>
      <c r="CM954" s="51"/>
      <c r="CN954" s="51"/>
      <c r="CO954" s="51"/>
      <c r="CP954" s="51"/>
      <c r="CQ954" s="51"/>
      <c r="CR954" s="51"/>
      <c r="CS954" s="51"/>
      <c r="CT954" s="51"/>
      <c r="CU954" s="51"/>
      <c r="CV954" s="51"/>
      <c r="CW954" s="51"/>
      <c r="CX954" s="51"/>
      <c r="CY954" s="51"/>
      <c r="CZ954" s="51"/>
      <c r="DA954" s="51"/>
      <c r="DB954" s="51"/>
      <c r="DC954" s="51"/>
      <c r="DD954" s="51"/>
      <c r="DE954" s="51"/>
      <c r="DF954" s="51"/>
      <c r="DG954" s="51"/>
    </row>
    <row r="955">
      <c r="A955" s="51"/>
      <c r="B955" s="136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  <c r="BK955" s="51"/>
      <c r="BL955" s="51"/>
      <c r="BM955" s="51"/>
      <c r="BN955" s="51"/>
      <c r="BO955" s="51"/>
      <c r="BP955" s="51"/>
      <c r="BQ955" s="51"/>
      <c r="BR955" s="51"/>
      <c r="BS955" s="51"/>
      <c r="BT955" s="51"/>
      <c r="BU955" s="51"/>
      <c r="BV955" s="51"/>
      <c r="BW955" s="51"/>
      <c r="BX955" s="51"/>
      <c r="BY955" s="51"/>
      <c r="BZ955" s="51"/>
      <c r="CA955" s="51"/>
      <c r="CB955" s="51"/>
      <c r="CC955" s="51"/>
      <c r="CD955" s="51"/>
      <c r="CE955" s="51"/>
      <c r="CF955" s="51"/>
      <c r="CG955" s="51"/>
      <c r="CH955" s="51"/>
      <c r="CI955" s="51"/>
      <c r="CJ955" s="51"/>
      <c r="CK955" s="51"/>
      <c r="CL955" s="51"/>
      <c r="CM955" s="51"/>
      <c r="CN955" s="51"/>
      <c r="CO955" s="51"/>
      <c r="CP955" s="51"/>
      <c r="CQ955" s="51"/>
      <c r="CR955" s="51"/>
      <c r="CS955" s="51"/>
      <c r="CT955" s="51"/>
      <c r="CU955" s="51"/>
      <c r="CV955" s="51"/>
      <c r="CW955" s="51"/>
      <c r="CX955" s="51"/>
      <c r="CY955" s="51"/>
      <c r="CZ955" s="51"/>
      <c r="DA955" s="51"/>
      <c r="DB955" s="51"/>
      <c r="DC955" s="51"/>
      <c r="DD955" s="51"/>
      <c r="DE955" s="51"/>
      <c r="DF955" s="51"/>
      <c r="DG955" s="51"/>
    </row>
    <row r="956">
      <c r="A956" s="51"/>
      <c r="B956" s="136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  <c r="BK956" s="51"/>
      <c r="BL956" s="51"/>
      <c r="BM956" s="51"/>
      <c r="BN956" s="51"/>
      <c r="BO956" s="51"/>
      <c r="BP956" s="51"/>
      <c r="BQ956" s="51"/>
      <c r="BR956" s="51"/>
      <c r="BS956" s="51"/>
      <c r="BT956" s="51"/>
      <c r="BU956" s="51"/>
      <c r="BV956" s="51"/>
      <c r="BW956" s="51"/>
      <c r="BX956" s="51"/>
      <c r="BY956" s="51"/>
      <c r="BZ956" s="51"/>
      <c r="CA956" s="51"/>
      <c r="CB956" s="51"/>
      <c r="CC956" s="51"/>
      <c r="CD956" s="51"/>
      <c r="CE956" s="51"/>
      <c r="CF956" s="51"/>
      <c r="CG956" s="51"/>
      <c r="CH956" s="51"/>
      <c r="CI956" s="51"/>
      <c r="CJ956" s="51"/>
      <c r="CK956" s="51"/>
      <c r="CL956" s="51"/>
      <c r="CM956" s="51"/>
      <c r="CN956" s="51"/>
      <c r="CO956" s="51"/>
      <c r="CP956" s="51"/>
      <c r="CQ956" s="51"/>
      <c r="CR956" s="51"/>
      <c r="CS956" s="51"/>
      <c r="CT956" s="51"/>
      <c r="CU956" s="51"/>
      <c r="CV956" s="51"/>
      <c r="CW956" s="51"/>
      <c r="CX956" s="51"/>
      <c r="CY956" s="51"/>
      <c r="CZ956" s="51"/>
      <c r="DA956" s="51"/>
      <c r="DB956" s="51"/>
      <c r="DC956" s="51"/>
      <c r="DD956" s="51"/>
      <c r="DE956" s="51"/>
      <c r="DF956" s="51"/>
      <c r="DG956" s="51"/>
    </row>
    <row r="957">
      <c r="A957" s="51"/>
      <c r="B957" s="136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51"/>
      <c r="BL957" s="51"/>
      <c r="BM957" s="51"/>
      <c r="BN957" s="51"/>
      <c r="BO957" s="51"/>
      <c r="BP957" s="51"/>
      <c r="BQ957" s="51"/>
      <c r="BR957" s="51"/>
      <c r="BS957" s="51"/>
      <c r="BT957" s="51"/>
      <c r="BU957" s="51"/>
      <c r="BV957" s="51"/>
      <c r="BW957" s="51"/>
      <c r="BX957" s="51"/>
      <c r="BY957" s="51"/>
      <c r="BZ957" s="51"/>
      <c r="CA957" s="51"/>
      <c r="CB957" s="51"/>
      <c r="CC957" s="51"/>
      <c r="CD957" s="51"/>
      <c r="CE957" s="51"/>
      <c r="CF957" s="51"/>
      <c r="CG957" s="51"/>
      <c r="CH957" s="51"/>
      <c r="CI957" s="51"/>
      <c r="CJ957" s="51"/>
      <c r="CK957" s="51"/>
      <c r="CL957" s="51"/>
      <c r="CM957" s="51"/>
      <c r="CN957" s="51"/>
      <c r="CO957" s="51"/>
      <c r="CP957" s="51"/>
      <c r="CQ957" s="51"/>
      <c r="CR957" s="51"/>
      <c r="CS957" s="51"/>
      <c r="CT957" s="51"/>
      <c r="CU957" s="51"/>
      <c r="CV957" s="51"/>
      <c r="CW957" s="51"/>
      <c r="CX957" s="51"/>
      <c r="CY957" s="51"/>
      <c r="CZ957" s="51"/>
      <c r="DA957" s="51"/>
      <c r="DB957" s="51"/>
      <c r="DC957" s="51"/>
      <c r="DD957" s="51"/>
      <c r="DE957" s="51"/>
      <c r="DF957" s="51"/>
      <c r="DG957" s="51"/>
    </row>
    <row r="958">
      <c r="A958" s="51"/>
      <c r="B958" s="136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  <c r="BR958" s="51"/>
      <c r="BS958" s="51"/>
      <c r="BT958" s="51"/>
      <c r="BU958" s="51"/>
      <c r="BV958" s="51"/>
      <c r="BW958" s="51"/>
      <c r="BX958" s="51"/>
      <c r="BY958" s="51"/>
      <c r="BZ958" s="51"/>
      <c r="CA958" s="51"/>
      <c r="CB958" s="51"/>
      <c r="CC958" s="51"/>
      <c r="CD958" s="51"/>
      <c r="CE958" s="51"/>
      <c r="CF958" s="51"/>
      <c r="CG958" s="51"/>
      <c r="CH958" s="51"/>
      <c r="CI958" s="51"/>
      <c r="CJ958" s="51"/>
      <c r="CK958" s="51"/>
      <c r="CL958" s="51"/>
      <c r="CM958" s="51"/>
      <c r="CN958" s="51"/>
      <c r="CO958" s="51"/>
      <c r="CP958" s="51"/>
      <c r="CQ958" s="51"/>
      <c r="CR958" s="51"/>
      <c r="CS958" s="51"/>
      <c r="CT958" s="51"/>
      <c r="CU958" s="51"/>
      <c r="CV958" s="51"/>
      <c r="CW958" s="51"/>
      <c r="CX958" s="51"/>
      <c r="CY958" s="51"/>
      <c r="CZ958" s="51"/>
      <c r="DA958" s="51"/>
      <c r="DB958" s="51"/>
      <c r="DC958" s="51"/>
      <c r="DD958" s="51"/>
      <c r="DE958" s="51"/>
      <c r="DF958" s="51"/>
      <c r="DG958" s="51"/>
    </row>
    <row r="959">
      <c r="A959" s="51"/>
      <c r="B959" s="136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51"/>
      <c r="BL959" s="51"/>
      <c r="BM959" s="51"/>
      <c r="BN959" s="51"/>
      <c r="BO959" s="51"/>
      <c r="BP959" s="51"/>
      <c r="BQ959" s="51"/>
      <c r="BR959" s="51"/>
      <c r="BS959" s="51"/>
      <c r="BT959" s="51"/>
      <c r="BU959" s="51"/>
      <c r="BV959" s="51"/>
      <c r="BW959" s="51"/>
      <c r="BX959" s="51"/>
      <c r="BY959" s="51"/>
      <c r="BZ959" s="51"/>
      <c r="CA959" s="51"/>
      <c r="CB959" s="51"/>
      <c r="CC959" s="51"/>
      <c r="CD959" s="51"/>
      <c r="CE959" s="51"/>
      <c r="CF959" s="51"/>
      <c r="CG959" s="51"/>
      <c r="CH959" s="51"/>
      <c r="CI959" s="51"/>
      <c r="CJ959" s="51"/>
      <c r="CK959" s="51"/>
      <c r="CL959" s="51"/>
      <c r="CM959" s="51"/>
      <c r="CN959" s="51"/>
      <c r="CO959" s="51"/>
      <c r="CP959" s="51"/>
      <c r="CQ959" s="51"/>
      <c r="CR959" s="51"/>
      <c r="CS959" s="51"/>
      <c r="CT959" s="51"/>
      <c r="CU959" s="51"/>
      <c r="CV959" s="51"/>
      <c r="CW959" s="51"/>
      <c r="CX959" s="51"/>
      <c r="CY959" s="51"/>
      <c r="CZ959" s="51"/>
      <c r="DA959" s="51"/>
      <c r="DB959" s="51"/>
      <c r="DC959" s="51"/>
      <c r="DD959" s="51"/>
      <c r="DE959" s="51"/>
      <c r="DF959" s="51"/>
      <c r="DG959" s="51"/>
    </row>
    <row r="960">
      <c r="A960" s="51"/>
      <c r="B960" s="136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51"/>
      <c r="BL960" s="51"/>
      <c r="BM960" s="51"/>
      <c r="BN960" s="51"/>
      <c r="BO960" s="51"/>
      <c r="BP960" s="51"/>
      <c r="BQ960" s="51"/>
      <c r="BR960" s="51"/>
      <c r="BS960" s="51"/>
      <c r="BT960" s="51"/>
      <c r="BU960" s="51"/>
      <c r="BV960" s="51"/>
      <c r="BW960" s="51"/>
      <c r="BX960" s="51"/>
      <c r="BY960" s="51"/>
      <c r="BZ960" s="51"/>
      <c r="CA960" s="51"/>
      <c r="CB960" s="51"/>
      <c r="CC960" s="51"/>
      <c r="CD960" s="51"/>
      <c r="CE960" s="51"/>
      <c r="CF960" s="51"/>
      <c r="CG960" s="51"/>
      <c r="CH960" s="51"/>
      <c r="CI960" s="51"/>
      <c r="CJ960" s="51"/>
      <c r="CK960" s="51"/>
      <c r="CL960" s="51"/>
      <c r="CM960" s="51"/>
      <c r="CN960" s="51"/>
      <c r="CO960" s="51"/>
      <c r="CP960" s="51"/>
      <c r="CQ960" s="51"/>
      <c r="CR960" s="51"/>
      <c r="CS960" s="51"/>
      <c r="CT960" s="51"/>
      <c r="CU960" s="51"/>
      <c r="CV960" s="51"/>
      <c r="CW960" s="51"/>
      <c r="CX960" s="51"/>
      <c r="CY960" s="51"/>
      <c r="CZ960" s="51"/>
      <c r="DA960" s="51"/>
      <c r="DB960" s="51"/>
      <c r="DC960" s="51"/>
      <c r="DD960" s="51"/>
      <c r="DE960" s="51"/>
      <c r="DF960" s="51"/>
      <c r="DG960" s="51"/>
    </row>
    <row r="961">
      <c r="A961" s="51"/>
      <c r="B961" s="136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51"/>
      <c r="BL961" s="51"/>
      <c r="BM961" s="51"/>
      <c r="BN961" s="51"/>
      <c r="BO961" s="51"/>
      <c r="BP961" s="51"/>
      <c r="BQ961" s="51"/>
      <c r="BR961" s="51"/>
      <c r="BS961" s="51"/>
      <c r="BT961" s="51"/>
      <c r="BU961" s="51"/>
      <c r="BV961" s="51"/>
      <c r="BW961" s="51"/>
      <c r="BX961" s="51"/>
      <c r="BY961" s="51"/>
      <c r="BZ961" s="51"/>
      <c r="CA961" s="51"/>
      <c r="CB961" s="51"/>
      <c r="CC961" s="51"/>
      <c r="CD961" s="51"/>
      <c r="CE961" s="51"/>
      <c r="CF961" s="51"/>
      <c r="CG961" s="51"/>
      <c r="CH961" s="51"/>
      <c r="CI961" s="51"/>
      <c r="CJ961" s="51"/>
      <c r="CK961" s="51"/>
      <c r="CL961" s="51"/>
      <c r="CM961" s="51"/>
      <c r="CN961" s="51"/>
      <c r="CO961" s="51"/>
      <c r="CP961" s="51"/>
      <c r="CQ961" s="51"/>
      <c r="CR961" s="51"/>
      <c r="CS961" s="51"/>
      <c r="CT961" s="51"/>
      <c r="CU961" s="51"/>
      <c r="CV961" s="51"/>
      <c r="CW961" s="51"/>
      <c r="CX961" s="51"/>
      <c r="CY961" s="51"/>
      <c r="CZ961" s="51"/>
      <c r="DA961" s="51"/>
      <c r="DB961" s="51"/>
      <c r="DC961" s="51"/>
      <c r="DD961" s="51"/>
      <c r="DE961" s="51"/>
      <c r="DF961" s="51"/>
      <c r="DG961" s="51"/>
    </row>
    <row r="962">
      <c r="A962" s="51"/>
      <c r="B962" s="136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  <c r="BK962" s="51"/>
      <c r="BL962" s="51"/>
      <c r="BM962" s="51"/>
      <c r="BN962" s="51"/>
      <c r="BO962" s="51"/>
      <c r="BP962" s="51"/>
      <c r="BQ962" s="51"/>
      <c r="BR962" s="51"/>
      <c r="BS962" s="51"/>
      <c r="BT962" s="51"/>
      <c r="BU962" s="51"/>
      <c r="BV962" s="51"/>
      <c r="BW962" s="51"/>
      <c r="BX962" s="51"/>
      <c r="BY962" s="51"/>
      <c r="BZ962" s="51"/>
      <c r="CA962" s="51"/>
      <c r="CB962" s="51"/>
      <c r="CC962" s="51"/>
      <c r="CD962" s="51"/>
      <c r="CE962" s="51"/>
      <c r="CF962" s="51"/>
      <c r="CG962" s="51"/>
      <c r="CH962" s="51"/>
      <c r="CI962" s="51"/>
      <c r="CJ962" s="51"/>
      <c r="CK962" s="51"/>
      <c r="CL962" s="51"/>
      <c r="CM962" s="51"/>
      <c r="CN962" s="51"/>
      <c r="CO962" s="51"/>
      <c r="CP962" s="51"/>
      <c r="CQ962" s="51"/>
      <c r="CR962" s="51"/>
      <c r="CS962" s="51"/>
      <c r="CT962" s="51"/>
      <c r="CU962" s="51"/>
      <c r="CV962" s="51"/>
      <c r="CW962" s="51"/>
      <c r="CX962" s="51"/>
      <c r="CY962" s="51"/>
      <c r="CZ962" s="51"/>
      <c r="DA962" s="51"/>
      <c r="DB962" s="51"/>
      <c r="DC962" s="51"/>
      <c r="DD962" s="51"/>
      <c r="DE962" s="51"/>
      <c r="DF962" s="51"/>
      <c r="DG962" s="51"/>
    </row>
    <row r="963">
      <c r="A963" s="51"/>
      <c r="B963" s="136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  <c r="BK963" s="51"/>
      <c r="BL963" s="51"/>
      <c r="BM963" s="51"/>
      <c r="BN963" s="51"/>
      <c r="BO963" s="51"/>
      <c r="BP963" s="51"/>
      <c r="BQ963" s="51"/>
      <c r="BR963" s="51"/>
      <c r="BS963" s="51"/>
      <c r="BT963" s="51"/>
      <c r="BU963" s="51"/>
      <c r="BV963" s="51"/>
      <c r="BW963" s="51"/>
      <c r="BX963" s="51"/>
      <c r="BY963" s="51"/>
      <c r="BZ963" s="51"/>
      <c r="CA963" s="51"/>
      <c r="CB963" s="51"/>
      <c r="CC963" s="51"/>
      <c r="CD963" s="51"/>
      <c r="CE963" s="51"/>
      <c r="CF963" s="51"/>
      <c r="CG963" s="51"/>
      <c r="CH963" s="51"/>
      <c r="CI963" s="51"/>
      <c r="CJ963" s="51"/>
      <c r="CK963" s="51"/>
      <c r="CL963" s="51"/>
      <c r="CM963" s="51"/>
      <c r="CN963" s="51"/>
      <c r="CO963" s="51"/>
      <c r="CP963" s="51"/>
      <c r="CQ963" s="51"/>
      <c r="CR963" s="51"/>
      <c r="CS963" s="51"/>
      <c r="CT963" s="51"/>
      <c r="CU963" s="51"/>
      <c r="CV963" s="51"/>
      <c r="CW963" s="51"/>
      <c r="CX963" s="51"/>
      <c r="CY963" s="51"/>
      <c r="CZ963" s="51"/>
      <c r="DA963" s="51"/>
      <c r="DB963" s="51"/>
      <c r="DC963" s="51"/>
      <c r="DD963" s="51"/>
      <c r="DE963" s="51"/>
      <c r="DF963" s="51"/>
      <c r="DG963" s="51"/>
    </row>
    <row r="964">
      <c r="A964" s="51"/>
      <c r="B964" s="136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  <c r="BK964" s="51"/>
      <c r="BL964" s="51"/>
      <c r="BM964" s="51"/>
      <c r="BN964" s="51"/>
      <c r="BO964" s="51"/>
      <c r="BP964" s="51"/>
      <c r="BQ964" s="51"/>
      <c r="BR964" s="51"/>
      <c r="BS964" s="51"/>
      <c r="BT964" s="51"/>
      <c r="BU964" s="51"/>
      <c r="BV964" s="51"/>
      <c r="BW964" s="51"/>
      <c r="BX964" s="51"/>
      <c r="BY964" s="51"/>
      <c r="BZ964" s="51"/>
      <c r="CA964" s="51"/>
      <c r="CB964" s="51"/>
      <c r="CC964" s="51"/>
      <c r="CD964" s="51"/>
      <c r="CE964" s="51"/>
      <c r="CF964" s="51"/>
      <c r="CG964" s="51"/>
      <c r="CH964" s="51"/>
      <c r="CI964" s="51"/>
      <c r="CJ964" s="51"/>
      <c r="CK964" s="51"/>
      <c r="CL964" s="51"/>
      <c r="CM964" s="51"/>
      <c r="CN964" s="51"/>
      <c r="CO964" s="51"/>
      <c r="CP964" s="51"/>
      <c r="CQ964" s="51"/>
      <c r="CR964" s="51"/>
      <c r="CS964" s="51"/>
      <c r="CT964" s="51"/>
      <c r="CU964" s="51"/>
      <c r="CV964" s="51"/>
      <c r="CW964" s="51"/>
      <c r="CX964" s="51"/>
      <c r="CY964" s="51"/>
      <c r="CZ964" s="51"/>
      <c r="DA964" s="51"/>
      <c r="DB964" s="51"/>
      <c r="DC964" s="51"/>
      <c r="DD964" s="51"/>
      <c r="DE964" s="51"/>
      <c r="DF964" s="51"/>
      <c r="DG964" s="51"/>
    </row>
    <row r="965">
      <c r="A965" s="51"/>
      <c r="B965" s="136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  <c r="BK965" s="51"/>
      <c r="BL965" s="51"/>
      <c r="BM965" s="51"/>
      <c r="BN965" s="51"/>
      <c r="BO965" s="51"/>
      <c r="BP965" s="51"/>
      <c r="BQ965" s="51"/>
      <c r="BR965" s="51"/>
      <c r="BS965" s="51"/>
      <c r="BT965" s="51"/>
      <c r="BU965" s="51"/>
      <c r="BV965" s="51"/>
      <c r="BW965" s="51"/>
      <c r="BX965" s="51"/>
      <c r="BY965" s="51"/>
      <c r="BZ965" s="51"/>
      <c r="CA965" s="51"/>
      <c r="CB965" s="51"/>
      <c r="CC965" s="51"/>
      <c r="CD965" s="51"/>
      <c r="CE965" s="51"/>
      <c r="CF965" s="51"/>
      <c r="CG965" s="51"/>
      <c r="CH965" s="51"/>
      <c r="CI965" s="51"/>
      <c r="CJ965" s="51"/>
      <c r="CK965" s="51"/>
      <c r="CL965" s="51"/>
      <c r="CM965" s="51"/>
      <c r="CN965" s="51"/>
      <c r="CO965" s="51"/>
      <c r="CP965" s="51"/>
      <c r="CQ965" s="51"/>
      <c r="CR965" s="51"/>
      <c r="CS965" s="51"/>
      <c r="CT965" s="51"/>
      <c r="CU965" s="51"/>
      <c r="CV965" s="51"/>
      <c r="CW965" s="51"/>
      <c r="CX965" s="51"/>
      <c r="CY965" s="51"/>
      <c r="CZ965" s="51"/>
      <c r="DA965" s="51"/>
      <c r="DB965" s="51"/>
      <c r="DC965" s="51"/>
      <c r="DD965" s="51"/>
      <c r="DE965" s="51"/>
      <c r="DF965" s="51"/>
      <c r="DG965" s="51"/>
    </row>
    <row r="966">
      <c r="A966" s="51"/>
      <c r="B966" s="136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  <c r="BK966" s="51"/>
      <c r="BL966" s="51"/>
      <c r="BM966" s="51"/>
      <c r="BN966" s="51"/>
      <c r="BO966" s="51"/>
      <c r="BP966" s="51"/>
      <c r="BQ966" s="51"/>
      <c r="BR966" s="51"/>
      <c r="BS966" s="51"/>
      <c r="BT966" s="51"/>
      <c r="BU966" s="51"/>
      <c r="BV966" s="51"/>
      <c r="BW966" s="51"/>
      <c r="BX966" s="51"/>
      <c r="BY966" s="51"/>
      <c r="BZ966" s="51"/>
      <c r="CA966" s="51"/>
      <c r="CB966" s="51"/>
      <c r="CC966" s="51"/>
      <c r="CD966" s="51"/>
      <c r="CE966" s="51"/>
      <c r="CF966" s="51"/>
      <c r="CG966" s="51"/>
      <c r="CH966" s="51"/>
      <c r="CI966" s="51"/>
      <c r="CJ966" s="51"/>
      <c r="CK966" s="51"/>
      <c r="CL966" s="51"/>
      <c r="CM966" s="51"/>
      <c r="CN966" s="51"/>
      <c r="CO966" s="51"/>
      <c r="CP966" s="51"/>
      <c r="CQ966" s="51"/>
      <c r="CR966" s="51"/>
      <c r="CS966" s="51"/>
      <c r="CT966" s="51"/>
      <c r="CU966" s="51"/>
      <c r="CV966" s="51"/>
      <c r="CW966" s="51"/>
      <c r="CX966" s="51"/>
      <c r="CY966" s="51"/>
      <c r="CZ966" s="51"/>
      <c r="DA966" s="51"/>
      <c r="DB966" s="51"/>
      <c r="DC966" s="51"/>
      <c r="DD966" s="51"/>
      <c r="DE966" s="51"/>
      <c r="DF966" s="51"/>
      <c r="DG966" s="51"/>
    </row>
    <row r="967">
      <c r="A967" s="51"/>
      <c r="B967" s="136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51"/>
      <c r="BL967" s="51"/>
      <c r="BM967" s="51"/>
      <c r="BN967" s="51"/>
      <c r="BO967" s="51"/>
      <c r="BP967" s="51"/>
      <c r="BQ967" s="51"/>
      <c r="BR967" s="51"/>
      <c r="BS967" s="51"/>
      <c r="BT967" s="51"/>
      <c r="BU967" s="51"/>
      <c r="BV967" s="51"/>
      <c r="BW967" s="51"/>
      <c r="BX967" s="51"/>
      <c r="BY967" s="51"/>
      <c r="BZ967" s="51"/>
      <c r="CA967" s="51"/>
      <c r="CB967" s="51"/>
      <c r="CC967" s="51"/>
      <c r="CD967" s="51"/>
      <c r="CE967" s="51"/>
      <c r="CF967" s="51"/>
      <c r="CG967" s="51"/>
      <c r="CH967" s="51"/>
      <c r="CI967" s="51"/>
      <c r="CJ967" s="51"/>
      <c r="CK967" s="51"/>
      <c r="CL967" s="51"/>
      <c r="CM967" s="51"/>
      <c r="CN967" s="51"/>
      <c r="CO967" s="51"/>
      <c r="CP967" s="51"/>
      <c r="CQ967" s="51"/>
      <c r="CR967" s="51"/>
      <c r="CS967" s="51"/>
      <c r="CT967" s="51"/>
      <c r="CU967" s="51"/>
      <c r="CV967" s="51"/>
      <c r="CW967" s="51"/>
      <c r="CX967" s="51"/>
      <c r="CY967" s="51"/>
      <c r="CZ967" s="51"/>
      <c r="DA967" s="51"/>
      <c r="DB967" s="51"/>
      <c r="DC967" s="51"/>
      <c r="DD967" s="51"/>
      <c r="DE967" s="51"/>
      <c r="DF967" s="51"/>
      <c r="DG967" s="51"/>
    </row>
    <row r="968">
      <c r="A968" s="51"/>
      <c r="B968" s="136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  <c r="BK968" s="51"/>
      <c r="BL968" s="51"/>
      <c r="BM968" s="51"/>
      <c r="BN968" s="51"/>
      <c r="BO968" s="51"/>
      <c r="BP968" s="51"/>
      <c r="BQ968" s="51"/>
      <c r="BR968" s="51"/>
      <c r="BS968" s="51"/>
      <c r="BT968" s="51"/>
      <c r="BU968" s="51"/>
      <c r="BV968" s="51"/>
      <c r="BW968" s="51"/>
      <c r="BX968" s="51"/>
      <c r="BY968" s="51"/>
      <c r="BZ968" s="51"/>
      <c r="CA968" s="51"/>
      <c r="CB968" s="51"/>
      <c r="CC968" s="51"/>
      <c r="CD968" s="51"/>
      <c r="CE968" s="51"/>
      <c r="CF968" s="51"/>
      <c r="CG968" s="51"/>
      <c r="CH968" s="51"/>
      <c r="CI968" s="51"/>
      <c r="CJ968" s="51"/>
      <c r="CK968" s="51"/>
      <c r="CL968" s="51"/>
      <c r="CM968" s="51"/>
      <c r="CN968" s="51"/>
      <c r="CO968" s="51"/>
      <c r="CP968" s="51"/>
      <c r="CQ968" s="51"/>
      <c r="CR968" s="51"/>
      <c r="CS968" s="51"/>
      <c r="CT968" s="51"/>
      <c r="CU968" s="51"/>
      <c r="CV968" s="51"/>
      <c r="CW968" s="51"/>
      <c r="CX968" s="51"/>
      <c r="CY968" s="51"/>
      <c r="CZ968" s="51"/>
      <c r="DA968" s="51"/>
      <c r="DB968" s="51"/>
      <c r="DC968" s="51"/>
      <c r="DD968" s="51"/>
      <c r="DE968" s="51"/>
      <c r="DF968" s="51"/>
      <c r="DG968" s="51"/>
    </row>
    <row r="969">
      <c r="A969" s="51"/>
      <c r="B969" s="136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  <c r="BK969" s="51"/>
      <c r="BL969" s="51"/>
      <c r="BM969" s="51"/>
      <c r="BN969" s="51"/>
      <c r="BO969" s="51"/>
      <c r="BP969" s="51"/>
      <c r="BQ969" s="51"/>
      <c r="BR969" s="51"/>
      <c r="BS969" s="51"/>
      <c r="BT969" s="51"/>
      <c r="BU969" s="51"/>
      <c r="BV969" s="51"/>
      <c r="BW969" s="51"/>
      <c r="BX969" s="51"/>
      <c r="BY969" s="51"/>
      <c r="BZ969" s="51"/>
      <c r="CA969" s="51"/>
      <c r="CB969" s="51"/>
      <c r="CC969" s="51"/>
      <c r="CD969" s="51"/>
      <c r="CE969" s="51"/>
      <c r="CF969" s="51"/>
      <c r="CG969" s="51"/>
      <c r="CH969" s="51"/>
      <c r="CI969" s="51"/>
      <c r="CJ969" s="51"/>
      <c r="CK969" s="51"/>
      <c r="CL969" s="51"/>
      <c r="CM969" s="51"/>
      <c r="CN969" s="51"/>
      <c r="CO969" s="51"/>
      <c r="CP969" s="51"/>
      <c r="CQ969" s="51"/>
      <c r="CR969" s="51"/>
      <c r="CS969" s="51"/>
      <c r="CT969" s="51"/>
      <c r="CU969" s="51"/>
      <c r="CV969" s="51"/>
      <c r="CW969" s="51"/>
      <c r="CX969" s="51"/>
      <c r="CY969" s="51"/>
      <c r="CZ969" s="51"/>
      <c r="DA969" s="51"/>
      <c r="DB969" s="51"/>
      <c r="DC969" s="51"/>
      <c r="DD969" s="51"/>
      <c r="DE969" s="51"/>
      <c r="DF969" s="51"/>
      <c r="DG969" s="51"/>
    </row>
    <row r="970">
      <c r="A970" s="51"/>
      <c r="B970" s="136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  <c r="BK970" s="51"/>
      <c r="BL970" s="51"/>
      <c r="BM970" s="51"/>
      <c r="BN970" s="51"/>
      <c r="BO970" s="51"/>
      <c r="BP970" s="51"/>
      <c r="BQ970" s="51"/>
      <c r="BR970" s="51"/>
      <c r="BS970" s="51"/>
      <c r="BT970" s="51"/>
      <c r="BU970" s="51"/>
      <c r="BV970" s="51"/>
      <c r="BW970" s="51"/>
      <c r="BX970" s="51"/>
      <c r="BY970" s="51"/>
      <c r="BZ970" s="51"/>
      <c r="CA970" s="51"/>
      <c r="CB970" s="51"/>
      <c r="CC970" s="51"/>
      <c r="CD970" s="51"/>
      <c r="CE970" s="51"/>
      <c r="CF970" s="51"/>
      <c r="CG970" s="51"/>
      <c r="CH970" s="51"/>
      <c r="CI970" s="51"/>
      <c r="CJ970" s="51"/>
      <c r="CK970" s="51"/>
      <c r="CL970" s="51"/>
      <c r="CM970" s="51"/>
      <c r="CN970" s="51"/>
      <c r="CO970" s="51"/>
      <c r="CP970" s="51"/>
      <c r="CQ970" s="51"/>
      <c r="CR970" s="51"/>
      <c r="CS970" s="51"/>
      <c r="CT970" s="51"/>
      <c r="CU970" s="51"/>
      <c r="CV970" s="51"/>
      <c r="CW970" s="51"/>
      <c r="CX970" s="51"/>
      <c r="CY970" s="51"/>
      <c r="CZ970" s="51"/>
      <c r="DA970" s="51"/>
      <c r="DB970" s="51"/>
      <c r="DC970" s="51"/>
      <c r="DD970" s="51"/>
      <c r="DE970" s="51"/>
      <c r="DF970" s="51"/>
      <c r="DG970" s="51"/>
    </row>
    <row r="971">
      <c r="A971" s="51"/>
      <c r="B971" s="136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  <c r="BK971" s="51"/>
      <c r="BL971" s="51"/>
      <c r="BM971" s="51"/>
      <c r="BN971" s="51"/>
      <c r="BO971" s="51"/>
      <c r="BP971" s="51"/>
      <c r="BQ971" s="51"/>
      <c r="BR971" s="51"/>
      <c r="BS971" s="51"/>
      <c r="BT971" s="51"/>
      <c r="BU971" s="51"/>
      <c r="BV971" s="51"/>
      <c r="BW971" s="51"/>
      <c r="BX971" s="51"/>
      <c r="BY971" s="51"/>
      <c r="BZ971" s="51"/>
      <c r="CA971" s="51"/>
      <c r="CB971" s="51"/>
      <c r="CC971" s="51"/>
      <c r="CD971" s="51"/>
      <c r="CE971" s="51"/>
      <c r="CF971" s="51"/>
      <c r="CG971" s="51"/>
      <c r="CH971" s="51"/>
      <c r="CI971" s="51"/>
      <c r="CJ971" s="51"/>
      <c r="CK971" s="51"/>
      <c r="CL971" s="51"/>
      <c r="CM971" s="51"/>
      <c r="CN971" s="51"/>
      <c r="CO971" s="51"/>
      <c r="CP971" s="51"/>
      <c r="CQ971" s="51"/>
      <c r="CR971" s="51"/>
      <c r="CS971" s="51"/>
      <c r="CT971" s="51"/>
      <c r="CU971" s="51"/>
      <c r="CV971" s="51"/>
      <c r="CW971" s="51"/>
      <c r="CX971" s="51"/>
      <c r="CY971" s="51"/>
      <c r="CZ971" s="51"/>
      <c r="DA971" s="51"/>
      <c r="DB971" s="51"/>
      <c r="DC971" s="51"/>
      <c r="DD971" s="51"/>
      <c r="DE971" s="51"/>
      <c r="DF971" s="51"/>
      <c r="DG971" s="51"/>
    </row>
    <row r="972">
      <c r="A972" s="51"/>
      <c r="B972" s="136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  <c r="BK972" s="51"/>
      <c r="BL972" s="51"/>
      <c r="BM972" s="51"/>
      <c r="BN972" s="51"/>
      <c r="BO972" s="51"/>
      <c r="BP972" s="51"/>
      <c r="BQ972" s="51"/>
      <c r="BR972" s="51"/>
      <c r="BS972" s="51"/>
      <c r="BT972" s="51"/>
      <c r="BU972" s="51"/>
      <c r="BV972" s="51"/>
      <c r="BW972" s="51"/>
      <c r="BX972" s="51"/>
      <c r="BY972" s="51"/>
      <c r="BZ972" s="51"/>
      <c r="CA972" s="51"/>
      <c r="CB972" s="51"/>
      <c r="CC972" s="51"/>
      <c r="CD972" s="51"/>
      <c r="CE972" s="51"/>
      <c r="CF972" s="51"/>
      <c r="CG972" s="51"/>
      <c r="CH972" s="51"/>
      <c r="CI972" s="51"/>
      <c r="CJ972" s="51"/>
      <c r="CK972" s="51"/>
      <c r="CL972" s="51"/>
      <c r="CM972" s="51"/>
      <c r="CN972" s="51"/>
      <c r="CO972" s="51"/>
      <c r="CP972" s="51"/>
      <c r="CQ972" s="51"/>
      <c r="CR972" s="51"/>
      <c r="CS972" s="51"/>
      <c r="CT972" s="51"/>
      <c r="CU972" s="51"/>
      <c r="CV972" s="51"/>
      <c r="CW972" s="51"/>
      <c r="CX972" s="51"/>
      <c r="CY972" s="51"/>
      <c r="CZ972" s="51"/>
      <c r="DA972" s="51"/>
      <c r="DB972" s="51"/>
      <c r="DC972" s="51"/>
      <c r="DD972" s="51"/>
      <c r="DE972" s="51"/>
      <c r="DF972" s="51"/>
      <c r="DG972" s="51"/>
    </row>
    <row r="973">
      <c r="A973" s="51"/>
      <c r="B973" s="136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  <c r="BK973" s="51"/>
      <c r="BL973" s="51"/>
      <c r="BM973" s="51"/>
      <c r="BN973" s="51"/>
      <c r="BO973" s="51"/>
      <c r="BP973" s="51"/>
      <c r="BQ973" s="51"/>
      <c r="BR973" s="51"/>
      <c r="BS973" s="51"/>
      <c r="BT973" s="51"/>
      <c r="BU973" s="51"/>
      <c r="BV973" s="51"/>
      <c r="BW973" s="51"/>
      <c r="BX973" s="51"/>
      <c r="BY973" s="51"/>
      <c r="BZ973" s="51"/>
      <c r="CA973" s="51"/>
      <c r="CB973" s="51"/>
      <c r="CC973" s="51"/>
      <c r="CD973" s="51"/>
      <c r="CE973" s="51"/>
      <c r="CF973" s="51"/>
      <c r="CG973" s="51"/>
      <c r="CH973" s="51"/>
      <c r="CI973" s="51"/>
      <c r="CJ973" s="51"/>
      <c r="CK973" s="51"/>
      <c r="CL973" s="51"/>
      <c r="CM973" s="51"/>
      <c r="CN973" s="51"/>
      <c r="CO973" s="51"/>
      <c r="CP973" s="51"/>
      <c r="CQ973" s="51"/>
      <c r="CR973" s="51"/>
      <c r="CS973" s="51"/>
      <c r="CT973" s="51"/>
      <c r="CU973" s="51"/>
      <c r="CV973" s="51"/>
      <c r="CW973" s="51"/>
      <c r="CX973" s="51"/>
      <c r="CY973" s="51"/>
      <c r="CZ973" s="51"/>
      <c r="DA973" s="51"/>
      <c r="DB973" s="51"/>
      <c r="DC973" s="51"/>
      <c r="DD973" s="51"/>
      <c r="DE973" s="51"/>
      <c r="DF973" s="51"/>
      <c r="DG973" s="51"/>
    </row>
    <row r="974">
      <c r="A974" s="51"/>
      <c r="B974" s="136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  <c r="BK974" s="51"/>
      <c r="BL974" s="51"/>
      <c r="BM974" s="51"/>
      <c r="BN974" s="51"/>
      <c r="BO974" s="51"/>
      <c r="BP974" s="51"/>
      <c r="BQ974" s="51"/>
      <c r="BR974" s="51"/>
      <c r="BS974" s="51"/>
      <c r="BT974" s="51"/>
      <c r="BU974" s="51"/>
      <c r="BV974" s="51"/>
      <c r="BW974" s="51"/>
      <c r="BX974" s="51"/>
      <c r="BY974" s="51"/>
      <c r="BZ974" s="51"/>
      <c r="CA974" s="51"/>
      <c r="CB974" s="51"/>
      <c r="CC974" s="51"/>
      <c r="CD974" s="51"/>
      <c r="CE974" s="51"/>
      <c r="CF974" s="51"/>
      <c r="CG974" s="51"/>
      <c r="CH974" s="51"/>
      <c r="CI974" s="51"/>
      <c r="CJ974" s="51"/>
      <c r="CK974" s="51"/>
      <c r="CL974" s="51"/>
      <c r="CM974" s="51"/>
      <c r="CN974" s="51"/>
      <c r="CO974" s="51"/>
      <c r="CP974" s="51"/>
      <c r="CQ974" s="51"/>
      <c r="CR974" s="51"/>
      <c r="CS974" s="51"/>
      <c r="CT974" s="51"/>
      <c r="CU974" s="51"/>
      <c r="CV974" s="51"/>
      <c r="CW974" s="51"/>
      <c r="CX974" s="51"/>
      <c r="CY974" s="51"/>
      <c r="CZ974" s="51"/>
      <c r="DA974" s="51"/>
      <c r="DB974" s="51"/>
      <c r="DC974" s="51"/>
      <c r="DD974" s="51"/>
      <c r="DE974" s="51"/>
      <c r="DF974" s="51"/>
      <c r="DG974" s="51"/>
    </row>
    <row r="975">
      <c r="A975" s="51"/>
      <c r="B975" s="136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  <c r="BK975" s="51"/>
      <c r="BL975" s="51"/>
      <c r="BM975" s="51"/>
      <c r="BN975" s="51"/>
      <c r="BO975" s="51"/>
      <c r="BP975" s="51"/>
      <c r="BQ975" s="51"/>
      <c r="BR975" s="51"/>
      <c r="BS975" s="51"/>
      <c r="BT975" s="51"/>
      <c r="BU975" s="51"/>
      <c r="BV975" s="51"/>
      <c r="BW975" s="51"/>
      <c r="BX975" s="51"/>
      <c r="BY975" s="51"/>
      <c r="BZ975" s="51"/>
      <c r="CA975" s="51"/>
      <c r="CB975" s="51"/>
      <c r="CC975" s="51"/>
      <c r="CD975" s="51"/>
      <c r="CE975" s="51"/>
      <c r="CF975" s="51"/>
      <c r="CG975" s="51"/>
      <c r="CH975" s="51"/>
      <c r="CI975" s="51"/>
      <c r="CJ975" s="51"/>
      <c r="CK975" s="51"/>
      <c r="CL975" s="51"/>
      <c r="CM975" s="51"/>
      <c r="CN975" s="51"/>
      <c r="CO975" s="51"/>
      <c r="CP975" s="51"/>
      <c r="CQ975" s="51"/>
      <c r="CR975" s="51"/>
      <c r="CS975" s="51"/>
      <c r="CT975" s="51"/>
      <c r="CU975" s="51"/>
      <c r="CV975" s="51"/>
      <c r="CW975" s="51"/>
      <c r="CX975" s="51"/>
      <c r="CY975" s="51"/>
      <c r="CZ975" s="51"/>
      <c r="DA975" s="51"/>
      <c r="DB975" s="51"/>
      <c r="DC975" s="51"/>
      <c r="DD975" s="51"/>
      <c r="DE975" s="51"/>
      <c r="DF975" s="51"/>
      <c r="DG975" s="51"/>
    </row>
    <row r="976">
      <c r="A976" s="51"/>
      <c r="B976" s="136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  <c r="BK976" s="51"/>
      <c r="BL976" s="51"/>
      <c r="BM976" s="51"/>
      <c r="BN976" s="51"/>
      <c r="BO976" s="51"/>
      <c r="BP976" s="51"/>
      <c r="BQ976" s="51"/>
      <c r="BR976" s="51"/>
      <c r="BS976" s="51"/>
      <c r="BT976" s="51"/>
      <c r="BU976" s="51"/>
      <c r="BV976" s="51"/>
      <c r="BW976" s="51"/>
      <c r="BX976" s="51"/>
      <c r="BY976" s="51"/>
      <c r="BZ976" s="51"/>
      <c r="CA976" s="51"/>
      <c r="CB976" s="51"/>
      <c r="CC976" s="51"/>
      <c r="CD976" s="51"/>
      <c r="CE976" s="51"/>
      <c r="CF976" s="51"/>
      <c r="CG976" s="51"/>
      <c r="CH976" s="51"/>
      <c r="CI976" s="51"/>
      <c r="CJ976" s="51"/>
      <c r="CK976" s="51"/>
      <c r="CL976" s="51"/>
      <c r="CM976" s="51"/>
      <c r="CN976" s="51"/>
      <c r="CO976" s="51"/>
      <c r="CP976" s="51"/>
      <c r="CQ976" s="51"/>
      <c r="CR976" s="51"/>
      <c r="CS976" s="51"/>
      <c r="CT976" s="51"/>
      <c r="CU976" s="51"/>
      <c r="CV976" s="51"/>
      <c r="CW976" s="51"/>
      <c r="CX976" s="51"/>
      <c r="CY976" s="51"/>
      <c r="CZ976" s="51"/>
      <c r="DA976" s="51"/>
      <c r="DB976" s="51"/>
      <c r="DC976" s="51"/>
      <c r="DD976" s="51"/>
      <c r="DE976" s="51"/>
      <c r="DF976" s="51"/>
      <c r="DG976" s="51"/>
    </row>
    <row r="977">
      <c r="A977" s="51"/>
      <c r="B977" s="136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  <c r="BK977" s="51"/>
      <c r="BL977" s="51"/>
      <c r="BM977" s="51"/>
      <c r="BN977" s="51"/>
      <c r="BO977" s="51"/>
      <c r="BP977" s="51"/>
      <c r="BQ977" s="51"/>
      <c r="BR977" s="51"/>
      <c r="BS977" s="51"/>
      <c r="BT977" s="51"/>
      <c r="BU977" s="51"/>
      <c r="BV977" s="51"/>
      <c r="BW977" s="51"/>
      <c r="BX977" s="51"/>
      <c r="BY977" s="51"/>
      <c r="BZ977" s="51"/>
      <c r="CA977" s="51"/>
      <c r="CB977" s="51"/>
      <c r="CC977" s="51"/>
      <c r="CD977" s="51"/>
      <c r="CE977" s="51"/>
      <c r="CF977" s="51"/>
      <c r="CG977" s="51"/>
      <c r="CH977" s="51"/>
      <c r="CI977" s="51"/>
      <c r="CJ977" s="51"/>
      <c r="CK977" s="51"/>
      <c r="CL977" s="51"/>
      <c r="CM977" s="51"/>
      <c r="CN977" s="51"/>
      <c r="CO977" s="51"/>
      <c r="CP977" s="51"/>
      <c r="CQ977" s="51"/>
      <c r="CR977" s="51"/>
      <c r="CS977" s="51"/>
      <c r="CT977" s="51"/>
      <c r="CU977" s="51"/>
      <c r="CV977" s="51"/>
      <c r="CW977" s="51"/>
      <c r="CX977" s="51"/>
      <c r="CY977" s="51"/>
      <c r="CZ977" s="51"/>
      <c r="DA977" s="51"/>
      <c r="DB977" s="51"/>
      <c r="DC977" s="51"/>
      <c r="DD977" s="51"/>
      <c r="DE977" s="51"/>
      <c r="DF977" s="51"/>
      <c r="DG977" s="51"/>
    </row>
    <row r="978">
      <c r="A978" s="51"/>
      <c r="B978" s="136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  <c r="BK978" s="51"/>
      <c r="BL978" s="51"/>
      <c r="BM978" s="51"/>
      <c r="BN978" s="51"/>
      <c r="BO978" s="51"/>
      <c r="BP978" s="51"/>
      <c r="BQ978" s="51"/>
      <c r="BR978" s="51"/>
      <c r="BS978" s="51"/>
      <c r="BT978" s="51"/>
      <c r="BU978" s="51"/>
      <c r="BV978" s="51"/>
      <c r="BW978" s="51"/>
      <c r="BX978" s="51"/>
      <c r="BY978" s="51"/>
      <c r="BZ978" s="51"/>
      <c r="CA978" s="51"/>
      <c r="CB978" s="51"/>
      <c r="CC978" s="51"/>
      <c r="CD978" s="51"/>
      <c r="CE978" s="51"/>
      <c r="CF978" s="51"/>
      <c r="CG978" s="51"/>
      <c r="CH978" s="51"/>
      <c r="CI978" s="51"/>
      <c r="CJ978" s="51"/>
      <c r="CK978" s="51"/>
      <c r="CL978" s="51"/>
      <c r="CM978" s="51"/>
      <c r="CN978" s="51"/>
      <c r="CO978" s="51"/>
      <c r="CP978" s="51"/>
      <c r="CQ978" s="51"/>
      <c r="CR978" s="51"/>
      <c r="CS978" s="51"/>
      <c r="CT978" s="51"/>
      <c r="CU978" s="51"/>
      <c r="CV978" s="51"/>
      <c r="CW978" s="51"/>
      <c r="CX978" s="51"/>
      <c r="CY978" s="51"/>
      <c r="CZ978" s="51"/>
      <c r="DA978" s="51"/>
      <c r="DB978" s="51"/>
      <c r="DC978" s="51"/>
      <c r="DD978" s="51"/>
      <c r="DE978" s="51"/>
      <c r="DF978" s="51"/>
      <c r="DG978" s="51"/>
    </row>
    <row r="979">
      <c r="A979" s="51"/>
      <c r="B979" s="136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  <c r="BK979" s="51"/>
      <c r="BL979" s="51"/>
      <c r="BM979" s="51"/>
      <c r="BN979" s="51"/>
      <c r="BO979" s="51"/>
      <c r="BP979" s="51"/>
      <c r="BQ979" s="51"/>
      <c r="BR979" s="51"/>
      <c r="BS979" s="51"/>
      <c r="BT979" s="51"/>
      <c r="BU979" s="51"/>
      <c r="BV979" s="51"/>
      <c r="BW979" s="51"/>
      <c r="BX979" s="51"/>
      <c r="BY979" s="51"/>
      <c r="BZ979" s="51"/>
      <c r="CA979" s="51"/>
      <c r="CB979" s="51"/>
      <c r="CC979" s="51"/>
      <c r="CD979" s="51"/>
      <c r="CE979" s="51"/>
      <c r="CF979" s="51"/>
      <c r="CG979" s="51"/>
      <c r="CH979" s="51"/>
      <c r="CI979" s="51"/>
      <c r="CJ979" s="51"/>
      <c r="CK979" s="51"/>
      <c r="CL979" s="51"/>
      <c r="CM979" s="51"/>
      <c r="CN979" s="51"/>
      <c r="CO979" s="51"/>
      <c r="CP979" s="51"/>
      <c r="CQ979" s="51"/>
      <c r="CR979" s="51"/>
      <c r="CS979" s="51"/>
      <c r="CT979" s="51"/>
      <c r="CU979" s="51"/>
      <c r="CV979" s="51"/>
      <c r="CW979" s="51"/>
      <c r="CX979" s="51"/>
      <c r="CY979" s="51"/>
      <c r="CZ979" s="51"/>
      <c r="DA979" s="51"/>
      <c r="DB979" s="51"/>
      <c r="DC979" s="51"/>
      <c r="DD979" s="51"/>
      <c r="DE979" s="51"/>
      <c r="DF979" s="51"/>
      <c r="DG979" s="51"/>
    </row>
    <row r="980">
      <c r="A980" s="51"/>
      <c r="B980" s="136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  <c r="BK980" s="51"/>
      <c r="BL980" s="51"/>
      <c r="BM980" s="51"/>
      <c r="BN980" s="51"/>
      <c r="BO980" s="51"/>
      <c r="BP980" s="51"/>
      <c r="BQ980" s="51"/>
      <c r="BR980" s="51"/>
      <c r="BS980" s="51"/>
      <c r="BT980" s="51"/>
      <c r="BU980" s="51"/>
      <c r="BV980" s="51"/>
      <c r="BW980" s="51"/>
      <c r="BX980" s="51"/>
      <c r="BY980" s="51"/>
      <c r="BZ980" s="51"/>
      <c r="CA980" s="51"/>
      <c r="CB980" s="51"/>
      <c r="CC980" s="51"/>
      <c r="CD980" s="51"/>
      <c r="CE980" s="51"/>
      <c r="CF980" s="51"/>
      <c r="CG980" s="51"/>
      <c r="CH980" s="51"/>
      <c r="CI980" s="51"/>
      <c r="CJ980" s="51"/>
      <c r="CK980" s="51"/>
      <c r="CL980" s="51"/>
      <c r="CM980" s="51"/>
      <c r="CN980" s="51"/>
      <c r="CO980" s="51"/>
      <c r="CP980" s="51"/>
      <c r="CQ980" s="51"/>
      <c r="CR980" s="51"/>
      <c r="CS980" s="51"/>
      <c r="CT980" s="51"/>
      <c r="CU980" s="51"/>
      <c r="CV980" s="51"/>
      <c r="CW980" s="51"/>
      <c r="CX980" s="51"/>
      <c r="CY980" s="51"/>
      <c r="CZ980" s="51"/>
      <c r="DA980" s="51"/>
      <c r="DB980" s="51"/>
      <c r="DC980" s="51"/>
      <c r="DD980" s="51"/>
      <c r="DE980" s="51"/>
      <c r="DF980" s="51"/>
      <c r="DG980" s="51"/>
    </row>
    <row r="981">
      <c r="A981" s="51"/>
      <c r="B981" s="136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51"/>
      <c r="BL981" s="51"/>
      <c r="BM981" s="51"/>
      <c r="BN981" s="51"/>
      <c r="BO981" s="51"/>
      <c r="BP981" s="51"/>
      <c r="BQ981" s="51"/>
      <c r="BR981" s="51"/>
      <c r="BS981" s="51"/>
      <c r="BT981" s="51"/>
      <c r="BU981" s="51"/>
      <c r="BV981" s="51"/>
      <c r="BW981" s="51"/>
      <c r="BX981" s="51"/>
      <c r="BY981" s="51"/>
      <c r="BZ981" s="51"/>
      <c r="CA981" s="51"/>
      <c r="CB981" s="51"/>
      <c r="CC981" s="51"/>
      <c r="CD981" s="51"/>
      <c r="CE981" s="51"/>
      <c r="CF981" s="51"/>
      <c r="CG981" s="51"/>
      <c r="CH981" s="51"/>
      <c r="CI981" s="51"/>
      <c r="CJ981" s="51"/>
      <c r="CK981" s="51"/>
      <c r="CL981" s="51"/>
      <c r="CM981" s="51"/>
      <c r="CN981" s="51"/>
      <c r="CO981" s="51"/>
      <c r="CP981" s="51"/>
      <c r="CQ981" s="51"/>
      <c r="CR981" s="51"/>
      <c r="CS981" s="51"/>
      <c r="CT981" s="51"/>
      <c r="CU981" s="51"/>
      <c r="CV981" s="51"/>
      <c r="CW981" s="51"/>
      <c r="CX981" s="51"/>
      <c r="CY981" s="51"/>
      <c r="CZ981" s="51"/>
      <c r="DA981" s="51"/>
      <c r="DB981" s="51"/>
      <c r="DC981" s="51"/>
      <c r="DD981" s="51"/>
      <c r="DE981" s="51"/>
      <c r="DF981" s="51"/>
      <c r="DG981" s="51"/>
    </row>
    <row r="982">
      <c r="A982" s="51"/>
      <c r="B982" s="136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  <c r="BR982" s="51"/>
      <c r="BS982" s="51"/>
      <c r="BT982" s="51"/>
      <c r="BU982" s="51"/>
      <c r="BV982" s="51"/>
      <c r="BW982" s="51"/>
      <c r="BX982" s="51"/>
      <c r="BY982" s="51"/>
      <c r="BZ982" s="51"/>
      <c r="CA982" s="51"/>
      <c r="CB982" s="51"/>
      <c r="CC982" s="51"/>
      <c r="CD982" s="51"/>
      <c r="CE982" s="51"/>
      <c r="CF982" s="51"/>
      <c r="CG982" s="51"/>
      <c r="CH982" s="51"/>
      <c r="CI982" s="51"/>
      <c r="CJ982" s="51"/>
      <c r="CK982" s="51"/>
      <c r="CL982" s="51"/>
      <c r="CM982" s="51"/>
      <c r="CN982" s="51"/>
      <c r="CO982" s="51"/>
      <c r="CP982" s="51"/>
      <c r="CQ982" s="51"/>
      <c r="CR982" s="51"/>
      <c r="CS982" s="51"/>
      <c r="CT982" s="51"/>
      <c r="CU982" s="51"/>
      <c r="CV982" s="51"/>
      <c r="CW982" s="51"/>
      <c r="CX982" s="51"/>
      <c r="CY982" s="51"/>
      <c r="CZ982" s="51"/>
      <c r="DA982" s="51"/>
      <c r="DB982" s="51"/>
      <c r="DC982" s="51"/>
      <c r="DD982" s="51"/>
      <c r="DE982" s="51"/>
      <c r="DF982" s="51"/>
      <c r="DG982" s="51"/>
    </row>
    <row r="983">
      <c r="A983" s="51"/>
      <c r="B983" s="136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51"/>
      <c r="BL983" s="51"/>
      <c r="BM983" s="51"/>
      <c r="BN983" s="51"/>
      <c r="BO983" s="51"/>
      <c r="BP983" s="51"/>
      <c r="BQ983" s="51"/>
      <c r="BR983" s="51"/>
      <c r="BS983" s="51"/>
      <c r="BT983" s="51"/>
      <c r="BU983" s="51"/>
      <c r="BV983" s="51"/>
      <c r="BW983" s="51"/>
      <c r="BX983" s="51"/>
      <c r="BY983" s="51"/>
      <c r="BZ983" s="51"/>
      <c r="CA983" s="51"/>
      <c r="CB983" s="51"/>
      <c r="CC983" s="51"/>
      <c r="CD983" s="51"/>
      <c r="CE983" s="51"/>
      <c r="CF983" s="51"/>
      <c r="CG983" s="51"/>
      <c r="CH983" s="51"/>
      <c r="CI983" s="51"/>
      <c r="CJ983" s="51"/>
      <c r="CK983" s="51"/>
      <c r="CL983" s="51"/>
      <c r="CM983" s="51"/>
      <c r="CN983" s="51"/>
      <c r="CO983" s="51"/>
      <c r="CP983" s="51"/>
      <c r="CQ983" s="51"/>
      <c r="CR983" s="51"/>
      <c r="CS983" s="51"/>
      <c r="CT983" s="51"/>
      <c r="CU983" s="51"/>
      <c r="CV983" s="51"/>
      <c r="CW983" s="51"/>
      <c r="CX983" s="51"/>
      <c r="CY983" s="51"/>
      <c r="CZ983" s="51"/>
      <c r="DA983" s="51"/>
      <c r="DB983" s="51"/>
      <c r="DC983" s="51"/>
      <c r="DD983" s="51"/>
      <c r="DE983" s="51"/>
      <c r="DF983" s="51"/>
      <c r="DG983" s="51"/>
    </row>
    <row r="984">
      <c r="A984" s="51"/>
      <c r="B984" s="136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51"/>
      <c r="BL984" s="51"/>
      <c r="BM984" s="51"/>
      <c r="BN984" s="51"/>
      <c r="BO984" s="51"/>
      <c r="BP984" s="51"/>
      <c r="BQ984" s="51"/>
      <c r="BR984" s="51"/>
      <c r="BS984" s="51"/>
      <c r="BT984" s="51"/>
      <c r="BU984" s="51"/>
      <c r="BV984" s="51"/>
      <c r="BW984" s="51"/>
      <c r="BX984" s="51"/>
      <c r="BY984" s="51"/>
      <c r="BZ984" s="51"/>
      <c r="CA984" s="51"/>
      <c r="CB984" s="51"/>
      <c r="CC984" s="51"/>
      <c r="CD984" s="51"/>
      <c r="CE984" s="51"/>
      <c r="CF984" s="51"/>
      <c r="CG984" s="51"/>
      <c r="CH984" s="51"/>
      <c r="CI984" s="51"/>
      <c r="CJ984" s="51"/>
      <c r="CK984" s="51"/>
      <c r="CL984" s="51"/>
      <c r="CM984" s="51"/>
      <c r="CN984" s="51"/>
      <c r="CO984" s="51"/>
      <c r="CP984" s="51"/>
      <c r="CQ984" s="51"/>
      <c r="CR984" s="51"/>
      <c r="CS984" s="51"/>
      <c r="CT984" s="51"/>
      <c r="CU984" s="51"/>
      <c r="CV984" s="51"/>
      <c r="CW984" s="51"/>
      <c r="CX984" s="51"/>
      <c r="CY984" s="51"/>
      <c r="CZ984" s="51"/>
      <c r="DA984" s="51"/>
      <c r="DB984" s="51"/>
      <c r="DC984" s="51"/>
      <c r="DD984" s="51"/>
      <c r="DE984" s="51"/>
      <c r="DF984" s="51"/>
      <c r="DG984" s="51"/>
    </row>
    <row r="985">
      <c r="A985" s="51"/>
      <c r="B985" s="136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51"/>
      <c r="BL985" s="51"/>
      <c r="BM985" s="51"/>
      <c r="BN985" s="51"/>
      <c r="BO985" s="51"/>
      <c r="BP985" s="51"/>
      <c r="BQ985" s="51"/>
      <c r="BR985" s="51"/>
      <c r="BS985" s="51"/>
      <c r="BT985" s="51"/>
      <c r="BU985" s="51"/>
      <c r="BV985" s="51"/>
      <c r="BW985" s="51"/>
      <c r="BX985" s="51"/>
      <c r="BY985" s="51"/>
      <c r="BZ985" s="51"/>
      <c r="CA985" s="51"/>
      <c r="CB985" s="51"/>
      <c r="CC985" s="51"/>
      <c r="CD985" s="51"/>
      <c r="CE985" s="51"/>
      <c r="CF985" s="51"/>
      <c r="CG985" s="51"/>
      <c r="CH985" s="51"/>
      <c r="CI985" s="51"/>
      <c r="CJ985" s="51"/>
      <c r="CK985" s="51"/>
      <c r="CL985" s="51"/>
      <c r="CM985" s="51"/>
      <c r="CN985" s="51"/>
      <c r="CO985" s="51"/>
      <c r="CP985" s="51"/>
      <c r="CQ985" s="51"/>
      <c r="CR985" s="51"/>
      <c r="CS985" s="51"/>
      <c r="CT985" s="51"/>
      <c r="CU985" s="51"/>
      <c r="CV985" s="51"/>
      <c r="CW985" s="51"/>
      <c r="CX985" s="51"/>
      <c r="CY985" s="51"/>
      <c r="CZ985" s="51"/>
      <c r="DA985" s="51"/>
      <c r="DB985" s="51"/>
      <c r="DC985" s="51"/>
      <c r="DD985" s="51"/>
      <c r="DE985" s="51"/>
      <c r="DF985" s="51"/>
      <c r="DG985" s="51"/>
    </row>
    <row r="986">
      <c r="A986" s="51"/>
      <c r="B986" s="136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  <c r="BR986" s="51"/>
      <c r="BS986" s="51"/>
      <c r="BT986" s="51"/>
      <c r="BU986" s="51"/>
      <c r="BV986" s="51"/>
      <c r="BW986" s="51"/>
      <c r="BX986" s="51"/>
      <c r="BY986" s="51"/>
      <c r="BZ986" s="51"/>
      <c r="CA986" s="51"/>
      <c r="CB986" s="51"/>
      <c r="CC986" s="51"/>
      <c r="CD986" s="51"/>
      <c r="CE986" s="51"/>
      <c r="CF986" s="51"/>
      <c r="CG986" s="51"/>
      <c r="CH986" s="51"/>
      <c r="CI986" s="51"/>
      <c r="CJ986" s="51"/>
      <c r="CK986" s="51"/>
      <c r="CL986" s="51"/>
      <c r="CM986" s="51"/>
      <c r="CN986" s="51"/>
      <c r="CO986" s="51"/>
      <c r="CP986" s="51"/>
      <c r="CQ986" s="51"/>
      <c r="CR986" s="51"/>
      <c r="CS986" s="51"/>
      <c r="CT986" s="51"/>
      <c r="CU986" s="51"/>
      <c r="CV986" s="51"/>
      <c r="CW986" s="51"/>
      <c r="CX986" s="51"/>
      <c r="CY986" s="51"/>
      <c r="CZ986" s="51"/>
      <c r="DA986" s="51"/>
      <c r="DB986" s="51"/>
      <c r="DC986" s="51"/>
      <c r="DD986" s="51"/>
      <c r="DE986" s="51"/>
      <c r="DF986" s="51"/>
      <c r="DG986" s="51"/>
    </row>
    <row r="987">
      <c r="A987" s="51"/>
      <c r="B987" s="136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51"/>
      <c r="BL987" s="51"/>
      <c r="BM987" s="51"/>
      <c r="BN987" s="51"/>
      <c r="BO987" s="51"/>
      <c r="BP987" s="51"/>
      <c r="BQ987" s="51"/>
      <c r="BR987" s="51"/>
      <c r="BS987" s="51"/>
      <c r="BT987" s="51"/>
      <c r="BU987" s="51"/>
      <c r="BV987" s="51"/>
      <c r="BW987" s="51"/>
      <c r="BX987" s="51"/>
      <c r="BY987" s="51"/>
      <c r="BZ987" s="51"/>
      <c r="CA987" s="51"/>
      <c r="CB987" s="51"/>
      <c r="CC987" s="51"/>
      <c r="CD987" s="51"/>
      <c r="CE987" s="51"/>
      <c r="CF987" s="51"/>
      <c r="CG987" s="51"/>
      <c r="CH987" s="51"/>
      <c r="CI987" s="51"/>
      <c r="CJ987" s="51"/>
      <c r="CK987" s="51"/>
      <c r="CL987" s="51"/>
      <c r="CM987" s="51"/>
      <c r="CN987" s="51"/>
      <c r="CO987" s="51"/>
      <c r="CP987" s="51"/>
      <c r="CQ987" s="51"/>
      <c r="CR987" s="51"/>
      <c r="CS987" s="51"/>
      <c r="CT987" s="51"/>
      <c r="CU987" s="51"/>
      <c r="CV987" s="51"/>
      <c r="CW987" s="51"/>
      <c r="CX987" s="51"/>
      <c r="CY987" s="51"/>
      <c r="CZ987" s="51"/>
      <c r="DA987" s="51"/>
      <c r="DB987" s="51"/>
      <c r="DC987" s="51"/>
      <c r="DD987" s="51"/>
      <c r="DE987" s="51"/>
      <c r="DF987" s="51"/>
      <c r="DG987" s="51"/>
    </row>
    <row r="988">
      <c r="A988" s="51"/>
      <c r="B988" s="136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51"/>
      <c r="BL988" s="51"/>
      <c r="BM988" s="51"/>
      <c r="BN988" s="51"/>
      <c r="BO988" s="51"/>
      <c r="BP988" s="51"/>
      <c r="BQ988" s="51"/>
      <c r="BR988" s="51"/>
      <c r="BS988" s="51"/>
      <c r="BT988" s="51"/>
      <c r="BU988" s="51"/>
      <c r="BV988" s="51"/>
      <c r="BW988" s="51"/>
      <c r="BX988" s="51"/>
      <c r="BY988" s="51"/>
      <c r="BZ988" s="51"/>
      <c r="CA988" s="51"/>
      <c r="CB988" s="51"/>
      <c r="CC988" s="51"/>
      <c r="CD988" s="51"/>
      <c r="CE988" s="51"/>
      <c r="CF988" s="51"/>
      <c r="CG988" s="51"/>
      <c r="CH988" s="51"/>
      <c r="CI988" s="51"/>
      <c r="CJ988" s="51"/>
      <c r="CK988" s="51"/>
      <c r="CL988" s="51"/>
      <c r="CM988" s="51"/>
      <c r="CN988" s="51"/>
      <c r="CO988" s="51"/>
      <c r="CP988" s="51"/>
      <c r="CQ988" s="51"/>
      <c r="CR988" s="51"/>
      <c r="CS988" s="51"/>
      <c r="CT988" s="51"/>
      <c r="CU988" s="51"/>
      <c r="CV988" s="51"/>
      <c r="CW988" s="51"/>
      <c r="CX988" s="51"/>
      <c r="CY988" s="51"/>
      <c r="CZ988" s="51"/>
      <c r="DA988" s="51"/>
      <c r="DB988" s="51"/>
      <c r="DC988" s="51"/>
      <c r="DD988" s="51"/>
      <c r="DE988" s="51"/>
      <c r="DF988" s="51"/>
      <c r="DG988" s="51"/>
    </row>
    <row r="989">
      <c r="A989" s="51"/>
      <c r="B989" s="136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51"/>
      <c r="BL989" s="51"/>
      <c r="BM989" s="51"/>
      <c r="BN989" s="51"/>
      <c r="BO989" s="51"/>
      <c r="BP989" s="51"/>
      <c r="BQ989" s="51"/>
      <c r="BR989" s="51"/>
      <c r="BS989" s="51"/>
      <c r="BT989" s="51"/>
      <c r="BU989" s="51"/>
      <c r="BV989" s="51"/>
      <c r="BW989" s="51"/>
      <c r="BX989" s="51"/>
      <c r="BY989" s="51"/>
      <c r="BZ989" s="51"/>
      <c r="CA989" s="51"/>
      <c r="CB989" s="51"/>
      <c r="CC989" s="51"/>
      <c r="CD989" s="51"/>
      <c r="CE989" s="51"/>
      <c r="CF989" s="51"/>
      <c r="CG989" s="51"/>
      <c r="CH989" s="51"/>
      <c r="CI989" s="51"/>
      <c r="CJ989" s="51"/>
      <c r="CK989" s="51"/>
      <c r="CL989" s="51"/>
      <c r="CM989" s="51"/>
      <c r="CN989" s="51"/>
      <c r="CO989" s="51"/>
      <c r="CP989" s="51"/>
      <c r="CQ989" s="51"/>
      <c r="CR989" s="51"/>
      <c r="CS989" s="51"/>
      <c r="CT989" s="51"/>
      <c r="CU989" s="51"/>
      <c r="CV989" s="51"/>
      <c r="CW989" s="51"/>
      <c r="CX989" s="51"/>
      <c r="CY989" s="51"/>
      <c r="CZ989" s="51"/>
      <c r="DA989" s="51"/>
      <c r="DB989" s="51"/>
      <c r="DC989" s="51"/>
      <c r="DD989" s="51"/>
      <c r="DE989" s="51"/>
      <c r="DF989" s="51"/>
      <c r="DG989" s="51"/>
    </row>
    <row r="990">
      <c r="A990" s="51"/>
      <c r="B990" s="136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  <c r="BR990" s="51"/>
      <c r="BS990" s="51"/>
      <c r="BT990" s="51"/>
      <c r="BU990" s="51"/>
      <c r="BV990" s="51"/>
      <c r="BW990" s="51"/>
      <c r="BX990" s="51"/>
      <c r="BY990" s="51"/>
      <c r="BZ990" s="51"/>
      <c r="CA990" s="51"/>
      <c r="CB990" s="51"/>
      <c r="CC990" s="51"/>
      <c r="CD990" s="51"/>
      <c r="CE990" s="51"/>
      <c r="CF990" s="51"/>
      <c r="CG990" s="51"/>
      <c r="CH990" s="51"/>
      <c r="CI990" s="51"/>
      <c r="CJ990" s="51"/>
      <c r="CK990" s="51"/>
      <c r="CL990" s="51"/>
      <c r="CM990" s="51"/>
      <c r="CN990" s="51"/>
      <c r="CO990" s="51"/>
      <c r="CP990" s="51"/>
      <c r="CQ990" s="51"/>
      <c r="CR990" s="51"/>
      <c r="CS990" s="51"/>
      <c r="CT990" s="51"/>
      <c r="CU990" s="51"/>
      <c r="CV990" s="51"/>
      <c r="CW990" s="51"/>
      <c r="CX990" s="51"/>
      <c r="CY990" s="51"/>
      <c r="CZ990" s="51"/>
      <c r="DA990" s="51"/>
      <c r="DB990" s="51"/>
      <c r="DC990" s="51"/>
      <c r="DD990" s="51"/>
      <c r="DE990" s="51"/>
      <c r="DF990" s="51"/>
      <c r="DG990" s="51"/>
    </row>
    <row r="991">
      <c r="A991" s="51"/>
      <c r="B991" s="136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  <c r="BK991" s="51"/>
      <c r="BL991" s="51"/>
      <c r="BM991" s="51"/>
      <c r="BN991" s="51"/>
      <c r="BO991" s="51"/>
      <c r="BP991" s="51"/>
      <c r="BQ991" s="51"/>
      <c r="BR991" s="51"/>
      <c r="BS991" s="51"/>
      <c r="BT991" s="51"/>
      <c r="BU991" s="51"/>
      <c r="BV991" s="51"/>
      <c r="BW991" s="51"/>
      <c r="BX991" s="51"/>
      <c r="BY991" s="51"/>
      <c r="BZ991" s="51"/>
      <c r="CA991" s="51"/>
      <c r="CB991" s="51"/>
      <c r="CC991" s="51"/>
      <c r="CD991" s="51"/>
      <c r="CE991" s="51"/>
      <c r="CF991" s="51"/>
      <c r="CG991" s="51"/>
      <c r="CH991" s="51"/>
      <c r="CI991" s="51"/>
      <c r="CJ991" s="51"/>
      <c r="CK991" s="51"/>
      <c r="CL991" s="51"/>
      <c r="CM991" s="51"/>
      <c r="CN991" s="51"/>
      <c r="CO991" s="51"/>
      <c r="CP991" s="51"/>
      <c r="CQ991" s="51"/>
      <c r="CR991" s="51"/>
      <c r="CS991" s="51"/>
      <c r="CT991" s="51"/>
      <c r="CU991" s="51"/>
      <c r="CV991" s="51"/>
      <c r="CW991" s="51"/>
      <c r="CX991" s="51"/>
      <c r="CY991" s="51"/>
      <c r="CZ991" s="51"/>
      <c r="DA991" s="51"/>
      <c r="DB991" s="51"/>
      <c r="DC991" s="51"/>
      <c r="DD991" s="51"/>
      <c r="DE991" s="51"/>
      <c r="DF991" s="51"/>
      <c r="DG991" s="51"/>
    </row>
    <row r="992">
      <c r="A992" s="51"/>
      <c r="B992" s="136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  <c r="BK992" s="51"/>
      <c r="BL992" s="51"/>
      <c r="BM992" s="51"/>
      <c r="BN992" s="51"/>
      <c r="BO992" s="51"/>
      <c r="BP992" s="51"/>
      <c r="BQ992" s="51"/>
      <c r="BR992" s="51"/>
      <c r="BS992" s="51"/>
      <c r="BT992" s="51"/>
      <c r="BU992" s="51"/>
      <c r="BV992" s="51"/>
      <c r="BW992" s="51"/>
      <c r="BX992" s="51"/>
      <c r="BY992" s="51"/>
      <c r="BZ992" s="51"/>
      <c r="CA992" s="51"/>
      <c r="CB992" s="51"/>
      <c r="CC992" s="51"/>
      <c r="CD992" s="51"/>
      <c r="CE992" s="51"/>
      <c r="CF992" s="51"/>
      <c r="CG992" s="51"/>
      <c r="CH992" s="51"/>
      <c r="CI992" s="51"/>
      <c r="CJ992" s="51"/>
      <c r="CK992" s="51"/>
      <c r="CL992" s="51"/>
      <c r="CM992" s="51"/>
      <c r="CN992" s="51"/>
      <c r="CO992" s="51"/>
      <c r="CP992" s="51"/>
      <c r="CQ992" s="51"/>
      <c r="CR992" s="51"/>
      <c r="CS992" s="51"/>
      <c r="CT992" s="51"/>
      <c r="CU992" s="51"/>
      <c r="CV992" s="51"/>
      <c r="CW992" s="51"/>
      <c r="CX992" s="51"/>
      <c r="CY992" s="51"/>
      <c r="CZ992" s="51"/>
      <c r="DA992" s="51"/>
      <c r="DB992" s="51"/>
      <c r="DC992" s="51"/>
      <c r="DD992" s="51"/>
      <c r="DE992" s="51"/>
      <c r="DF992" s="51"/>
      <c r="DG992" s="51"/>
    </row>
    <row r="993">
      <c r="A993" s="51"/>
      <c r="B993" s="136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  <c r="BK993" s="51"/>
      <c r="BL993" s="51"/>
      <c r="BM993" s="51"/>
      <c r="BN993" s="51"/>
      <c r="BO993" s="51"/>
      <c r="BP993" s="51"/>
      <c r="BQ993" s="51"/>
      <c r="BR993" s="51"/>
      <c r="BS993" s="51"/>
      <c r="BT993" s="51"/>
      <c r="BU993" s="51"/>
      <c r="BV993" s="51"/>
      <c r="BW993" s="51"/>
      <c r="BX993" s="51"/>
      <c r="BY993" s="51"/>
      <c r="BZ993" s="51"/>
      <c r="CA993" s="51"/>
      <c r="CB993" s="51"/>
      <c r="CC993" s="51"/>
      <c r="CD993" s="51"/>
      <c r="CE993" s="51"/>
      <c r="CF993" s="51"/>
      <c r="CG993" s="51"/>
      <c r="CH993" s="51"/>
      <c r="CI993" s="51"/>
      <c r="CJ993" s="51"/>
      <c r="CK993" s="51"/>
      <c r="CL993" s="51"/>
      <c r="CM993" s="51"/>
      <c r="CN993" s="51"/>
      <c r="CO993" s="51"/>
      <c r="CP993" s="51"/>
      <c r="CQ993" s="51"/>
      <c r="CR993" s="51"/>
      <c r="CS993" s="51"/>
      <c r="CT993" s="51"/>
      <c r="CU993" s="51"/>
      <c r="CV993" s="51"/>
      <c r="CW993" s="51"/>
      <c r="CX993" s="51"/>
      <c r="CY993" s="51"/>
      <c r="CZ993" s="51"/>
      <c r="DA993" s="51"/>
      <c r="DB993" s="51"/>
      <c r="DC993" s="51"/>
      <c r="DD993" s="51"/>
      <c r="DE993" s="51"/>
      <c r="DF993" s="51"/>
      <c r="DG993" s="51"/>
    </row>
    <row r="994">
      <c r="A994" s="51"/>
      <c r="B994" s="136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  <c r="BK994" s="51"/>
      <c r="BL994" s="51"/>
      <c r="BM994" s="51"/>
      <c r="BN994" s="51"/>
      <c r="BO994" s="51"/>
      <c r="BP994" s="51"/>
      <c r="BQ994" s="51"/>
      <c r="BR994" s="51"/>
      <c r="BS994" s="51"/>
      <c r="BT994" s="51"/>
      <c r="BU994" s="51"/>
      <c r="BV994" s="51"/>
      <c r="BW994" s="51"/>
      <c r="BX994" s="51"/>
      <c r="BY994" s="51"/>
      <c r="BZ994" s="51"/>
      <c r="CA994" s="51"/>
      <c r="CB994" s="51"/>
      <c r="CC994" s="51"/>
      <c r="CD994" s="51"/>
      <c r="CE994" s="51"/>
      <c r="CF994" s="51"/>
      <c r="CG994" s="51"/>
      <c r="CH994" s="51"/>
      <c r="CI994" s="51"/>
      <c r="CJ994" s="51"/>
      <c r="CK994" s="51"/>
      <c r="CL994" s="51"/>
      <c r="CM994" s="51"/>
      <c r="CN994" s="51"/>
      <c r="CO994" s="51"/>
      <c r="CP994" s="51"/>
      <c r="CQ994" s="51"/>
      <c r="CR994" s="51"/>
      <c r="CS994" s="51"/>
      <c r="CT994" s="51"/>
      <c r="CU994" s="51"/>
      <c r="CV994" s="51"/>
      <c r="CW994" s="51"/>
      <c r="CX994" s="51"/>
      <c r="CY994" s="51"/>
      <c r="CZ994" s="51"/>
      <c r="DA994" s="51"/>
      <c r="DB994" s="51"/>
      <c r="DC994" s="51"/>
      <c r="DD994" s="51"/>
      <c r="DE994" s="51"/>
      <c r="DF994" s="51"/>
      <c r="DG994" s="51"/>
    </row>
    <row r="995">
      <c r="A995" s="51"/>
      <c r="B995" s="136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  <c r="BK995" s="51"/>
      <c r="BL995" s="51"/>
      <c r="BM995" s="51"/>
      <c r="BN995" s="51"/>
      <c r="BO995" s="51"/>
      <c r="BP995" s="51"/>
      <c r="BQ995" s="51"/>
      <c r="BR995" s="51"/>
      <c r="BS995" s="51"/>
      <c r="BT995" s="51"/>
      <c r="BU995" s="51"/>
      <c r="BV995" s="51"/>
      <c r="BW995" s="51"/>
      <c r="BX995" s="51"/>
      <c r="BY995" s="51"/>
      <c r="BZ995" s="51"/>
      <c r="CA995" s="51"/>
      <c r="CB995" s="51"/>
      <c r="CC995" s="51"/>
      <c r="CD995" s="51"/>
      <c r="CE995" s="51"/>
      <c r="CF995" s="51"/>
      <c r="CG995" s="51"/>
      <c r="CH995" s="51"/>
      <c r="CI995" s="51"/>
      <c r="CJ995" s="51"/>
      <c r="CK995" s="51"/>
      <c r="CL995" s="51"/>
      <c r="CM995" s="51"/>
      <c r="CN995" s="51"/>
      <c r="CO995" s="51"/>
      <c r="CP995" s="51"/>
      <c r="CQ995" s="51"/>
      <c r="CR995" s="51"/>
      <c r="CS995" s="51"/>
      <c r="CT995" s="51"/>
      <c r="CU995" s="51"/>
      <c r="CV995" s="51"/>
      <c r="CW995" s="51"/>
      <c r="CX995" s="51"/>
      <c r="CY995" s="51"/>
      <c r="CZ995" s="51"/>
      <c r="DA995" s="51"/>
      <c r="DB995" s="51"/>
      <c r="DC995" s="51"/>
      <c r="DD995" s="51"/>
      <c r="DE995" s="51"/>
      <c r="DF995" s="51"/>
      <c r="DG995" s="51"/>
    </row>
    <row r="996">
      <c r="A996" s="51"/>
      <c r="B996" s="136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  <c r="BK996" s="51"/>
      <c r="BL996" s="51"/>
      <c r="BM996" s="51"/>
      <c r="BN996" s="51"/>
      <c r="BO996" s="51"/>
      <c r="BP996" s="51"/>
      <c r="BQ996" s="51"/>
      <c r="BR996" s="51"/>
      <c r="BS996" s="51"/>
      <c r="BT996" s="51"/>
      <c r="BU996" s="51"/>
      <c r="BV996" s="51"/>
      <c r="BW996" s="51"/>
      <c r="BX996" s="51"/>
      <c r="BY996" s="51"/>
      <c r="BZ996" s="51"/>
      <c r="CA996" s="51"/>
      <c r="CB996" s="51"/>
      <c r="CC996" s="51"/>
      <c r="CD996" s="51"/>
      <c r="CE996" s="51"/>
      <c r="CF996" s="51"/>
      <c r="CG996" s="51"/>
      <c r="CH996" s="51"/>
      <c r="CI996" s="51"/>
      <c r="CJ996" s="51"/>
      <c r="CK996" s="51"/>
      <c r="CL996" s="51"/>
      <c r="CM996" s="51"/>
      <c r="CN996" s="51"/>
      <c r="CO996" s="51"/>
      <c r="CP996" s="51"/>
      <c r="CQ996" s="51"/>
      <c r="CR996" s="51"/>
      <c r="CS996" s="51"/>
      <c r="CT996" s="51"/>
      <c r="CU996" s="51"/>
      <c r="CV996" s="51"/>
      <c r="CW996" s="51"/>
      <c r="CX996" s="51"/>
      <c r="CY996" s="51"/>
      <c r="CZ996" s="51"/>
      <c r="DA996" s="51"/>
      <c r="DB996" s="51"/>
      <c r="DC996" s="51"/>
      <c r="DD996" s="51"/>
      <c r="DE996" s="51"/>
      <c r="DF996" s="51"/>
      <c r="DG996" s="51"/>
    </row>
    <row r="997">
      <c r="A997" s="51"/>
      <c r="B997" s="136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  <c r="BK997" s="51"/>
      <c r="BL997" s="51"/>
      <c r="BM997" s="51"/>
      <c r="BN997" s="51"/>
      <c r="BO997" s="51"/>
      <c r="BP997" s="51"/>
      <c r="BQ997" s="51"/>
      <c r="BR997" s="51"/>
      <c r="BS997" s="51"/>
      <c r="BT997" s="51"/>
      <c r="BU997" s="51"/>
      <c r="BV997" s="51"/>
      <c r="BW997" s="51"/>
      <c r="BX997" s="51"/>
      <c r="BY997" s="51"/>
      <c r="BZ997" s="51"/>
      <c r="CA997" s="51"/>
      <c r="CB997" s="51"/>
      <c r="CC997" s="51"/>
      <c r="CD997" s="51"/>
      <c r="CE997" s="51"/>
      <c r="CF997" s="51"/>
      <c r="CG997" s="51"/>
      <c r="CH997" s="51"/>
      <c r="CI997" s="51"/>
      <c r="CJ997" s="51"/>
      <c r="CK997" s="51"/>
      <c r="CL997" s="51"/>
      <c r="CM997" s="51"/>
      <c r="CN997" s="51"/>
      <c r="CO997" s="51"/>
      <c r="CP997" s="51"/>
      <c r="CQ997" s="51"/>
      <c r="CR997" s="51"/>
      <c r="CS997" s="51"/>
      <c r="CT997" s="51"/>
      <c r="CU997" s="51"/>
      <c r="CV997" s="51"/>
      <c r="CW997" s="51"/>
      <c r="CX997" s="51"/>
      <c r="CY997" s="51"/>
      <c r="CZ997" s="51"/>
      <c r="DA997" s="51"/>
      <c r="DB997" s="51"/>
      <c r="DC997" s="51"/>
      <c r="DD997" s="51"/>
      <c r="DE997" s="51"/>
      <c r="DF997" s="51"/>
      <c r="DG997" s="51"/>
    </row>
    <row r="998">
      <c r="A998" s="51"/>
      <c r="B998" s="136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  <c r="BR998" s="51"/>
      <c r="BS998" s="51"/>
      <c r="BT998" s="51"/>
      <c r="BU998" s="51"/>
      <c r="BV998" s="51"/>
      <c r="BW998" s="51"/>
      <c r="BX998" s="51"/>
      <c r="BY998" s="51"/>
      <c r="BZ998" s="51"/>
      <c r="CA998" s="51"/>
      <c r="CB998" s="51"/>
      <c r="CC998" s="51"/>
      <c r="CD998" s="51"/>
      <c r="CE998" s="51"/>
      <c r="CF998" s="51"/>
      <c r="CG998" s="51"/>
      <c r="CH998" s="51"/>
      <c r="CI998" s="51"/>
      <c r="CJ998" s="51"/>
      <c r="CK998" s="51"/>
      <c r="CL998" s="51"/>
      <c r="CM998" s="51"/>
      <c r="CN998" s="51"/>
      <c r="CO998" s="51"/>
      <c r="CP998" s="51"/>
      <c r="CQ998" s="51"/>
      <c r="CR998" s="51"/>
      <c r="CS998" s="51"/>
      <c r="CT998" s="51"/>
      <c r="CU998" s="51"/>
      <c r="CV998" s="51"/>
      <c r="CW998" s="51"/>
      <c r="CX998" s="51"/>
      <c r="CY998" s="51"/>
      <c r="CZ998" s="51"/>
      <c r="DA998" s="51"/>
      <c r="DB998" s="51"/>
      <c r="DC998" s="51"/>
      <c r="DD998" s="51"/>
      <c r="DE998" s="51"/>
      <c r="DF998" s="51"/>
      <c r="DG998" s="51"/>
    </row>
    <row r="999">
      <c r="A999" s="51"/>
      <c r="B999" s="136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  <c r="BK999" s="51"/>
      <c r="BL999" s="51"/>
      <c r="BM999" s="51"/>
      <c r="BN999" s="51"/>
      <c r="BO999" s="51"/>
      <c r="BP999" s="51"/>
      <c r="BQ999" s="51"/>
      <c r="BR999" s="51"/>
      <c r="BS999" s="51"/>
      <c r="BT999" s="51"/>
      <c r="BU999" s="51"/>
      <c r="BV999" s="51"/>
      <c r="BW999" s="51"/>
      <c r="BX999" s="51"/>
      <c r="BY999" s="51"/>
      <c r="BZ999" s="51"/>
      <c r="CA999" s="51"/>
      <c r="CB999" s="51"/>
      <c r="CC999" s="51"/>
      <c r="CD999" s="51"/>
      <c r="CE999" s="51"/>
      <c r="CF999" s="51"/>
      <c r="CG999" s="51"/>
      <c r="CH999" s="51"/>
      <c r="CI999" s="51"/>
      <c r="CJ999" s="51"/>
      <c r="CK999" s="51"/>
      <c r="CL999" s="51"/>
      <c r="CM999" s="51"/>
      <c r="CN999" s="51"/>
      <c r="CO999" s="51"/>
      <c r="CP999" s="51"/>
      <c r="CQ999" s="51"/>
      <c r="CR999" s="51"/>
      <c r="CS999" s="51"/>
      <c r="CT999" s="51"/>
      <c r="CU999" s="51"/>
      <c r="CV999" s="51"/>
      <c r="CW999" s="51"/>
      <c r="CX999" s="51"/>
      <c r="CY999" s="51"/>
      <c r="CZ999" s="51"/>
      <c r="DA999" s="51"/>
      <c r="DB999" s="51"/>
      <c r="DC999" s="51"/>
      <c r="DD999" s="51"/>
      <c r="DE999" s="51"/>
      <c r="DF999" s="51"/>
      <c r="DG999" s="51"/>
    </row>
    <row r="1000">
      <c r="A1000" s="51"/>
      <c r="B1000" s="136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51"/>
      <c r="BL1000" s="51"/>
      <c r="BM1000" s="51"/>
      <c r="BN1000" s="51"/>
      <c r="BO1000" s="51"/>
      <c r="BP1000" s="51"/>
      <c r="BQ1000" s="51"/>
      <c r="BR1000" s="51"/>
      <c r="BS1000" s="51"/>
      <c r="BT1000" s="51"/>
      <c r="BU1000" s="51"/>
      <c r="BV1000" s="51"/>
      <c r="BW1000" s="51"/>
      <c r="BX1000" s="51"/>
      <c r="BY1000" s="51"/>
      <c r="BZ1000" s="51"/>
      <c r="CA1000" s="51"/>
      <c r="CB1000" s="51"/>
      <c r="CC1000" s="51"/>
      <c r="CD1000" s="51"/>
      <c r="CE1000" s="51"/>
      <c r="CF1000" s="51"/>
      <c r="CG1000" s="51"/>
      <c r="CH1000" s="51"/>
      <c r="CI1000" s="51"/>
      <c r="CJ1000" s="51"/>
      <c r="CK1000" s="51"/>
      <c r="CL1000" s="51"/>
      <c r="CM1000" s="51"/>
      <c r="CN1000" s="51"/>
      <c r="CO1000" s="51"/>
      <c r="CP1000" s="51"/>
      <c r="CQ1000" s="51"/>
      <c r="CR1000" s="51"/>
      <c r="CS1000" s="51"/>
      <c r="CT1000" s="51"/>
      <c r="CU1000" s="51"/>
      <c r="CV1000" s="51"/>
      <c r="CW1000" s="51"/>
      <c r="CX1000" s="51"/>
      <c r="CY1000" s="51"/>
      <c r="CZ1000" s="51"/>
      <c r="DA1000" s="51"/>
      <c r="DB1000" s="51"/>
      <c r="DC1000" s="51"/>
      <c r="DD1000" s="51"/>
      <c r="DE1000" s="51"/>
      <c r="DF1000" s="51"/>
      <c r="DG1000" s="51"/>
    </row>
  </sheetData>
  <mergeCells count="5">
    <mergeCell ref="A1:C1"/>
    <mergeCell ref="B11:D11"/>
    <mergeCell ref="A12:C12"/>
    <mergeCell ref="A22:C22"/>
    <mergeCell ref="A32:C32"/>
  </mergeCells>
  <printOptions gridLines="1" horizontalCentered="1"/>
  <pageMargins bottom="0.75" footer="0.0" header="0.0" left="0.7" right="0.7" top="0.75"/>
  <pageSetup paperSize="9" cellComments="atEnd" orientation="landscape" pageOrder="overThenDown"/>
  <rowBreaks count="3" manualBreakCount="3">
    <brk id="21" man="1"/>
    <brk id="10" man="1"/>
    <brk id="31" man="1"/>
  </rowBreaks>
  <colBreaks count="2" manualBreakCount="2">
    <brk man="1"/>
    <brk id="6" man="1"/>
  </colBreaks>
  <drawing r:id="rId1"/>
  <tableParts count="4">
    <tablePart r:id="rId6"/>
    <tablePart r:id="rId7"/>
    <tablePart r:id="rId8"/>
    <tablePart r:id="rId9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rightToLeft="1" workbookViewId="0"/>
  </sheetViews>
  <sheetFormatPr customHeight="1" defaultColWidth="12.63" defaultRowHeight="15.75"/>
  <cols>
    <col customWidth="1" min="1" max="1" width="0.38"/>
    <col customWidth="1" min="2" max="2" width="5.38"/>
    <col customWidth="1" min="3" max="3" width="36.88"/>
    <col customWidth="1" min="4" max="4" width="43.25"/>
    <col customWidth="1" min="5" max="5" width="34.63"/>
    <col customWidth="1" min="6" max="6" width="46.5"/>
    <col customWidth="1" min="7" max="7" width="16.25"/>
    <col customWidth="1" min="8" max="8" width="18.25"/>
  </cols>
  <sheetData>
    <row r="1" ht="61.5" customHeight="1">
      <c r="A1" s="121" t="s">
        <v>477</v>
      </c>
      <c r="D1" s="122"/>
      <c r="E1" s="122"/>
      <c r="F1" s="123" t="s">
        <v>462</v>
      </c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  <c r="CW1" s="51"/>
      <c r="CX1" s="51"/>
      <c r="CY1" s="51"/>
      <c r="CZ1" s="51"/>
      <c r="DA1" s="51"/>
      <c r="DB1" s="51"/>
      <c r="DC1" s="51"/>
      <c r="DD1" s="51"/>
      <c r="DE1" s="51"/>
      <c r="DF1" s="51"/>
      <c r="DG1" s="51"/>
    </row>
    <row r="2">
      <c r="A2" s="51" t="s">
        <v>342</v>
      </c>
      <c r="B2" s="125"/>
      <c r="C2" s="124" t="s">
        <v>301</v>
      </c>
      <c r="D2" s="124" t="s">
        <v>309</v>
      </c>
      <c r="E2" s="124"/>
      <c r="F2" s="124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</row>
    <row r="3">
      <c r="A3" s="147"/>
      <c r="B3" s="148"/>
      <c r="C3" s="149">
        <v>1.0</v>
      </c>
      <c r="D3" s="149">
        <v>2.0</v>
      </c>
      <c r="E3" s="149">
        <v>3.0</v>
      </c>
      <c r="F3" s="150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</row>
    <row r="4">
      <c r="A4" s="126" t="s">
        <v>310</v>
      </c>
      <c r="B4" s="151" t="s">
        <v>463</v>
      </c>
      <c r="C4" s="130" t="s">
        <v>464</v>
      </c>
      <c r="D4" s="130" t="s">
        <v>465</v>
      </c>
      <c r="E4" s="130" t="s">
        <v>466</v>
      </c>
      <c r="F4" s="130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</row>
    <row r="5">
      <c r="A5" s="131">
        <v>1.0</v>
      </c>
      <c r="B5" s="132" t="s">
        <v>321</v>
      </c>
      <c r="C5" s="131" t="s">
        <v>356</v>
      </c>
      <c r="D5" s="131" t="s">
        <v>364</v>
      </c>
      <c r="E5" s="131" t="s">
        <v>371</v>
      </c>
      <c r="F5" s="13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</row>
    <row r="6">
      <c r="A6" s="131">
        <v>2.0</v>
      </c>
      <c r="B6" s="132" t="s">
        <v>318</v>
      </c>
      <c r="C6" s="131"/>
      <c r="D6" s="131" t="s">
        <v>386</v>
      </c>
      <c r="E6" s="131" t="s">
        <v>389</v>
      </c>
      <c r="F6" s="13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</row>
    <row r="7">
      <c r="A7" s="131">
        <v>3.0</v>
      </c>
      <c r="B7" s="132" t="s">
        <v>332</v>
      </c>
      <c r="C7" s="131" t="s">
        <v>398</v>
      </c>
      <c r="D7" s="133" t="s">
        <v>406</v>
      </c>
      <c r="E7" s="131"/>
      <c r="F7" s="13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</row>
    <row r="8">
      <c r="A8" s="131">
        <v>4.0</v>
      </c>
      <c r="B8" s="152" t="s">
        <v>323</v>
      </c>
      <c r="C8" s="134" t="s">
        <v>421</v>
      </c>
      <c r="D8" s="134" t="s">
        <v>380</v>
      </c>
      <c r="E8" s="134" t="s">
        <v>436</v>
      </c>
      <c r="F8" s="134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</row>
    <row r="9">
      <c r="A9" s="153">
        <v>5.0</v>
      </c>
      <c r="B9" s="132" t="s">
        <v>333</v>
      </c>
      <c r="C9" s="131" t="s">
        <v>441</v>
      </c>
      <c r="D9" s="131"/>
      <c r="E9" s="131"/>
      <c r="F9" s="133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</row>
    <row r="10" ht="66.0" customHeight="1">
      <c r="A10" s="135"/>
      <c r="B10" s="136"/>
      <c r="C10" s="137" t="s">
        <v>472</v>
      </c>
      <c r="D10" s="137" t="s">
        <v>469</v>
      </c>
      <c r="E10" s="136"/>
      <c r="F10" s="137" t="s">
        <v>473</v>
      </c>
      <c r="G10" s="136"/>
      <c r="H10" s="136"/>
      <c r="I10" s="136"/>
      <c r="J10" s="136"/>
      <c r="K10" s="136"/>
      <c r="L10" s="136"/>
      <c r="M10" s="136"/>
      <c r="N10" s="136"/>
      <c r="O10" s="136"/>
      <c r="P10" s="136"/>
      <c r="Q10" s="136"/>
      <c r="R10" s="136"/>
      <c r="S10" s="136"/>
      <c r="T10" s="136"/>
      <c r="U10" s="136"/>
      <c r="V10" s="136"/>
      <c r="W10" s="136"/>
      <c r="X10" s="136"/>
      <c r="Y10" s="136"/>
      <c r="Z10" s="136"/>
      <c r="AA10" s="136"/>
      <c r="AB10" s="136"/>
      <c r="AC10" s="136"/>
      <c r="AD10" s="136"/>
      <c r="AE10" s="136"/>
      <c r="AF10" s="136"/>
      <c r="AG10" s="136"/>
      <c r="AH10" s="136"/>
      <c r="AI10" s="136"/>
      <c r="AJ10" s="136"/>
      <c r="AK10" s="136"/>
      <c r="AL10" s="136"/>
      <c r="AM10" s="136"/>
      <c r="AN10" s="136"/>
      <c r="AO10" s="136"/>
      <c r="AP10" s="136"/>
      <c r="AQ10" s="136"/>
      <c r="AR10" s="136"/>
      <c r="AS10" s="136"/>
      <c r="AT10" s="136"/>
      <c r="AU10" s="136"/>
      <c r="AV10" s="136"/>
      <c r="AW10" s="136"/>
      <c r="AX10" s="136"/>
      <c r="AY10" s="136"/>
      <c r="AZ10" s="136"/>
      <c r="BA10" s="136"/>
      <c r="BB10" s="136"/>
      <c r="BC10" s="136"/>
      <c r="BD10" s="136"/>
      <c r="BE10" s="136"/>
      <c r="BF10" s="136"/>
      <c r="BG10" s="136"/>
      <c r="BH10" s="136"/>
      <c r="BI10" s="136"/>
      <c r="BJ10" s="136"/>
      <c r="BK10" s="136"/>
      <c r="BL10" s="136"/>
      <c r="BM10" s="136"/>
      <c r="BN10" s="136"/>
      <c r="BO10" s="136"/>
      <c r="BP10" s="136"/>
      <c r="BQ10" s="136"/>
      <c r="BR10" s="136"/>
      <c r="BS10" s="136"/>
      <c r="BT10" s="136"/>
      <c r="BU10" s="136"/>
      <c r="BV10" s="136"/>
      <c r="BW10" s="136"/>
      <c r="BX10" s="136"/>
      <c r="BY10" s="136"/>
      <c r="BZ10" s="136"/>
      <c r="CA10" s="136"/>
      <c r="CB10" s="136"/>
      <c r="CC10" s="136"/>
      <c r="CD10" s="136"/>
      <c r="CE10" s="136"/>
      <c r="CF10" s="136"/>
      <c r="CG10" s="136"/>
      <c r="CH10" s="136"/>
      <c r="CI10" s="136"/>
      <c r="CJ10" s="136"/>
      <c r="CK10" s="136"/>
      <c r="CL10" s="136"/>
      <c r="CM10" s="136"/>
      <c r="CN10" s="136"/>
      <c r="CO10" s="136"/>
      <c r="CP10" s="136"/>
      <c r="CQ10" s="136"/>
      <c r="CR10" s="136"/>
      <c r="CS10" s="136"/>
      <c r="CT10" s="136"/>
      <c r="CU10" s="136"/>
      <c r="CV10" s="136"/>
      <c r="CW10" s="136"/>
      <c r="CX10" s="136"/>
      <c r="CY10" s="136"/>
      <c r="CZ10" s="136"/>
      <c r="DA10" s="136"/>
      <c r="DB10" s="136"/>
      <c r="DC10" s="136"/>
      <c r="DD10" s="136"/>
      <c r="DE10" s="136"/>
      <c r="DF10" s="136"/>
      <c r="DG10" s="136"/>
    </row>
    <row r="11" ht="2.25" customHeight="1">
      <c r="A11" s="154"/>
      <c r="B11" s="136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</row>
    <row r="12" ht="61.5" customHeight="1">
      <c r="A12" s="121" t="s">
        <v>478</v>
      </c>
      <c r="D12" s="122"/>
      <c r="E12" s="122"/>
      <c r="F12" s="123" t="s">
        <v>462</v>
      </c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</row>
    <row r="13">
      <c r="A13" s="51" t="s">
        <v>342</v>
      </c>
      <c r="B13" s="155"/>
      <c r="C13" s="156" t="s">
        <v>301</v>
      </c>
      <c r="D13" s="156" t="s">
        <v>309</v>
      </c>
      <c r="E13" s="156"/>
      <c r="F13" s="156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</row>
    <row r="14">
      <c r="A14" s="147"/>
      <c r="B14" s="155"/>
      <c r="C14" s="156">
        <v>1.0</v>
      </c>
      <c r="D14" s="156">
        <v>2.0</v>
      </c>
      <c r="E14" s="156">
        <v>3.0</v>
      </c>
      <c r="F14" s="157">
        <v>4.0</v>
      </c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</row>
    <row r="15">
      <c r="A15" s="126" t="s">
        <v>310</v>
      </c>
      <c r="B15" s="158" t="s">
        <v>463</v>
      </c>
      <c r="C15" s="130" t="s">
        <v>464</v>
      </c>
      <c r="D15" s="130" t="s">
        <v>465</v>
      </c>
      <c r="E15" s="130" t="s">
        <v>466</v>
      </c>
      <c r="F15" s="130" t="s">
        <v>467</v>
      </c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</row>
    <row r="16">
      <c r="A16" s="131">
        <v>1.0</v>
      </c>
      <c r="B16" s="159" t="s">
        <v>321</v>
      </c>
      <c r="C16" s="131" t="s">
        <v>361</v>
      </c>
      <c r="D16" s="131" t="s">
        <v>363</v>
      </c>
      <c r="E16" s="131" t="s">
        <v>370</v>
      </c>
      <c r="F16" s="13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</row>
    <row r="17">
      <c r="A17" s="131">
        <v>2.0</v>
      </c>
      <c r="B17" s="132" t="s">
        <v>318</v>
      </c>
      <c r="C17" s="131"/>
      <c r="D17" s="131" t="s">
        <v>385</v>
      </c>
      <c r="E17" s="131"/>
      <c r="F17" s="13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</row>
    <row r="18">
      <c r="A18" s="131">
        <v>3.0</v>
      </c>
      <c r="B18" s="132" t="s">
        <v>332</v>
      </c>
      <c r="C18" s="131" t="s">
        <v>397</v>
      </c>
      <c r="D18" s="131" t="s">
        <v>405</v>
      </c>
      <c r="E18" s="131" t="s">
        <v>411</v>
      </c>
      <c r="F18" s="131" t="s">
        <v>416</v>
      </c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</row>
    <row r="19">
      <c r="A19" s="131">
        <v>4.0</v>
      </c>
      <c r="B19" s="152" t="s">
        <v>323</v>
      </c>
      <c r="C19" s="134" t="s">
        <v>422</v>
      </c>
      <c r="D19" s="134" t="s">
        <v>425</v>
      </c>
      <c r="E19" s="160" t="s">
        <v>433</v>
      </c>
      <c r="F19" s="134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</row>
    <row r="20">
      <c r="A20" s="153">
        <v>5.0</v>
      </c>
      <c r="B20" s="132" t="s">
        <v>333</v>
      </c>
      <c r="C20" s="131" t="s">
        <v>446</v>
      </c>
      <c r="D20" s="131"/>
      <c r="E20" s="131" t="s">
        <v>456</v>
      </c>
      <c r="F20" s="13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</row>
    <row r="21" ht="66.0" customHeight="1">
      <c r="A21" s="135"/>
      <c r="B21" s="136"/>
      <c r="C21" s="137" t="s">
        <v>472</v>
      </c>
      <c r="D21" s="137" t="s">
        <v>469</v>
      </c>
      <c r="E21" s="136"/>
      <c r="F21" s="137" t="s">
        <v>473</v>
      </c>
      <c r="G21" s="136"/>
      <c r="H21" s="136"/>
      <c r="I21" s="136"/>
      <c r="J21" s="136"/>
      <c r="K21" s="136"/>
      <c r="L21" s="136"/>
      <c r="M21" s="136"/>
      <c r="N21" s="136"/>
      <c r="O21" s="136"/>
      <c r="P21" s="136"/>
      <c r="Q21" s="136"/>
      <c r="R21" s="136"/>
      <c r="S21" s="136"/>
      <c r="T21" s="136"/>
      <c r="U21" s="136"/>
      <c r="V21" s="136"/>
      <c r="W21" s="136"/>
      <c r="X21" s="136"/>
      <c r="Y21" s="136"/>
      <c r="Z21" s="136"/>
      <c r="AA21" s="136"/>
      <c r="AB21" s="136"/>
      <c r="AC21" s="136"/>
      <c r="AD21" s="136"/>
      <c r="AE21" s="136"/>
      <c r="AF21" s="136"/>
      <c r="AG21" s="136"/>
      <c r="AH21" s="136"/>
      <c r="AI21" s="136"/>
      <c r="AJ21" s="136"/>
      <c r="AK21" s="136"/>
      <c r="AL21" s="136"/>
      <c r="AM21" s="136"/>
      <c r="AN21" s="136"/>
      <c r="AO21" s="136"/>
      <c r="AP21" s="136"/>
      <c r="AQ21" s="136"/>
      <c r="AR21" s="136"/>
      <c r="AS21" s="136"/>
      <c r="AT21" s="136"/>
      <c r="AU21" s="136"/>
      <c r="AV21" s="136"/>
      <c r="AW21" s="136"/>
      <c r="AX21" s="136"/>
      <c r="AY21" s="136"/>
      <c r="AZ21" s="136"/>
      <c r="BA21" s="136"/>
      <c r="BB21" s="136"/>
      <c r="BC21" s="136"/>
      <c r="BD21" s="136"/>
      <c r="BE21" s="136"/>
      <c r="BF21" s="136"/>
      <c r="BG21" s="136"/>
      <c r="BH21" s="136"/>
      <c r="BI21" s="136"/>
      <c r="BJ21" s="136"/>
      <c r="BK21" s="136"/>
      <c r="BL21" s="136"/>
      <c r="BM21" s="136"/>
      <c r="BN21" s="136"/>
      <c r="BO21" s="136"/>
      <c r="BP21" s="136"/>
      <c r="BQ21" s="136"/>
      <c r="BR21" s="136"/>
      <c r="BS21" s="136"/>
      <c r="BT21" s="136"/>
      <c r="BU21" s="136"/>
      <c r="BV21" s="136"/>
      <c r="BW21" s="136"/>
      <c r="BX21" s="136"/>
      <c r="BY21" s="136"/>
      <c r="BZ21" s="136"/>
      <c r="CA21" s="136"/>
      <c r="CB21" s="136"/>
      <c r="CC21" s="136"/>
      <c r="CD21" s="136"/>
      <c r="CE21" s="136"/>
      <c r="CF21" s="136"/>
      <c r="CG21" s="136"/>
      <c r="CH21" s="136"/>
      <c r="CI21" s="136"/>
      <c r="CJ21" s="136"/>
      <c r="CK21" s="136"/>
      <c r="CL21" s="136"/>
      <c r="CM21" s="136"/>
      <c r="CN21" s="136"/>
      <c r="CO21" s="136"/>
      <c r="CP21" s="136"/>
      <c r="CQ21" s="136"/>
      <c r="CR21" s="136"/>
      <c r="CS21" s="136"/>
      <c r="CT21" s="136"/>
      <c r="CU21" s="136"/>
      <c r="CV21" s="136"/>
      <c r="CW21" s="136"/>
      <c r="CX21" s="136"/>
      <c r="CY21" s="136"/>
      <c r="CZ21" s="136"/>
      <c r="DA21" s="136"/>
      <c r="DB21" s="136"/>
      <c r="DC21" s="136"/>
      <c r="DD21" s="136"/>
      <c r="DE21" s="136"/>
      <c r="DF21" s="136"/>
      <c r="DG21" s="136"/>
    </row>
    <row r="22">
      <c r="A22" s="16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</row>
    <row r="23" ht="61.5" customHeight="1">
      <c r="A23" s="121" t="s">
        <v>479</v>
      </c>
      <c r="D23" s="122"/>
      <c r="E23" s="122"/>
      <c r="F23" s="123" t="s">
        <v>462</v>
      </c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</row>
    <row r="24">
      <c r="A24" s="51" t="s">
        <v>342</v>
      </c>
      <c r="B24" s="162"/>
      <c r="C24" s="124" t="s">
        <v>301</v>
      </c>
      <c r="D24" s="124" t="s">
        <v>309</v>
      </c>
      <c r="E24" s="163"/>
      <c r="F24" s="163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</row>
    <row r="25">
      <c r="A25" s="147"/>
      <c r="B25" s="164"/>
      <c r="C25" s="163">
        <v>1.0</v>
      </c>
      <c r="D25" s="131">
        <v>2.0</v>
      </c>
      <c r="E25" s="163">
        <v>3.0</v>
      </c>
      <c r="F25" s="163">
        <v>4.0</v>
      </c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</row>
    <row r="26">
      <c r="A26" s="126" t="s">
        <v>310</v>
      </c>
      <c r="B26" s="151" t="s">
        <v>463</v>
      </c>
      <c r="C26" s="128" t="s">
        <v>464</v>
      </c>
      <c r="D26" s="131" t="s">
        <v>465</v>
      </c>
      <c r="E26" s="128" t="s">
        <v>466</v>
      </c>
      <c r="F26" s="165" t="s">
        <v>467</v>
      </c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</row>
    <row r="27">
      <c r="A27" s="131">
        <v>1.0</v>
      </c>
      <c r="B27" s="132" t="s">
        <v>321</v>
      </c>
      <c r="C27" s="131" t="s">
        <v>355</v>
      </c>
      <c r="D27" s="131" t="s">
        <v>362</v>
      </c>
      <c r="E27" s="131"/>
      <c r="F27" s="131" t="s">
        <v>376</v>
      </c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  <c r="AW27" s="51"/>
      <c r="AX27" s="51"/>
      <c r="AY27" s="51"/>
      <c r="AZ27" s="51"/>
      <c r="BA27" s="51"/>
      <c r="BB27" s="51"/>
      <c r="BC27" s="51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51"/>
      <c r="BX27" s="51"/>
      <c r="BY27" s="51"/>
      <c r="BZ27" s="51"/>
      <c r="CA27" s="51"/>
      <c r="CB27" s="51"/>
      <c r="CC27" s="51"/>
      <c r="CD27" s="51"/>
      <c r="CE27" s="51"/>
      <c r="CF27" s="51"/>
      <c r="CG27" s="51"/>
      <c r="CH27" s="51"/>
      <c r="CI27" s="51"/>
      <c r="CJ27" s="51"/>
      <c r="CK27" s="51"/>
      <c r="CL27" s="51"/>
      <c r="CM27" s="51"/>
      <c r="CN27" s="51"/>
      <c r="CO27" s="51"/>
      <c r="CP27" s="51"/>
      <c r="CQ27" s="51"/>
      <c r="CR27" s="51"/>
      <c r="CS27" s="51"/>
      <c r="CT27" s="51"/>
      <c r="CU27" s="51"/>
      <c r="CV27" s="51"/>
      <c r="CW27" s="51"/>
      <c r="CX27" s="51"/>
      <c r="CY27" s="51"/>
      <c r="CZ27" s="51"/>
      <c r="DA27" s="51"/>
      <c r="DB27" s="51"/>
      <c r="DC27" s="51"/>
      <c r="DD27" s="51"/>
      <c r="DE27" s="51"/>
      <c r="DF27" s="51"/>
      <c r="DG27" s="51"/>
    </row>
    <row r="28">
      <c r="A28" s="131">
        <v>2.0</v>
      </c>
      <c r="B28" s="132" t="s">
        <v>318</v>
      </c>
      <c r="C28" s="131"/>
      <c r="D28" s="166" t="s">
        <v>384</v>
      </c>
      <c r="E28" s="131" t="s">
        <v>392</v>
      </c>
      <c r="F28" s="133" t="s">
        <v>392</v>
      </c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1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I28" s="51"/>
      <c r="CJ28" s="51"/>
      <c r="CK28" s="51"/>
      <c r="CL28" s="51"/>
      <c r="CM28" s="51"/>
      <c r="CN28" s="51"/>
      <c r="CO28" s="51"/>
      <c r="CP28" s="51"/>
      <c r="CQ28" s="51"/>
      <c r="CR28" s="51"/>
      <c r="CS28" s="51"/>
      <c r="CT28" s="51"/>
      <c r="CU28" s="51"/>
      <c r="CV28" s="51"/>
      <c r="CW28" s="51"/>
      <c r="CX28" s="51"/>
      <c r="CY28" s="51"/>
      <c r="CZ28" s="51"/>
      <c r="DA28" s="51"/>
      <c r="DB28" s="51"/>
      <c r="DC28" s="51"/>
      <c r="DD28" s="51"/>
      <c r="DE28" s="51"/>
      <c r="DF28" s="51"/>
      <c r="DG28" s="51"/>
    </row>
    <row r="29">
      <c r="A29" s="131">
        <v>3.0</v>
      </c>
      <c r="B29" s="132" t="s">
        <v>332</v>
      </c>
      <c r="C29" s="131" t="s">
        <v>403</v>
      </c>
      <c r="D29" s="131"/>
      <c r="E29" s="131"/>
      <c r="F29" s="13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/>
      <c r="BB29" s="51"/>
      <c r="BC29" s="51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  <c r="BW29" s="51"/>
      <c r="BX29" s="51"/>
      <c r="BY29" s="51"/>
      <c r="BZ29" s="51"/>
      <c r="CA29" s="51"/>
      <c r="CB29" s="51"/>
      <c r="CC29" s="51"/>
      <c r="CD29" s="51"/>
      <c r="CE29" s="51"/>
      <c r="CF29" s="51"/>
      <c r="CG29" s="51"/>
      <c r="CH29" s="51"/>
      <c r="CI29" s="51"/>
      <c r="CJ29" s="51"/>
      <c r="CK29" s="51"/>
      <c r="CL29" s="51"/>
      <c r="CM29" s="51"/>
      <c r="CN29" s="51"/>
      <c r="CO29" s="51"/>
      <c r="CP29" s="51"/>
      <c r="CQ29" s="51"/>
      <c r="CR29" s="51"/>
      <c r="CS29" s="51"/>
      <c r="CT29" s="51"/>
      <c r="CU29" s="51"/>
      <c r="CV29" s="51"/>
      <c r="CW29" s="51"/>
      <c r="CX29" s="51"/>
      <c r="CY29" s="51"/>
      <c r="CZ29" s="51"/>
      <c r="DA29" s="51"/>
      <c r="DB29" s="51"/>
      <c r="DC29" s="51"/>
      <c r="DD29" s="51"/>
      <c r="DE29" s="51"/>
      <c r="DF29" s="51"/>
      <c r="DG29" s="51"/>
    </row>
    <row r="30">
      <c r="A30" s="134">
        <v>4.0</v>
      </c>
      <c r="B30" s="152" t="s">
        <v>323</v>
      </c>
      <c r="C30" s="134" t="s">
        <v>418</v>
      </c>
      <c r="D30" s="134" t="s">
        <v>428</v>
      </c>
      <c r="E30" s="134" t="s">
        <v>432</v>
      </c>
      <c r="F30" s="134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51"/>
      <c r="AV30" s="51"/>
      <c r="AW30" s="51"/>
      <c r="AX30" s="51"/>
      <c r="AY30" s="51"/>
      <c r="AZ30" s="51"/>
      <c r="BA30" s="51"/>
      <c r="BB30" s="51"/>
      <c r="BC30" s="51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51"/>
      <c r="BX30" s="51"/>
      <c r="BY30" s="51"/>
      <c r="BZ30" s="51"/>
      <c r="CA30" s="51"/>
      <c r="CB30" s="51"/>
      <c r="CC30" s="51"/>
      <c r="CD30" s="51"/>
      <c r="CE30" s="51"/>
      <c r="CF30" s="51"/>
      <c r="CG30" s="51"/>
      <c r="CH30" s="51"/>
      <c r="CI30" s="51"/>
      <c r="CJ30" s="51"/>
      <c r="CK30" s="51"/>
      <c r="CL30" s="51"/>
      <c r="CM30" s="51"/>
      <c r="CN30" s="51"/>
      <c r="CO30" s="51"/>
      <c r="CP30" s="51"/>
      <c r="CQ30" s="51"/>
      <c r="CR30" s="51"/>
      <c r="CS30" s="51"/>
      <c r="CT30" s="51"/>
      <c r="CU30" s="51"/>
      <c r="CV30" s="51"/>
      <c r="CW30" s="51"/>
      <c r="CX30" s="51"/>
      <c r="CY30" s="51"/>
      <c r="CZ30" s="51"/>
      <c r="DA30" s="51"/>
      <c r="DB30" s="51"/>
      <c r="DC30" s="51"/>
      <c r="DD30" s="51"/>
      <c r="DE30" s="51"/>
      <c r="DF30" s="51"/>
      <c r="DG30" s="51"/>
    </row>
    <row r="31">
      <c r="A31" s="167">
        <v>5.0</v>
      </c>
      <c r="B31" s="132" t="s">
        <v>333</v>
      </c>
      <c r="C31" s="133" t="s">
        <v>442</v>
      </c>
      <c r="D31" s="131" t="s">
        <v>450</v>
      </c>
      <c r="E31" s="131" t="s">
        <v>453</v>
      </c>
      <c r="F31" s="133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51"/>
      <c r="AV31" s="51"/>
      <c r="AW31" s="51"/>
      <c r="AX31" s="51"/>
      <c r="AY31" s="51"/>
      <c r="AZ31" s="51"/>
      <c r="BA31" s="51"/>
      <c r="BB31" s="51"/>
      <c r="BC31" s="51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51"/>
      <c r="BW31" s="51"/>
      <c r="BX31" s="51"/>
      <c r="BY31" s="51"/>
      <c r="BZ31" s="51"/>
      <c r="CA31" s="51"/>
      <c r="CB31" s="51"/>
      <c r="CC31" s="51"/>
      <c r="CD31" s="51"/>
      <c r="CE31" s="51"/>
      <c r="CF31" s="51"/>
      <c r="CG31" s="51"/>
      <c r="CH31" s="51"/>
      <c r="CI31" s="51"/>
      <c r="CJ31" s="51"/>
      <c r="CK31" s="51"/>
      <c r="CL31" s="51"/>
      <c r="CM31" s="51"/>
      <c r="CN31" s="51"/>
      <c r="CO31" s="51"/>
      <c r="CP31" s="51"/>
      <c r="CQ31" s="51"/>
      <c r="CR31" s="51"/>
      <c r="CS31" s="51"/>
      <c r="CT31" s="51"/>
      <c r="CU31" s="51"/>
      <c r="CV31" s="51"/>
      <c r="CW31" s="51"/>
      <c r="CX31" s="51"/>
      <c r="CY31" s="51"/>
      <c r="CZ31" s="51"/>
      <c r="DA31" s="51"/>
      <c r="DB31" s="51"/>
      <c r="DC31" s="51"/>
      <c r="DD31" s="51"/>
      <c r="DE31" s="51"/>
      <c r="DF31" s="51"/>
      <c r="DG31" s="51"/>
    </row>
    <row r="32" ht="66.0" customHeight="1">
      <c r="A32" s="136"/>
      <c r="B32" s="136"/>
      <c r="C32" s="137" t="s">
        <v>472</v>
      </c>
      <c r="D32" s="137" t="s">
        <v>469</v>
      </c>
      <c r="E32" s="136"/>
      <c r="F32" s="137" t="s">
        <v>473</v>
      </c>
      <c r="G32" s="136"/>
      <c r="H32" s="136"/>
      <c r="I32" s="136"/>
      <c r="J32" s="136"/>
      <c r="K32" s="136"/>
      <c r="L32" s="136"/>
      <c r="M32" s="136"/>
      <c r="N32" s="136"/>
      <c r="O32" s="136"/>
      <c r="P32" s="136"/>
      <c r="Q32" s="136"/>
      <c r="R32" s="136"/>
      <c r="S32" s="136"/>
      <c r="T32" s="136"/>
      <c r="U32" s="136"/>
      <c r="V32" s="136"/>
      <c r="W32" s="136"/>
      <c r="X32" s="136"/>
      <c r="Y32" s="136"/>
      <c r="Z32" s="136"/>
      <c r="AA32" s="136"/>
      <c r="AB32" s="136"/>
      <c r="AC32" s="136"/>
      <c r="AD32" s="136"/>
      <c r="AE32" s="136"/>
      <c r="AF32" s="136"/>
      <c r="AG32" s="136"/>
      <c r="AH32" s="136"/>
      <c r="AI32" s="136"/>
      <c r="AJ32" s="136"/>
      <c r="AK32" s="136"/>
      <c r="AL32" s="136"/>
      <c r="AM32" s="136"/>
      <c r="AN32" s="136"/>
      <c r="AO32" s="136"/>
      <c r="AP32" s="136"/>
      <c r="AQ32" s="136"/>
      <c r="AR32" s="136"/>
      <c r="AS32" s="136"/>
      <c r="AT32" s="136"/>
      <c r="AU32" s="136"/>
      <c r="AV32" s="136"/>
      <c r="AW32" s="136"/>
      <c r="AX32" s="136"/>
      <c r="AY32" s="136"/>
      <c r="AZ32" s="136"/>
      <c r="BA32" s="136"/>
      <c r="BB32" s="136"/>
      <c r="BC32" s="136"/>
      <c r="BD32" s="136"/>
      <c r="BE32" s="136"/>
      <c r="BF32" s="136"/>
      <c r="BG32" s="136"/>
      <c r="BH32" s="136"/>
      <c r="BI32" s="136"/>
      <c r="BJ32" s="136"/>
      <c r="BK32" s="136"/>
      <c r="BL32" s="136"/>
      <c r="BM32" s="136"/>
      <c r="BN32" s="136"/>
      <c r="BO32" s="136"/>
      <c r="BP32" s="136"/>
      <c r="BQ32" s="136"/>
      <c r="BR32" s="136"/>
      <c r="BS32" s="136"/>
      <c r="BT32" s="136"/>
      <c r="BU32" s="136"/>
      <c r="BV32" s="136"/>
      <c r="BW32" s="136"/>
      <c r="BX32" s="136"/>
      <c r="BY32" s="136"/>
      <c r="BZ32" s="136"/>
      <c r="CA32" s="136"/>
      <c r="CB32" s="136"/>
      <c r="CC32" s="136"/>
      <c r="CD32" s="136"/>
      <c r="CE32" s="136"/>
      <c r="CF32" s="136"/>
      <c r="CG32" s="136"/>
      <c r="CH32" s="136"/>
      <c r="CI32" s="136"/>
      <c r="CJ32" s="136"/>
      <c r="CK32" s="136"/>
      <c r="CL32" s="136"/>
      <c r="CM32" s="136"/>
      <c r="CN32" s="136"/>
      <c r="CO32" s="136"/>
      <c r="CP32" s="136"/>
      <c r="CQ32" s="136"/>
      <c r="CR32" s="136"/>
      <c r="CS32" s="136"/>
      <c r="CT32" s="136"/>
      <c r="CU32" s="136"/>
      <c r="CV32" s="136"/>
      <c r="CW32" s="136"/>
      <c r="CX32" s="136"/>
      <c r="CY32" s="136"/>
      <c r="CZ32" s="136"/>
      <c r="DA32" s="136"/>
      <c r="DB32" s="136"/>
      <c r="DC32" s="136"/>
      <c r="DD32" s="136"/>
      <c r="DE32" s="136"/>
      <c r="DF32" s="136"/>
      <c r="DG32" s="136"/>
    </row>
    <row r="33" ht="61.5" customHeight="1">
      <c r="A33" s="121" t="s">
        <v>480</v>
      </c>
      <c r="D33" s="122"/>
      <c r="E33" s="122"/>
      <c r="F33" s="123" t="s">
        <v>462</v>
      </c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  <c r="BA33" s="51"/>
      <c r="BB33" s="51"/>
      <c r="BC33" s="51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51"/>
      <c r="BX33" s="51"/>
      <c r="BY33" s="51"/>
      <c r="BZ33" s="51"/>
      <c r="CA33" s="51"/>
      <c r="CB33" s="51"/>
      <c r="CC33" s="51"/>
      <c r="CD33" s="51"/>
      <c r="CE33" s="51"/>
      <c r="CF33" s="51"/>
      <c r="CG33" s="51"/>
      <c r="CH33" s="51"/>
      <c r="CI33" s="51"/>
      <c r="CJ33" s="51"/>
      <c r="CK33" s="51"/>
      <c r="CL33" s="51"/>
      <c r="CM33" s="51"/>
      <c r="CN33" s="51"/>
      <c r="CO33" s="51"/>
      <c r="CP33" s="51"/>
      <c r="CQ33" s="51"/>
      <c r="CR33" s="51"/>
      <c r="CS33" s="51"/>
      <c r="CT33" s="51"/>
      <c r="CU33" s="51"/>
      <c r="CV33" s="51"/>
      <c r="CW33" s="51"/>
      <c r="CX33" s="51"/>
      <c r="CY33" s="51"/>
      <c r="CZ33" s="51"/>
      <c r="DA33" s="51"/>
      <c r="DB33" s="51"/>
      <c r="DC33" s="51"/>
      <c r="DD33" s="51"/>
      <c r="DE33" s="51"/>
      <c r="DF33" s="51"/>
      <c r="DG33" s="51"/>
    </row>
    <row r="34">
      <c r="A34" s="51" t="s">
        <v>342</v>
      </c>
      <c r="B34" s="168"/>
      <c r="C34" s="169" t="s">
        <v>301</v>
      </c>
      <c r="D34" s="169" t="s">
        <v>309</v>
      </c>
      <c r="E34" s="169"/>
      <c r="F34" s="169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51"/>
      <c r="CG34" s="51"/>
      <c r="CH34" s="51"/>
      <c r="CI34" s="51"/>
      <c r="CJ34" s="51"/>
      <c r="CK34" s="51"/>
      <c r="CL34" s="51"/>
      <c r="CM34" s="51"/>
      <c r="CN34" s="51"/>
      <c r="CO34" s="51"/>
      <c r="CP34" s="51"/>
      <c r="CQ34" s="51"/>
      <c r="CR34" s="51"/>
      <c r="CS34" s="51"/>
      <c r="CT34" s="51"/>
      <c r="CU34" s="51"/>
      <c r="CV34" s="51"/>
      <c r="CW34" s="51"/>
      <c r="CX34" s="51"/>
      <c r="CY34" s="51"/>
      <c r="CZ34" s="51"/>
      <c r="DA34" s="51"/>
      <c r="DB34" s="51"/>
      <c r="DC34" s="51"/>
      <c r="DD34" s="51"/>
      <c r="DE34" s="51"/>
      <c r="DF34" s="51"/>
      <c r="DG34" s="51"/>
    </row>
    <row r="35">
      <c r="A35" s="147"/>
      <c r="B35" s="168"/>
      <c r="C35" s="169">
        <v>1.0</v>
      </c>
      <c r="D35" s="169">
        <v>2.0</v>
      </c>
      <c r="E35" s="169">
        <v>3.0</v>
      </c>
      <c r="F35" s="169">
        <v>4.0</v>
      </c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  <c r="DC35" s="51"/>
      <c r="DD35" s="51"/>
      <c r="DE35" s="51"/>
      <c r="DF35" s="51"/>
      <c r="DG35" s="51"/>
    </row>
    <row r="36">
      <c r="A36" s="170" t="s">
        <v>310</v>
      </c>
      <c r="B36" s="151" t="s">
        <v>463</v>
      </c>
      <c r="C36" s="170" t="s">
        <v>464</v>
      </c>
      <c r="D36" s="170" t="s">
        <v>465</v>
      </c>
      <c r="E36" s="170" t="s">
        <v>466</v>
      </c>
      <c r="F36" s="170" t="s">
        <v>467</v>
      </c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51"/>
      <c r="BX36" s="51"/>
      <c r="BY36" s="51"/>
      <c r="BZ36" s="51"/>
      <c r="CA36" s="51"/>
      <c r="CB36" s="51"/>
      <c r="CC36" s="51"/>
      <c r="CD36" s="51"/>
      <c r="CE36" s="51"/>
      <c r="CF36" s="51"/>
      <c r="CG36" s="51"/>
      <c r="CH36" s="51"/>
      <c r="CI36" s="51"/>
      <c r="CJ36" s="51"/>
      <c r="CK36" s="51"/>
      <c r="CL36" s="51"/>
      <c r="CM36" s="51"/>
      <c r="CN36" s="51"/>
      <c r="CO36" s="51"/>
      <c r="CP36" s="51"/>
      <c r="CQ36" s="51"/>
      <c r="CR36" s="51"/>
      <c r="CS36" s="51"/>
      <c r="CT36" s="51"/>
      <c r="CU36" s="51"/>
      <c r="CV36" s="51"/>
      <c r="CW36" s="51"/>
      <c r="CX36" s="51"/>
      <c r="CY36" s="51"/>
      <c r="CZ36" s="51"/>
      <c r="DA36" s="51"/>
      <c r="DB36" s="51"/>
      <c r="DC36" s="51"/>
      <c r="DD36" s="51"/>
      <c r="DE36" s="51"/>
      <c r="DF36" s="51"/>
      <c r="DG36" s="51"/>
    </row>
    <row r="37">
      <c r="A37" s="131">
        <v>1.0</v>
      </c>
      <c r="B37" s="132" t="s">
        <v>321</v>
      </c>
      <c r="C37" s="131" t="s">
        <v>353</v>
      </c>
      <c r="D37" s="131" t="s">
        <v>366</v>
      </c>
      <c r="E37" s="131" t="s">
        <v>369</v>
      </c>
      <c r="F37" s="13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51"/>
      <c r="BX37" s="51"/>
      <c r="BY37" s="51"/>
      <c r="BZ37" s="51"/>
      <c r="CA37" s="51"/>
      <c r="CB37" s="51"/>
      <c r="CC37" s="51"/>
      <c r="CD37" s="51"/>
      <c r="CE37" s="51"/>
      <c r="CF37" s="51"/>
      <c r="CG37" s="51"/>
      <c r="CH37" s="51"/>
      <c r="CI37" s="51"/>
      <c r="CJ37" s="51"/>
      <c r="CK37" s="51"/>
      <c r="CL37" s="51"/>
      <c r="CM37" s="51"/>
      <c r="CN37" s="51"/>
      <c r="CO37" s="51"/>
      <c r="CP37" s="51"/>
      <c r="CQ37" s="51"/>
      <c r="CR37" s="51"/>
      <c r="CS37" s="51"/>
      <c r="CT37" s="51"/>
      <c r="CU37" s="51"/>
      <c r="CV37" s="51"/>
      <c r="CW37" s="51"/>
      <c r="CX37" s="51"/>
      <c r="CY37" s="51"/>
      <c r="CZ37" s="51"/>
      <c r="DA37" s="51"/>
      <c r="DB37" s="51"/>
      <c r="DC37" s="51"/>
      <c r="DD37" s="51"/>
      <c r="DE37" s="51"/>
      <c r="DF37" s="51"/>
      <c r="DG37" s="51"/>
    </row>
    <row r="38">
      <c r="A38" s="131">
        <v>2.0</v>
      </c>
      <c r="B38" s="132" t="s">
        <v>318</v>
      </c>
      <c r="C38" s="131" t="s">
        <v>378</v>
      </c>
      <c r="D38" s="131" t="s">
        <v>387</v>
      </c>
      <c r="E38" s="131" t="s">
        <v>390</v>
      </c>
      <c r="F38" s="131" t="s">
        <v>481</v>
      </c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51"/>
      <c r="CG38" s="51"/>
      <c r="CH38" s="51"/>
      <c r="CI38" s="51"/>
      <c r="CJ38" s="51"/>
      <c r="CK38" s="51"/>
      <c r="CL38" s="51"/>
      <c r="CM38" s="51"/>
      <c r="CN38" s="51"/>
      <c r="CO38" s="51"/>
      <c r="CP38" s="51"/>
      <c r="CQ38" s="51"/>
      <c r="CR38" s="51"/>
      <c r="CS38" s="51"/>
      <c r="CT38" s="51"/>
      <c r="CU38" s="51"/>
      <c r="CV38" s="51"/>
      <c r="CW38" s="51"/>
      <c r="CX38" s="51"/>
      <c r="CY38" s="51"/>
      <c r="CZ38" s="51"/>
      <c r="DA38" s="51"/>
      <c r="DB38" s="51"/>
      <c r="DC38" s="51"/>
      <c r="DD38" s="51"/>
      <c r="DE38" s="51"/>
      <c r="DF38" s="51"/>
      <c r="DG38" s="51"/>
    </row>
    <row r="39">
      <c r="A39" s="131">
        <v>3.0</v>
      </c>
      <c r="B39" s="132" t="s">
        <v>332</v>
      </c>
      <c r="C39" s="131" t="s">
        <v>400</v>
      </c>
      <c r="D39" s="131" t="s">
        <v>409</v>
      </c>
      <c r="E39" s="131" t="s">
        <v>410</v>
      </c>
      <c r="F39" s="131" t="s">
        <v>415</v>
      </c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51"/>
      <c r="BX39" s="51"/>
      <c r="BY39" s="51"/>
      <c r="BZ39" s="51"/>
      <c r="CA39" s="51"/>
      <c r="CB39" s="51"/>
      <c r="CC39" s="51"/>
      <c r="CD39" s="51"/>
      <c r="CE39" s="51"/>
      <c r="CF39" s="51"/>
      <c r="CG39" s="51"/>
      <c r="CH39" s="51"/>
      <c r="CI39" s="51"/>
      <c r="CJ39" s="51"/>
      <c r="CK39" s="51"/>
      <c r="CL39" s="51"/>
      <c r="CM39" s="51"/>
      <c r="CN39" s="51"/>
      <c r="CO39" s="51"/>
      <c r="CP39" s="51"/>
      <c r="CQ39" s="51"/>
      <c r="CR39" s="51"/>
      <c r="CS39" s="51"/>
      <c r="CT39" s="51"/>
      <c r="CU39" s="51"/>
      <c r="CV39" s="51"/>
      <c r="CW39" s="51"/>
      <c r="CX39" s="51"/>
      <c r="CY39" s="51"/>
      <c r="CZ39" s="51"/>
      <c r="DA39" s="51"/>
      <c r="DB39" s="51"/>
      <c r="DC39" s="51"/>
      <c r="DD39" s="51"/>
      <c r="DE39" s="51"/>
      <c r="DF39" s="51"/>
      <c r="DG39" s="51"/>
    </row>
    <row r="40">
      <c r="A40" s="131">
        <v>4.0</v>
      </c>
      <c r="B40" s="132" t="s">
        <v>323</v>
      </c>
      <c r="C40" s="131" t="s">
        <v>419</v>
      </c>
      <c r="D40" s="131" t="s">
        <v>419</v>
      </c>
      <c r="E40" s="131" t="s">
        <v>434</v>
      </c>
      <c r="F40" s="13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51"/>
      <c r="BX40" s="51"/>
      <c r="BY40" s="51"/>
      <c r="BZ40" s="51"/>
      <c r="CA40" s="51"/>
      <c r="CB40" s="51"/>
      <c r="CC40" s="51"/>
      <c r="CD40" s="51"/>
      <c r="CE40" s="51"/>
      <c r="CF40" s="51"/>
      <c r="CG40" s="51"/>
      <c r="CH40" s="51"/>
      <c r="CI40" s="51"/>
      <c r="CJ40" s="51"/>
      <c r="CK40" s="51"/>
      <c r="CL40" s="51"/>
      <c r="CM40" s="51"/>
      <c r="CN40" s="51"/>
      <c r="CO40" s="51"/>
      <c r="CP40" s="51"/>
      <c r="CQ40" s="51"/>
      <c r="CR40" s="51"/>
      <c r="CS40" s="51"/>
      <c r="CT40" s="51"/>
      <c r="CU40" s="51"/>
      <c r="CV40" s="51"/>
      <c r="CW40" s="51"/>
      <c r="CX40" s="51"/>
      <c r="CY40" s="51"/>
      <c r="CZ40" s="51"/>
      <c r="DA40" s="51"/>
      <c r="DB40" s="51"/>
      <c r="DC40" s="51"/>
      <c r="DD40" s="51"/>
      <c r="DE40" s="51"/>
      <c r="DF40" s="51"/>
      <c r="DG40" s="51"/>
    </row>
    <row r="41">
      <c r="A41" s="145">
        <v>5.0</v>
      </c>
      <c r="B41" s="132" t="s">
        <v>333</v>
      </c>
      <c r="C41" s="131" t="s">
        <v>443</v>
      </c>
      <c r="D41" s="133" t="s">
        <v>448</v>
      </c>
      <c r="E41" s="133"/>
      <c r="F41" s="131" t="s">
        <v>482</v>
      </c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51"/>
      <c r="BL41" s="51"/>
      <c r="BM41" s="51"/>
      <c r="BN41" s="51"/>
      <c r="BO41" s="51"/>
      <c r="BP41" s="51"/>
      <c r="BQ41" s="51"/>
      <c r="BR41" s="51"/>
      <c r="BS41" s="51"/>
      <c r="BT41" s="51"/>
      <c r="BU41" s="51"/>
      <c r="BV41" s="51"/>
      <c r="BW41" s="51"/>
      <c r="BX41" s="51"/>
      <c r="BY41" s="51"/>
      <c r="BZ41" s="51"/>
      <c r="CA41" s="51"/>
      <c r="CB41" s="51"/>
      <c r="CC41" s="51"/>
      <c r="CD41" s="51"/>
      <c r="CE41" s="51"/>
      <c r="CF41" s="51"/>
      <c r="CG41" s="51"/>
      <c r="CH41" s="51"/>
      <c r="CI41" s="51"/>
      <c r="CJ41" s="51"/>
      <c r="CK41" s="51"/>
      <c r="CL41" s="51"/>
      <c r="CM41" s="51"/>
      <c r="CN41" s="51"/>
      <c r="CO41" s="51"/>
      <c r="CP41" s="51"/>
      <c r="CQ41" s="51"/>
      <c r="CR41" s="51"/>
      <c r="CS41" s="51"/>
      <c r="CT41" s="51"/>
      <c r="CU41" s="51"/>
      <c r="CV41" s="51"/>
      <c r="CW41" s="51"/>
      <c r="CX41" s="51"/>
      <c r="CY41" s="51"/>
      <c r="CZ41" s="51"/>
      <c r="DA41" s="51"/>
      <c r="DB41" s="51"/>
      <c r="DC41" s="51"/>
      <c r="DD41" s="51"/>
      <c r="DE41" s="51"/>
      <c r="DF41" s="51"/>
      <c r="DG41" s="51"/>
    </row>
    <row r="42" ht="66.0" customHeight="1">
      <c r="A42" s="135"/>
      <c r="B42" s="136"/>
      <c r="C42" s="137" t="s">
        <v>472</v>
      </c>
      <c r="D42" s="137" t="s">
        <v>469</v>
      </c>
      <c r="E42" s="136"/>
      <c r="F42" s="137" t="s">
        <v>473</v>
      </c>
      <c r="G42" s="136"/>
      <c r="H42" s="136"/>
      <c r="I42" s="136"/>
      <c r="J42" s="136"/>
      <c r="K42" s="136"/>
      <c r="L42" s="136"/>
      <c r="M42" s="136"/>
      <c r="N42" s="136"/>
      <c r="O42" s="136"/>
      <c r="P42" s="136"/>
      <c r="Q42" s="136"/>
      <c r="R42" s="136"/>
      <c r="S42" s="136"/>
      <c r="T42" s="136"/>
      <c r="U42" s="136"/>
      <c r="V42" s="136"/>
      <c r="W42" s="136"/>
      <c r="X42" s="136"/>
      <c r="Y42" s="136"/>
      <c r="Z42" s="136"/>
      <c r="AA42" s="136"/>
      <c r="AB42" s="136"/>
      <c r="AC42" s="136"/>
      <c r="AD42" s="136"/>
      <c r="AE42" s="136"/>
      <c r="AF42" s="136"/>
      <c r="AG42" s="136"/>
      <c r="AH42" s="136"/>
      <c r="AI42" s="136"/>
      <c r="AJ42" s="136"/>
      <c r="AK42" s="136"/>
      <c r="AL42" s="136"/>
      <c r="AM42" s="136"/>
      <c r="AN42" s="136"/>
      <c r="AO42" s="136"/>
      <c r="AP42" s="136"/>
      <c r="AQ42" s="136"/>
      <c r="AR42" s="136"/>
      <c r="AS42" s="136"/>
      <c r="AT42" s="136"/>
      <c r="AU42" s="136"/>
      <c r="AV42" s="136"/>
      <c r="AW42" s="136"/>
      <c r="AX42" s="136"/>
      <c r="AY42" s="136"/>
      <c r="AZ42" s="136"/>
      <c r="BA42" s="136"/>
      <c r="BB42" s="136"/>
      <c r="BC42" s="136"/>
      <c r="BD42" s="136"/>
      <c r="BE42" s="136"/>
      <c r="BF42" s="136"/>
      <c r="BG42" s="136"/>
      <c r="BH42" s="136"/>
      <c r="BI42" s="136"/>
      <c r="BJ42" s="136"/>
      <c r="BK42" s="136"/>
      <c r="BL42" s="136"/>
      <c r="BM42" s="136"/>
      <c r="BN42" s="136"/>
      <c r="BO42" s="136"/>
      <c r="BP42" s="136"/>
      <c r="BQ42" s="136"/>
      <c r="BR42" s="136"/>
      <c r="BS42" s="136"/>
      <c r="BT42" s="136"/>
      <c r="BU42" s="136"/>
      <c r="BV42" s="136"/>
      <c r="BW42" s="136"/>
      <c r="BX42" s="136"/>
      <c r="BY42" s="136"/>
      <c r="BZ42" s="136"/>
      <c r="CA42" s="136"/>
      <c r="CB42" s="136"/>
      <c r="CC42" s="136"/>
      <c r="CD42" s="136"/>
      <c r="CE42" s="136"/>
      <c r="CF42" s="136"/>
      <c r="CG42" s="136"/>
      <c r="CH42" s="136"/>
      <c r="CI42" s="136"/>
      <c r="CJ42" s="136"/>
      <c r="CK42" s="136"/>
      <c r="CL42" s="136"/>
      <c r="CM42" s="136"/>
      <c r="CN42" s="136"/>
      <c r="CO42" s="136"/>
      <c r="CP42" s="136"/>
      <c r="CQ42" s="136"/>
      <c r="CR42" s="136"/>
      <c r="CS42" s="136"/>
      <c r="CT42" s="136"/>
      <c r="CU42" s="136"/>
      <c r="CV42" s="136"/>
      <c r="CW42" s="136"/>
      <c r="CX42" s="136"/>
      <c r="CY42" s="136"/>
      <c r="CZ42" s="136"/>
      <c r="DA42" s="136"/>
      <c r="DB42" s="136"/>
      <c r="DC42" s="136"/>
      <c r="DD42" s="136"/>
      <c r="DE42" s="136"/>
      <c r="DF42" s="136"/>
      <c r="DG42" s="136"/>
    </row>
    <row r="43" ht="61.5" customHeight="1">
      <c r="A43" s="121" t="s">
        <v>483</v>
      </c>
      <c r="D43" s="122"/>
      <c r="E43" s="122"/>
      <c r="F43" s="123" t="s">
        <v>462</v>
      </c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51"/>
      <c r="BV43" s="51"/>
      <c r="BW43" s="51"/>
      <c r="BX43" s="51"/>
      <c r="BY43" s="51"/>
      <c r="BZ43" s="51"/>
      <c r="CA43" s="51"/>
      <c r="CB43" s="51"/>
      <c r="CC43" s="51"/>
      <c r="CD43" s="51"/>
      <c r="CE43" s="51"/>
      <c r="CF43" s="51"/>
      <c r="CG43" s="51"/>
      <c r="CH43" s="51"/>
      <c r="CI43" s="51"/>
      <c r="CJ43" s="51"/>
      <c r="CK43" s="51"/>
      <c r="CL43" s="51"/>
      <c r="CM43" s="51"/>
      <c r="CN43" s="51"/>
      <c r="CO43" s="51"/>
      <c r="CP43" s="51"/>
      <c r="CQ43" s="51"/>
      <c r="CR43" s="51"/>
      <c r="CS43" s="51"/>
      <c r="CT43" s="51"/>
      <c r="CU43" s="51"/>
      <c r="CV43" s="51"/>
      <c r="CW43" s="51"/>
      <c r="CX43" s="51"/>
      <c r="CY43" s="51"/>
      <c r="CZ43" s="51"/>
      <c r="DA43" s="51"/>
      <c r="DB43" s="51"/>
      <c r="DC43" s="51"/>
      <c r="DD43" s="51"/>
      <c r="DE43" s="51"/>
      <c r="DF43" s="51"/>
      <c r="DG43" s="51"/>
    </row>
    <row r="44">
      <c r="D44" s="124"/>
      <c r="E44" s="124"/>
      <c r="F44" s="124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51"/>
      <c r="BC44" s="51"/>
      <c r="BD44" s="51"/>
      <c r="BE44" s="51"/>
      <c r="BF44" s="51"/>
      <c r="BG44" s="51"/>
      <c r="BH44" s="51"/>
      <c r="BI44" s="51"/>
      <c r="BJ44" s="51"/>
      <c r="BK44" s="51"/>
      <c r="BL44" s="51"/>
      <c r="BM44" s="51"/>
      <c r="BN44" s="51"/>
      <c r="BO44" s="51"/>
      <c r="BP44" s="51"/>
      <c r="BQ44" s="51"/>
      <c r="BR44" s="51"/>
      <c r="BS44" s="51"/>
      <c r="BT44" s="51"/>
      <c r="BU44" s="51"/>
      <c r="BV44" s="51"/>
      <c r="BW44" s="51"/>
      <c r="BX44" s="51"/>
      <c r="BY44" s="51"/>
      <c r="BZ44" s="51"/>
      <c r="CA44" s="51"/>
      <c r="CB44" s="51"/>
      <c r="CC44" s="51"/>
      <c r="CD44" s="51"/>
      <c r="CE44" s="51"/>
      <c r="CF44" s="51"/>
      <c r="CG44" s="51"/>
      <c r="CH44" s="51"/>
      <c r="CI44" s="51"/>
      <c r="CJ44" s="51"/>
      <c r="CK44" s="51"/>
      <c r="CL44" s="51"/>
      <c r="CM44" s="51"/>
      <c r="CN44" s="51"/>
      <c r="CO44" s="51"/>
      <c r="CP44" s="51"/>
      <c r="CQ44" s="51"/>
      <c r="CR44" s="51"/>
      <c r="CS44" s="51"/>
      <c r="CT44" s="51"/>
      <c r="CU44" s="51"/>
      <c r="CV44" s="51"/>
      <c r="CW44" s="51"/>
      <c r="CX44" s="51"/>
      <c r="CY44" s="51"/>
      <c r="CZ44" s="51"/>
      <c r="DA44" s="51"/>
      <c r="DB44" s="51"/>
      <c r="DC44" s="51"/>
      <c r="DD44" s="51"/>
      <c r="DE44" s="51"/>
      <c r="DF44" s="51"/>
      <c r="DG44" s="51"/>
    </row>
    <row r="45">
      <c r="D45" s="149"/>
      <c r="E45" s="149"/>
      <c r="F45" s="149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  <c r="BB45" s="51"/>
      <c r="BC45" s="51"/>
      <c r="BD45" s="51"/>
      <c r="BE45" s="51"/>
      <c r="BF45" s="51"/>
      <c r="BG45" s="51"/>
      <c r="BH45" s="51"/>
      <c r="BI45" s="51"/>
      <c r="BJ45" s="51"/>
      <c r="BK45" s="51"/>
      <c r="BL45" s="51"/>
      <c r="BM45" s="51"/>
      <c r="BN45" s="51"/>
      <c r="BO45" s="51"/>
      <c r="BP45" s="51"/>
      <c r="BQ45" s="51"/>
      <c r="BR45" s="51"/>
      <c r="BS45" s="51"/>
      <c r="BT45" s="51"/>
      <c r="BU45" s="51"/>
      <c r="BV45" s="51"/>
      <c r="BW45" s="51"/>
      <c r="BX45" s="51"/>
      <c r="BY45" s="51"/>
      <c r="BZ45" s="51"/>
      <c r="CA45" s="51"/>
      <c r="CB45" s="51"/>
      <c r="CC45" s="51"/>
      <c r="CD45" s="51"/>
      <c r="CE45" s="51"/>
      <c r="CF45" s="51"/>
      <c r="CG45" s="51"/>
      <c r="CH45" s="51"/>
      <c r="CI45" s="51"/>
      <c r="CJ45" s="51"/>
      <c r="CK45" s="51"/>
      <c r="CL45" s="51"/>
      <c r="CM45" s="51"/>
      <c r="CN45" s="51"/>
      <c r="CO45" s="51"/>
      <c r="CP45" s="51"/>
      <c r="CQ45" s="51"/>
      <c r="CR45" s="51"/>
      <c r="CS45" s="51"/>
      <c r="CT45" s="51"/>
      <c r="CU45" s="51"/>
      <c r="CV45" s="51"/>
      <c r="CW45" s="51"/>
      <c r="CX45" s="51"/>
      <c r="CY45" s="51"/>
      <c r="CZ45" s="51"/>
      <c r="DA45" s="51"/>
      <c r="DB45" s="51"/>
      <c r="DC45" s="51"/>
      <c r="DD45" s="51"/>
      <c r="DE45" s="51"/>
      <c r="DF45" s="51"/>
      <c r="DG45" s="51"/>
    </row>
    <row r="46">
      <c r="D46" s="130"/>
      <c r="E46" s="130"/>
      <c r="F46" s="130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51"/>
      <c r="BC46" s="51"/>
      <c r="BD46" s="51"/>
      <c r="BE46" s="51"/>
      <c r="BF46" s="51"/>
      <c r="BG46" s="51"/>
      <c r="BH46" s="51"/>
      <c r="BI46" s="51"/>
      <c r="BJ46" s="51"/>
      <c r="BK46" s="51"/>
      <c r="BL46" s="51"/>
      <c r="BM46" s="51"/>
      <c r="BN46" s="51"/>
      <c r="BO46" s="51"/>
      <c r="BP46" s="51"/>
      <c r="BQ46" s="51"/>
      <c r="BR46" s="51"/>
      <c r="BS46" s="51"/>
      <c r="BT46" s="51"/>
      <c r="BU46" s="51"/>
      <c r="BV46" s="51"/>
      <c r="BW46" s="51"/>
      <c r="BX46" s="51"/>
      <c r="BY46" s="51"/>
      <c r="BZ46" s="51"/>
      <c r="CA46" s="51"/>
      <c r="CB46" s="51"/>
      <c r="CC46" s="51"/>
      <c r="CD46" s="51"/>
      <c r="CE46" s="51"/>
      <c r="CF46" s="51"/>
      <c r="CG46" s="51"/>
      <c r="CH46" s="51"/>
      <c r="CI46" s="51"/>
      <c r="CJ46" s="51"/>
      <c r="CK46" s="51"/>
      <c r="CL46" s="51"/>
      <c r="CM46" s="51"/>
      <c r="CN46" s="51"/>
      <c r="CO46" s="51"/>
      <c r="CP46" s="51"/>
      <c r="CQ46" s="51"/>
      <c r="CR46" s="51"/>
      <c r="CS46" s="51"/>
      <c r="CT46" s="51"/>
      <c r="CU46" s="51"/>
      <c r="CV46" s="51"/>
      <c r="CW46" s="51"/>
      <c r="CX46" s="51"/>
      <c r="CY46" s="51"/>
      <c r="CZ46" s="51"/>
      <c r="DA46" s="51"/>
      <c r="DB46" s="51"/>
      <c r="DC46" s="51"/>
      <c r="DD46" s="51"/>
      <c r="DE46" s="51"/>
      <c r="DF46" s="51"/>
      <c r="DG46" s="51"/>
    </row>
    <row r="47">
      <c r="D47" s="131"/>
      <c r="E47" s="131"/>
      <c r="F47" s="13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  <c r="BC47" s="51"/>
      <c r="BD47" s="51"/>
      <c r="BE47" s="51"/>
      <c r="BF47" s="51"/>
      <c r="BG47" s="51"/>
      <c r="BH47" s="51"/>
      <c r="BI47" s="51"/>
      <c r="BJ47" s="51"/>
      <c r="BK47" s="51"/>
      <c r="BL47" s="51"/>
      <c r="BM47" s="51"/>
      <c r="BN47" s="51"/>
      <c r="BO47" s="51"/>
      <c r="BP47" s="51"/>
      <c r="BQ47" s="51"/>
      <c r="BR47" s="51"/>
      <c r="BS47" s="51"/>
      <c r="BT47" s="51"/>
      <c r="BU47" s="51"/>
      <c r="BV47" s="51"/>
      <c r="BW47" s="51"/>
      <c r="BX47" s="51"/>
      <c r="BY47" s="51"/>
      <c r="BZ47" s="51"/>
      <c r="CA47" s="51"/>
      <c r="CB47" s="51"/>
      <c r="CC47" s="51"/>
      <c r="CD47" s="51"/>
      <c r="CE47" s="51"/>
      <c r="CF47" s="51"/>
      <c r="CG47" s="51"/>
      <c r="CH47" s="51"/>
      <c r="CI47" s="51"/>
      <c r="CJ47" s="51"/>
      <c r="CK47" s="51"/>
      <c r="CL47" s="51"/>
      <c r="CM47" s="51"/>
      <c r="CN47" s="51"/>
      <c r="CO47" s="51"/>
      <c r="CP47" s="51"/>
      <c r="CQ47" s="51"/>
      <c r="CR47" s="51"/>
      <c r="CS47" s="51"/>
      <c r="CT47" s="51"/>
      <c r="CU47" s="51"/>
      <c r="CV47" s="51"/>
      <c r="CW47" s="51"/>
      <c r="CX47" s="51"/>
      <c r="CY47" s="51"/>
      <c r="CZ47" s="51"/>
      <c r="DA47" s="51"/>
      <c r="DB47" s="51"/>
      <c r="DC47" s="51"/>
      <c r="DD47" s="51"/>
      <c r="DE47" s="51"/>
      <c r="DF47" s="51"/>
      <c r="DG47" s="51"/>
    </row>
    <row r="48">
      <c r="D48" s="131"/>
      <c r="E48" s="131"/>
      <c r="F48" s="13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</row>
    <row r="49">
      <c r="D49" s="131"/>
      <c r="E49" s="131"/>
      <c r="F49" s="13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</row>
    <row r="50">
      <c r="D50" s="131"/>
      <c r="E50" s="131"/>
      <c r="F50" s="13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</row>
    <row r="51">
      <c r="D51" s="131"/>
      <c r="E51" s="131"/>
      <c r="F51" s="13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</row>
    <row r="52" ht="66.0" customHeight="1">
      <c r="D52" s="137" t="s">
        <v>469</v>
      </c>
      <c r="E52" s="136"/>
      <c r="F52" s="137" t="s">
        <v>473</v>
      </c>
      <c r="G52" s="136"/>
      <c r="H52" s="136"/>
      <c r="I52" s="136"/>
      <c r="J52" s="136"/>
      <c r="K52" s="136"/>
      <c r="L52" s="136"/>
      <c r="M52" s="136"/>
      <c r="N52" s="136"/>
      <c r="O52" s="136"/>
      <c r="P52" s="136"/>
      <c r="Q52" s="136"/>
      <c r="R52" s="136"/>
      <c r="S52" s="136"/>
      <c r="T52" s="136"/>
      <c r="U52" s="136"/>
      <c r="V52" s="136"/>
      <c r="W52" s="136"/>
      <c r="X52" s="136"/>
      <c r="Y52" s="136"/>
      <c r="Z52" s="136"/>
      <c r="AA52" s="136"/>
      <c r="AB52" s="136"/>
      <c r="AC52" s="136"/>
      <c r="AD52" s="136"/>
      <c r="AE52" s="136"/>
      <c r="AF52" s="136"/>
      <c r="AG52" s="136"/>
      <c r="AH52" s="136"/>
      <c r="AI52" s="136"/>
      <c r="AJ52" s="136"/>
      <c r="AK52" s="136"/>
      <c r="AL52" s="136"/>
      <c r="AM52" s="136"/>
      <c r="AN52" s="136"/>
      <c r="AO52" s="136"/>
      <c r="AP52" s="136"/>
      <c r="AQ52" s="136"/>
      <c r="AR52" s="136"/>
      <c r="AS52" s="136"/>
      <c r="AT52" s="136"/>
      <c r="AU52" s="136"/>
      <c r="AV52" s="136"/>
      <c r="AW52" s="136"/>
      <c r="AX52" s="136"/>
      <c r="AY52" s="136"/>
      <c r="AZ52" s="136"/>
      <c r="BA52" s="136"/>
      <c r="BB52" s="136"/>
      <c r="BC52" s="136"/>
      <c r="BD52" s="136"/>
      <c r="BE52" s="136"/>
      <c r="BF52" s="136"/>
      <c r="BG52" s="136"/>
      <c r="BH52" s="136"/>
      <c r="BI52" s="136"/>
      <c r="BJ52" s="136"/>
      <c r="BK52" s="136"/>
      <c r="BL52" s="136"/>
      <c r="BM52" s="136"/>
      <c r="BN52" s="136"/>
      <c r="BO52" s="136"/>
      <c r="BP52" s="136"/>
      <c r="BQ52" s="136"/>
      <c r="BR52" s="136"/>
      <c r="BS52" s="136"/>
      <c r="BT52" s="136"/>
      <c r="BU52" s="136"/>
      <c r="BV52" s="136"/>
      <c r="BW52" s="136"/>
      <c r="BX52" s="136"/>
      <c r="BY52" s="136"/>
      <c r="BZ52" s="136"/>
      <c r="CA52" s="136"/>
      <c r="CB52" s="136"/>
      <c r="CC52" s="136"/>
      <c r="CD52" s="136"/>
      <c r="CE52" s="136"/>
      <c r="CF52" s="136"/>
      <c r="CG52" s="136"/>
      <c r="CH52" s="136"/>
      <c r="CI52" s="136"/>
      <c r="CJ52" s="136"/>
      <c r="CK52" s="136"/>
      <c r="CL52" s="136"/>
      <c r="CM52" s="136"/>
      <c r="CN52" s="136"/>
      <c r="CO52" s="136"/>
      <c r="CP52" s="136"/>
      <c r="CQ52" s="136"/>
      <c r="CR52" s="136"/>
      <c r="CS52" s="136"/>
      <c r="CT52" s="136"/>
      <c r="CU52" s="136"/>
      <c r="CV52" s="136"/>
      <c r="CW52" s="136"/>
      <c r="CX52" s="136"/>
      <c r="CY52" s="136"/>
      <c r="CZ52" s="136"/>
      <c r="DA52" s="136"/>
      <c r="DB52" s="136"/>
      <c r="DC52" s="136"/>
      <c r="DD52" s="136"/>
      <c r="DE52" s="136"/>
      <c r="DF52" s="136"/>
      <c r="DG52" s="136"/>
    </row>
    <row r="53">
      <c r="A53" s="51"/>
      <c r="B53" s="136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</row>
    <row r="54">
      <c r="A54" s="51"/>
      <c r="B54" s="136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</row>
    <row r="55">
      <c r="A55" s="51"/>
      <c r="B55" s="136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</row>
    <row r="56">
      <c r="A56" s="51"/>
      <c r="B56" s="136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</row>
    <row r="57">
      <c r="A57" s="51"/>
      <c r="B57" s="136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</row>
    <row r="58">
      <c r="A58" s="51"/>
      <c r="B58" s="136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</row>
    <row r="59">
      <c r="A59" s="51"/>
      <c r="B59" s="136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</row>
    <row r="60">
      <c r="A60" s="51"/>
      <c r="B60" s="136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</row>
    <row r="61">
      <c r="A61" s="51"/>
      <c r="B61" s="136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</row>
    <row r="62">
      <c r="A62" s="51"/>
      <c r="B62" s="136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</row>
    <row r="63">
      <c r="A63" s="51"/>
      <c r="B63" s="136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</row>
    <row r="64">
      <c r="A64" s="51"/>
      <c r="B64" s="136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</row>
    <row r="65">
      <c r="A65" s="51"/>
      <c r="B65" s="136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</row>
    <row r="66">
      <c r="A66" s="51"/>
      <c r="B66" s="136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</row>
    <row r="67">
      <c r="A67" s="51"/>
      <c r="B67" s="136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</row>
    <row r="68">
      <c r="A68" s="51"/>
      <c r="B68" s="136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</row>
    <row r="69">
      <c r="A69" s="51"/>
      <c r="B69" s="136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</row>
    <row r="70">
      <c r="A70" s="51"/>
      <c r="B70" s="136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</row>
    <row r="71">
      <c r="A71" s="51"/>
      <c r="B71" s="136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</row>
    <row r="72">
      <c r="A72" s="51"/>
      <c r="B72" s="136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</row>
    <row r="73">
      <c r="A73" s="51"/>
      <c r="B73" s="136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</row>
    <row r="74">
      <c r="A74" s="51"/>
      <c r="B74" s="136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</row>
    <row r="75">
      <c r="A75" s="51"/>
      <c r="B75" s="136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</row>
    <row r="76">
      <c r="A76" s="51"/>
      <c r="B76" s="136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</row>
    <row r="77">
      <c r="A77" s="51"/>
      <c r="B77" s="136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</row>
    <row r="78">
      <c r="A78" s="51"/>
      <c r="B78" s="136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</row>
    <row r="79">
      <c r="A79" s="51"/>
      <c r="B79" s="136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</row>
    <row r="80">
      <c r="A80" s="51"/>
      <c r="B80" s="136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</row>
    <row r="81">
      <c r="A81" s="51"/>
      <c r="B81" s="136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</row>
    <row r="82">
      <c r="A82" s="51"/>
      <c r="B82" s="136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</row>
    <row r="83">
      <c r="A83" s="51"/>
      <c r="B83" s="136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</row>
    <row r="84">
      <c r="A84" s="51"/>
      <c r="B84" s="136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</row>
    <row r="85">
      <c r="A85" s="51"/>
      <c r="B85" s="136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</row>
    <row r="86">
      <c r="A86" s="51"/>
      <c r="B86" s="136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</row>
    <row r="87">
      <c r="A87" s="51"/>
      <c r="B87" s="136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</row>
    <row r="88">
      <c r="A88" s="51"/>
      <c r="B88" s="136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</row>
    <row r="89">
      <c r="A89" s="51"/>
      <c r="B89" s="136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</row>
    <row r="90">
      <c r="A90" s="51"/>
      <c r="B90" s="136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</row>
    <row r="91">
      <c r="A91" s="51"/>
      <c r="B91" s="136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</row>
    <row r="92">
      <c r="A92" s="51"/>
      <c r="B92" s="136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</row>
    <row r="93">
      <c r="A93" s="51"/>
      <c r="B93" s="136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</row>
    <row r="94">
      <c r="A94" s="51"/>
      <c r="B94" s="136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</row>
    <row r="95">
      <c r="A95" s="51"/>
      <c r="B95" s="136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</row>
    <row r="96">
      <c r="A96" s="51"/>
      <c r="B96" s="136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</row>
    <row r="97">
      <c r="A97" s="51"/>
      <c r="B97" s="136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</row>
    <row r="98">
      <c r="A98" s="51"/>
      <c r="B98" s="136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</row>
    <row r="99">
      <c r="A99" s="51"/>
      <c r="B99" s="136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  <c r="DA99" s="51"/>
      <c r="DB99" s="51"/>
      <c r="DC99" s="51"/>
      <c r="DD99" s="51"/>
      <c r="DE99" s="51"/>
      <c r="DF99" s="51"/>
      <c r="DG99" s="51"/>
    </row>
    <row r="100">
      <c r="A100" s="51"/>
      <c r="B100" s="136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51"/>
      <c r="CG100" s="51"/>
      <c r="CH100" s="51"/>
      <c r="CI100" s="51"/>
      <c r="CJ100" s="51"/>
      <c r="CK100" s="51"/>
      <c r="CL100" s="51"/>
      <c r="CM100" s="51"/>
      <c r="CN100" s="51"/>
      <c r="CO100" s="51"/>
      <c r="CP100" s="51"/>
      <c r="CQ100" s="51"/>
      <c r="CR100" s="51"/>
      <c r="CS100" s="51"/>
      <c r="CT100" s="51"/>
      <c r="CU100" s="51"/>
      <c r="CV100" s="51"/>
      <c r="CW100" s="51"/>
      <c r="CX100" s="51"/>
      <c r="CY100" s="51"/>
      <c r="CZ100" s="51"/>
      <c r="DA100" s="51"/>
      <c r="DB100" s="51"/>
      <c r="DC100" s="51"/>
      <c r="DD100" s="51"/>
      <c r="DE100" s="51"/>
      <c r="DF100" s="51"/>
      <c r="DG100" s="51"/>
    </row>
    <row r="101">
      <c r="A101" s="51"/>
      <c r="B101" s="136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51"/>
      <c r="CK101" s="51"/>
      <c r="CL101" s="51"/>
      <c r="CM101" s="51"/>
      <c r="CN101" s="51"/>
      <c r="CO101" s="51"/>
      <c r="CP101" s="51"/>
      <c r="CQ101" s="51"/>
      <c r="CR101" s="51"/>
      <c r="CS101" s="51"/>
      <c r="CT101" s="51"/>
      <c r="CU101" s="51"/>
      <c r="CV101" s="51"/>
      <c r="CW101" s="51"/>
      <c r="CX101" s="51"/>
      <c r="CY101" s="51"/>
      <c r="CZ101" s="51"/>
      <c r="DA101" s="51"/>
      <c r="DB101" s="51"/>
      <c r="DC101" s="51"/>
      <c r="DD101" s="51"/>
      <c r="DE101" s="51"/>
      <c r="DF101" s="51"/>
      <c r="DG101" s="51"/>
    </row>
    <row r="102">
      <c r="A102" s="51"/>
      <c r="B102" s="136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51"/>
      <c r="CA102" s="51"/>
      <c r="CB102" s="51"/>
      <c r="CC102" s="51"/>
      <c r="CD102" s="51"/>
      <c r="CE102" s="51"/>
      <c r="CF102" s="51"/>
      <c r="CG102" s="51"/>
      <c r="CH102" s="51"/>
      <c r="CI102" s="51"/>
      <c r="CJ102" s="51"/>
      <c r="CK102" s="51"/>
      <c r="CL102" s="51"/>
      <c r="CM102" s="51"/>
      <c r="CN102" s="51"/>
      <c r="CO102" s="51"/>
      <c r="CP102" s="51"/>
      <c r="CQ102" s="51"/>
      <c r="CR102" s="51"/>
      <c r="CS102" s="51"/>
      <c r="CT102" s="51"/>
      <c r="CU102" s="51"/>
      <c r="CV102" s="51"/>
      <c r="CW102" s="51"/>
      <c r="CX102" s="51"/>
      <c r="CY102" s="51"/>
      <c r="CZ102" s="51"/>
      <c r="DA102" s="51"/>
      <c r="DB102" s="51"/>
      <c r="DC102" s="51"/>
      <c r="DD102" s="51"/>
      <c r="DE102" s="51"/>
      <c r="DF102" s="51"/>
      <c r="DG102" s="51"/>
    </row>
    <row r="103">
      <c r="A103" s="51"/>
      <c r="B103" s="136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  <c r="CS103" s="51"/>
      <c r="CT103" s="51"/>
      <c r="CU103" s="51"/>
      <c r="CV103" s="51"/>
      <c r="CW103" s="51"/>
      <c r="CX103" s="51"/>
      <c r="CY103" s="51"/>
      <c r="CZ103" s="51"/>
      <c r="DA103" s="51"/>
      <c r="DB103" s="51"/>
      <c r="DC103" s="51"/>
      <c r="DD103" s="51"/>
      <c r="DE103" s="51"/>
      <c r="DF103" s="51"/>
      <c r="DG103" s="51"/>
    </row>
    <row r="104">
      <c r="A104" s="51"/>
      <c r="B104" s="136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  <c r="BR104" s="51"/>
      <c r="BS104" s="51"/>
      <c r="BT104" s="51"/>
      <c r="BU104" s="51"/>
      <c r="BV104" s="51"/>
      <c r="BW104" s="51"/>
      <c r="BX104" s="51"/>
      <c r="BY104" s="51"/>
      <c r="BZ104" s="51"/>
      <c r="CA104" s="51"/>
      <c r="CB104" s="51"/>
      <c r="CC104" s="51"/>
      <c r="CD104" s="51"/>
      <c r="CE104" s="51"/>
      <c r="CF104" s="51"/>
      <c r="CG104" s="51"/>
      <c r="CH104" s="51"/>
      <c r="CI104" s="51"/>
      <c r="CJ104" s="51"/>
      <c r="CK104" s="51"/>
      <c r="CL104" s="51"/>
      <c r="CM104" s="51"/>
      <c r="CN104" s="51"/>
      <c r="CO104" s="51"/>
      <c r="CP104" s="51"/>
      <c r="CQ104" s="51"/>
      <c r="CR104" s="51"/>
      <c r="CS104" s="51"/>
      <c r="CT104" s="51"/>
      <c r="CU104" s="51"/>
      <c r="CV104" s="51"/>
      <c r="CW104" s="51"/>
      <c r="CX104" s="51"/>
      <c r="CY104" s="51"/>
      <c r="CZ104" s="51"/>
      <c r="DA104" s="51"/>
      <c r="DB104" s="51"/>
      <c r="DC104" s="51"/>
      <c r="DD104" s="51"/>
      <c r="DE104" s="51"/>
      <c r="DF104" s="51"/>
      <c r="DG104" s="51"/>
    </row>
    <row r="105">
      <c r="A105" s="51"/>
      <c r="B105" s="136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  <c r="BR105" s="51"/>
      <c r="BS105" s="51"/>
      <c r="BT105" s="5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51"/>
      <c r="CG105" s="51"/>
      <c r="CH105" s="51"/>
      <c r="CI105" s="51"/>
      <c r="CJ105" s="51"/>
      <c r="CK105" s="51"/>
      <c r="CL105" s="51"/>
      <c r="CM105" s="51"/>
      <c r="CN105" s="51"/>
      <c r="CO105" s="51"/>
      <c r="CP105" s="51"/>
      <c r="CQ105" s="51"/>
      <c r="CR105" s="51"/>
      <c r="CS105" s="51"/>
      <c r="CT105" s="51"/>
      <c r="CU105" s="51"/>
      <c r="CV105" s="51"/>
      <c r="CW105" s="51"/>
      <c r="CX105" s="51"/>
      <c r="CY105" s="51"/>
      <c r="CZ105" s="51"/>
      <c r="DA105" s="51"/>
      <c r="DB105" s="51"/>
      <c r="DC105" s="51"/>
      <c r="DD105" s="51"/>
      <c r="DE105" s="51"/>
      <c r="DF105" s="51"/>
      <c r="DG105" s="51"/>
    </row>
    <row r="106">
      <c r="A106" s="51"/>
      <c r="B106" s="136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51"/>
      <c r="CD106" s="51"/>
      <c r="CE106" s="51"/>
      <c r="CF106" s="51"/>
      <c r="CG106" s="51"/>
      <c r="CH106" s="51"/>
      <c r="CI106" s="51"/>
      <c r="CJ106" s="51"/>
      <c r="CK106" s="51"/>
      <c r="CL106" s="51"/>
      <c r="CM106" s="51"/>
      <c r="CN106" s="51"/>
      <c r="CO106" s="51"/>
      <c r="CP106" s="51"/>
      <c r="CQ106" s="51"/>
      <c r="CR106" s="51"/>
      <c r="CS106" s="51"/>
      <c r="CT106" s="51"/>
      <c r="CU106" s="51"/>
      <c r="CV106" s="51"/>
      <c r="CW106" s="51"/>
      <c r="CX106" s="51"/>
      <c r="CY106" s="51"/>
      <c r="CZ106" s="51"/>
      <c r="DA106" s="51"/>
      <c r="DB106" s="51"/>
      <c r="DC106" s="51"/>
      <c r="DD106" s="51"/>
      <c r="DE106" s="51"/>
      <c r="DF106" s="51"/>
      <c r="DG106" s="51"/>
    </row>
    <row r="107">
      <c r="A107" s="51"/>
      <c r="B107" s="136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51"/>
      <c r="BT107" s="51"/>
      <c r="BU107" s="51"/>
      <c r="BV107" s="51"/>
      <c r="BW107" s="51"/>
      <c r="BX107" s="51"/>
      <c r="BY107" s="51"/>
      <c r="BZ107" s="51"/>
      <c r="CA107" s="51"/>
      <c r="CB107" s="51"/>
      <c r="CC107" s="51"/>
      <c r="CD107" s="51"/>
      <c r="CE107" s="51"/>
      <c r="CF107" s="51"/>
      <c r="CG107" s="51"/>
      <c r="CH107" s="51"/>
      <c r="CI107" s="51"/>
      <c r="CJ107" s="51"/>
      <c r="CK107" s="51"/>
      <c r="CL107" s="51"/>
      <c r="CM107" s="51"/>
      <c r="CN107" s="51"/>
      <c r="CO107" s="51"/>
      <c r="CP107" s="51"/>
      <c r="CQ107" s="51"/>
      <c r="CR107" s="51"/>
      <c r="CS107" s="51"/>
      <c r="CT107" s="51"/>
      <c r="CU107" s="51"/>
      <c r="CV107" s="51"/>
      <c r="CW107" s="51"/>
      <c r="CX107" s="51"/>
      <c r="CY107" s="51"/>
      <c r="CZ107" s="51"/>
      <c r="DA107" s="51"/>
      <c r="DB107" s="51"/>
      <c r="DC107" s="51"/>
      <c r="DD107" s="51"/>
      <c r="DE107" s="51"/>
      <c r="DF107" s="51"/>
      <c r="DG107" s="51"/>
    </row>
    <row r="108">
      <c r="A108" s="51"/>
      <c r="B108" s="136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  <c r="BR108" s="51"/>
      <c r="BS108" s="51"/>
      <c r="BT108" s="51"/>
      <c r="BU108" s="51"/>
      <c r="BV108" s="51"/>
      <c r="BW108" s="51"/>
      <c r="BX108" s="51"/>
      <c r="BY108" s="51"/>
      <c r="BZ108" s="51"/>
      <c r="CA108" s="51"/>
      <c r="CB108" s="51"/>
      <c r="CC108" s="51"/>
      <c r="CD108" s="51"/>
      <c r="CE108" s="51"/>
      <c r="CF108" s="51"/>
      <c r="CG108" s="51"/>
      <c r="CH108" s="51"/>
      <c r="CI108" s="51"/>
      <c r="CJ108" s="51"/>
      <c r="CK108" s="51"/>
      <c r="CL108" s="51"/>
      <c r="CM108" s="51"/>
      <c r="CN108" s="51"/>
      <c r="CO108" s="51"/>
      <c r="CP108" s="51"/>
      <c r="CQ108" s="51"/>
      <c r="CR108" s="51"/>
      <c r="CS108" s="51"/>
      <c r="CT108" s="51"/>
      <c r="CU108" s="51"/>
      <c r="CV108" s="51"/>
      <c r="CW108" s="51"/>
      <c r="CX108" s="51"/>
      <c r="CY108" s="51"/>
      <c r="CZ108" s="51"/>
      <c r="DA108" s="51"/>
      <c r="DB108" s="51"/>
      <c r="DC108" s="51"/>
      <c r="DD108" s="51"/>
      <c r="DE108" s="51"/>
      <c r="DF108" s="51"/>
      <c r="DG108" s="51"/>
    </row>
    <row r="109">
      <c r="A109" s="51"/>
      <c r="B109" s="136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51"/>
      <c r="CG109" s="51"/>
      <c r="CH109" s="51"/>
      <c r="CI109" s="51"/>
      <c r="CJ109" s="51"/>
      <c r="CK109" s="51"/>
      <c r="CL109" s="51"/>
      <c r="CM109" s="51"/>
      <c r="CN109" s="51"/>
      <c r="CO109" s="51"/>
      <c r="CP109" s="51"/>
      <c r="CQ109" s="51"/>
      <c r="CR109" s="51"/>
      <c r="CS109" s="51"/>
      <c r="CT109" s="51"/>
      <c r="CU109" s="51"/>
      <c r="CV109" s="51"/>
      <c r="CW109" s="51"/>
      <c r="CX109" s="51"/>
      <c r="CY109" s="51"/>
      <c r="CZ109" s="51"/>
      <c r="DA109" s="51"/>
      <c r="DB109" s="51"/>
      <c r="DC109" s="51"/>
      <c r="DD109" s="51"/>
      <c r="DE109" s="51"/>
      <c r="DF109" s="51"/>
      <c r="DG109" s="51"/>
    </row>
    <row r="110">
      <c r="A110" s="51"/>
      <c r="B110" s="136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  <c r="DA110" s="51"/>
      <c r="DB110" s="51"/>
      <c r="DC110" s="51"/>
      <c r="DD110" s="51"/>
      <c r="DE110" s="51"/>
      <c r="DF110" s="51"/>
      <c r="DG110" s="51"/>
    </row>
    <row r="111">
      <c r="A111" s="51"/>
      <c r="B111" s="136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  <c r="BR111" s="51"/>
      <c r="BS111" s="51"/>
      <c r="BT111" s="51"/>
      <c r="BU111" s="51"/>
      <c r="BV111" s="51"/>
      <c r="BW111" s="51"/>
      <c r="BX111" s="51"/>
      <c r="BY111" s="51"/>
      <c r="BZ111" s="51"/>
      <c r="CA111" s="51"/>
      <c r="CB111" s="51"/>
      <c r="CC111" s="51"/>
      <c r="CD111" s="51"/>
      <c r="CE111" s="51"/>
      <c r="CF111" s="51"/>
      <c r="CG111" s="51"/>
      <c r="CH111" s="51"/>
      <c r="CI111" s="51"/>
      <c r="CJ111" s="51"/>
      <c r="CK111" s="51"/>
      <c r="CL111" s="51"/>
      <c r="CM111" s="51"/>
      <c r="CN111" s="51"/>
      <c r="CO111" s="51"/>
      <c r="CP111" s="51"/>
      <c r="CQ111" s="51"/>
      <c r="CR111" s="51"/>
      <c r="CS111" s="51"/>
      <c r="CT111" s="51"/>
      <c r="CU111" s="51"/>
      <c r="CV111" s="51"/>
      <c r="CW111" s="51"/>
      <c r="CX111" s="51"/>
      <c r="CY111" s="51"/>
      <c r="CZ111" s="51"/>
      <c r="DA111" s="51"/>
      <c r="DB111" s="51"/>
      <c r="DC111" s="51"/>
      <c r="DD111" s="51"/>
      <c r="DE111" s="51"/>
      <c r="DF111" s="51"/>
      <c r="DG111" s="51"/>
    </row>
    <row r="112">
      <c r="A112" s="51"/>
      <c r="B112" s="136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  <c r="CE112" s="51"/>
      <c r="CF112" s="51"/>
      <c r="CG112" s="51"/>
      <c r="CH112" s="51"/>
      <c r="CI112" s="51"/>
      <c r="CJ112" s="51"/>
      <c r="CK112" s="51"/>
      <c r="CL112" s="51"/>
      <c r="CM112" s="51"/>
      <c r="CN112" s="51"/>
      <c r="CO112" s="51"/>
      <c r="CP112" s="51"/>
      <c r="CQ112" s="51"/>
      <c r="CR112" s="51"/>
      <c r="CS112" s="51"/>
      <c r="CT112" s="51"/>
      <c r="CU112" s="51"/>
      <c r="CV112" s="51"/>
      <c r="CW112" s="51"/>
      <c r="CX112" s="51"/>
      <c r="CY112" s="51"/>
      <c r="CZ112" s="51"/>
      <c r="DA112" s="51"/>
      <c r="DB112" s="51"/>
      <c r="DC112" s="51"/>
      <c r="DD112" s="51"/>
      <c r="DE112" s="51"/>
      <c r="DF112" s="51"/>
      <c r="DG112" s="51"/>
    </row>
    <row r="113">
      <c r="A113" s="51"/>
      <c r="B113" s="136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  <c r="BR113" s="51"/>
      <c r="BS113" s="51"/>
      <c r="BT113" s="5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51"/>
      <c r="CG113" s="51"/>
      <c r="CH113" s="51"/>
      <c r="CI113" s="51"/>
      <c r="CJ113" s="51"/>
      <c r="CK113" s="51"/>
      <c r="CL113" s="51"/>
      <c r="CM113" s="51"/>
      <c r="CN113" s="51"/>
      <c r="CO113" s="51"/>
      <c r="CP113" s="51"/>
      <c r="CQ113" s="51"/>
      <c r="CR113" s="51"/>
      <c r="CS113" s="51"/>
      <c r="CT113" s="51"/>
      <c r="CU113" s="51"/>
      <c r="CV113" s="51"/>
      <c r="CW113" s="51"/>
      <c r="CX113" s="51"/>
      <c r="CY113" s="51"/>
      <c r="CZ113" s="51"/>
      <c r="DA113" s="51"/>
      <c r="DB113" s="51"/>
      <c r="DC113" s="51"/>
      <c r="DD113" s="51"/>
      <c r="DE113" s="51"/>
      <c r="DF113" s="51"/>
      <c r="DG113" s="51"/>
    </row>
    <row r="114">
      <c r="A114" s="51"/>
      <c r="B114" s="136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  <c r="BR114" s="51"/>
      <c r="BS114" s="51"/>
      <c r="BT114" s="51"/>
      <c r="BU114" s="51"/>
      <c r="BV114" s="51"/>
      <c r="BW114" s="51"/>
      <c r="BX114" s="51"/>
      <c r="BY114" s="51"/>
      <c r="BZ114" s="51"/>
      <c r="CA114" s="51"/>
      <c r="CB114" s="51"/>
      <c r="CC114" s="51"/>
      <c r="CD114" s="51"/>
      <c r="CE114" s="51"/>
      <c r="CF114" s="51"/>
      <c r="CG114" s="51"/>
      <c r="CH114" s="51"/>
      <c r="CI114" s="51"/>
      <c r="CJ114" s="51"/>
      <c r="CK114" s="51"/>
      <c r="CL114" s="51"/>
      <c r="CM114" s="51"/>
      <c r="CN114" s="51"/>
      <c r="CO114" s="51"/>
      <c r="CP114" s="51"/>
      <c r="CQ114" s="51"/>
      <c r="CR114" s="51"/>
      <c r="CS114" s="51"/>
      <c r="CT114" s="51"/>
      <c r="CU114" s="51"/>
      <c r="CV114" s="51"/>
      <c r="CW114" s="51"/>
      <c r="CX114" s="51"/>
      <c r="CY114" s="51"/>
      <c r="CZ114" s="51"/>
      <c r="DA114" s="51"/>
      <c r="DB114" s="51"/>
      <c r="DC114" s="51"/>
      <c r="DD114" s="51"/>
      <c r="DE114" s="51"/>
      <c r="DF114" s="51"/>
      <c r="DG114" s="51"/>
    </row>
    <row r="115">
      <c r="A115" s="51"/>
      <c r="B115" s="136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  <c r="BR115" s="51"/>
      <c r="BS115" s="51"/>
      <c r="BT115" s="51"/>
      <c r="BU115" s="51"/>
      <c r="BV115" s="51"/>
      <c r="BW115" s="51"/>
      <c r="BX115" s="51"/>
      <c r="BY115" s="51"/>
      <c r="BZ115" s="51"/>
      <c r="CA115" s="51"/>
      <c r="CB115" s="51"/>
      <c r="CC115" s="51"/>
      <c r="CD115" s="51"/>
      <c r="CE115" s="51"/>
      <c r="CF115" s="51"/>
      <c r="CG115" s="51"/>
      <c r="CH115" s="51"/>
      <c r="CI115" s="51"/>
      <c r="CJ115" s="51"/>
      <c r="CK115" s="51"/>
      <c r="CL115" s="51"/>
      <c r="CM115" s="51"/>
      <c r="CN115" s="51"/>
      <c r="CO115" s="51"/>
      <c r="CP115" s="51"/>
      <c r="CQ115" s="51"/>
      <c r="CR115" s="51"/>
      <c r="CS115" s="51"/>
      <c r="CT115" s="51"/>
      <c r="CU115" s="51"/>
      <c r="CV115" s="51"/>
      <c r="CW115" s="51"/>
      <c r="CX115" s="51"/>
      <c r="CY115" s="51"/>
      <c r="CZ115" s="51"/>
      <c r="DA115" s="51"/>
      <c r="DB115" s="51"/>
      <c r="DC115" s="51"/>
      <c r="DD115" s="51"/>
      <c r="DE115" s="51"/>
      <c r="DF115" s="51"/>
      <c r="DG115" s="51"/>
    </row>
    <row r="116">
      <c r="A116" s="51"/>
      <c r="B116" s="136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O116" s="51"/>
      <c r="BP116" s="51"/>
      <c r="BQ116" s="51"/>
      <c r="BR116" s="51"/>
      <c r="BS116" s="51"/>
      <c r="BT116" s="51"/>
      <c r="BU116" s="51"/>
      <c r="BV116" s="51"/>
      <c r="BW116" s="51"/>
      <c r="BX116" s="51"/>
      <c r="BY116" s="51"/>
      <c r="BZ116" s="51"/>
      <c r="CA116" s="51"/>
      <c r="CB116" s="51"/>
      <c r="CC116" s="51"/>
      <c r="CD116" s="51"/>
      <c r="CE116" s="51"/>
      <c r="CF116" s="51"/>
      <c r="CG116" s="51"/>
      <c r="CH116" s="51"/>
      <c r="CI116" s="51"/>
      <c r="CJ116" s="51"/>
      <c r="CK116" s="51"/>
      <c r="CL116" s="51"/>
      <c r="CM116" s="51"/>
      <c r="CN116" s="51"/>
      <c r="CO116" s="51"/>
      <c r="CP116" s="51"/>
      <c r="CQ116" s="51"/>
      <c r="CR116" s="51"/>
      <c r="CS116" s="51"/>
      <c r="CT116" s="51"/>
      <c r="CU116" s="51"/>
      <c r="CV116" s="51"/>
      <c r="CW116" s="51"/>
      <c r="CX116" s="51"/>
      <c r="CY116" s="51"/>
      <c r="CZ116" s="51"/>
      <c r="DA116" s="51"/>
      <c r="DB116" s="51"/>
      <c r="DC116" s="51"/>
      <c r="DD116" s="51"/>
      <c r="DE116" s="51"/>
      <c r="DF116" s="51"/>
      <c r="DG116" s="51"/>
    </row>
    <row r="117">
      <c r="A117" s="51"/>
      <c r="B117" s="136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  <c r="BR117" s="51"/>
      <c r="BS117" s="51"/>
      <c r="BT117" s="5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1"/>
      <c r="CE117" s="51"/>
      <c r="CF117" s="51"/>
      <c r="CG117" s="51"/>
      <c r="CH117" s="51"/>
      <c r="CI117" s="51"/>
      <c r="CJ117" s="51"/>
      <c r="CK117" s="51"/>
      <c r="CL117" s="51"/>
      <c r="CM117" s="51"/>
      <c r="CN117" s="51"/>
      <c r="CO117" s="51"/>
      <c r="CP117" s="51"/>
      <c r="CQ117" s="51"/>
      <c r="CR117" s="51"/>
      <c r="CS117" s="51"/>
      <c r="CT117" s="51"/>
      <c r="CU117" s="51"/>
      <c r="CV117" s="51"/>
      <c r="CW117" s="51"/>
      <c r="CX117" s="51"/>
      <c r="CY117" s="51"/>
      <c r="CZ117" s="51"/>
      <c r="DA117" s="51"/>
      <c r="DB117" s="51"/>
      <c r="DC117" s="51"/>
      <c r="DD117" s="51"/>
      <c r="DE117" s="51"/>
      <c r="DF117" s="51"/>
      <c r="DG117" s="51"/>
    </row>
    <row r="118">
      <c r="A118" s="51"/>
      <c r="B118" s="136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  <c r="BN118" s="51"/>
      <c r="BO118" s="51"/>
      <c r="BP118" s="51"/>
      <c r="BQ118" s="51"/>
      <c r="BR118" s="51"/>
      <c r="BS118" s="51"/>
      <c r="BT118" s="51"/>
      <c r="BU118" s="51"/>
      <c r="BV118" s="51"/>
      <c r="BW118" s="51"/>
      <c r="BX118" s="51"/>
      <c r="BY118" s="51"/>
      <c r="BZ118" s="51"/>
      <c r="CA118" s="51"/>
      <c r="CB118" s="51"/>
      <c r="CC118" s="51"/>
      <c r="CD118" s="51"/>
      <c r="CE118" s="51"/>
      <c r="CF118" s="51"/>
      <c r="CG118" s="51"/>
      <c r="CH118" s="51"/>
      <c r="CI118" s="51"/>
      <c r="CJ118" s="51"/>
      <c r="CK118" s="51"/>
      <c r="CL118" s="51"/>
      <c r="CM118" s="51"/>
      <c r="CN118" s="51"/>
      <c r="CO118" s="51"/>
      <c r="CP118" s="51"/>
      <c r="CQ118" s="51"/>
      <c r="CR118" s="51"/>
      <c r="CS118" s="51"/>
      <c r="CT118" s="51"/>
      <c r="CU118" s="51"/>
      <c r="CV118" s="51"/>
      <c r="CW118" s="51"/>
      <c r="CX118" s="51"/>
      <c r="CY118" s="51"/>
      <c r="CZ118" s="51"/>
      <c r="DA118" s="51"/>
      <c r="DB118" s="51"/>
      <c r="DC118" s="51"/>
      <c r="DD118" s="51"/>
      <c r="DE118" s="51"/>
      <c r="DF118" s="51"/>
      <c r="DG118" s="51"/>
    </row>
    <row r="119">
      <c r="A119" s="51"/>
      <c r="B119" s="136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  <c r="BN119" s="51"/>
      <c r="BO119" s="51"/>
      <c r="BP119" s="51"/>
      <c r="BQ119" s="51"/>
      <c r="BR119" s="51"/>
      <c r="BS119" s="51"/>
      <c r="BT119" s="51"/>
      <c r="BU119" s="51"/>
      <c r="BV119" s="51"/>
      <c r="BW119" s="51"/>
      <c r="BX119" s="51"/>
      <c r="BY119" s="51"/>
      <c r="BZ119" s="51"/>
      <c r="CA119" s="51"/>
      <c r="CB119" s="51"/>
      <c r="CC119" s="51"/>
      <c r="CD119" s="51"/>
      <c r="CE119" s="51"/>
      <c r="CF119" s="51"/>
      <c r="CG119" s="51"/>
      <c r="CH119" s="51"/>
      <c r="CI119" s="51"/>
      <c r="CJ119" s="51"/>
      <c r="CK119" s="51"/>
      <c r="CL119" s="51"/>
      <c r="CM119" s="51"/>
      <c r="CN119" s="51"/>
      <c r="CO119" s="51"/>
      <c r="CP119" s="51"/>
      <c r="CQ119" s="51"/>
      <c r="CR119" s="51"/>
      <c r="CS119" s="51"/>
      <c r="CT119" s="51"/>
      <c r="CU119" s="51"/>
      <c r="CV119" s="51"/>
      <c r="CW119" s="51"/>
      <c r="CX119" s="51"/>
      <c r="CY119" s="51"/>
      <c r="CZ119" s="51"/>
      <c r="DA119" s="51"/>
      <c r="DB119" s="51"/>
      <c r="DC119" s="51"/>
      <c r="DD119" s="51"/>
      <c r="DE119" s="51"/>
      <c r="DF119" s="51"/>
      <c r="DG119" s="51"/>
    </row>
    <row r="120">
      <c r="A120" s="51"/>
      <c r="B120" s="136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51"/>
      <c r="BT120" s="51"/>
      <c r="BU120" s="51"/>
      <c r="BV120" s="51"/>
      <c r="BW120" s="51"/>
      <c r="BX120" s="51"/>
      <c r="BY120" s="51"/>
      <c r="BZ120" s="51"/>
      <c r="CA120" s="51"/>
      <c r="CB120" s="51"/>
      <c r="CC120" s="51"/>
      <c r="CD120" s="51"/>
      <c r="CE120" s="51"/>
      <c r="CF120" s="51"/>
      <c r="CG120" s="51"/>
      <c r="CH120" s="51"/>
      <c r="CI120" s="51"/>
      <c r="CJ120" s="51"/>
      <c r="CK120" s="51"/>
      <c r="CL120" s="51"/>
      <c r="CM120" s="51"/>
      <c r="CN120" s="51"/>
      <c r="CO120" s="51"/>
      <c r="CP120" s="51"/>
      <c r="CQ120" s="51"/>
      <c r="CR120" s="51"/>
      <c r="CS120" s="51"/>
      <c r="CT120" s="51"/>
      <c r="CU120" s="51"/>
      <c r="CV120" s="51"/>
      <c r="CW120" s="51"/>
      <c r="CX120" s="51"/>
      <c r="CY120" s="51"/>
      <c r="CZ120" s="51"/>
      <c r="DA120" s="51"/>
      <c r="DB120" s="51"/>
      <c r="DC120" s="51"/>
      <c r="DD120" s="51"/>
      <c r="DE120" s="51"/>
      <c r="DF120" s="51"/>
      <c r="DG120" s="51"/>
    </row>
    <row r="121">
      <c r="A121" s="51"/>
      <c r="B121" s="136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51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51"/>
      <c r="CI121" s="51"/>
      <c r="CJ121" s="51"/>
      <c r="CK121" s="51"/>
      <c r="CL121" s="51"/>
      <c r="CM121" s="51"/>
      <c r="CN121" s="51"/>
      <c r="CO121" s="51"/>
      <c r="CP121" s="51"/>
      <c r="CQ121" s="51"/>
      <c r="CR121" s="51"/>
      <c r="CS121" s="51"/>
      <c r="CT121" s="51"/>
      <c r="CU121" s="51"/>
      <c r="CV121" s="51"/>
      <c r="CW121" s="51"/>
      <c r="CX121" s="51"/>
      <c r="CY121" s="51"/>
      <c r="CZ121" s="51"/>
      <c r="DA121" s="51"/>
      <c r="DB121" s="51"/>
      <c r="DC121" s="51"/>
      <c r="DD121" s="51"/>
      <c r="DE121" s="51"/>
      <c r="DF121" s="51"/>
      <c r="DG121" s="51"/>
    </row>
    <row r="122">
      <c r="A122" s="51"/>
      <c r="B122" s="136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  <c r="BN122" s="51"/>
      <c r="BO122" s="51"/>
      <c r="BP122" s="51"/>
      <c r="BQ122" s="51"/>
      <c r="BR122" s="51"/>
      <c r="BS122" s="51"/>
      <c r="BT122" s="51"/>
      <c r="BU122" s="51"/>
      <c r="BV122" s="51"/>
      <c r="BW122" s="51"/>
      <c r="BX122" s="51"/>
      <c r="BY122" s="51"/>
      <c r="BZ122" s="51"/>
      <c r="CA122" s="51"/>
      <c r="CB122" s="51"/>
      <c r="CC122" s="51"/>
      <c r="CD122" s="51"/>
      <c r="CE122" s="51"/>
      <c r="CF122" s="51"/>
      <c r="CG122" s="51"/>
      <c r="CH122" s="51"/>
      <c r="CI122" s="51"/>
      <c r="CJ122" s="51"/>
      <c r="CK122" s="51"/>
      <c r="CL122" s="51"/>
      <c r="CM122" s="51"/>
      <c r="CN122" s="51"/>
      <c r="CO122" s="51"/>
      <c r="CP122" s="51"/>
      <c r="CQ122" s="51"/>
      <c r="CR122" s="51"/>
      <c r="CS122" s="51"/>
      <c r="CT122" s="51"/>
      <c r="CU122" s="51"/>
      <c r="CV122" s="51"/>
      <c r="CW122" s="51"/>
      <c r="CX122" s="51"/>
      <c r="CY122" s="51"/>
      <c r="CZ122" s="51"/>
      <c r="DA122" s="51"/>
      <c r="DB122" s="51"/>
      <c r="DC122" s="51"/>
      <c r="DD122" s="51"/>
      <c r="DE122" s="51"/>
      <c r="DF122" s="51"/>
      <c r="DG122" s="51"/>
    </row>
    <row r="123">
      <c r="A123" s="51"/>
      <c r="B123" s="136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51"/>
      <c r="CK123" s="51"/>
      <c r="CL123" s="51"/>
      <c r="CM123" s="51"/>
      <c r="CN123" s="51"/>
      <c r="CO123" s="51"/>
      <c r="CP123" s="51"/>
      <c r="CQ123" s="51"/>
      <c r="CR123" s="51"/>
      <c r="CS123" s="51"/>
      <c r="CT123" s="51"/>
      <c r="CU123" s="51"/>
      <c r="CV123" s="51"/>
      <c r="CW123" s="51"/>
      <c r="CX123" s="51"/>
      <c r="CY123" s="51"/>
      <c r="CZ123" s="51"/>
      <c r="DA123" s="51"/>
      <c r="DB123" s="51"/>
      <c r="DC123" s="51"/>
      <c r="DD123" s="51"/>
      <c r="DE123" s="51"/>
      <c r="DF123" s="51"/>
      <c r="DG123" s="51"/>
    </row>
    <row r="124">
      <c r="A124" s="51"/>
      <c r="B124" s="136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  <c r="BP124" s="51"/>
      <c r="BQ124" s="51"/>
      <c r="BR124" s="51"/>
      <c r="BS124" s="51"/>
      <c r="BT124" s="51"/>
      <c r="BU124" s="51"/>
      <c r="BV124" s="51"/>
      <c r="BW124" s="51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51"/>
      <c r="CK124" s="51"/>
      <c r="CL124" s="51"/>
      <c r="CM124" s="51"/>
      <c r="CN124" s="51"/>
      <c r="CO124" s="51"/>
      <c r="CP124" s="51"/>
      <c r="CQ124" s="51"/>
      <c r="CR124" s="51"/>
      <c r="CS124" s="51"/>
      <c r="CT124" s="51"/>
      <c r="CU124" s="51"/>
      <c r="CV124" s="51"/>
      <c r="CW124" s="51"/>
      <c r="CX124" s="51"/>
      <c r="CY124" s="51"/>
      <c r="CZ124" s="51"/>
      <c r="DA124" s="51"/>
      <c r="DB124" s="51"/>
      <c r="DC124" s="51"/>
      <c r="DD124" s="51"/>
      <c r="DE124" s="51"/>
      <c r="DF124" s="51"/>
      <c r="DG124" s="51"/>
    </row>
    <row r="125">
      <c r="A125" s="51"/>
      <c r="B125" s="136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  <c r="BN125" s="51"/>
      <c r="BO125" s="51"/>
      <c r="BP125" s="51"/>
      <c r="BQ125" s="51"/>
      <c r="BR125" s="51"/>
      <c r="BS125" s="51"/>
      <c r="BT125" s="5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51"/>
      <c r="CG125" s="51"/>
      <c r="CH125" s="51"/>
      <c r="CI125" s="51"/>
      <c r="CJ125" s="51"/>
      <c r="CK125" s="51"/>
      <c r="CL125" s="51"/>
      <c r="CM125" s="51"/>
      <c r="CN125" s="51"/>
      <c r="CO125" s="51"/>
      <c r="CP125" s="51"/>
      <c r="CQ125" s="51"/>
      <c r="CR125" s="51"/>
      <c r="CS125" s="51"/>
      <c r="CT125" s="51"/>
      <c r="CU125" s="51"/>
      <c r="CV125" s="51"/>
      <c r="CW125" s="51"/>
      <c r="CX125" s="51"/>
      <c r="CY125" s="51"/>
      <c r="CZ125" s="51"/>
      <c r="DA125" s="51"/>
      <c r="DB125" s="51"/>
      <c r="DC125" s="51"/>
      <c r="DD125" s="51"/>
      <c r="DE125" s="51"/>
      <c r="DF125" s="51"/>
      <c r="DG125" s="51"/>
    </row>
    <row r="126">
      <c r="A126" s="51"/>
      <c r="B126" s="136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  <c r="BN126" s="51"/>
      <c r="BO126" s="51"/>
      <c r="BP126" s="51"/>
      <c r="BQ126" s="51"/>
      <c r="BR126" s="51"/>
      <c r="BS126" s="51"/>
      <c r="BT126" s="51"/>
      <c r="BU126" s="51"/>
      <c r="BV126" s="51"/>
      <c r="BW126" s="51"/>
      <c r="BX126" s="51"/>
      <c r="BY126" s="51"/>
      <c r="BZ126" s="51"/>
      <c r="CA126" s="51"/>
      <c r="CB126" s="51"/>
      <c r="CC126" s="51"/>
      <c r="CD126" s="51"/>
      <c r="CE126" s="51"/>
      <c r="CF126" s="51"/>
      <c r="CG126" s="51"/>
      <c r="CH126" s="51"/>
      <c r="CI126" s="51"/>
      <c r="CJ126" s="51"/>
      <c r="CK126" s="51"/>
      <c r="CL126" s="51"/>
      <c r="CM126" s="51"/>
      <c r="CN126" s="51"/>
      <c r="CO126" s="51"/>
      <c r="CP126" s="51"/>
      <c r="CQ126" s="51"/>
      <c r="CR126" s="51"/>
      <c r="CS126" s="51"/>
      <c r="CT126" s="51"/>
      <c r="CU126" s="51"/>
      <c r="CV126" s="51"/>
      <c r="CW126" s="51"/>
      <c r="CX126" s="51"/>
      <c r="CY126" s="51"/>
      <c r="CZ126" s="51"/>
      <c r="DA126" s="51"/>
      <c r="DB126" s="51"/>
      <c r="DC126" s="51"/>
      <c r="DD126" s="51"/>
      <c r="DE126" s="51"/>
      <c r="DF126" s="51"/>
      <c r="DG126" s="51"/>
    </row>
    <row r="127">
      <c r="A127" s="51"/>
      <c r="B127" s="136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  <c r="CD127" s="51"/>
      <c r="CE127" s="51"/>
      <c r="CF127" s="51"/>
      <c r="CG127" s="51"/>
      <c r="CH127" s="51"/>
      <c r="CI127" s="51"/>
      <c r="CJ127" s="51"/>
      <c r="CK127" s="51"/>
      <c r="CL127" s="51"/>
      <c r="CM127" s="51"/>
      <c r="CN127" s="51"/>
      <c r="CO127" s="51"/>
      <c r="CP127" s="51"/>
      <c r="CQ127" s="51"/>
      <c r="CR127" s="51"/>
      <c r="CS127" s="51"/>
      <c r="CT127" s="51"/>
      <c r="CU127" s="51"/>
      <c r="CV127" s="51"/>
      <c r="CW127" s="51"/>
      <c r="CX127" s="51"/>
      <c r="CY127" s="51"/>
      <c r="CZ127" s="51"/>
      <c r="DA127" s="51"/>
      <c r="DB127" s="51"/>
      <c r="DC127" s="51"/>
      <c r="DD127" s="51"/>
      <c r="DE127" s="51"/>
      <c r="DF127" s="51"/>
      <c r="DG127" s="51"/>
    </row>
    <row r="128">
      <c r="A128" s="51"/>
      <c r="B128" s="136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/>
      <c r="CX128" s="51"/>
      <c r="CY128" s="51"/>
      <c r="CZ128" s="51"/>
      <c r="DA128" s="51"/>
      <c r="DB128" s="51"/>
      <c r="DC128" s="51"/>
      <c r="DD128" s="51"/>
      <c r="DE128" s="51"/>
      <c r="DF128" s="51"/>
      <c r="DG128" s="51"/>
    </row>
    <row r="129">
      <c r="A129" s="51"/>
      <c r="B129" s="136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</row>
    <row r="130">
      <c r="A130" s="51"/>
      <c r="B130" s="136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</row>
    <row r="131">
      <c r="A131" s="51"/>
      <c r="B131" s="136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</row>
    <row r="132">
      <c r="A132" s="51"/>
      <c r="B132" s="136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</row>
    <row r="133">
      <c r="A133" s="51"/>
      <c r="B133" s="136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51"/>
      <c r="CG133" s="51"/>
      <c r="CH133" s="51"/>
      <c r="CI133" s="51"/>
      <c r="CJ133" s="51"/>
      <c r="CK133" s="51"/>
      <c r="CL133" s="51"/>
      <c r="CM133" s="51"/>
      <c r="CN133" s="51"/>
      <c r="CO133" s="51"/>
      <c r="CP133" s="51"/>
      <c r="CQ133" s="51"/>
      <c r="CR133" s="51"/>
      <c r="CS133" s="51"/>
      <c r="CT133" s="51"/>
      <c r="CU133" s="51"/>
      <c r="CV133" s="51"/>
      <c r="CW133" s="51"/>
      <c r="CX133" s="51"/>
      <c r="CY133" s="51"/>
      <c r="CZ133" s="51"/>
      <c r="DA133" s="51"/>
      <c r="DB133" s="51"/>
      <c r="DC133" s="51"/>
      <c r="DD133" s="51"/>
      <c r="DE133" s="51"/>
      <c r="DF133" s="51"/>
      <c r="DG133" s="51"/>
    </row>
    <row r="134">
      <c r="A134" s="51"/>
      <c r="B134" s="136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I134" s="51"/>
      <c r="CJ134" s="51"/>
      <c r="CK134" s="51"/>
      <c r="CL134" s="51"/>
      <c r="CM134" s="51"/>
      <c r="CN134" s="51"/>
      <c r="CO134" s="51"/>
      <c r="CP134" s="51"/>
      <c r="CQ134" s="51"/>
      <c r="CR134" s="51"/>
      <c r="CS134" s="51"/>
      <c r="CT134" s="51"/>
      <c r="CU134" s="51"/>
      <c r="CV134" s="51"/>
      <c r="CW134" s="51"/>
      <c r="CX134" s="51"/>
      <c r="CY134" s="51"/>
      <c r="CZ134" s="51"/>
      <c r="DA134" s="51"/>
      <c r="DB134" s="51"/>
      <c r="DC134" s="51"/>
      <c r="DD134" s="51"/>
      <c r="DE134" s="51"/>
      <c r="DF134" s="51"/>
      <c r="DG134" s="51"/>
    </row>
    <row r="135">
      <c r="A135" s="51"/>
      <c r="B135" s="136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  <c r="CD135" s="51"/>
      <c r="CE135" s="51"/>
      <c r="CF135" s="51"/>
      <c r="CG135" s="51"/>
      <c r="CH135" s="51"/>
      <c r="CI135" s="51"/>
      <c r="CJ135" s="51"/>
      <c r="CK135" s="51"/>
      <c r="CL135" s="51"/>
      <c r="CM135" s="51"/>
      <c r="CN135" s="51"/>
      <c r="CO135" s="51"/>
      <c r="CP135" s="51"/>
      <c r="CQ135" s="51"/>
      <c r="CR135" s="51"/>
      <c r="CS135" s="51"/>
      <c r="CT135" s="51"/>
      <c r="CU135" s="51"/>
      <c r="CV135" s="51"/>
      <c r="CW135" s="51"/>
      <c r="CX135" s="51"/>
      <c r="CY135" s="51"/>
      <c r="CZ135" s="51"/>
      <c r="DA135" s="51"/>
      <c r="DB135" s="51"/>
      <c r="DC135" s="51"/>
      <c r="DD135" s="51"/>
      <c r="DE135" s="51"/>
      <c r="DF135" s="51"/>
      <c r="DG135" s="51"/>
    </row>
    <row r="136">
      <c r="A136" s="51"/>
      <c r="B136" s="136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  <c r="CD136" s="51"/>
      <c r="CE136" s="51"/>
      <c r="CF136" s="51"/>
      <c r="CG136" s="51"/>
      <c r="CH136" s="51"/>
      <c r="CI136" s="51"/>
      <c r="CJ136" s="51"/>
      <c r="CK136" s="51"/>
      <c r="CL136" s="51"/>
      <c r="CM136" s="51"/>
      <c r="CN136" s="51"/>
      <c r="CO136" s="51"/>
      <c r="CP136" s="51"/>
      <c r="CQ136" s="51"/>
      <c r="CR136" s="51"/>
      <c r="CS136" s="51"/>
      <c r="CT136" s="51"/>
      <c r="CU136" s="51"/>
      <c r="CV136" s="51"/>
      <c r="CW136" s="51"/>
      <c r="CX136" s="51"/>
      <c r="CY136" s="51"/>
      <c r="CZ136" s="51"/>
      <c r="DA136" s="51"/>
      <c r="DB136" s="51"/>
      <c r="DC136" s="51"/>
      <c r="DD136" s="51"/>
      <c r="DE136" s="51"/>
      <c r="DF136" s="51"/>
      <c r="DG136" s="51"/>
    </row>
    <row r="137">
      <c r="A137" s="51"/>
      <c r="B137" s="136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  <c r="CD137" s="51"/>
      <c r="CE137" s="51"/>
      <c r="CF137" s="51"/>
      <c r="CG137" s="51"/>
      <c r="CH137" s="51"/>
      <c r="CI137" s="51"/>
      <c r="CJ137" s="51"/>
      <c r="CK137" s="51"/>
      <c r="CL137" s="51"/>
      <c r="CM137" s="51"/>
      <c r="CN137" s="51"/>
      <c r="CO137" s="51"/>
      <c r="CP137" s="51"/>
      <c r="CQ137" s="51"/>
      <c r="CR137" s="51"/>
      <c r="CS137" s="51"/>
      <c r="CT137" s="51"/>
      <c r="CU137" s="51"/>
      <c r="CV137" s="51"/>
      <c r="CW137" s="51"/>
      <c r="CX137" s="51"/>
      <c r="CY137" s="51"/>
      <c r="CZ137" s="51"/>
      <c r="DA137" s="51"/>
      <c r="DB137" s="51"/>
      <c r="DC137" s="51"/>
      <c r="DD137" s="51"/>
      <c r="DE137" s="51"/>
      <c r="DF137" s="51"/>
      <c r="DG137" s="51"/>
    </row>
    <row r="138">
      <c r="A138" s="51"/>
      <c r="B138" s="136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  <c r="CD138" s="51"/>
      <c r="CE138" s="51"/>
      <c r="CF138" s="51"/>
      <c r="CG138" s="51"/>
      <c r="CH138" s="51"/>
      <c r="CI138" s="51"/>
      <c r="CJ138" s="51"/>
      <c r="CK138" s="51"/>
      <c r="CL138" s="51"/>
      <c r="CM138" s="51"/>
      <c r="CN138" s="51"/>
      <c r="CO138" s="51"/>
      <c r="CP138" s="51"/>
      <c r="CQ138" s="51"/>
      <c r="CR138" s="51"/>
      <c r="CS138" s="51"/>
      <c r="CT138" s="51"/>
      <c r="CU138" s="51"/>
      <c r="CV138" s="51"/>
      <c r="CW138" s="51"/>
      <c r="CX138" s="51"/>
      <c r="CY138" s="51"/>
      <c r="CZ138" s="51"/>
      <c r="DA138" s="51"/>
      <c r="DB138" s="51"/>
      <c r="DC138" s="51"/>
      <c r="DD138" s="51"/>
      <c r="DE138" s="51"/>
      <c r="DF138" s="51"/>
      <c r="DG138" s="51"/>
    </row>
    <row r="139">
      <c r="A139" s="51"/>
      <c r="B139" s="136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  <c r="CD139" s="51"/>
      <c r="CE139" s="51"/>
      <c r="CF139" s="51"/>
      <c r="CG139" s="51"/>
      <c r="CH139" s="51"/>
      <c r="CI139" s="51"/>
      <c r="CJ139" s="51"/>
      <c r="CK139" s="51"/>
      <c r="CL139" s="51"/>
      <c r="CM139" s="51"/>
      <c r="CN139" s="51"/>
      <c r="CO139" s="51"/>
      <c r="CP139" s="51"/>
      <c r="CQ139" s="51"/>
      <c r="CR139" s="51"/>
      <c r="CS139" s="51"/>
      <c r="CT139" s="51"/>
      <c r="CU139" s="51"/>
      <c r="CV139" s="51"/>
      <c r="CW139" s="51"/>
      <c r="CX139" s="51"/>
      <c r="CY139" s="51"/>
      <c r="CZ139" s="51"/>
      <c r="DA139" s="51"/>
      <c r="DB139" s="51"/>
      <c r="DC139" s="51"/>
      <c r="DD139" s="51"/>
      <c r="DE139" s="51"/>
      <c r="DF139" s="51"/>
      <c r="DG139" s="51"/>
    </row>
    <row r="140">
      <c r="A140" s="51"/>
      <c r="B140" s="136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51"/>
      <c r="CO140" s="51"/>
      <c r="CP140" s="51"/>
      <c r="CQ140" s="51"/>
      <c r="CR140" s="51"/>
      <c r="CS140" s="51"/>
      <c r="CT140" s="51"/>
      <c r="CU140" s="51"/>
      <c r="CV140" s="51"/>
      <c r="CW140" s="51"/>
      <c r="CX140" s="51"/>
      <c r="CY140" s="51"/>
      <c r="CZ140" s="51"/>
      <c r="DA140" s="51"/>
      <c r="DB140" s="51"/>
      <c r="DC140" s="51"/>
      <c r="DD140" s="51"/>
      <c r="DE140" s="51"/>
      <c r="DF140" s="51"/>
      <c r="DG140" s="51"/>
    </row>
    <row r="141">
      <c r="A141" s="51"/>
      <c r="B141" s="136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  <c r="DA141" s="51"/>
      <c r="DB141" s="51"/>
      <c r="DC141" s="51"/>
      <c r="DD141" s="51"/>
      <c r="DE141" s="51"/>
      <c r="DF141" s="51"/>
      <c r="DG141" s="51"/>
    </row>
    <row r="142">
      <c r="A142" s="51"/>
      <c r="B142" s="136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  <c r="CD142" s="51"/>
      <c r="CE142" s="51"/>
      <c r="CF142" s="51"/>
      <c r="CG142" s="51"/>
      <c r="CH142" s="51"/>
      <c r="CI142" s="51"/>
      <c r="CJ142" s="51"/>
      <c r="CK142" s="51"/>
      <c r="CL142" s="51"/>
      <c r="CM142" s="51"/>
      <c r="CN142" s="51"/>
      <c r="CO142" s="51"/>
      <c r="CP142" s="51"/>
      <c r="CQ142" s="51"/>
      <c r="CR142" s="51"/>
      <c r="CS142" s="51"/>
      <c r="CT142" s="51"/>
      <c r="CU142" s="51"/>
      <c r="CV142" s="51"/>
      <c r="CW142" s="51"/>
      <c r="CX142" s="51"/>
      <c r="CY142" s="51"/>
      <c r="CZ142" s="51"/>
      <c r="DA142" s="51"/>
      <c r="DB142" s="51"/>
      <c r="DC142" s="51"/>
      <c r="DD142" s="51"/>
      <c r="DE142" s="51"/>
      <c r="DF142" s="51"/>
      <c r="DG142" s="51"/>
    </row>
    <row r="143">
      <c r="A143" s="51"/>
      <c r="B143" s="136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I143" s="51"/>
      <c r="CJ143" s="51"/>
      <c r="CK143" s="51"/>
      <c r="CL143" s="51"/>
      <c r="CM143" s="51"/>
      <c r="CN143" s="51"/>
      <c r="CO143" s="51"/>
      <c r="CP143" s="51"/>
      <c r="CQ143" s="51"/>
      <c r="CR143" s="51"/>
      <c r="CS143" s="51"/>
      <c r="CT143" s="51"/>
      <c r="CU143" s="51"/>
      <c r="CV143" s="51"/>
      <c r="CW143" s="51"/>
      <c r="CX143" s="51"/>
      <c r="CY143" s="51"/>
      <c r="CZ143" s="51"/>
      <c r="DA143" s="51"/>
      <c r="DB143" s="51"/>
      <c r="DC143" s="51"/>
      <c r="DD143" s="51"/>
      <c r="DE143" s="51"/>
      <c r="DF143" s="51"/>
      <c r="DG143" s="51"/>
    </row>
    <row r="144">
      <c r="A144" s="51"/>
      <c r="B144" s="136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  <c r="CD144" s="51"/>
      <c r="CE144" s="51"/>
      <c r="CF144" s="51"/>
      <c r="CG144" s="51"/>
      <c r="CH144" s="51"/>
      <c r="CI144" s="51"/>
      <c r="CJ144" s="51"/>
      <c r="CK144" s="51"/>
      <c r="CL144" s="51"/>
      <c r="CM144" s="51"/>
      <c r="CN144" s="51"/>
      <c r="CO144" s="51"/>
      <c r="CP144" s="51"/>
      <c r="CQ144" s="51"/>
      <c r="CR144" s="51"/>
      <c r="CS144" s="51"/>
      <c r="CT144" s="51"/>
      <c r="CU144" s="51"/>
      <c r="CV144" s="51"/>
      <c r="CW144" s="51"/>
      <c r="CX144" s="51"/>
      <c r="CY144" s="51"/>
      <c r="CZ144" s="51"/>
      <c r="DA144" s="51"/>
      <c r="DB144" s="51"/>
      <c r="DC144" s="51"/>
      <c r="DD144" s="51"/>
      <c r="DE144" s="51"/>
      <c r="DF144" s="51"/>
      <c r="DG144" s="51"/>
    </row>
    <row r="145">
      <c r="A145" s="51"/>
      <c r="B145" s="136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  <c r="CD145" s="51"/>
      <c r="CE145" s="51"/>
      <c r="CF145" s="51"/>
      <c r="CG145" s="51"/>
      <c r="CH145" s="51"/>
      <c r="CI145" s="51"/>
      <c r="CJ145" s="51"/>
      <c r="CK145" s="51"/>
      <c r="CL145" s="51"/>
      <c r="CM145" s="51"/>
      <c r="CN145" s="51"/>
      <c r="CO145" s="51"/>
      <c r="CP145" s="51"/>
      <c r="CQ145" s="51"/>
      <c r="CR145" s="51"/>
      <c r="CS145" s="51"/>
      <c r="CT145" s="51"/>
      <c r="CU145" s="51"/>
      <c r="CV145" s="51"/>
      <c r="CW145" s="51"/>
      <c r="CX145" s="51"/>
      <c r="CY145" s="51"/>
      <c r="CZ145" s="51"/>
      <c r="DA145" s="51"/>
      <c r="DB145" s="51"/>
      <c r="DC145" s="51"/>
      <c r="DD145" s="51"/>
      <c r="DE145" s="51"/>
      <c r="DF145" s="51"/>
      <c r="DG145" s="51"/>
    </row>
    <row r="146">
      <c r="A146" s="51"/>
      <c r="B146" s="136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  <c r="CD146" s="51"/>
      <c r="CE146" s="51"/>
      <c r="CF146" s="51"/>
      <c r="CG146" s="51"/>
      <c r="CH146" s="51"/>
      <c r="CI146" s="51"/>
      <c r="CJ146" s="51"/>
      <c r="CK146" s="51"/>
      <c r="CL146" s="51"/>
      <c r="CM146" s="51"/>
      <c r="CN146" s="51"/>
      <c r="CO146" s="51"/>
      <c r="CP146" s="51"/>
      <c r="CQ146" s="51"/>
      <c r="CR146" s="51"/>
      <c r="CS146" s="51"/>
      <c r="CT146" s="51"/>
      <c r="CU146" s="51"/>
      <c r="CV146" s="51"/>
      <c r="CW146" s="51"/>
      <c r="CX146" s="51"/>
      <c r="CY146" s="51"/>
      <c r="CZ146" s="51"/>
      <c r="DA146" s="51"/>
      <c r="DB146" s="51"/>
      <c r="DC146" s="51"/>
      <c r="DD146" s="51"/>
      <c r="DE146" s="51"/>
      <c r="DF146" s="51"/>
      <c r="DG146" s="51"/>
    </row>
    <row r="147">
      <c r="A147" s="51"/>
      <c r="B147" s="136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  <c r="CD147" s="51"/>
      <c r="CE147" s="51"/>
      <c r="CF147" s="51"/>
      <c r="CG147" s="51"/>
      <c r="CH147" s="51"/>
      <c r="CI147" s="51"/>
      <c r="CJ147" s="51"/>
      <c r="CK147" s="51"/>
      <c r="CL147" s="51"/>
      <c r="CM147" s="51"/>
      <c r="CN147" s="51"/>
      <c r="CO147" s="51"/>
      <c r="CP147" s="51"/>
      <c r="CQ147" s="51"/>
      <c r="CR147" s="51"/>
      <c r="CS147" s="51"/>
      <c r="CT147" s="51"/>
      <c r="CU147" s="51"/>
      <c r="CV147" s="51"/>
      <c r="CW147" s="51"/>
      <c r="CX147" s="51"/>
      <c r="CY147" s="51"/>
      <c r="CZ147" s="51"/>
      <c r="DA147" s="51"/>
      <c r="DB147" s="51"/>
      <c r="DC147" s="51"/>
      <c r="DD147" s="51"/>
      <c r="DE147" s="51"/>
      <c r="DF147" s="51"/>
      <c r="DG147" s="51"/>
    </row>
    <row r="148">
      <c r="A148" s="51"/>
      <c r="B148" s="136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51"/>
      <c r="CG148" s="51"/>
      <c r="CH148" s="51"/>
      <c r="CI148" s="51"/>
      <c r="CJ148" s="51"/>
      <c r="CK148" s="51"/>
      <c r="CL148" s="51"/>
      <c r="CM148" s="51"/>
      <c r="CN148" s="51"/>
      <c r="CO148" s="51"/>
      <c r="CP148" s="51"/>
      <c r="CQ148" s="51"/>
      <c r="CR148" s="51"/>
      <c r="CS148" s="51"/>
      <c r="CT148" s="51"/>
      <c r="CU148" s="51"/>
      <c r="CV148" s="51"/>
      <c r="CW148" s="51"/>
      <c r="CX148" s="51"/>
      <c r="CY148" s="51"/>
      <c r="CZ148" s="51"/>
      <c r="DA148" s="51"/>
      <c r="DB148" s="51"/>
      <c r="DC148" s="51"/>
      <c r="DD148" s="51"/>
      <c r="DE148" s="51"/>
      <c r="DF148" s="51"/>
      <c r="DG148" s="51"/>
    </row>
    <row r="149">
      <c r="A149" s="51"/>
      <c r="B149" s="136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  <c r="CD149" s="51"/>
      <c r="CE149" s="51"/>
      <c r="CF149" s="51"/>
      <c r="CG149" s="51"/>
      <c r="CH149" s="51"/>
      <c r="CI149" s="51"/>
      <c r="CJ149" s="51"/>
      <c r="CK149" s="51"/>
      <c r="CL149" s="51"/>
      <c r="CM149" s="51"/>
      <c r="CN149" s="51"/>
      <c r="CO149" s="51"/>
      <c r="CP149" s="51"/>
      <c r="CQ149" s="51"/>
      <c r="CR149" s="51"/>
      <c r="CS149" s="51"/>
      <c r="CT149" s="51"/>
      <c r="CU149" s="51"/>
      <c r="CV149" s="51"/>
      <c r="CW149" s="51"/>
      <c r="CX149" s="51"/>
      <c r="CY149" s="51"/>
      <c r="CZ149" s="51"/>
      <c r="DA149" s="51"/>
      <c r="DB149" s="51"/>
      <c r="DC149" s="51"/>
      <c r="DD149" s="51"/>
      <c r="DE149" s="51"/>
      <c r="DF149" s="51"/>
      <c r="DG149" s="51"/>
    </row>
    <row r="150">
      <c r="A150" s="51"/>
      <c r="B150" s="136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  <c r="CD150" s="51"/>
      <c r="CE150" s="51"/>
      <c r="CF150" s="51"/>
      <c r="CG150" s="51"/>
      <c r="CH150" s="51"/>
      <c r="CI150" s="51"/>
      <c r="CJ150" s="51"/>
      <c r="CK150" s="51"/>
      <c r="CL150" s="51"/>
      <c r="CM150" s="51"/>
      <c r="CN150" s="51"/>
      <c r="CO150" s="51"/>
      <c r="CP150" s="51"/>
      <c r="CQ150" s="51"/>
      <c r="CR150" s="51"/>
      <c r="CS150" s="51"/>
      <c r="CT150" s="51"/>
      <c r="CU150" s="51"/>
      <c r="CV150" s="51"/>
      <c r="CW150" s="51"/>
      <c r="CX150" s="51"/>
      <c r="CY150" s="51"/>
      <c r="CZ150" s="51"/>
      <c r="DA150" s="51"/>
      <c r="DB150" s="51"/>
      <c r="DC150" s="51"/>
      <c r="DD150" s="51"/>
      <c r="DE150" s="51"/>
      <c r="DF150" s="51"/>
      <c r="DG150" s="51"/>
    </row>
    <row r="151">
      <c r="A151" s="51"/>
      <c r="B151" s="136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  <c r="CD151" s="51"/>
      <c r="CE151" s="51"/>
      <c r="CF151" s="51"/>
      <c r="CG151" s="51"/>
      <c r="CH151" s="51"/>
      <c r="CI151" s="51"/>
      <c r="CJ151" s="51"/>
      <c r="CK151" s="51"/>
      <c r="CL151" s="51"/>
      <c r="CM151" s="51"/>
      <c r="CN151" s="51"/>
      <c r="CO151" s="51"/>
      <c r="CP151" s="51"/>
      <c r="CQ151" s="51"/>
      <c r="CR151" s="51"/>
      <c r="CS151" s="51"/>
      <c r="CT151" s="51"/>
      <c r="CU151" s="51"/>
      <c r="CV151" s="51"/>
      <c r="CW151" s="51"/>
      <c r="CX151" s="51"/>
      <c r="CY151" s="51"/>
      <c r="CZ151" s="51"/>
      <c r="DA151" s="51"/>
      <c r="DB151" s="51"/>
      <c r="DC151" s="51"/>
      <c r="DD151" s="51"/>
      <c r="DE151" s="51"/>
      <c r="DF151" s="51"/>
      <c r="DG151" s="51"/>
    </row>
    <row r="152">
      <c r="A152" s="51"/>
      <c r="B152" s="136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  <c r="CD152" s="51"/>
      <c r="CE152" s="51"/>
      <c r="CF152" s="51"/>
      <c r="CG152" s="51"/>
      <c r="CH152" s="51"/>
      <c r="CI152" s="51"/>
      <c r="CJ152" s="51"/>
      <c r="CK152" s="51"/>
      <c r="CL152" s="51"/>
      <c r="CM152" s="51"/>
      <c r="CN152" s="51"/>
      <c r="CO152" s="51"/>
      <c r="CP152" s="51"/>
      <c r="CQ152" s="51"/>
      <c r="CR152" s="51"/>
      <c r="CS152" s="51"/>
      <c r="CT152" s="51"/>
      <c r="CU152" s="51"/>
      <c r="CV152" s="51"/>
      <c r="CW152" s="51"/>
      <c r="CX152" s="51"/>
      <c r="CY152" s="51"/>
      <c r="CZ152" s="51"/>
      <c r="DA152" s="51"/>
      <c r="DB152" s="51"/>
      <c r="DC152" s="51"/>
      <c r="DD152" s="51"/>
      <c r="DE152" s="51"/>
      <c r="DF152" s="51"/>
      <c r="DG152" s="51"/>
    </row>
    <row r="153">
      <c r="A153" s="51"/>
      <c r="B153" s="136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51"/>
      <c r="CO153" s="51"/>
      <c r="CP153" s="51"/>
      <c r="CQ153" s="51"/>
      <c r="CR153" s="51"/>
      <c r="CS153" s="51"/>
      <c r="CT153" s="51"/>
      <c r="CU153" s="51"/>
      <c r="CV153" s="51"/>
      <c r="CW153" s="51"/>
      <c r="CX153" s="51"/>
      <c r="CY153" s="51"/>
      <c r="CZ153" s="51"/>
      <c r="DA153" s="51"/>
      <c r="DB153" s="51"/>
      <c r="DC153" s="51"/>
      <c r="DD153" s="51"/>
      <c r="DE153" s="51"/>
      <c r="DF153" s="51"/>
      <c r="DG153" s="51"/>
    </row>
    <row r="154">
      <c r="A154" s="51"/>
      <c r="B154" s="136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51"/>
      <c r="CO154" s="51"/>
      <c r="CP154" s="51"/>
      <c r="CQ154" s="51"/>
      <c r="CR154" s="51"/>
      <c r="CS154" s="51"/>
      <c r="CT154" s="51"/>
      <c r="CU154" s="51"/>
      <c r="CV154" s="51"/>
      <c r="CW154" s="51"/>
      <c r="CX154" s="51"/>
      <c r="CY154" s="51"/>
      <c r="CZ154" s="51"/>
      <c r="DA154" s="51"/>
      <c r="DB154" s="51"/>
      <c r="DC154" s="51"/>
      <c r="DD154" s="51"/>
      <c r="DE154" s="51"/>
      <c r="DF154" s="51"/>
      <c r="DG154" s="51"/>
    </row>
    <row r="155">
      <c r="A155" s="51"/>
      <c r="B155" s="136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  <c r="CD155" s="51"/>
      <c r="CE155" s="51"/>
      <c r="CF155" s="51"/>
      <c r="CG155" s="51"/>
      <c r="CH155" s="51"/>
      <c r="CI155" s="51"/>
      <c r="CJ155" s="51"/>
      <c r="CK155" s="51"/>
      <c r="CL155" s="51"/>
      <c r="CM155" s="51"/>
      <c r="CN155" s="51"/>
      <c r="CO155" s="51"/>
      <c r="CP155" s="51"/>
      <c r="CQ155" s="51"/>
      <c r="CR155" s="51"/>
      <c r="CS155" s="51"/>
      <c r="CT155" s="51"/>
      <c r="CU155" s="51"/>
      <c r="CV155" s="51"/>
      <c r="CW155" s="51"/>
      <c r="CX155" s="51"/>
      <c r="CY155" s="51"/>
      <c r="CZ155" s="51"/>
      <c r="DA155" s="51"/>
      <c r="DB155" s="51"/>
      <c r="DC155" s="51"/>
      <c r="DD155" s="51"/>
      <c r="DE155" s="51"/>
      <c r="DF155" s="51"/>
      <c r="DG155" s="51"/>
    </row>
    <row r="156">
      <c r="A156" s="51"/>
      <c r="B156" s="136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  <c r="CD156" s="51"/>
      <c r="CE156" s="51"/>
      <c r="CF156" s="51"/>
      <c r="CG156" s="51"/>
      <c r="CH156" s="51"/>
      <c r="CI156" s="51"/>
      <c r="CJ156" s="51"/>
      <c r="CK156" s="51"/>
      <c r="CL156" s="51"/>
      <c r="CM156" s="51"/>
      <c r="CN156" s="51"/>
      <c r="CO156" s="51"/>
      <c r="CP156" s="51"/>
      <c r="CQ156" s="51"/>
      <c r="CR156" s="51"/>
      <c r="CS156" s="51"/>
      <c r="CT156" s="51"/>
      <c r="CU156" s="51"/>
      <c r="CV156" s="51"/>
      <c r="CW156" s="51"/>
      <c r="CX156" s="51"/>
      <c r="CY156" s="51"/>
      <c r="CZ156" s="51"/>
      <c r="DA156" s="51"/>
      <c r="DB156" s="51"/>
      <c r="DC156" s="51"/>
      <c r="DD156" s="51"/>
      <c r="DE156" s="51"/>
      <c r="DF156" s="51"/>
      <c r="DG156" s="51"/>
    </row>
    <row r="157">
      <c r="A157" s="51"/>
      <c r="B157" s="136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  <c r="CG157" s="51"/>
      <c r="CH157" s="51"/>
      <c r="CI157" s="51"/>
      <c r="CJ157" s="51"/>
      <c r="CK157" s="51"/>
      <c r="CL157" s="51"/>
      <c r="CM157" s="51"/>
      <c r="CN157" s="51"/>
      <c r="CO157" s="51"/>
      <c r="CP157" s="51"/>
      <c r="CQ157" s="51"/>
      <c r="CR157" s="51"/>
      <c r="CS157" s="51"/>
      <c r="CT157" s="51"/>
      <c r="CU157" s="51"/>
      <c r="CV157" s="51"/>
      <c r="CW157" s="51"/>
      <c r="CX157" s="51"/>
      <c r="CY157" s="51"/>
      <c r="CZ157" s="51"/>
      <c r="DA157" s="51"/>
      <c r="DB157" s="51"/>
      <c r="DC157" s="51"/>
      <c r="DD157" s="51"/>
      <c r="DE157" s="51"/>
      <c r="DF157" s="51"/>
      <c r="DG157" s="51"/>
    </row>
    <row r="158">
      <c r="A158" s="51"/>
      <c r="B158" s="136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1"/>
      <c r="CE158" s="51"/>
      <c r="CF158" s="51"/>
      <c r="CG158" s="51"/>
      <c r="CH158" s="51"/>
      <c r="CI158" s="51"/>
      <c r="CJ158" s="51"/>
      <c r="CK158" s="51"/>
      <c r="CL158" s="51"/>
      <c r="CM158" s="51"/>
      <c r="CN158" s="51"/>
      <c r="CO158" s="51"/>
      <c r="CP158" s="51"/>
      <c r="CQ158" s="51"/>
      <c r="CR158" s="51"/>
      <c r="CS158" s="51"/>
      <c r="CT158" s="51"/>
      <c r="CU158" s="51"/>
      <c r="CV158" s="51"/>
      <c r="CW158" s="51"/>
      <c r="CX158" s="51"/>
      <c r="CY158" s="51"/>
      <c r="CZ158" s="51"/>
      <c r="DA158" s="51"/>
      <c r="DB158" s="51"/>
      <c r="DC158" s="51"/>
      <c r="DD158" s="51"/>
      <c r="DE158" s="51"/>
      <c r="DF158" s="51"/>
      <c r="DG158" s="51"/>
    </row>
    <row r="159">
      <c r="A159" s="51"/>
      <c r="B159" s="136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  <c r="CD159" s="51"/>
      <c r="CE159" s="51"/>
      <c r="CF159" s="51"/>
      <c r="CG159" s="51"/>
      <c r="CH159" s="51"/>
      <c r="CI159" s="51"/>
      <c r="CJ159" s="51"/>
      <c r="CK159" s="51"/>
      <c r="CL159" s="51"/>
      <c r="CM159" s="51"/>
      <c r="CN159" s="51"/>
      <c r="CO159" s="51"/>
      <c r="CP159" s="51"/>
      <c r="CQ159" s="51"/>
      <c r="CR159" s="51"/>
      <c r="CS159" s="51"/>
      <c r="CT159" s="51"/>
      <c r="CU159" s="51"/>
      <c r="CV159" s="51"/>
      <c r="CW159" s="51"/>
      <c r="CX159" s="51"/>
      <c r="CY159" s="51"/>
      <c r="CZ159" s="51"/>
      <c r="DA159" s="51"/>
      <c r="DB159" s="51"/>
      <c r="DC159" s="51"/>
      <c r="DD159" s="51"/>
      <c r="DE159" s="51"/>
      <c r="DF159" s="51"/>
      <c r="DG159" s="51"/>
    </row>
    <row r="160">
      <c r="A160" s="51"/>
      <c r="B160" s="136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I160" s="51"/>
      <c r="CJ160" s="51"/>
      <c r="CK160" s="51"/>
      <c r="CL160" s="51"/>
      <c r="CM160" s="51"/>
      <c r="CN160" s="51"/>
      <c r="CO160" s="51"/>
      <c r="CP160" s="51"/>
      <c r="CQ160" s="51"/>
      <c r="CR160" s="51"/>
      <c r="CS160" s="51"/>
      <c r="CT160" s="51"/>
      <c r="CU160" s="51"/>
      <c r="CV160" s="51"/>
      <c r="CW160" s="51"/>
      <c r="CX160" s="51"/>
      <c r="CY160" s="51"/>
      <c r="CZ160" s="51"/>
      <c r="DA160" s="51"/>
      <c r="DB160" s="51"/>
      <c r="DC160" s="51"/>
      <c r="DD160" s="51"/>
      <c r="DE160" s="51"/>
      <c r="DF160" s="51"/>
      <c r="DG160" s="51"/>
    </row>
    <row r="161">
      <c r="A161" s="51"/>
      <c r="B161" s="136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51"/>
      <c r="CG161" s="51"/>
      <c r="CH161" s="51"/>
      <c r="CI161" s="51"/>
      <c r="CJ161" s="51"/>
      <c r="CK161" s="51"/>
      <c r="CL161" s="51"/>
      <c r="CM161" s="51"/>
      <c r="CN161" s="51"/>
      <c r="CO161" s="51"/>
      <c r="CP161" s="51"/>
      <c r="CQ161" s="51"/>
      <c r="CR161" s="51"/>
      <c r="CS161" s="51"/>
      <c r="CT161" s="51"/>
      <c r="CU161" s="51"/>
      <c r="CV161" s="51"/>
      <c r="CW161" s="51"/>
      <c r="CX161" s="51"/>
      <c r="CY161" s="51"/>
      <c r="CZ161" s="51"/>
      <c r="DA161" s="51"/>
      <c r="DB161" s="51"/>
      <c r="DC161" s="51"/>
      <c r="DD161" s="51"/>
      <c r="DE161" s="51"/>
      <c r="DF161" s="51"/>
      <c r="DG161" s="51"/>
    </row>
    <row r="162">
      <c r="A162" s="51"/>
      <c r="B162" s="136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  <c r="CD162" s="51"/>
      <c r="CE162" s="51"/>
      <c r="CF162" s="51"/>
      <c r="CG162" s="51"/>
      <c r="CH162" s="51"/>
      <c r="CI162" s="51"/>
      <c r="CJ162" s="51"/>
      <c r="CK162" s="51"/>
      <c r="CL162" s="51"/>
      <c r="CM162" s="51"/>
      <c r="CN162" s="51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51"/>
      <c r="CZ162" s="51"/>
      <c r="DA162" s="51"/>
      <c r="DB162" s="51"/>
      <c r="DC162" s="51"/>
      <c r="DD162" s="51"/>
      <c r="DE162" s="51"/>
      <c r="DF162" s="51"/>
      <c r="DG162" s="51"/>
    </row>
    <row r="163">
      <c r="A163" s="51"/>
      <c r="B163" s="136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  <c r="CD163" s="51"/>
      <c r="CE163" s="51"/>
      <c r="CF163" s="51"/>
      <c r="CG163" s="51"/>
      <c r="CH163" s="51"/>
      <c r="CI163" s="51"/>
      <c r="CJ163" s="51"/>
      <c r="CK163" s="51"/>
      <c r="CL163" s="51"/>
      <c r="CM163" s="51"/>
      <c r="CN163" s="51"/>
      <c r="CO163" s="51"/>
      <c r="CP163" s="51"/>
      <c r="CQ163" s="51"/>
      <c r="CR163" s="51"/>
      <c r="CS163" s="51"/>
      <c r="CT163" s="51"/>
      <c r="CU163" s="51"/>
      <c r="CV163" s="51"/>
      <c r="CW163" s="51"/>
      <c r="CX163" s="51"/>
      <c r="CY163" s="51"/>
      <c r="CZ163" s="51"/>
      <c r="DA163" s="51"/>
      <c r="DB163" s="51"/>
      <c r="DC163" s="51"/>
      <c r="DD163" s="51"/>
      <c r="DE163" s="51"/>
      <c r="DF163" s="51"/>
      <c r="DG163" s="51"/>
    </row>
    <row r="164">
      <c r="A164" s="51"/>
      <c r="B164" s="136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  <c r="CD164" s="51"/>
      <c r="CE164" s="51"/>
      <c r="CF164" s="51"/>
      <c r="CG164" s="51"/>
      <c r="CH164" s="51"/>
      <c r="CI164" s="51"/>
      <c r="CJ164" s="51"/>
      <c r="CK164" s="51"/>
      <c r="CL164" s="51"/>
      <c r="CM164" s="51"/>
      <c r="CN164" s="51"/>
      <c r="CO164" s="51"/>
      <c r="CP164" s="51"/>
      <c r="CQ164" s="51"/>
      <c r="CR164" s="51"/>
      <c r="CS164" s="51"/>
      <c r="CT164" s="51"/>
      <c r="CU164" s="51"/>
      <c r="CV164" s="51"/>
      <c r="CW164" s="51"/>
      <c r="CX164" s="51"/>
      <c r="CY164" s="51"/>
      <c r="CZ164" s="51"/>
      <c r="DA164" s="51"/>
      <c r="DB164" s="51"/>
      <c r="DC164" s="51"/>
      <c r="DD164" s="51"/>
      <c r="DE164" s="51"/>
      <c r="DF164" s="51"/>
      <c r="DG164" s="51"/>
    </row>
    <row r="165">
      <c r="A165" s="51"/>
      <c r="B165" s="136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I165" s="51"/>
      <c r="CJ165" s="51"/>
      <c r="CK165" s="51"/>
      <c r="CL165" s="51"/>
      <c r="CM165" s="51"/>
      <c r="CN165" s="51"/>
      <c r="CO165" s="51"/>
      <c r="CP165" s="51"/>
      <c r="CQ165" s="51"/>
      <c r="CR165" s="51"/>
      <c r="CS165" s="51"/>
      <c r="CT165" s="51"/>
      <c r="CU165" s="51"/>
      <c r="CV165" s="51"/>
      <c r="CW165" s="51"/>
      <c r="CX165" s="51"/>
      <c r="CY165" s="51"/>
      <c r="CZ165" s="51"/>
      <c r="DA165" s="51"/>
      <c r="DB165" s="51"/>
      <c r="DC165" s="51"/>
      <c r="DD165" s="51"/>
      <c r="DE165" s="51"/>
      <c r="DF165" s="51"/>
      <c r="DG165" s="51"/>
    </row>
    <row r="166">
      <c r="A166" s="51"/>
      <c r="B166" s="136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  <c r="CD166" s="51"/>
      <c r="CE166" s="51"/>
      <c r="CF166" s="51"/>
      <c r="CG166" s="51"/>
      <c r="CH166" s="51"/>
      <c r="CI166" s="51"/>
      <c r="CJ166" s="51"/>
      <c r="CK166" s="51"/>
      <c r="CL166" s="51"/>
      <c r="CM166" s="51"/>
      <c r="CN166" s="51"/>
      <c r="CO166" s="51"/>
      <c r="CP166" s="51"/>
      <c r="CQ166" s="51"/>
      <c r="CR166" s="51"/>
      <c r="CS166" s="51"/>
      <c r="CT166" s="51"/>
      <c r="CU166" s="51"/>
      <c r="CV166" s="51"/>
      <c r="CW166" s="51"/>
      <c r="CX166" s="51"/>
      <c r="CY166" s="51"/>
      <c r="CZ166" s="51"/>
      <c r="DA166" s="51"/>
      <c r="DB166" s="51"/>
      <c r="DC166" s="51"/>
      <c r="DD166" s="51"/>
      <c r="DE166" s="51"/>
      <c r="DF166" s="51"/>
      <c r="DG166" s="51"/>
    </row>
    <row r="167">
      <c r="A167" s="51"/>
      <c r="B167" s="136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  <c r="CD167" s="51"/>
      <c r="CE167" s="51"/>
      <c r="CF167" s="51"/>
      <c r="CG167" s="51"/>
      <c r="CH167" s="51"/>
      <c r="CI167" s="51"/>
      <c r="CJ167" s="51"/>
      <c r="CK167" s="51"/>
      <c r="CL167" s="51"/>
      <c r="CM167" s="51"/>
      <c r="CN167" s="51"/>
      <c r="CO167" s="51"/>
      <c r="CP167" s="51"/>
      <c r="CQ167" s="51"/>
      <c r="CR167" s="51"/>
      <c r="CS167" s="51"/>
      <c r="CT167" s="51"/>
      <c r="CU167" s="51"/>
      <c r="CV167" s="51"/>
      <c r="CW167" s="51"/>
      <c r="CX167" s="51"/>
      <c r="CY167" s="51"/>
      <c r="CZ167" s="51"/>
      <c r="DA167" s="51"/>
      <c r="DB167" s="51"/>
      <c r="DC167" s="51"/>
      <c r="DD167" s="51"/>
      <c r="DE167" s="51"/>
      <c r="DF167" s="51"/>
      <c r="DG167" s="51"/>
    </row>
    <row r="168">
      <c r="A168" s="51"/>
      <c r="B168" s="136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  <c r="CD168" s="51"/>
      <c r="CE168" s="51"/>
      <c r="CF168" s="51"/>
      <c r="CG168" s="51"/>
      <c r="CH168" s="51"/>
      <c r="CI168" s="51"/>
      <c r="CJ168" s="51"/>
      <c r="CK168" s="51"/>
      <c r="CL168" s="51"/>
      <c r="CM168" s="51"/>
      <c r="CN168" s="51"/>
      <c r="CO168" s="51"/>
      <c r="CP168" s="51"/>
      <c r="CQ168" s="51"/>
      <c r="CR168" s="51"/>
      <c r="CS168" s="51"/>
      <c r="CT168" s="51"/>
      <c r="CU168" s="51"/>
      <c r="CV168" s="51"/>
      <c r="CW168" s="51"/>
      <c r="CX168" s="51"/>
      <c r="CY168" s="51"/>
      <c r="CZ168" s="51"/>
      <c r="DA168" s="51"/>
      <c r="DB168" s="51"/>
      <c r="DC168" s="51"/>
      <c r="DD168" s="51"/>
      <c r="DE168" s="51"/>
      <c r="DF168" s="51"/>
      <c r="DG168" s="51"/>
    </row>
    <row r="169">
      <c r="A169" s="51"/>
      <c r="B169" s="136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  <c r="CD169" s="51"/>
      <c r="CE169" s="51"/>
      <c r="CF169" s="51"/>
      <c r="CG169" s="51"/>
      <c r="CH169" s="51"/>
      <c r="CI169" s="51"/>
      <c r="CJ169" s="51"/>
      <c r="CK169" s="51"/>
      <c r="CL169" s="51"/>
      <c r="CM169" s="51"/>
      <c r="CN169" s="51"/>
      <c r="CO169" s="51"/>
      <c r="CP169" s="51"/>
      <c r="CQ169" s="51"/>
      <c r="CR169" s="51"/>
      <c r="CS169" s="51"/>
      <c r="CT169" s="51"/>
      <c r="CU169" s="51"/>
      <c r="CV169" s="51"/>
      <c r="CW169" s="51"/>
      <c r="CX169" s="51"/>
      <c r="CY169" s="51"/>
      <c r="CZ169" s="51"/>
      <c r="DA169" s="51"/>
      <c r="DB169" s="51"/>
      <c r="DC169" s="51"/>
      <c r="DD169" s="51"/>
      <c r="DE169" s="51"/>
      <c r="DF169" s="51"/>
      <c r="DG169" s="51"/>
    </row>
    <row r="170">
      <c r="A170" s="51"/>
      <c r="B170" s="136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  <c r="CD170" s="51"/>
      <c r="CE170" s="51"/>
      <c r="CF170" s="51"/>
      <c r="CG170" s="51"/>
      <c r="CH170" s="51"/>
      <c r="CI170" s="51"/>
      <c r="CJ170" s="51"/>
      <c r="CK170" s="51"/>
      <c r="CL170" s="51"/>
      <c r="CM170" s="51"/>
      <c r="CN170" s="51"/>
      <c r="CO170" s="51"/>
      <c r="CP170" s="51"/>
      <c r="CQ170" s="51"/>
      <c r="CR170" s="51"/>
      <c r="CS170" s="51"/>
      <c r="CT170" s="51"/>
      <c r="CU170" s="51"/>
      <c r="CV170" s="51"/>
      <c r="CW170" s="51"/>
      <c r="CX170" s="51"/>
      <c r="CY170" s="51"/>
      <c r="CZ170" s="51"/>
      <c r="DA170" s="51"/>
      <c r="DB170" s="51"/>
      <c r="DC170" s="51"/>
      <c r="DD170" s="51"/>
      <c r="DE170" s="51"/>
      <c r="DF170" s="51"/>
      <c r="DG170" s="51"/>
    </row>
    <row r="171">
      <c r="A171" s="51"/>
      <c r="B171" s="136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  <c r="CI171" s="51"/>
      <c r="CJ171" s="51"/>
      <c r="CK171" s="51"/>
      <c r="CL171" s="51"/>
      <c r="CM171" s="51"/>
      <c r="CN171" s="51"/>
      <c r="CO171" s="51"/>
      <c r="CP171" s="51"/>
      <c r="CQ171" s="51"/>
      <c r="CR171" s="51"/>
      <c r="CS171" s="51"/>
      <c r="CT171" s="51"/>
      <c r="CU171" s="51"/>
      <c r="CV171" s="51"/>
      <c r="CW171" s="51"/>
      <c r="CX171" s="51"/>
      <c r="CY171" s="51"/>
      <c r="CZ171" s="51"/>
      <c r="DA171" s="51"/>
      <c r="DB171" s="51"/>
      <c r="DC171" s="51"/>
      <c r="DD171" s="51"/>
      <c r="DE171" s="51"/>
      <c r="DF171" s="51"/>
      <c r="DG171" s="51"/>
    </row>
    <row r="172">
      <c r="A172" s="51"/>
      <c r="B172" s="136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  <c r="DA172" s="51"/>
      <c r="DB172" s="51"/>
      <c r="DC172" s="51"/>
      <c r="DD172" s="51"/>
      <c r="DE172" s="51"/>
      <c r="DF172" s="51"/>
      <c r="DG172" s="51"/>
    </row>
    <row r="173">
      <c r="A173" s="51"/>
      <c r="B173" s="136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51"/>
      <c r="CG173" s="51"/>
      <c r="CH173" s="51"/>
      <c r="CI173" s="51"/>
      <c r="CJ173" s="51"/>
      <c r="CK173" s="51"/>
      <c r="CL173" s="51"/>
      <c r="CM173" s="51"/>
      <c r="CN173" s="51"/>
      <c r="CO173" s="51"/>
      <c r="CP173" s="51"/>
      <c r="CQ173" s="51"/>
      <c r="CR173" s="51"/>
      <c r="CS173" s="51"/>
      <c r="CT173" s="51"/>
      <c r="CU173" s="51"/>
      <c r="CV173" s="51"/>
      <c r="CW173" s="51"/>
      <c r="CX173" s="51"/>
      <c r="CY173" s="51"/>
      <c r="CZ173" s="51"/>
      <c r="DA173" s="51"/>
      <c r="DB173" s="51"/>
      <c r="DC173" s="51"/>
      <c r="DD173" s="51"/>
      <c r="DE173" s="51"/>
      <c r="DF173" s="51"/>
      <c r="DG173" s="51"/>
    </row>
    <row r="174">
      <c r="A174" s="51"/>
      <c r="B174" s="136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  <c r="CI174" s="51"/>
      <c r="CJ174" s="51"/>
      <c r="CK174" s="51"/>
      <c r="CL174" s="51"/>
      <c r="CM174" s="51"/>
      <c r="CN174" s="51"/>
      <c r="CO174" s="51"/>
      <c r="CP174" s="51"/>
      <c r="CQ174" s="51"/>
      <c r="CR174" s="51"/>
      <c r="CS174" s="51"/>
      <c r="CT174" s="51"/>
      <c r="CU174" s="51"/>
      <c r="CV174" s="51"/>
      <c r="CW174" s="51"/>
      <c r="CX174" s="51"/>
      <c r="CY174" s="51"/>
      <c r="CZ174" s="51"/>
      <c r="DA174" s="51"/>
      <c r="DB174" s="51"/>
      <c r="DC174" s="51"/>
      <c r="DD174" s="51"/>
      <c r="DE174" s="51"/>
      <c r="DF174" s="51"/>
      <c r="DG174" s="51"/>
    </row>
    <row r="175">
      <c r="A175" s="51"/>
      <c r="B175" s="136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  <c r="DA175" s="51"/>
      <c r="DB175" s="51"/>
      <c r="DC175" s="51"/>
      <c r="DD175" s="51"/>
      <c r="DE175" s="51"/>
      <c r="DF175" s="51"/>
      <c r="DG175" s="51"/>
    </row>
    <row r="176">
      <c r="A176" s="51"/>
      <c r="B176" s="136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  <c r="CD176" s="51"/>
      <c r="CE176" s="51"/>
      <c r="CF176" s="51"/>
      <c r="CG176" s="51"/>
      <c r="CH176" s="51"/>
      <c r="CI176" s="51"/>
      <c r="CJ176" s="51"/>
      <c r="CK176" s="51"/>
      <c r="CL176" s="51"/>
      <c r="CM176" s="51"/>
      <c r="CN176" s="51"/>
      <c r="CO176" s="51"/>
      <c r="CP176" s="51"/>
      <c r="CQ176" s="51"/>
      <c r="CR176" s="51"/>
      <c r="CS176" s="51"/>
      <c r="CT176" s="51"/>
      <c r="CU176" s="51"/>
      <c r="CV176" s="51"/>
      <c r="CW176" s="51"/>
      <c r="CX176" s="51"/>
      <c r="CY176" s="51"/>
      <c r="CZ176" s="51"/>
      <c r="DA176" s="51"/>
      <c r="DB176" s="51"/>
      <c r="DC176" s="51"/>
      <c r="DD176" s="51"/>
      <c r="DE176" s="51"/>
      <c r="DF176" s="51"/>
      <c r="DG176" s="51"/>
    </row>
    <row r="177">
      <c r="A177" s="51"/>
      <c r="B177" s="136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  <c r="CD177" s="51"/>
      <c r="CE177" s="51"/>
      <c r="CF177" s="51"/>
      <c r="CG177" s="51"/>
      <c r="CH177" s="51"/>
      <c r="CI177" s="51"/>
      <c r="CJ177" s="51"/>
      <c r="CK177" s="51"/>
      <c r="CL177" s="51"/>
      <c r="CM177" s="51"/>
      <c r="CN177" s="51"/>
      <c r="CO177" s="51"/>
      <c r="CP177" s="51"/>
      <c r="CQ177" s="51"/>
      <c r="CR177" s="51"/>
      <c r="CS177" s="51"/>
      <c r="CT177" s="51"/>
      <c r="CU177" s="51"/>
      <c r="CV177" s="51"/>
      <c r="CW177" s="51"/>
      <c r="CX177" s="51"/>
      <c r="CY177" s="51"/>
      <c r="CZ177" s="51"/>
      <c r="DA177" s="51"/>
      <c r="DB177" s="51"/>
      <c r="DC177" s="51"/>
      <c r="DD177" s="51"/>
      <c r="DE177" s="51"/>
      <c r="DF177" s="51"/>
      <c r="DG177" s="51"/>
    </row>
    <row r="178">
      <c r="A178" s="51"/>
      <c r="B178" s="136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51"/>
      <c r="CR178" s="51"/>
      <c r="CS178" s="51"/>
      <c r="CT178" s="51"/>
      <c r="CU178" s="51"/>
      <c r="CV178" s="51"/>
      <c r="CW178" s="51"/>
      <c r="CX178" s="51"/>
      <c r="CY178" s="51"/>
      <c r="CZ178" s="51"/>
      <c r="DA178" s="51"/>
      <c r="DB178" s="51"/>
      <c r="DC178" s="51"/>
      <c r="DD178" s="51"/>
      <c r="DE178" s="51"/>
      <c r="DF178" s="51"/>
      <c r="DG178" s="51"/>
    </row>
    <row r="179">
      <c r="A179" s="51"/>
      <c r="B179" s="136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  <c r="CD179" s="51"/>
      <c r="CE179" s="51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51"/>
      <c r="CR179" s="51"/>
      <c r="CS179" s="51"/>
      <c r="CT179" s="51"/>
      <c r="CU179" s="51"/>
      <c r="CV179" s="51"/>
      <c r="CW179" s="51"/>
      <c r="CX179" s="51"/>
      <c r="CY179" s="51"/>
      <c r="CZ179" s="51"/>
      <c r="DA179" s="51"/>
      <c r="DB179" s="51"/>
      <c r="DC179" s="51"/>
      <c r="DD179" s="51"/>
      <c r="DE179" s="51"/>
      <c r="DF179" s="51"/>
      <c r="DG179" s="51"/>
    </row>
    <row r="180">
      <c r="A180" s="51"/>
      <c r="B180" s="136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51"/>
      <c r="CG180" s="51"/>
      <c r="CH180" s="51"/>
      <c r="CI180" s="51"/>
      <c r="CJ180" s="51"/>
      <c r="CK180" s="51"/>
      <c r="CL180" s="51"/>
      <c r="CM180" s="51"/>
      <c r="CN180" s="51"/>
      <c r="CO180" s="51"/>
      <c r="CP180" s="51"/>
      <c r="CQ180" s="51"/>
      <c r="CR180" s="51"/>
      <c r="CS180" s="51"/>
      <c r="CT180" s="51"/>
      <c r="CU180" s="51"/>
      <c r="CV180" s="51"/>
      <c r="CW180" s="51"/>
      <c r="CX180" s="51"/>
      <c r="CY180" s="51"/>
      <c r="CZ180" s="51"/>
      <c r="DA180" s="51"/>
      <c r="DB180" s="51"/>
      <c r="DC180" s="51"/>
      <c r="DD180" s="51"/>
      <c r="DE180" s="51"/>
      <c r="DF180" s="51"/>
      <c r="DG180" s="51"/>
    </row>
    <row r="181">
      <c r="A181" s="51"/>
      <c r="B181" s="136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  <c r="CD181" s="51"/>
      <c r="CE181" s="51"/>
      <c r="CF181" s="51"/>
      <c r="CG181" s="51"/>
      <c r="CH181" s="51"/>
      <c r="CI181" s="51"/>
      <c r="CJ181" s="51"/>
      <c r="CK181" s="51"/>
      <c r="CL181" s="51"/>
      <c r="CM181" s="51"/>
      <c r="CN181" s="51"/>
      <c r="CO181" s="51"/>
      <c r="CP181" s="51"/>
      <c r="CQ181" s="51"/>
      <c r="CR181" s="51"/>
      <c r="CS181" s="51"/>
      <c r="CT181" s="51"/>
      <c r="CU181" s="51"/>
      <c r="CV181" s="51"/>
      <c r="CW181" s="51"/>
      <c r="CX181" s="51"/>
      <c r="CY181" s="51"/>
      <c r="CZ181" s="51"/>
      <c r="DA181" s="51"/>
      <c r="DB181" s="51"/>
      <c r="DC181" s="51"/>
      <c r="DD181" s="51"/>
      <c r="DE181" s="51"/>
      <c r="DF181" s="51"/>
      <c r="DG181" s="51"/>
    </row>
    <row r="182">
      <c r="A182" s="51"/>
      <c r="B182" s="136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  <c r="CD182" s="51"/>
      <c r="CE182" s="51"/>
      <c r="CF182" s="51"/>
      <c r="CG182" s="51"/>
      <c r="CH182" s="51"/>
      <c r="CI182" s="51"/>
      <c r="CJ182" s="51"/>
      <c r="CK182" s="51"/>
      <c r="CL182" s="51"/>
      <c r="CM182" s="51"/>
      <c r="CN182" s="51"/>
      <c r="CO182" s="51"/>
      <c r="CP182" s="51"/>
      <c r="CQ182" s="51"/>
      <c r="CR182" s="51"/>
      <c r="CS182" s="51"/>
      <c r="CT182" s="51"/>
      <c r="CU182" s="51"/>
      <c r="CV182" s="51"/>
      <c r="CW182" s="51"/>
      <c r="CX182" s="51"/>
      <c r="CY182" s="51"/>
      <c r="CZ182" s="51"/>
      <c r="DA182" s="51"/>
      <c r="DB182" s="51"/>
      <c r="DC182" s="51"/>
      <c r="DD182" s="51"/>
      <c r="DE182" s="51"/>
      <c r="DF182" s="51"/>
      <c r="DG182" s="51"/>
    </row>
    <row r="183">
      <c r="A183" s="51"/>
      <c r="B183" s="136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51"/>
      <c r="CG183" s="51"/>
      <c r="CH183" s="51"/>
      <c r="CI183" s="51"/>
      <c r="CJ183" s="51"/>
      <c r="CK183" s="51"/>
      <c r="CL183" s="51"/>
      <c r="CM183" s="51"/>
      <c r="CN183" s="51"/>
      <c r="CO183" s="51"/>
      <c r="CP183" s="51"/>
      <c r="CQ183" s="51"/>
      <c r="CR183" s="51"/>
      <c r="CS183" s="51"/>
      <c r="CT183" s="51"/>
      <c r="CU183" s="51"/>
      <c r="CV183" s="51"/>
      <c r="CW183" s="51"/>
      <c r="CX183" s="51"/>
      <c r="CY183" s="51"/>
      <c r="CZ183" s="51"/>
      <c r="DA183" s="51"/>
      <c r="DB183" s="51"/>
      <c r="DC183" s="51"/>
      <c r="DD183" s="51"/>
      <c r="DE183" s="51"/>
      <c r="DF183" s="51"/>
      <c r="DG183" s="51"/>
    </row>
    <row r="184">
      <c r="A184" s="51"/>
      <c r="B184" s="136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  <c r="CD184" s="51"/>
      <c r="CE184" s="51"/>
      <c r="CF184" s="51"/>
      <c r="CG184" s="51"/>
      <c r="CH184" s="51"/>
      <c r="CI184" s="51"/>
      <c r="CJ184" s="51"/>
      <c r="CK184" s="51"/>
      <c r="CL184" s="51"/>
      <c r="CM184" s="51"/>
      <c r="CN184" s="51"/>
      <c r="CO184" s="51"/>
      <c r="CP184" s="51"/>
      <c r="CQ184" s="51"/>
      <c r="CR184" s="51"/>
      <c r="CS184" s="51"/>
      <c r="CT184" s="51"/>
      <c r="CU184" s="51"/>
      <c r="CV184" s="51"/>
      <c r="CW184" s="51"/>
      <c r="CX184" s="51"/>
      <c r="CY184" s="51"/>
      <c r="CZ184" s="51"/>
      <c r="DA184" s="51"/>
      <c r="DB184" s="51"/>
      <c r="DC184" s="51"/>
      <c r="DD184" s="51"/>
      <c r="DE184" s="51"/>
      <c r="DF184" s="51"/>
      <c r="DG184" s="51"/>
    </row>
    <row r="185">
      <c r="A185" s="51"/>
      <c r="B185" s="136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  <c r="CD185" s="51"/>
      <c r="CE185" s="51"/>
      <c r="CF185" s="51"/>
      <c r="CG185" s="51"/>
      <c r="CH185" s="51"/>
      <c r="CI185" s="51"/>
      <c r="CJ185" s="51"/>
      <c r="CK185" s="51"/>
      <c r="CL185" s="51"/>
      <c r="CM185" s="51"/>
      <c r="CN185" s="51"/>
      <c r="CO185" s="51"/>
      <c r="CP185" s="51"/>
      <c r="CQ185" s="51"/>
      <c r="CR185" s="51"/>
      <c r="CS185" s="51"/>
      <c r="CT185" s="51"/>
      <c r="CU185" s="51"/>
      <c r="CV185" s="51"/>
      <c r="CW185" s="51"/>
      <c r="CX185" s="51"/>
      <c r="CY185" s="51"/>
      <c r="CZ185" s="51"/>
      <c r="DA185" s="51"/>
      <c r="DB185" s="51"/>
      <c r="DC185" s="51"/>
      <c r="DD185" s="51"/>
      <c r="DE185" s="51"/>
      <c r="DF185" s="51"/>
      <c r="DG185" s="51"/>
    </row>
    <row r="186">
      <c r="A186" s="51"/>
      <c r="B186" s="136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  <c r="CD186" s="51"/>
      <c r="CE186" s="51"/>
      <c r="CF186" s="51"/>
      <c r="CG186" s="51"/>
      <c r="CH186" s="51"/>
      <c r="CI186" s="51"/>
      <c r="CJ186" s="51"/>
      <c r="CK186" s="51"/>
      <c r="CL186" s="51"/>
      <c r="CM186" s="51"/>
      <c r="CN186" s="51"/>
      <c r="CO186" s="51"/>
      <c r="CP186" s="51"/>
      <c r="CQ186" s="51"/>
      <c r="CR186" s="51"/>
      <c r="CS186" s="51"/>
      <c r="CT186" s="51"/>
      <c r="CU186" s="51"/>
      <c r="CV186" s="51"/>
      <c r="CW186" s="51"/>
      <c r="CX186" s="51"/>
      <c r="CY186" s="51"/>
      <c r="CZ186" s="51"/>
      <c r="DA186" s="51"/>
      <c r="DB186" s="51"/>
      <c r="DC186" s="51"/>
      <c r="DD186" s="51"/>
      <c r="DE186" s="51"/>
      <c r="DF186" s="51"/>
      <c r="DG186" s="51"/>
    </row>
    <row r="187">
      <c r="A187" s="51"/>
      <c r="B187" s="136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  <c r="CD187" s="51"/>
      <c r="CE187" s="51"/>
      <c r="CF187" s="51"/>
      <c r="CG187" s="51"/>
      <c r="CH187" s="51"/>
      <c r="CI187" s="51"/>
      <c r="CJ187" s="51"/>
      <c r="CK187" s="51"/>
      <c r="CL187" s="51"/>
      <c r="CM187" s="51"/>
      <c r="CN187" s="51"/>
      <c r="CO187" s="51"/>
      <c r="CP187" s="51"/>
      <c r="CQ187" s="51"/>
      <c r="CR187" s="51"/>
      <c r="CS187" s="51"/>
      <c r="CT187" s="51"/>
      <c r="CU187" s="51"/>
      <c r="CV187" s="51"/>
      <c r="CW187" s="51"/>
      <c r="CX187" s="51"/>
      <c r="CY187" s="51"/>
      <c r="CZ187" s="51"/>
      <c r="DA187" s="51"/>
      <c r="DB187" s="51"/>
      <c r="DC187" s="51"/>
      <c r="DD187" s="51"/>
      <c r="DE187" s="51"/>
      <c r="DF187" s="51"/>
      <c r="DG187" s="51"/>
    </row>
    <row r="188">
      <c r="A188" s="51"/>
      <c r="B188" s="136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  <c r="CD188" s="51"/>
      <c r="CE188" s="51"/>
      <c r="CF188" s="51"/>
      <c r="CG188" s="51"/>
      <c r="CH188" s="51"/>
      <c r="CI188" s="51"/>
      <c r="CJ188" s="51"/>
      <c r="CK188" s="51"/>
      <c r="CL188" s="51"/>
      <c r="CM188" s="51"/>
      <c r="CN188" s="51"/>
      <c r="CO188" s="51"/>
      <c r="CP188" s="51"/>
      <c r="CQ188" s="51"/>
      <c r="CR188" s="51"/>
      <c r="CS188" s="51"/>
      <c r="CT188" s="51"/>
      <c r="CU188" s="51"/>
      <c r="CV188" s="51"/>
      <c r="CW188" s="51"/>
      <c r="CX188" s="51"/>
      <c r="CY188" s="51"/>
      <c r="CZ188" s="51"/>
      <c r="DA188" s="51"/>
      <c r="DB188" s="51"/>
      <c r="DC188" s="51"/>
      <c r="DD188" s="51"/>
      <c r="DE188" s="51"/>
      <c r="DF188" s="51"/>
      <c r="DG188" s="51"/>
    </row>
    <row r="189">
      <c r="A189" s="51"/>
      <c r="B189" s="136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  <c r="CD189" s="51"/>
      <c r="CE189" s="51"/>
      <c r="CF189" s="51"/>
      <c r="CG189" s="51"/>
      <c r="CH189" s="51"/>
      <c r="CI189" s="51"/>
      <c r="CJ189" s="51"/>
      <c r="CK189" s="51"/>
      <c r="CL189" s="51"/>
      <c r="CM189" s="51"/>
      <c r="CN189" s="51"/>
      <c r="CO189" s="51"/>
      <c r="CP189" s="51"/>
      <c r="CQ189" s="51"/>
      <c r="CR189" s="51"/>
      <c r="CS189" s="51"/>
      <c r="CT189" s="51"/>
      <c r="CU189" s="51"/>
      <c r="CV189" s="51"/>
      <c r="CW189" s="51"/>
      <c r="CX189" s="51"/>
      <c r="CY189" s="51"/>
      <c r="CZ189" s="51"/>
      <c r="DA189" s="51"/>
      <c r="DB189" s="51"/>
      <c r="DC189" s="51"/>
      <c r="DD189" s="51"/>
      <c r="DE189" s="51"/>
      <c r="DF189" s="51"/>
      <c r="DG189" s="51"/>
    </row>
    <row r="190">
      <c r="A190" s="51"/>
      <c r="B190" s="136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  <c r="CD190" s="51"/>
      <c r="CE190" s="51"/>
      <c r="CF190" s="51"/>
      <c r="CG190" s="51"/>
      <c r="CH190" s="51"/>
      <c r="CI190" s="51"/>
      <c r="CJ190" s="51"/>
      <c r="CK190" s="51"/>
      <c r="CL190" s="51"/>
      <c r="CM190" s="51"/>
      <c r="CN190" s="51"/>
      <c r="CO190" s="51"/>
      <c r="CP190" s="51"/>
      <c r="CQ190" s="51"/>
      <c r="CR190" s="51"/>
      <c r="CS190" s="51"/>
      <c r="CT190" s="51"/>
      <c r="CU190" s="51"/>
      <c r="CV190" s="51"/>
      <c r="CW190" s="51"/>
      <c r="CX190" s="51"/>
      <c r="CY190" s="51"/>
      <c r="CZ190" s="51"/>
      <c r="DA190" s="51"/>
      <c r="DB190" s="51"/>
      <c r="DC190" s="51"/>
      <c r="DD190" s="51"/>
      <c r="DE190" s="51"/>
      <c r="DF190" s="51"/>
      <c r="DG190" s="51"/>
    </row>
    <row r="191">
      <c r="A191" s="51"/>
      <c r="B191" s="136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  <c r="CD191" s="51"/>
      <c r="CE191" s="51"/>
      <c r="CF191" s="51"/>
      <c r="CG191" s="51"/>
      <c r="CH191" s="51"/>
      <c r="CI191" s="51"/>
      <c r="CJ191" s="51"/>
      <c r="CK191" s="51"/>
      <c r="CL191" s="51"/>
      <c r="CM191" s="51"/>
      <c r="CN191" s="51"/>
      <c r="CO191" s="51"/>
      <c r="CP191" s="51"/>
      <c r="CQ191" s="51"/>
      <c r="CR191" s="51"/>
      <c r="CS191" s="51"/>
      <c r="CT191" s="51"/>
      <c r="CU191" s="51"/>
      <c r="CV191" s="51"/>
      <c r="CW191" s="51"/>
      <c r="CX191" s="51"/>
      <c r="CY191" s="51"/>
      <c r="CZ191" s="51"/>
      <c r="DA191" s="51"/>
      <c r="DB191" s="51"/>
      <c r="DC191" s="51"/>
      <c r="DD191" s="51"/>
      <c r="DE191" s="51"/>
      <c r="DF191" s="51"/>
      <c r="DG191" s="51"/>
    </row>
    <row r="192">
      <c r="A192" s="51"/>
      <c r="B192" s="136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  <c r="CI192" s="51"/>
      <c r="CJ192" s="51"/>
      <c r="CK192" s="51"/>
      <c r="CL192" s="51"/>
      <c r="CM192" s="51"/>
      <c r="CN192" s="51"/>
      <c r="CO192" s="51"/>
      <c r="CP192" s="51"/>
      <c r="CQ192" s="51"/>
      <c r="CR192" s="51"/>
      <c r="CS192" s="51"/>
      <c r="CT192" s="51"/>
      <c r="CU192" s="51"/>
      <c r="CV192" s="51"/>
      <c r="CW192" s="51"/>
      <c r="CX192" s="51"/>
      <c r="CY192" s="51"/>
      <c r="CZ192" s="51"/>
      <c r="DA192" s="51"/>
      <c r="DB192" s="51"/>
      <c r="DC192" s="51"/>
      <c r="DD192" s="51"/>
      <c r="DE192" s="51"/>
      <c r="DF192" s="51"/>
      <c r="DG192" s="51"/>
    </row>
    <row r="193">
      <c r="A193" s="51"/>
      <c r="B193" s="136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  <c r="CD193" s="51"/>
      <c r="CE193" s="51"/>
      <c r="CF193" s="51"/>
      <c r="CG193" s="51"/>
      <c r="CH193" s="51"/>
      <c r="CI193" s="51"/>
      <c r="CJ193" s="51"/>
      <c r="CK193" s="51"/>
      <c r="CL193" s="51"/>
      <c r="CM193" s="51"/>
      <c r="CN193" s="51"/>
      <c r="CO193" s="51"/>
      <c r="CP193" s="51"/>
      <c r="CQ193" s="51"/>
      <c r="CR193" s="51"/>
      <c r="CS193" s="51"/>
      <c r="CT193" s="51"/>
      <c r="CU193" s="51"/>
      <c r="CV193" s="51"/>
      <c r="CW193" s="51"/>
      <c r="CX193" s="51"/>
      <c r="CY193" s="51"/>
      <c r="CZ193" s="51"/>
      <c r="DA193" s="51"/>
      <c r="DB193" s="51"/>
      <c r="DC193" s="51"/>
      <c r="DD193" s="51"/>
      <c r="DE193" s="51"/>
      <c r="DF193" s="51"/>
      <c r="DG193" s="51"/>
    </row>
    <row r="194">
      <c r="A194" s="51"/>
      <c r="B194" s="136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  <c r="CD194" s="51"/>
      <c r="CE194" s="51"/>
      <c r="CF194" s="51"/>
      <c r="CG194" s="51"/>
      <c r="CH194" s="51"/>
      <c r="CI194" s="51"/>
      <c r="CJ194" s="51"/>
      <c r="CK194" s="51"/>
      <c r="CL194" s="51"/>
      <c r="CM194" s="51"/>
      <c r="CN194" s="51"/>
      <c r="CO194" s="51"/>
      <c r="CP194" s="51"/>
      <c r="CQ194" s="51"/>
      <c r="CR194" s="51"/>
      <c r="CS194" s="51"/>
      <c r="CT194" s="51"/>
      <c r="CU194" s="51"/>
      <c r="CV194" s="51"/>
      <c r="CW194" s="51"/>
      <c r="CX194" s="51"/>
      <c r="CY194" s="51"/>
      <c r="CZ194" s="51"/>
      <c r="DA194" s="51"/>
      <c r="DB194" s="51"/>
      <c r="DC194" s="51"/>
      <c r="DD194" s="51"/>
      <c r="DE194" s="51"/>
      <c r="DF194" s="51"/>
      <c r="DG194" s="51"/>
    </row>
    <row r="195">
      <c r="A195" s="51"/>
      <c r="B195" s="136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  <c r="CD195" s="51"/>
      <c r="CE195" s="51"/>
      <c r="CF195" s="51"/>
      <c r="CG195" s="51"/>
      <c r="CH195" s="51"/>
      <c r="CI195" s="51"/>
      <c r="CJ195" s="51"/>
      <c r="CK195" s="51"/>
      <c r="CL195" s="51"/>
      <c r="CM195" s="51"/>
      <c r="CN195" s="51"/>
      <c r="CO195" s="51"/>
      <c r="CP195" s="51"/>
      <c r="CQ195" s="51"/>
      <c r="CR195" s="51"/>
      <c r="CS195" s="51"/>
      <c r="CT195" s="51"/>
      <c r="CU195" s="51"/>
      <c r="CV195" s="51"/>
      <c r="CW195" s="51"/>
      <c r="CX195" s="51"/>
      <c r="CY195" s="51"/>
      <c r="CZ195" s="51"/>
      <c r="DA195" s="51"/>
      <c r="DB195" s="51"/>
      <c r="DC195" s="51"/>
      <c r="DD195" s="51"/>
      <c r="DE195" s="51"/>
      <c r="DF195" s="51"/>
      <c r="DG195" s="51"/>
    </row>
    <row r="196">
      <c r="A196" s="51"/>
      <c r="B196" s="136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  <c r="CD196" s="51"/>
      <c r="CE196" s="51"/>
      <c r="CF196" s="51"/>
      <c r="CG196" s="51"/>
      <c r="CH196" s="51"/>
      <c r="CI196" s="51"/>
      <c r="CJ196" s="51"/>
      <c r="CK196" s="51"/>
      <c r="CL196" s="51"/>
      <c r="CM196" s="51"/>
      <c r="CN196" s="51"/>
      <c r="CO196" s="51"/>
      <c r="CP196" s="51"/>
      <c r="CQ196" s="51"/>
      <c r="CR196" s="51"/>
      <c r="CS196" s="51"/>
      <c r="CT196" s="51"/>
      <c r="CU196" s="51"/>
      <c r="CV196" s="51"/>
      <c r="CW196" s="51"/>
      <c r="CX196" s="51"/>
      <c r="CY196" s="51"/>
      <c r="CZ196" s="51"/>
      <c r="DA196" s="51"/>
      <c r="DB196" s="51"/>
      <c r="DC196" s="51"/>
      <c r="DD196" s="51"/>
      <c r="DE196" s="51"/>
      <c r="DF196" s="51"/>
      <c r="DG196" s="51"/>
    </row>
    <row r="197">
      <c r="A197" s="51"/>
      <c r="B197" s="136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  <c r="CI197" s="51"/>
      <c r="CJ197" s="51"/>
      <c r="CK197" s="51"/>
      <c r="CL197" s="51"/>
      <c r="CM197" s="51"/>
      <c r="CN197" s="51"/>
      <c r="CO197" s="51"/>
      <c r="CP197" s="51"/>
      <c r="CQ197" s="51"/>
      <c r="CR197" s="51"/>
      <c r="CS197" s="51"/>
      <c r="CT197" s="51"/>
      <c r="CU197" s="51"/>
      <c r="CV197" s="51"/>
      <c r="CW197" s="51"/>
      <c r="CX197" s="51"/>
      <c r="CY197" s="51"/>
      <c r="CZ197" s="51"/>
      <c r="DA197" s="51"/>
      <c r="DB197" s="51"/>
      <c r="DC197" s="51"/>
      <c r="DD197" s="51"/>
      <c r="DE197" s="51"/>
      <c r="DF197" s="51"/>
      <c r="DG197" s="51"/>
    </row>
    <row r="198">
      <c r="A198" s="51"/>
      <c r="B198" s="136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  <c r="CD198" s="51"/>
      <c r="CE198" s="51"/>
      <c r="CF198" s="51"/>
      <c r="CG198" s="51"/>
      <c r="CH198" s="51"/>
      <c r="CI198" s="51"/>
      <c r="CJ198" s="51"/>
      <c r="CK198" s="51"/>
      <c r="CL198" s="51"/>
      <c r="CM198" s="51"/>
      <c r="CN198" s="51"/>
      <c r="CO198" s="51"/>
      <c r="CP198" s="51"/>
      <c r="CQ198" s="51"/>
      <c r="CR198" s="51"/>
      <c r="CS198" s="51"/>
      <c r="CT198" s="51"/>
      <c r="CU198" s="51"/>
      <c r="CV198" s="51"/>
      <c r="CW198" s="51"/>
      <c r="CX198" s="51"/>
      <c r="CY198" s="51"/>
      <c r="CZ198" s="51"/>
      <c r="DA198" s="51"/>
      <c r="DB198" s="51"/>
      <c r="DC198" s="51"/>
      <c r="DD198" s="51"/>
      <c r="DE198" s="51"/>
      <c r="DF198" s="51"/>
      <c r="DG198" s="51"/>
    </row>
    <row r="199">
      <c r="A199" s="51"/>
      <c r="B199" s="136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  <c r="CD199" s="51"/>
      <c r="CE199" s="51"/>
      <c r="CF199" s="51"/>
      <c r="CG199" s="51"/>
      <c r="CH199" s="51"/>
      <c r="CI199" s="51"/>
      <c r="CJ199" s="51"/>
      <c r="CK199" s="51"/>
      <c r="CL199" s="51"/>
      <c r="CM199" s="51"/>
      <c r="CN199" s="51"/>
      <c r="CO199" s="51"/>
      <c r="CP199" s="51"/>
      <c r="CQ199" s="51"/>
      <c r="CR199" s="51"/>
      <c r="CS199" s="51"/>
      <c r="CT199" s="51"/>
      <c r="CU199" s="51"/>
      <c r="CV199" s="51"/>
      <c r="CW199" s="51"/>
      <c r="CX199" s="51"/>
      <c r="CY199" s="51"/>
      <c r="CZ199" s="51"/>
      <c r="DA199" s="51"/>
      <c r="DB199" s="51"/>
      <c r="DC199" s="51"/>
      <c r="DD199" s="51"/>
      <c r="DE199" s="51"/>
      <c r="DF199" s="51"/>
      <c r="DG199" s="51"/>
    </row>
    <row r="200">
      <c r="A200" s="51"/>
      <c r="B200" s="136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1"/>
      <c r="CE200" s="51"/>
      <c r="CF200" s="51"/>
      <c r="CG200" s="51"/>
      <c r="CH200" s="51"/>
      <c r="CI200" s="51"/>
      <c r="CJ200" s="51"/>
      <c r="CK200" s="51"/>
      <c r="CL200" s="51"/>
      <c r="CM200" s="51"/>
      <c r="CN200" s="51"/>
      <c r="CO200" s="51"/>
      <c r="CP200" s="51"/>
      <c r="CQ200" s="51"/>
      <c r="CR200" s="51"/>
      <c r="CS200" s="51"/>
      <c r="CT200" s="51"/>
      <c r="CU200" s="51"/>
      <c r="CV200" s="51"/>
      <c r="CW200" s="51"/>
      <c r="CX200" s="51"/>
      <c r="CY200" s="51"/>
      <c r="CZ200" s="51"/>
      <c r="DA200" s="51"/>
      <c r="DB200" s="51"/>
      <c r="DC200" s="51"/>
      <c r="DD200" s="51"/>
      <c r="DE200" s="51"/>
      <c r="DF200" s="51"/>
      <c r="DG200" s="51"/>
    </row>
    <row r="201">
      <c r="A201" s="51"/>
      <c r="B201" s="136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51"/>
      <c r="CE201" s="51"/>
      <c r="CF201" s="51"/>
      <c r="CG201" s="51"/>
      <c r="CH201" s="51"/>
      <c r="CI201" s="51"/>
      <c r="CJ201" s="51"/>
      <c r="CK201" s="51"/>
      <c r="CL201" s="51"/>
      <c r="CM201" s="51"/>
      <c r="CN201" s="51"/>
      <c r="CO201" s="51"/>
      <c r="CP201" s="51"/>
      <c r="CQ201" s="51"/>
      <c r="CR201" s="51"/>
      <c r="CS201" s="51"/>
      <c r="CT201" s="51"/>
      <c r="CU201" s="51"/>
      <c r="CV201" s="51"/>
      <c r="CW201" s="51"/>
      <c r="CX201" s="51"/>
      <c r="CY201" s="51"/>
      <c r="CZ201" s="51"/>
      <c r="DA201" s="51"/>
      <c r="DB201" s="51"/>
      <c r="DC201" s="51"/>
      <c r="DD201" s="51"/>
      <c r="DE201" s="51"/>
      <c r="DF201" s="51"/>
      <c r="DG201" s="51"/>
    </row>
    <row r="202">
      <c r="A202" s="51"/>
      <c r="B202" s="136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  <c r="CD202" s="51"/>
      <c r="CE202" s="51"/>
      <c r="CF202" s="51"/>
      <c r="CG202" s="51"/>
      <c r="CH202" s="51"/>
      <c r="CI202" s="51"/>
      <c r="CJ202" s="51"/>
      <c r="CK202" s="51"/>
      <c r="CL202" s="51"/>
      <c r="CM202" s="51"/>
      <c r="CN202" s="51"/>
      <c r="CO202" s="51"/>
      <c r="CP202" s="51"/>
      <c r="CQ202" s="51"/>
      <c r="CR202" s="51"/>
      <c r="CS202" s="51"/>
      <c r="CT202" s="51"/>
      <c r="CU202" s="51"/>
      <c r="CV202" s="51"/>
      <c r="CW202" s="51"/>
      <c r="CX202" s="51"/>
      <c r="CY202" s="51"/>
      <c r="CZ202" s="51"/>
      <c r="DA202" s="51"/>
      <c r="DB202" s="51"/>
      <c r="DC202" s="51"/>
      <c r="DD202" s="51"/>
      <c r="DE202" s="51"/>
      <c r="DF202" s="51"/>
      <c r="DG202" s="51"/>
    </row>
    <row r="203">
      <c r="A203" s="51"/>
      <c r="B203" s="136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  <c r="CI203" s="51"/>
      <c r="CJ203" s="51"/>
      <c r="CK203" s="51"/>
      <c r="CL203" s="51"/>
      <c r="CM203" s="51"/>
      <c r="CN203" s="51"/>
      <c r="CO203" s="51"/>
      <c r="CP203" s="51"/>
      <c r="CQ203" s="51"/>
      <c r="CR203" s="51"/>
      <c r="CS203" s="51"/>
      <c r="CT203" s="51"/>
      <c r="CU203" s="51"/>
      <c r="CV203" s="51"/>
      <c r="CW203" s="51"/>
      <c r="CX203" s="51"/>
      <c r="CY203" s="51"/>
      <c r="CZ203" s="51"/>
      <c r="DA203" s="51"/>
      <c r="DB203" s="51"/>
      <c r="DC203" s="51"/>
      <c r="DD203" s="51"/>
      <c r="DE203" s="51"/>
      <c r="DF203" s="51"/>
      <c r="DG203" s="51"/>
    </row>
    <row r="204">
      <c r="A204" s="51"/>
      <c r="B204" s="136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  <c r="CD204" s="51"/>
      <c r="CE204" s="51"/>
      <c r="CF204" s="51"/>
      <c r="CG204" s="51"/>
      <c r="CH204" s="51"/>
      <c r="CI204" s="51"/>
      <c r="CJ204" s="51"/>
      <c r="CK204" s="51"/>
      <c r="CL204" s="51"/>
      <c r="CM204" s="51"/>
      <c r="CN204" s="51"/>
      <c r="CO204" s="51"/>
      <c r="CP204" s="51"/>
      <c r="CQ204" s="51"/>
      <c r="CR204" s="51"/>
      <c r="CS204" s="51"/>
      <c r="CT204" s="51"/>
      <c r="CU204" s="51"/>
      <c r="CV204" s="51"/>
      <c r="CW204" s="51"/>
      <c r="CX204" s="51"/>
      <c r="CY204" s="51"/>
      <c r="CZ204" s="51"/>
      <c r="DA204" s="51"/>
      <c r="DB204" s="51"/>
      <c r="DC204" s="51"/>
      <c r="DD204" s="51"/>
      <c r="DE204" s="51"/>
      <c r="DF204" s="51"/>
      <c r="DG204" s="51"/>
    </row>
    <row r="205">
      <c r="A205" s="51"/>
      <c r="B205" s="136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  <c r="CD205" s="51"/>
      <c r="CE205" s="51"/>
      <c r="CF205" s="51"/>
      <c r="CG205" s="51"/>
      <c r="CH205" s="51"/>
      <c r="CI205" s="51"/>
      <c r="CJ205" s="51"/>
      <c r="CK205" s="51"/>
      <c r="CL205" s="51"/>
      <c r="CM205" s="51"/>
      <c r="CN205" s="51"/>
      <c r="CO205" s="51"/>
      <c r="CP205" s="51"/>
      <c r="CQ205" s="51"/>
      <c r="CR205" s="51"/>
      <c r="CS205" s="51"/>
      <c r="CT205" s="51"/>
      <c r="CU205" s="51"/>
      <c r="CV205" s="51"/>
      <c r="CW205" s="51"/>
      <c r="CX205" s="51"/>
      <c r="CY205" s="51"/>
      <c r="CZ205" s="51"/>
      <c r="DA205" s="51"/>
      <c r="DB205" s="51"/>
      <c r="DC205" s="51"/>
      <c r="DD205" s="51"/>
      <c r="DE205" s="51"/>
      <c r="DF205" s="51"/>
      <c r="DG205" s="51"/>
    </row>
    <row r="206">
      <c r="A206" s="51"/>
      <c r="B206" s="136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  <c r="CI206" s="51"/>
      <c r="CJ206" s="51"/>
      <c r="CK206" s="51"/>
      <c r="CL206" s="51"/>
      <c r="CM206" s="51"/>
      <c r="CN206" s="51"/>
      <c r="CO206" s="51"/>
      <c r="CP206" s="51"/>
      <c r="CQ206" s="51"/>
      <c r="CR206" s="51"/>
      <c r="CS206" s="51"/>
      <c r="CT206" s="51"/>
      <c r="CU206" s="51"/>
      <c r="CV206" s="51"/>
      <c r="CW206" s="51"/>
      <c r="CX206" s="51"/>
      <c r="CY206" s="51"/>
      <c r="CZ206" s="51"/>
      <c r="DA206" s="51"/>
      <c r="DB206" s="51"/>
      <c r="DC206" s="51"/>
      <c r="DD206" s="51"/>
      <c r="DE206" s="51"/>
      <c r="DF206" s="51"/>
      <c r="DG206" s="51"/>
    </row>
    <row r="207">
      <c r="A207" s="51"/>
      <c r="B207" s="136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  <c r="CD207" s="51"/>
      <c r="CE207" s="51"/>
      <c r="CF207" s="51"/>
      <c r="CG207" s="51"/>
      <c r="CH207" s="51"/>
      <c r="CI207" s="51"/>
      <c r="CJ207" s="51"/>
      <c r="CK207" s="51"/>
      <c r="CL207" s="51"/>
      <c r="CM207" s="51"/>
      <c r="CN207" s="51"/>
      <c r="CO207" s="51"/>
      <c r="CP207" s="51"/>
      <c r="CQ207" s="51"/>
      <c r="CR207" s="51"/>
      <c r="CS207" s="51"/>
      <c r="CT207" s="51"/>
      <c r="CU207" s="51"/>
      <c r="CV207" s="51"/>
      <c r="CW207" s="51"/>
      <c r="CX207" s="51"/>
      <c r="CY207" s="51"/>
      <c r="CZ207" s="51"/>
      <c r="DA207" s="51"/>
      <c r="DB207" s="51"/>
      <c r="DC207" s="51"/>
      <c r="DD207" s="51"/>
      <c r="DE207" s="51"/>
      <c r="DF207" s="51"/>
      <c r="DG207" s="51"/>
    </row>
    <row r="208">
      <c r="A208" s="51"/>
      <c r="B208" s="136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  <c r="CD208" s="51"/>
      <c r="CE208" s="51"/>
      <c r="CF208" s="51"/>
      <c r="CG208" s="51"/>
      <c r="CH208" s="51"/>
      <c r="CI208" s="51"/>
      <c r="CJ208" s="51"/>
      <c r="CK208" s="51"/>
      <c r="CL208" s="51"/>
      <c r="CM208" s="51"/>
      <c r="CN208" s="51"/>
      <c r="CO208" s="51"/>
      <c r="CP208" s="51"/>
      <c r="CQ208" s="51"/>
      <c r="CR208" s="51"/>
      <c r="CS208" s="51"/>
      <c r="CT208" s="51"/>
      <c r="CU208" s="51"/>
      <c r="CV208" s="51"/>
      <c r="CW208" s="51"/>
      <c r="CX208" s="51"/>
      <c r="CY208" s="51"/>
      <c r="CZ208" s="51"/>
      <c r="DA208" s="51"/>
      <c r="DB208" s="51"/>
      <c r="DC208" s="51"/>
      <c r="DD208" s="51"/>
      <c r="DE208" s="51"/>
      <c r="DF208" s="51"/>
      <c r="DG208" s="51"/>
    </row>
    <row r="209">
      <c r="A209" s="51"/>
      <c r="B209" s="136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  <c r="CD209" s="51"/>
      <c r="CE209" s="51"/>
      <c r="CF209" s="51"/>
      <c r="CG209" s="51"/>
      <c r="CH209" s="51"/>
      <c r="CI209" s="51"/>
      <c r="CJ209" s="51"/>
      <c r="CK209" s="51"/>
      <c r="CL209" s="51"/>
      <c r="CM209" s="51"/>
      <c r="CN209" s="51"/>
      <c r="CO209" s="51"/>
      <c r="CP209" s="51"/>
      <c r="CQ209" s="51"/>
      <c r="CR209" s="51"/>
      <c r="CS209" s="51"/>
      <c r="CT209" s="51"/>
      <c r="CU209" s="51"/>
      <c r="CV209" s="51"/>
      <c r="CW209" s="51"/>
      <c r="CX209" s="51"/>
      <c r="CY209" s="51"/>
      <c r="CZ209" s="51"/>
      <c r="DA209" s="51"/>
      <c r="DB209" s="51"/>
      <c r="DC209" s="51"/>
      <c r="DD209" s="51"/>
      <c r="DE209" s="51"/>
      <c r="DF209" s="51"/>
      <c r="DG209" s="51"/>
    </row>
    <row r="210">
      <c r="A210" s="51"/>
      <c r="B210" s="136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  <c r="CD210" s="51"/>
      <c r="CE210" s="51"/>
      <c r="CF210" s="51"/>
      <c r="CG210" s="51"/>
      <c r="CH210" s="51"/>
      <c r="CI210" s="51"/>
      <c r="CJ210" s="51"/>
      <c r="CK210" s="51"/>
      <c r="CL210" s="51"/>
      <c r="CM210" s="51"/>
      <c r="CN210" s="51"/>
      <c r="CO210" s="51"/>
      <c r="CP210" s="51"/>
      <c r="CQ210" s="51"/>
      <c r="CR210" s="51"/>
      <c r="CS210" s="51"/>
      <c r="CT210" s="51"/>
      <c r="CU210" s="51"/>
      <c r="CV210" s="51"/>
      <c r="CW210" s="51"/>
      <c r="CX210" s="51"/>
      <c r="CY210" s="51"/>
      <c r="CZ210" s="51"/>
      <c r="DA210" s="51"/>
      <c r="DB210" s="51"/>
      <c r="DC210" s="51"/>
      <c r="DD210" s="51"/>
      <c r="DE210" s="51"/>
      <c r="DF210" s="51"/>
      <c r="DG210" s="51"/>
    </row>
    <row r="211">
      <c r="A211" s="51"/>
      <c r="B211" s="136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  <c r="CD211" s="51"/>
      <c r="CE211" s="51"/>
      <c r="CF211" s="51"/>
      <c r="CG211" s="51"/>
      <c r="CH211" s="51"/>
      <c r="CI211" s="51"/>
      <c r="CJ211" s="51"/>
      <c r="CK211" s="51"/>
      <c r="CL211" s="51"/>
      <c r="CM211" s="51"/>
      <c r="CN211" s="51"/>
      <c r="CO211" s="51"/>
      <c r="CP211" s="51"/>
      <c r="CQ211" s="51"/>
      <c r="CR211" s="51"/>
      <c r="CS211" s="51"/>
      <c r="CT211" s="51"/>
      <c r="CU211" s="51"/>
      <c r="CV211" s="51"/>
      <c r="CW211" s="51"/>
      <c r="CX211" s="51"/>
      <c r="CY211" s="51"/>
      <c r="CZ211" s="51"/>
      <c r="DA211" s="51"/>
      <c r="DB211" s="51"/>
      <c r="DC211" s="51"/>
      <c r="DD211" s="51"/>
      <c r="DE211" s="51"/>
      <c r="DF211" s="51"/>
      <c r="DG211" s="51"/>
    </row>
    <row r="212">
      <c r="A212" s="51"/>
      <c r="B212" s="136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  <c r="CD212" s="51"/>
      <c r="CE212" s="51"/>
      <c r="CF212" s="51"/>
      <c r="CG212" s="51"/>
      <c r="CH212" s="51"/>
      <c r="CI212" s="51"/>
      <c r="CJ212" s="51"/>
      <c r="CK212" s="51"/>
      <c r="CL212" s="51"/>
      <c r="CM212" s="51"/>
      <c r="CN212" s="51"/>
      <c r="CO212" s="51"/>
      <c r="CP212" s="51"/>
      <c r="CQ212" s="51"/>
      <c r="CR212" s="51"/>
      <c r="CS212" s="51"/>
      <c r="CT212" s="51"/>
      <c r="CU212" s="51"/>
      <c r="CV212" s="51"/>
      <c r="CW212" s="51"/>
      <c r="CX212" s="51"/>
      <c r="CY212" s="51"/>
      <c r="CZ212" s="51"/>
      <c r="DA212" s="51"/>
      <c r="DB212" s="51"/>
      <c r="DC212" s="51"/>
      <c r="DD212" s="51"/>
      <c r="DE212" s="51"/>
      <c r="DF212" s="51"/>
      <c r="DG212" s="51"/>
    </row>
    <row r="213">
      <c r="A213" s="51"/>
      <c r="B213" s="136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  <c r="CD213" s="51"/>
      <c r="CE213" s="51"/>
      <c r="CF213" s="51"/>
      <c r="CG213" s="51"/>
      <c r="CH213" s="51"/>
      <c r="CI213" s="51"/>
      <c r="CJ213" s="51"/>
      <c r="CK213" s="51"/>
      <c r="CL213" s="51"/>
      <c r="CM213" s="51"/>
      <c r="CN213" s="51"/>
      <c r="CO213" s="51"/>
      <c r="CP213" s="51"/>
      <c r="CQ213" s="51"/>
      <c r="CR213" s="51"/>
      <c r="CS213" s="51"/>
      <c r="CT213" s="51"/>
      <c r="CU213" s="51"/>
      <c r="CV213" s="51"/>
      <c r="CW213" s="51"/>
      <c r="CX213" s="51"/>
      <c r="CY213" s="51"/>
      <c r="CZ213" s="51"/>
      <c r="DA213" s="51"/>
      <c r="DB213" s="51"/>
      <c r="DC213" s="51"/>
      <c r="DD213" s="51"/>
      <c r="DE213" s="51"/>
      <c r="DF213" s="51"/>
      <c r="DG213" s="51"/>
    </row>
    <row r="214">
      <c r="A214" s="51"/>
      <c r="B214" s="136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  <c r="CD214" s="51"/>
      <c r="CE214" s="51"/>
      <c r="CF214" s="51"/>
      <c r="CG214" s="51"/>
      <c r="CH214" s="51"/>
      <c r="CI214" s="51"/>
      <c r="CJ214" s="51"/>
      <c r="CK214" s="51"/>
      <c r="CL214" s="51"/>
      <c r="CM214" s="51"/>
      <c r="CN214" s="51"/>
      <c r="CO214" s="51"/>
      <c r="CP214" s="51"/>
      <c r="CQ214" s="51"/>
      <c r="CR214" s="51"/>
      <c r="CS214" s="51"/>
      <c r="CT214" s="51"/>
      <c r="CU214" s="51"/>
      <c r="CV214" s="51"/>
      <c r="CW214" s="51"/>
      <c r="CX214" s="51"/>
      <c r="CY214" s="51"/>
      <c r="CZ214" s="51"/>
      <c r="DA214" s="51"/>
      <c r="DB214" s="51"/>
      <c r="DC214" s="51"/>
      <c r="DD214" s="51"/>
      <c r="DE214" s="51"/>
      <c r="DF214" s="51"/>
      <c r="DG214" s="51"/>
    </row>
    <row r="215">
      <c r="A215" s="51"/>
      <c r="B215" s="136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  <c r="CD215" s="51"/>
      <c r="CE215" s="51"/>
      <c r="CF215" s="51"/>
      <c r="CG215" s="51"/>
      <c r="CH215" s="51"/>
      <c r="CI215" s="51"/>
      <c r="CJ215" s="51"/>
      <c r="CK215" s="51"/>
      <c r="CL215" s="51"/>
      <c r="CM215" s="51"/>
      <c r="CN215" s="51"/>
      <c r="CO215" s="51"/>
      <c r="CP215" s="51"/>
      <c r="CQ215" s="51"/>
      <c r="CR215" s="51"/>
      <c r="CS215" s="51"/>
      <c r="CT215" s="51"/>
      <c r="CU215" s="51"/>
      <c r="CV215" s="51"/>
      <c r="CW215" s="51"/>
      <c r="CX215" s="51"/>
      <c r="CY215" s="51"/>
      <c r="CZ215" s="51"/>
      <c r="DA215" s="51"/>
      <c r="DB215" s="51"/>
      <c r="DC215" s="51"/>
      <c r="DD215" s="51"/>
      <c r="DE215" s="51"/>
      <c r="DF215" s="51"/>
      <c r="DG215" s="51"/>
    </row>
    <row r="216">
      <c r="A216" s="51"/>
      <c r="B216" s="136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  <c r="CD216" s="51"/>
      <c r="CE216" s="51"/>
      <c r="CF216" s="51"/>
      <c r="CG216" s="51"/>
      <c r="CH216" s="51"/>
      <c r="CI216" s="51"/>
      <c r="CJ216" s="51"/>
      <c r="CK216" s="51"/>
      <c r="CL216" s="51"/>
      <c r="CM216" s="51"/>
      <c r="CN216" s="51"/>
      <c r="CO216" s="51"/>
      <c r="CP216" s="51"/>
      <c r="CQ216" s="51"/>
      <c r="CR216" s="51"/>
      <c r="CS216" s="51"/>
      <c r="CT216" s="51"/>
      <c r="CU216" s="51"/>
      <c r="CV216" s="51"/>
      <c r="CW216" s="51"/>
      <c r="CX216" s="51"/>
      <c r="CY216" s="51"/>
      <c r="CZ216" s="51"/>
      <c r="DA216" s="51"/>
      <c r="DB216" s="51"/>
      <c r="DC216" s="51"/>
      <c r="DD216" s="51"/>
      <c r="DE216" s="51"/>
      <c r="DF216" s="51"/>
      <c r="DG216" s="51"/>
    </row>
    <row r="217">
      <c r="A217" s="51"/>
      <c r="B217" s="136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  <c r="CD217" s="51"/>
      <c r="CE217" s="51"/>
      <c r="CF217" s="51"/>
      <c r="CG217" s="51"/>
      <c r="CH217" s="51"/>
      <c r="CI217" s="51"/>
      <c r="CJ217" s="51"/>
      <c r="CK217" s="51"/>
      <c r="CL217" s="51"/>
      <c r="CM217" s="51"/>
      <c r="CN217" s="51"/>
      <c r="CO217" s="51"/>
      <c r="CP217" s="51"/>
      <c r="CQ217" s="51"/>
      <c r="CR217" s="51"/>
      <c r="CS217" s="51"/>
      <c r="CT217" s="51"/>
      <c r="CU217" s="51"/>
      <c r="CV217" s="51"/>
      <c r="CW217" s="51"/>
      <c r="CX217" s="51"/>
      <c r="CY217" s="51"/>
      <c r="CZ217" s="51"/>
      <c r="DA217" s="51"/>
      <c r="DB217" s="51"/>
      <c r="DC217" s="51"/>
      <c r="DD217" s="51"/>
      <c r="DE217" s="51"/>
      <c r="DF217" s="51"/>
      <c r="DG217" s="51"/>
    </row>
    <row r="218">
      <c r="A218" s="51"/>
      <c r="B218" s="136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  <c r="BR218" s="51"/>
      <c r="BS218" s="51"/>
      <c r="BT218" s="51"/>
      <c r="BU218" s="51"/>
      <c r="BV218" s="51"/>
      <c r="BW218" s="51"/>
      <c r="BX218" s="51"/>
      <c r="BY218" s="51"/>
      <c r="BZ218" s="51"/>
      <c r="CA218" s="51"/>
      <c r="CB218" s="51"/>
      <c r="CC218" s="51"/>
      <c r="CD218" s="51"/>
      <c r="CE218" s="51"/>
      <c r="CF218" s="51"/>
      <c r="CG218" s="51"/>
      <c r="CH218" s="51"/>
      <c r="CI218" s="51"/>
      <c r="CJ218" s="51"/>
      <c r="CK218" s="51"/>
      <c r="CL218" s="51"/>
      <c r="CM218" s="51"/>
      <c r="CN218" s="51"/>
      <c r="CO218" s="51"/>
      <c r="CP218" s="51"/>
      <c r="CQ218" s="51"/>
      <c r="CR218" s="51"/>
      <c r="CS218" s="51"/>
      <c r="CT218" s="51"/>
      <c r="CU218" s="51"/>
      <c r="CV218" s="51"/>
      <c r="CW218" s="51"/>
      <c r="CX218" s="51"/>
      <c r="CY218" s="51"/>
      <c r="CZ218" s="51"/>
      <c r="DA218" s="51"/>
      <c r="DB218" s="51"/>
      <c r="DC218" s="51"/>
      <c r="DD218" s="51"/>
      <c r="DE218" s="51"/>
      <c r="DF218" s="51"/>
      <c r="DG218" s="51"/>
    </row>
    <row r="219">
      <c r="A219" s="51"/>
      <c r="B219" s="136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  <c r="BR219" s="51"/>
      <c r="BS219" s="51"/>
      <c r="BT219" s="51"/>
      <c r="BU219" s="51"/>
      <c r="BV219" s="51"/>
      <c r="BW219" s="51"/>
      <c r="BX219" s="51"/>
      <c r="BY219" s="51"/>
      <c r="BZ219" s="51"/>
      <c r="CA219" s="51"/>
      <c r="CB219" s="51"/>
      <c r="CC219" s="51"/>
      <c r="CD219" s="51"/>
      <c r="CE219" s="51"/>
      <c r="CF219" s="51"/>
      <c r="CG219" s="51"/>
      <c r="CH219" s="51"/>
      <c r="CI219" s="51"/>
      <c r="CJ219" s="51"/>
      <c r="CK219" s="51"/>
      <c r="CL219" s="51"/>
      <c r="CM219" s="51"/>
      <c r="CN219" s="51"/>
      <c r="CO219" s="51"/>
      <c r="CP219" s="51"/>
      <c r="CQ219" s="51"/>
      <c r="CR219" s="51"/>
      <c r="CS219" s="51"/>
      <c r="CT219" s="51"/>
      <c r="CU219" s="51"/>
      <c r="CV219" s="51"/>
      <c r="CW219" s="51"/>
      <c r="CX219" s="51"/>
      <c r="CY219" s="51"/>
      <c r="CZ219" s="51"/>
      <c r="DA219" s="51"/>
      <c r="DB219" s="51"/>
      <c r="DC219" s="51"/>
      <c r="DD219" s="51"/>
      <c r="DE219" s="51"/>
      <c r="DF219" s="51"/>
      <c r="DG219" s="51"/>
    </row>
    <row r="220">
      <c r="A220" s="51"/>
      <c r="B220" s="136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51"/>
      <c r="BS220" s="51"/>
      <c r="BT220" s="51"/>
      <c r="BU220" s="51"/>
      <c r="BV220" s="51"/>
      <c r="BW220" s="51"/>
      <c r="BX220" s="51"/>
      <c r="BY220" s="51"/>
      <c r="BZ220" s="51"/>
      <c r="CA220" s="51"/>
      <c r="CB220" s="51"/>
      <c r="CC220" s="51"/>
      <c r="CD220" s="51"/>
      <c r="CE220" s="51"/>
      <c r="CF220" s="51"/>
      <c r="CG220" s="51"/>
      <c r="CH220" s="51"/>
      <c r="CI220" s="51"/>
      <c r="CJ220" s="51"/>
      <c r="CK220" s="51"/>
      <c r="CL220" s="51"/>
      <c r="CM220" s="51"/>
      <c r="CN220" s="51"/>
      <c r="CO220" s="51"/>
      <c r="CP220" s="51"/>
      <c r="CQ220" s="51"/>
      <c r="CR220" s="51"/>
      <c r="CS220" s="51"/>
      <c r="CT220" s="51"/>
      <c r="CU220" s="51"/>
      <c r="CV220" s="51"/>
      <c r="CW220" s="51"/>
      <c r="CX220" s="51"/>
      <c r="CY220" s="51"/>
      <c r="CZ220" s="51"/>
      <c r="DA220" s="51"/>
      <c r="DB220" s="51"/>
      <c r="DC220" s="51"/>
      <c r="DD220" s="51"/>
      <c r="DE220" s="51"/>
      <c r="DF220" s="51"/>
      <c r="DG220" s="51"/>
    </row>
    <row r="221">
      <c r="A221" s="51"/>
      <c r="B221" s="136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51"/>
      <c r="CD221" s="51"/>
      <c r="CE221" s="51"/>
      <c r="CF221" s="51"/>
      <c r="CG221" s="51"/>
      <c r="CH221" s="51"/>
      <c r="CI221" s="51"/>
      <c r="CJ221" s="51"/>
      <c r="CK221" s="51"/>
      <c r="CL221" s="51"/>
      <c r="CM221" s="51"/>
      <c r="CN221" s="51"/>
      <c r="CO221" s="51"/>
      <c r="CP221" s="51"/>
      <c r="CQ221" s="51"/>
      <c r="CR221" s="51"/>
      <c r="CS221" s="51"/>
      <c r="CT221" s="51"/>
      <c r="CU221" s="51"/>
      <c r="CV221" s="51"/>
      <c r="CW221" s="51"/>
      <c r="CX221" s="51"/>
      <c r="CY221" s="51"/>
      <c r="CZ221" s="51"/>
      <c r="DA221" s="51"/>
      <c r="DB221" s="51"/>
      <c r="DC221" s="51"/>
      <c r="DD221" s="51"/>
      <c r="DE221" s="51"/>
      <c r="DF221" s="51"/>
      <c r="DG221" s="51"/>
    </row>
    <row r="222">
      <c r="A222" s="51"/>
      <c r="B222" s="136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51"/>
      <c r="CG222" s="51"/>
      <c r="CH222" s="51"/>
      <c r="CI222" s="51"/>
      <c r="CJ222" s="51"/>
      <c r="CK222" s="51"/>
      <c r="CL222" s="51"/>
      <c r="CM222" s="51"/>
      <c r="CN222" s="51"/>
      <c r="CO222" s="51"/>
      <c r="CP222" s="51"/>
      <c r="CQ222" s="51"/>
      <c r="CR222" s="51"/>
      <c r="CS222" s="51"/>
      <c r="CT222" s="51"/>
      <c r="CU222" s="51"/>
      <c r="CV222" s="51"/>
      <c r="CW222" s="51"/>
      <c r="CX222" s="51"/>
      <c r="CY222" s="51"/>
      <c r="CZ222" s="51"/>
      <c r="DA222" s="51"/>
      <c r="DB222" s="51"/>
      <c r="DC222" s="51"/>
      <c r="DD222" s="51"/>
      <c r="DE222" s="51"/>
      <c r="DF222" s="51"/>
      <c r="DG222" s="51"/>
    </row>
    <row r="223">
      <c r="A223" s="51"/>
      <c r="B223" s="136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51"/>
      <c r="CG223" s="51"/>
      <c r="CH223" s="51"/>
      <c r="CI223" s="51"/>
      <c r="CJ223" s="51"/>
      <c r="CK223" s="51"/>
      <c r="CL223" s="51"/>
      <c r="CM223" s="51"/>
      <c r="CN223" s="51"/>
      <c r="CO223" s="51"/>
      <c r="CP223" s="51"/>
      <c r="CQ223" s="51"/>
      <c r="CR223" s="51"/>
      <c r="CS223" s="51"/>
      <c r="CT223" s="51"/>
      <c r="CU223" s="51"/>
      <c r="CV223" s="51"/>
      <c r="CW223" s="51"/>
      <c r="CX223" s="51"/>
      <c r="CY223" s="51"/>
      <c r="CZ223" s="51"/>
      <c r="DA223" s="51"/>
      <c r="DB223" s="51"/>
      <c r="DC223" s="51"/>
      <c r="DD223" s="51"/>
      <c r="DE223" s="51"/>
      <c r="DF223" s="51"/>
      <c r="DG223" s="51"/>
    </row>
    <row r="224">
      <c r="A224" s="51"/>
      <c r="B224" s="136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  <c r="CI224" s="51"/>
      <c r="CJ224" s="51"/>
      <c r="CK224" s="51"/>
      <c r="CL224" s="51"/>
      <c r="CM224" s="51"/>
      <c r="CN224" s="51"/>
      <c r="CO224" s="51"/>
      <c r="CP224" s="51"/>
      <c r="CQ224" s="51"/>
      <c r="CR224" s="51"/>
      <c r="CS224" s="51"/>
      <c r="CT224" s="51"/>
      <c r="CU224" s="51"/>
      <c r="CV224" s="51"/>
      <c r="CW224" s="51"/>
      <c r="CX224" s="51"/>
      <c r="CY224" s="51"/>
      <c r="CZ224" s="51"/>
      <c r="DA224" s="51"/>
      <c r="DB224" s="51"/>
      <c r="DC224" s="51"/>
      <c r="DD224" s="51"/>
      <c r="DE224" s="51"/>
      <c r="DF224" s="51"/>
      <c r="DG224" s="51"/>
    </row>
    <row r="225">
      <c r="A225" s="51"/>
      <c r="B225" s="136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  <c r="BT225" s="51"/>
      <c r="BU225" s="51"/>
      <c r="BV225" s="51"/>
      <c r="BW225" s="51"/>
      <c r="BX225" s="51"/>
      <c r="BY225" s="51"/>
      <c r="BZ225" s="51"/>
      <c r="CA225" s="51"/>
      <c r="CB225" s="51"/>
      <c r="CC225" s="51"/>
      <c r="CD225" s="51"/>
      <c r="CE225" s="51"/>
      <c r="CF225" s="51"/>
      <c r="CG225" s="51"/>
      <c r="CH225" s="51"/>
      <c r="CI225" s="51"/>
      <c r="CJ225" s="51"/>
      <c r="CK225" s="51"/>
      <c r="CL225" s="51"/>
      <c r="CM225" s="51"/>
      <c r="CN225" s="51"/>
      <c r="CO225" s="51"/>
      <c r="CP225" s="51"/>
      <c r="CQ225" s="51"/>
      <c r="CR225" s="51"/>
      <c r="CS225" s="51"/>
      <c r="CT225" s="51"/>
      <c r="CU225" s="51"/>
      <c r="CV225" s="51"/>
      <c r="CW225" s="51"/>
      <c r="CX225" s="51"/>
      <c r="CY225" s="51"/>
      <c r="CZ225" s="51"/>
      <c r="DA225" s="51"/>
      <c r="DB225" s="51"/>
      <c r="DC225" s="51"/>
      <c r="DD225" s="51"/>
      <c r="DE225" s="51"/>
      <c r="DF225" s="51"/>
      <c r="DG225" s="51"/>
    </row>
    <row r="226">
      <c r="A226" s="51"/>
      <c r="B226" s="136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51"/>
      <c r="CG226" s="51"/>
      <c r="CH226" s="51"/>
      <c r="CI226" s="51"/>
      <c r="CJ226" s="51"/>
      <c r="CK226" s="51"/>
      <c r="CL226" s="51"/>
      <c r="CM226" s="51"/>
      <c r="CN226" s="51"/>
      <c r="CO226" s="51"/>
      <c r="CP226" s="51"/>
      <c r="CQ226" s="51"/>
      <c r="CR226" s="51"/>
      <c r="CS226" s="51"/>
      <c r="CT226" s="51"/>
      <c r="CU226" s="51"/>
      <c r="CV226" s="51"/>
      <c r="CW226" s="51"/>
      <c r="CX226" s="51"/>
      <c r="CY226" s="51"/>
      <c r="CZ226" s="51"/>
      <c r="DA226" s="51"/>
      <c r="DB226" s="51"/>
      <c r="DC226" s="51"/>
      <c r="DD226" s="51"/>
      <c r="DE226" s="51"/>
      <c r="DF226" s="51"/>
      <c r="DG226" s="51"/>
    </row>
    <row r="227">
      <c r="A227" s="51"/>
      <c r="B227" s="136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51"/>
      <c r="CD227" s="51"/>
      <c r="CE227" s="51"/>
      <c r="CF227" s="51"/>
      <c r="CG227" s="51"/>
      <c r="CH227" s="51"/>
      <c r="CI227" s="51"/>
      <c r="CJ227" s="51"/>
      <c r="CK227" s="51"/>
      <c r="CL227" s="51"/>
      <c r="CM227" s="51"/>
      <c r="CN227" s="51"/>
      <c r="CO227" s="51"/>
      <c r="CP227" s="51"/>
      <c r="CQ227" s="51"/>
      <c r="CR227" s="51"/>
      <c r="CS227" s="51"/>
      <c r="CT227" s="51"/>
      <c r="CU227" s="51"/>
      <c r="CV227" s="51"/>
      <c r="CW227" s="51"/>
      <c r="CX227" s="51"/>
      <c r="CY227" s="51"/>
      <c r="CZ227" s="51"/>
      <c r="DA227" s="51"/>
      <c r="DB227" s="51"/>
      <c r="DC227" s="51"/>
      <c r="DD227" s="51"/>
      <c r="DE227" s="51"/>
      <c r="DF227" s="51"/>
      <c r="DG227" s="51"/>
    </row>
    <row r="228">
      <c r="A228" s="51"/>
      <c r="B228" s="136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  <c r="BT228" s="5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51"/>
      <c r="CG228" s="51"/>
      <c r="CH228" s="51"/>
      <c r="CI228" s="51"/>
      <c r="CJ228" s="51"/>
      <c r="CK228" s="51"/>
      <c r="CL228" s="51"/>
      <c r="CM228" s="51"/>
      <c r="CN228" s="51"/>
      <c r="CO228" s="51"/>
      <c r="CP228" s="51"/>
      <c r="CQ228" s="51"/>
      <c r="CR228" s="51"/>
      <c r="CS228" s="51"/>
      <c r="CT228" s="51"/>
      <c r="CU228" s="51"/>
      <c r="CV228" s="51"/>
      <c r="CW228" s="51"/>
      <c r="CX228" s="51"/>
      <c r="CY228" s="51"/>
      <c r="CZ228" s="51"/>
      <c r="DA228" s="51"/>
      <c r="DB228" s="51"/>
      <c r="DC228" s="51"/>
      <c r="DD228" s="51"/>
      <c r="DE228" s="51"/>
      <c r="DF228" s="51"/>
      <c r="DG228" s="51"/>
    </row>
    <row r="229">
      <c r="A229" s="51"/>
      <c r="B229" s="136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  <c r="CI229" s="51"/>
      <c r="CJ229" s="51"/>
      <c r="CK229" s="51"/>
      <c r="CL229" s="51"/>
      <c r="CM229" s="51"/>
      <c r="CN229" s="51"/>
      <c r="CO229" s="51"/>
      <c r="CP229" s="51"/>
      <c r="CQ229" s="51"/>
      <c r="CR229" s="51"/>
      <c r="CS229" s="51"/>
      <c r="CT229" s="51"/>
      <c r="CU229" s="51"/>
      <c r="CV229" s="51"/>
      <c r="CW229" s="51"/>
      <c r="CX229" s="51"/>
      <c r="CY229" s="51"/>
      <c r="CZ229" s="51"/>
      <c r="DA229" s="51"/>
      <c r="DB229" s="51"/>
      <c r="DC229" s="51"/>
      <c r="DD229" s="51"/>
      <c r="DE229" s="51"/>
      <c r="DF229" s="51"/>
      <c r="DG229" s="51"/>
    </row>
    <row r="230">
      <c r="A230" s="51"/>
      <c r="B230" s="136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  <c r="BW230" s="51"/>
      <c r="BX230" s="51"/>
      <c r="BY230" s="51"/>
      <c r="BZ230" s="51"/>
      <c r="CA230" s="51"/>
      <c r="CB230" s="51"/>
      <c r="CC230" s="51"/>
      <c r="CD230" s="51"/>
      <c r="CE230" s="51"/>
      <c r="CF230" s="51"/>
      <c r="CG230" s="51"/>
      <c r="CH230" s="51"/>
      <c r="CI230" s="51"/>
      <c r="CJ230" s="51"/>
      <c r="CK230" s="51"/>
      <c r="CL230" s="51"/>
      <c r="CM230" s="51"/>
      <c r="CN230" s="51"/>
      <c r="CO230" s="51"/>
      <c r="CP230" s="51"/>
      <c r="CQ230" s="51"/>
      <c r="CR230" s="51"/>
      <c r="CS230" s="51"/>
      <c r="CT230" s="51"/>
      <c r="CU230" s="51"/>
      <c r="CV230" s="51"/>
      <c r="CW230" s="51"/>
      <c r="CX230" s="51"/>
      <c r="CY230" s="51"/>
      <c r="CZ230" s="51"/>
      <c r="DA230" s="51"/>
      <c r="DB230" s="51"/>
      <c r="DC230" s="51"/>
      <c r="DD230" s="51"/>
      <c r="DE230" s="51"/>
      <c r="DF230" s="51"/>
      <c r="DG230" s="51"/>
    </row>
    <row r="231">
      <c r="A231" s="51"/>
      <c r="B231" s="136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51"/>
      <c r="BS231" s="51"/>
      <c r="BT231" s="51"/>
      <c r="BU231" s="51"/>
      <c r="BV231" s="51"/>
      <c r="BW231" s="51"/>
      <c r="BX231" s="51"/>
      <c r="BY231" s="51"/>
      <c r="BZ231" s="51"/>
      <c r="CA231" s="51"/>
      <c r="CB231" s="51"/>
      <c r="CC231" s="51"/>
      <c r="CD231" s="51"/>
      <c r="CE231" s="51"/>
      <c r="CF231" s="51"/>
      <c r="CG231" s="51"/>
      <c r="CH231" s="51"/>
      <c r="CI231" s="51"/>
      <c r="CJ231" s="51"/>
      <c r="CK231" s="51"/>
      <c r="CL231" s="51"/>
      <c r="CM231" s="51"/>
      <c r="CN231" s="51"/>
      <c r="CO231" s="51"/>
      <c r="CP231" s="51"/>
      <c r="CQ231" s="51"/>
      <c r="CR231" s="51"/>
      <c r="CS231" s="51"/>
      <c r="CT231" s="51"/>
      <c r="CU231" s="51"/>
      <c r="CV231" s="51"/>
      <c r="CW231" s="51"/>
      <c r="CX231" s="51"/>
      <c r="CY231" s="51"/>
      <c r="CZ231" s="51"/>
      <c r="DA231" s="51"/>
      <c r="DB231" s="51"/>
      <c r="DC231" s="51"/>
      <c r="DD231" s="51"/>
      <c r="DE231" s="51"/>
      <c r="DF231" s="51"/>
      <c r="DG231" s="51"/>
    </row>
    <row r="232">
      <c r="A232" s="51"/>
      <c r="B232" s="136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  <c r="BT232" s="51"/>
      <c r="BU232" s="51"/>
      <c r="BV232" s="51"/>
      <c r="BW232" s="51"/>
      <c r="BX232" s="51"/>
      <c r="BY232" s="51"/>
      <c r="BZ232" s="51"/>
      <c r="CA232" s="51"/>
      <c r="CB232" s="51"/>
      <c r="CC232" s="51"/>
      <c r="CD232" s="51"/>
      <c r="CE232" s="51"/>
      <c r="CF232" s="51"/>
      <c r="CG232" s="51"/>
      <c r="CH232" s="51"/>
      <c r="CI232" s="51"/>
      <c r="CJ232" s="51"/>
      <c r="CK232" s="51"/>
      <c r="CL232" s="51"/>
      <c r="CM232" s="51"/>
      <c r="CN232" s="51"/>
      <c r="CO232" s="51"/>
      <c r="CP232" s="51"/>
      <c r="CQ232" s="51"/>
      <c r="CR232" s="51"/>
      <c r="CS232" s="51"/>
      <c r="CT232" s="51"/>
      <c r="CU232" s="51"/>
      <c r="CV232" s="51"/>
      <c r="CW232" s="51"/>
      <c r="CX232" s="51"/>
      <c r="CY232" s="51"/>
      <c r="CZ232" s="51"/>
      <c r="DA232" s="51"/>
      <c r="DB232" s="51"/>
      <c r="DC232" s="51"/>
      <c r="DD232" s="51"/>
      <c r="DE232" s="51"/>
      <c r="DF232" s="51"/>
      <c r="DG232" s="51"/>
    </row>
    <row r="233">
      <c r="A233" s="51"/>
      <c r="B233" s="136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  <c r="BT233" s="51"/>
      <c r="BU233" s="51"/>
      <c r="BV233" s="51"/>
      <c r="BW233" s="51"/>
      <c r="BX233" s="51"/>
      <c r="BY233" s="51"/>
      <c r="BZ233" s="51"/>
      <c r="CA233" s="51"/>
      <c r="CB233" s="51"/>
      <c r="CC233" s="51"/>
      <c r="CD233" s="51"/>
      <c r="CE233" s="51"/>
      <c r="CF233" s="51"/>
      <c r="CG233" s="51"/>
      <c r="CH233" s="51"/>
      <c r="CI233" s="51"/>
      <c r="CJ233" s="51"/>
      <c r="CK233" s="51"/>
      <c r="CL233" s="51"/>
      <c r="CM233" s="51"/>
      <c r="CN233" s="51"/>
      <c r="CO233" s="51"/>
      <c r="CP233" s="51"/>
      <c r="CQ233" s="51"/>
      <c r="CR233" s="51"/>
      <c r="CS233" s="51"/>
      <c r="CT233" s="51"/>
      <c r="CU233" s="51"/>
      <c r="CV233" s="51"/>
      <c r="CW233" s="51"/>
      <c r="CX233" s="51"/>
      <c r="CY233" s="51"/>
      <c r="CZ233" s="51"/>
      <c r="DA233" s="51"/>
      <c r="DB233" s="51"/>
      <c r="DC233" s="51"/>
      <c r="DD233" s="51"/>
      <c r="DE233" s="51"/>
      <c r="DF233" s="51"/>
      <c r="DG233" s="51"/>
    </row>
    <row r="234">
      <c r="A234" s="51"/>
      <c r="B234" s="136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  <c r="BW234" s="51"/>
      <c r="BX234" s="51"/>
      <c r="BY234" s="51"/>
      <c r="BZ234" s="51"/>
      <c r="CA234" s="51"/>
      <c r="CB234" s="51"/>
      <c r="CC234" s="51"/>
      <c r="CD234" s="51"/>
      <c r="CE234" s="51"/>
      <c r="CF234" s="51"/>
      <c r="CG234" s="51"/>
      <c r="CH234" s="51"/>
      <c r="CI234" s="51"/>
      <c r="CJ234" s="51"/>
      <c r="CK234" s="51"/>
      <c r="CL234" s="51"/>
      <c r="CM234" s="51"/>
      <c r="CN234" s="51"/>
      <c r="CO234" s="51"/>
      <c r="CP234" s="51"/>
      <c r="CQ234" s="51"/>
      <c r="CR234" s="51"/>
      <c r="CS234" s="51"/>
      <c r="CT234" s="51"/>
      <c r="CU234" s="51"/>
      <c r="CV234" s="51"/>
      <c r="CW234" s="51"/>
      <c r="CX234" s="51"/>
      <c r="CY234" s="51"/>
      <c r="CZ234" s="51"/>
      <c r="DA234" s="51"/>
      <c r="DB234" s="51"/>
      <c r="DC234" s="51"/>
      <c r="DD234" s="51"/>
      <c r="DE234" s="51"/>
      <c r="DF234" s="51"/>
      <c r="DG234" s="51"/>
    </row>
    <row r="235">
      <c r="A235" s="51"/>
      <c r="B235" s="136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  <c r="CI235" s="51"/>
      <c r="CJ235" s="51"/>
      <c r="CK235" s="51"/>
      <c r="CL235" s="51"/>
      <c r="CM235" s="51"/>
      <c r="CN235" s="51"/>
      <c r="CO235" s="51"/>
      <c r="CP235" s="51"/>
      <c r="CQ235" s="51"/>
      <c r="CR235" s="51"/>
      <c r="CS235" s="51"/>
      <c r="CT235" s="51"/>
      <c r="CU235" s="51"/>
      <c r="CV235" s="51"/>
      <c r="CW235" s="51"/>
      <c r="CX235" s="51"/>
      <c r="CY235" s="51"/>
      <c r="CZ235" s="51"/>
      <c r="DA235" s="51"/>
      <c r="DB235" s="51"/>
      <c r="DC235" s="51"/>
      <c r="DD235" s="51"/>
      <c r="DE235" s="51"/>
      <c r="DF235" s="51"/>
      <c r="DG235" s="51"/>
    </row>
    <row r="236">
      <c r="A236" s="51"/>
      <c r="B236" s="136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  <c r="BT236" s="5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51"/>
      <c r="CG236" s="51"/>
      <c r="CH236" s="51"/>
      <c r="CI236" s="51"/>
      <c r="CJ236" s="51"/>
      <c r="CK236" s="51"/>
      <c r="CL236" s="51"/>
      <c r="CM236" s="51"/>
      <c r="CN236" s="51"/>
      <c r="CO236" s="51"/>
      <c r="CP236" s="51"/>
      <c r="CQ236" s="51"/>
      <c r="CR236" s="51"/>
      <c r="CS236" s="51"/>
      <c r="CT236" s="51"/>
      <c r="CU236" s="51"/>
      <c r="CV236" s="51"/>
      <c r="CW236" s="51"/>
      <c r="CX236" s="51"/>
      <c r="CY236" s="51"/>
      <c r="CZ236" s="51"/>
      <c r="DA236" s="51"/>
      <c r="DB236" s="51"/>
      <c r="DC236" s="51"/>
      <c r="DD236" s="51"/>
      <c r="DE236" s="51"/>
      <c r="DF236" s="51"/>
      <c r="DG236" s="51"/>
    </row>
    <row r="237">
      <c r="A237" s="51"/>
      <c r="B237" s="136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  <c r="BV237" s="51"/>
      <c r="BW237" s="51"/>
      <c r="BX237" s="51"/>
      <c r="BY237" s="51"/>
      <c r="BZ237" s="51"/>
      <c r="CA237" s="51"/>
      <c r="CB237" s="51"/>
      <c r="CC237" s="51"/>
      <c r="CD237" s="51"/>
      <c r="CE237" s="51"/>
      <c r="CF237" s="51"/>
      <c r="CG237" s="51"/>
      <c r="CH237" s="51"/>
      <c r="CI237" s="51"/>
      <c r="CJ237" s="51"/>
      <c r="CK237" s="51"/>
      <c r="CL237" s="51"/>
      <c r="CM237" s="51"/>
      <c r="CN237" s="51"/>
      <c r="CO237" s="51"/>
      <c r="CP237" s="51"/>
      <c r="CQ237" s="51"/>
      <c r="CR237" s="51"/>
      <c r="CS237" s="51"/>
      <c r="CT237" s="51"/>
      <c r="CU237" s="51"/>
      <c r="CV237" s="51"/>
      <c r="CW237" s="51"/>
      <c r="CX237" s="51"/>
      <c r="CY237" s="51"/>
      <c r="CZ237" s="51"/>
      <c r="DA237" s="51"/>
      <c r="DB237" s="51"/>
      <c r="DC237" s="51"/>
      <c r="DD237" s="51"/>
      <c r="DE237" s="51"/>
      <c r="DF237" s="51"/>
      <c r="DG237" s="51"/>
    </row>
    <row r="238">
      <c r="A238" s="51"/>
      <c r="B238" s="136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  <c r="CI238" s="51"/>
      <c r="CJ238" s="51"/>
      <c r="CK238" s="51"/>
      <c r="CL238" s="51"/>
      <c r="CM238" s="51"/>
      <c r="CN238" s="51"/>
      <c r="CO238" s="51"/>
      <c r="CP238" s="51"/>
      <c r="CQ238" s="51"/>
      <c r="CR238" s="51"/>
      <c r="CS238" s="51"/>
      <c r="CT238" s="51"/>
      <c r="CU238" s="51"/>
      <c r="CV238" s="51"/>
      <c r="CW238" s="51"/>
      <c r="CX238" s="51"/>
      <c r="CY238" s="51"/>
      <c r="CZ238" s="51"/>
      <c r="DA238" s="51"/>
      <c r="DB238" s="51"/>
      <c r="DC238" s="51"/>
      <c r="DD238" s="51"/>
      <c r="DE238" s="51"/>
      <c r="DF238" s="51"/>
      <c r="DG238" s="51"/>
    </row>
    <row r="239">
      <c r="A239" s="51"/>
      <c r="B239" s="136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  <c r="BR239" s="51"/>
      <c r="BS239" s="51"/>
      <c r="BT239" s="51"/>
      <c r="BU239" s="51"/>
      <c r="BV239" s="51"/>
      <c r="BW239" s="51"/>
      <c r="BX239" s="51"/>
      <c r="BY239" s="51"/>
      <c r="BZ239" s="51"/>
      <c r="CA239" s="51"/>
      <c r="CB239" s="51"/>
      <c r="CC239" s="51"/>
      <c r="CD239" s="51"/>
      <c r="CE239" s="51"/>
      <c r="CF239" s="51"/>
      <c r="CG239" s="51"/>
      <c r="CH239" s="51"/>
      <c r="CI239" s="51"/>
      <c r="CJ239" s="51"/>
      <c r="CK239" s="51"/>
      <c r="CL239" s="51"/>
      <c r="CM239" s="51"/>
      <c r="CN239" s="51"/>
      <c r="CO239" s="51"/>
      <c r="CP239" s="51"/>
      <c r="CQ239" s="51"/>
      <c r="CR239" s="51"/>
      <c r="CS239" s="51"/>
      <c r="CT239" s="51"/>
      <c r="CU239" s="51"/>
      <c r="CV239" s="51"/>
      <c r="CW239" s="51"/>
      <c r="CX239" s="51"/>
      <c r="CY239" s="51"/>
      <c r="CZ239" s="51"/>
      <c r="DA239" s="51"/>
      <c r="DB239" s="51"/>
      <c r="DC239" s="51"/>
      <c r="DD239" s="51"/>
      <c r="DE239" s="51"/>
      <c r="DF239" s="51"/>
      <c r="DG239" s="51"/>
    </row>
    <row r="240">
      <c r="A240" s="51"/>
      <c r="B240" s="136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51"/>
      <c r="BS240" s="51"/>
      <c r="BT240" s="51"/>
      <c r="BU240" s="51"/>
      <c r="BV240" s="51"/>
      <c r="BW240" s="51"/>
      <c r="BX240" s="51"/>
      <c r="BY240" s="51"/>
      <c r="BZ240" s="51"/>
      <c r="CA240" s="51"/>
      <c r="CB240" s="51"/>
      <c r="CC240" s="51"/>
      <c r="CD240" s="51"/>
      <c r="CE240" s="51"/>
      <c r="CF240" s="51"/>
      <c r="CG240" s="51"/>
      <c r="CH240" s="51"/>
      <c r="CI240" s="51"/>
      <c r="CJ240" s="51"/>
      <c r="CK240" s="51"/>
      <c r="CL240" s="51"/>
      <c r="CM240" s="51"/>
      <c r="CN240" s="51"/>
      <c r="CO240" s="51"/>
      <c r="CP240" s="51"/>
      <c r="CQ240" s="51"/>
      <c r="CR240" s="51"/>
      <c r="CS240" s="51"/>
      <c r="CT240" s="51"/>
      <c r="CU240" s="51"/>
      <c r="CV240" s="51"/>
      <c r="CW240" s="51"/>
      <c r="CX240" s="51"/>
      <c r="CY240" s="51"/>
      <c r="CZ240" s="51"/>
      <c r="DA240" s="51"/>
      <c r="DB240" s="51"/>
      <c r="DC240" s="51"/>
      <c r="DD240" s="51"/>
      <c r="DE240" s="51"/>
      <c r="DF240" s="51"/>
      <c r="DG240" s="51"/>
    </row>
    <row r="241">
      <c r="A241" s="51"/>
      <c r="B241" s="136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  <c r="BR241" s="51"/>
      <c r="BS241" s="51"/>
      <c r="BT241" s="51"/>
      <c r="BU241" s="51"/>
      <c r="BV241" s="51"/>
      <c r="BW241" s="51"/>
      <c r="BX241" s="51"/>
      <c r="BY241" s="51"/>
      <c r="BZ241" s="51"/>
      <c r="CA241" s="51"/>
      <c r="CB241" s="51"/>
      <c r="CC241" s="51"/>
      <c r="CD241" s="51"/>
      <c r="CE241" s="51"/>
      <c r="CF241" s="51"/>
      <c r="CG241" s="51"/>
      <c r="CH241" s="51"/>
      <c r="CI241" s="51"/>
      <c r="CJ241" s="51"/>
      <c r="CK241" s="51"/>
      <c r="CL241" s="51"/>
      <c r="CM241" s="51"/>
      <c r="CN241" s="51"/>
      <c r="CO241" s="51"/>
      <c r="CP241" s="51"/>
      <c r="CQ241" s="51"/>
      <c r="CR241" s="51"/>
      <c r="CS241" s="51"/>
      <c r="CT241" s="51"/>
      <c r="CU241" s="51"/>
      <c r="CV241" s="51"/>
      <c r="CW241" s="51"/>
      <c r="CX241" s="51"/>
      <c r="CY241" s="51"/>
      <c r="CZ241" s="51"/>
      <c r="DA241" s="51"/>
      <c r="DB241" s="51"/>
      <c r="DC241" s="51"/>
      <c r="DD241" s="51"/>
      <c r="DE241" s="51"/>
      <c r="DF241" s="51"/>
      <c r="DG241" s="51"/>
    </row>
    <row r="242">
      <c r="A242" s="51"/>
      <c r="B242" s="136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  <c r="CD242" s="51"/>
      <c r="CE242" s="51"/>
      <c r="CF242" s="51"/>
      <c r="CG242" s="51"/>
      <c r="CH242" s="51"/>
      <c r="CI242" s="51"/>
      <c r="CJ242" s="51"/>
      <c r="CK242" s="51"/>
      <c r="CL242" s="51"/>
      <c r="CM242" s="51"/>
      <c r="CN242" s="51"/>
      <c r="CO242" s="51"/>
      <c r="CP242" s="51"/>
      <c r="CQ242" s="51"/>
      <c r="CR242" s="51"/>
      <c r="CS242" s="51"/>
      <c r="CT242" s="51"/>
      <c r="CU242" s="51"/>
      <c r="CV242" s="51"/>
      <c r="CW242" s="51"/>
      <c r="CX242" s="51"/>
      <c r="CY242" s="51"/>
      <c r="CZ242" s="51"/>
      <c r="DA242" s="51"/>
      <c r="DB242" s="51"/>
      <c r="DC242" s="51"/>
      <c r="DD242" s="51"/>
      <c r="DE242" s="51"/>
      <c r="DF242" s="51"/>
      <c r="DG242" s="51"/>
    </row>
    <row r="243">
      <c r="A243" s="51"/>
      <c r="B243" s="136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  <c r="BR243" s="51"/>
      <c r="BS243" s="51"/>
      <c r="BT243" s="51"/>
      <c r="BU243" s="51"/>
      <c r="BV243" s="51"/>
      <c r="BW243" s="51"/>
      <c r="BX243" s="51"/>
      <c r="BY243" s="51"/>
      <c r="BZ243" s="51"/>
      <c r="CA243" s="51"/>
      <c r="CB243" s="51"/>
      <c r="CC243" s="51"/>
      <c r="CD243" s="51"/>
      <c r="CE243" s="51"/>
      <c r="CF243" s="51"/>
      <c r="CG243" s="51"/>
      <c r="CH243" s="51"/>
      <c r="CI243" s="51"/>
      <c r="CJ243" s="51"/>
      <c r="CK243" s="51"/>
      <c r="CL243" s="51"/>
      <c r="CM243" s="51"/>
      <c r="CN243" s="51"/>
      <c r="CO243" s="51"/>
      <c r="CP243" s="51"/>
      <c r="CQ243" s="51"/>
      <c r="CR243" s="51"/>
      <c r="CS243" s="51"/>
      <c r="CT243" s="51"/>
      <c r="CU243" s="51"/>
      <c r="CV243" s="51"/>
      <c r="CW243" s="51"/>
      <c r="CX243" s="51"/>
      <c r="CY243" s="51"/>
      <c r="CZ243" s="51"/>
      <c r="DA243" s="51"/>
      <c r="DB243" s="51"/>
      <c r="DC243" s="51"/>
      <c r="DD243" s="51"/>
      <c r="DE243" s="51"/>
      <c r="DF243" s="51"/>
      <c r="DG243" s="51"/>
    </row>
    <row r="244">
      <c r="A244" s="51"/>
      <c r="B244" s="136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51"/>
      <c r="BS244" s="51"/>
      <c r="BT244" s="51"/>
      <c r="BU244" s="51"/>
      <c r="BV244" s="51"/>
      <c r="BW244" s="51"/>
      <c r="BX244" s="51"/>
      <c r="BY244" s="51"/>
      <c r="BZ244" s="51"/>
      <c r="CA244" s="51"/>
      <c r="CB244" s="51"/>
      <c r="CC244" s="51"/>
      <c r="CD244" s="51"/>
      <c r="CE244" s="51"/>
      <c r="CF244" s="51"/>
      <c r="CG244" s="51"/>
      <c r="CH244" s="51"/>
      <c r="CI244" s="51"/>
      <c r="CJ244" s="51"/>
      <c r="CK244" s="51"/>
      <c r="CL244" s="51"/>
      <c r="CM244" s="51"/>
      <c r="CN244" s="51"/>
      <c r="CO244" s="51"/>
      <c r="CP244" s="51"/>
      <c r="CQ244" s="51"/>
      <c r="CR244" s="51"/>
      <c r="CS244" s="51"/>
      <c r="CT244" s="51"/>
      <c r="CU244" s="51"/>
      <c r="CV244" s="51"/>
      <c r="CW244" s="51"/>
      <c r="CX244" s="51"/>
      <c r="CY244" s="51"/>
      <c r="CZ244" s="51"/>
      <c r="DA244" s="51"/>
      <c r="DB244" s="51"/>
      <c r="DC244" s="51"/>
      <c r="DD244" s="51"/>
      <c r="DE244" s="51"/>
      <c r="DF244" s="51"/>
      <c r="DG244" s="51"/>
    </row>
    <row r="245">
      <c r="A245" s="51"/>
      <c r="B245" s="136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51"/>
      <c r="BS245" s="51"/>
      <c r="BT245" s="51"/>
      <c r="BU245" s="51"/>
      <c r="BV245" s="51"/>
      <c r="BW245" s="51"/>
      <c r="BX245" s="51"/>
      <c r="BY245" s="51"/>
      <c r="BZ245" s="51"/>
      <c r="CA245" s="51"/>
      <c r="CB245" s="51"/>
      <c r="CC245" s="51"/>
      <c r="CD245" s="51"/>
      <c r="CE245" s="51"/>
      <c r="CF245" s="51"/>
      <c r="CG245" s="51"/>
      <c r="CH245" s="51"/>
      <c r="CI245" s="51"/>
      <c r="CJ245" s="51"/>
      <c r="CK245" s="51"/>
      <c r="CL245" s="51"/>
      <c r="CM245" s="51"/>
      <c r="CN245" s="51"/>
      <c r="CO245" s="51"/>
      <c r="CP245" s="51"/>
      <c r="CQ245" s="51"/>
      <c r="CR245" s="51"/>
      <c r="CS245" s="51"/>
      <c r="CT245" s="51"/>
      <c r="CU245" s="51"/>
      <c r="CV245" s="51"/>
      <c r="CW245" s="51"/>
      <c r="CX245" s="51"/>
      <c r="CY245" s="51"/>
      <c r="CZ245" s="51"/>
      <c r="DA245" s="51"/>
      <c r="DB245" s="51"/>
      <c r="DC245" s="51"/>
      <c r="DD245" s="51"/>
      <c r="DE245" s="51"/>
      <c r="DF245" s="51"/>
      <c r="DG245" s="51"/>
    </row>
    <row r="246">
      <c r="A246" s="51"/>
      <c r="B246" s="136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  <c r="CD246" s="51"/>
      <c r="CE246" s="51"/>
      <c r="CF246" s="51"/>
      <c r="CG246" s="51"/>
      <c r="CH246" s="51"/>
      <c r="CI246" s="51"/>
      <c r="CJ246" s="51"/>
      <c r="CK246" s="51"/>
      <c r="CL246" s="51"/>
      <c r="CM246" s="51"/>
      <c r="CN246" s="51"/>
      <c r="CO246" s="51"/>
      <c r="CP246" s="51"/>
      <c r="CQ246" s="51"/>
      <c r="CR246" s="51"/>
      <c r="CS246" s="51"/>
      <c r="CT246" s="51"/>
      <c r="CU246" s="51"/>
      <c r="CV246" s="51"/>
      <c r="CW246" s="51"/>
      <c r="CX246" s="51"/>
      <c r="CY246" s="51"/>
      <c r="CZ246" s="51"/>
      <c r="DA246" s="51"/>
      <c r="DB246" s="51"/>
      <c r="DC246" s="51"/>
      <c r="DD246" s="51"/>
      <c r="DE246" s="51"/>
      <c r="DF246" s="51"/>
      <c r="DG246" s="51"/>
    </row>
    <row r="247">
      <c r="A247" s="51"/>
      <c r="B247" s="136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  <c r="CD247" s="51"/>
      <c r="CE247" s="51"/>
      <c r="CF247" s="51"/>
      <c r="CG247" s="51"/>
      <c r="CH247" s="51"/>
      <c r="CI247" s="51"/>
      <c r="CJ247" s="51"/>
      <c r="CK247" s="51"/>
      <c r="CL247" s="51"/>
      <c r="CM247" s="51"/>
      <c r="CN247" s="51"/>
      <c r="CO247" s="51"/>
      <c r="CP247" s="51"/>
      <c r="CQ247" s="51"/>
      <c r="CR247" s="51"/>
      <c r="CS247" s="51"/>
      <c r="CT247" s="51"/>
      <c r="CU247" s="51"/>
      <c r="CV247" s="51"/>
      <c r="CW247" s="51"/>
      <c r="CX247" s="51"/>
      <c r="CY247" s="51"/>
      <c r="CZ247" s="51"/>
      <c r="DA247" s="51"/>
      <c r="DB247" s="51"/>
      <c r="DC247" s="51"/>
      <c r="DD247" s="51"/>
      <c r="DE247" s="51"/>
      <c r="DF247" s="51"/>
      <c r="DG247" s="51"/>
    </row>
    <row r="248">
      <c r="A248" s="51"/>
      <c r="B248" s="136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51"/>
      <c r="CG248" s="51"/>
      <c r="CH248" s="51"/>
      <c r="CI248" s="51"/>
      <c r="CJ248" s="51"/>
      <c r="CK248" s="51"/>
      <c r="CL248" s="51"/>
      <c r="CM248" s="51"/>
      <c r="CN248" s="51"/>
      <c r="CO248" s="51"/>
      <c r="CP248" s="51"/>
      <c r="CQ248" s="51"/>
      <c r="CR248" s="51"/>
      <c r="CS248" s="51"/>
      <c r="CT248" s="51"/>
      <c r="CU248" s="51"/>
      <c r="CV248" s="51"/>
      <c r="CW248" s="51"/>
      <c r="CX248" s="51"/>
      <c r="CY248" s="51"/>
      <c r="CZ248" s="51"/>
      <c r="DA248" s="51"/>
      <c r="DB248" s="51"/>
      <c r="DC248" s="51"/>
      <c r="DD248" s="51"/>
      <c r="DE248" s="51"/>
      <c r="DF248" s="51"/>
      <c r="DG248" s="51"/>
    </row>
    <row r="249">
      <c r="A249" s="51"/>
      <c r="B249" s="136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  <c r="CC249" s="51"/>
      <c r="CD249" s="51"/>
      <c r="CE249" s="51"/>
      <c r="CF249" s="51"/>
      <c r="CG249" s="51"/>
      <c r="CH249" s="51"/>
      <c r="CI249" s="51"/>
      <c r="CJ249" s="51"/>
      <c r="CK249" s="51"/>
      <c r="CL249" s="51"/>
      <c r="CM249" s="51"/>
      <c r="CN249" s="51"/>
      <c r="CO249" s="51"/>
      <c r="CP249" s="51"/>
      <c r="CQ249" s="51"/>
      <c r="CR249" s="51"/>
      <c r="CS249" s="51"/>
      <c r="CT249" s="51"/>
      <c r="CU249" s="51"/>
      <c r="CV249" s="51"/>
      <c r="CW249" s="51"/>
      <c r="CX249" s="51"/>
      <c r="CY249" s="51"/>
      <c r="CZ249" s="51"/>
      <c r="DA249" s="51"/>
      <c r="DB249" s="51"/>
      <c r="DC249" s="51"/>
      <c r="DD249" s="51"/>
      <c r="DE249" s="51"/>
      <c r="DF249" s="51"/>
      <c r="DG249" s="51"/>
    </row>
    <row r="250">
      <c r="A250" s="51"/>
      <c r="B250" s="136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51"/>
      <c r="CG250" s="51"/>
      <c r="CH250" s="51"/>
      <c r="CI250" s="51"/>
      <c r="CJ250" s="51"/>
      <c r="CK250" s="51"/>
      <c r="CL250" s="51"/>
      <c r="CM250" s="51"/>
      <c r="CN250" s="51"/>
      <c r="CO250" s="51"/>
      <c r="CP250" s="51"/>
      <c r="CQ250" s="51"/>
      <c r="CR250" s="51"/>
      <c r="CS250" s="51"/>
      <c r="CT250" s="51"/>
      <c r="CU250" s="51"/>
      <c r="CV250" s="51"/>
      <c r="CW250" s="51"/>
      <c r="CX250" s="51"/>
      <c r="CY250" s="51"/>
      <c r="CZ250" s="51"/>
      <c r="DA250" s="51"/>
      <c r="DB250" s="51"/>
      <c r="DC250" s="51"/>
      <c r="DD250" s="51"/>
      <c r="DE250" s="51"/>
      <c r="DF250" s="51"/>
      <c r="DG250" s="51"/>
    </row>
    <row r="251">
      <c r="A251" s="51"/>
      <c r="B251" s="136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1"/>
      <c r="BT251" s="51"/>
      <c r="BU251" s="51"/>
      <c r="BV251" s="51"/>
      <c r="BW251" s="51"/>
      <c r="BX251" s="51"/>
      <c r="BY251" s="51"/>
      <c r="BZ251" s="51"/>
      <c r="CA251" s="51"/>
      <c r="CB251" s="51"/>
      <c r="CC251" s="51"/>
      <c r="CD251" s="51"/>
      <c r="CE251" s="51"/>
      <c r="CF251" s="51"/>
      <c r="CG251" s="51"/>
      <c r="CH251" s="51"/>
      <c r="CI251" s="51"/>
      <c r="CJ251" s="51"/>
      <c r="CK251" s="51"/>
      <c r="CL251" s="51"/>
      <c r="CM251" s="51"/>
      <c r="CN251" s="51"/>
      <c r="CO251" s="51"/>
      <c r="CP251" s="51"/>
      <c r="CQ251" s="51"/>
      <c r="CR251" s="51"/>
      <c r="CS251" s="51"/>
      <c r="CT251" s="51"/>
      <c r="CU251" s="51"/>
      <c r="CV251" s="51"/>
      <c r="CW251" s="51"/>
      <c r="CX251" s="51"/>
      <c r="CY251" s="51"/>
      <c r="CZ251" s="51"/>
      <c r="DA251" s="51"/>
      <c r="DB251" s="51"/>
      <c r="DC251" s="51"/>
      <c r="DD251" s="51"/>
      <c r="DE251" s="51"/>
      <c r="DF251" s="51"/>
      <c r="DG251" s="51"/>
    </row>
    <row r="252">
      <c r="A252" s="51"/>
      <c r="B252" s="136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51"/>
      <c r="CG252" s="51"/>
      <c r="CH252" s="51"/>
      <c r="CI252" s="51"/>
      <c r="CJ252" s="51"/>
      <c r="CK252" s="51"/>
      <c r="CL252" s="51"/>
      <c r="CM252" s="51"/>
      <c r="CN252" s="51"/>
      <c r="CO252" s="51"/>
      <c r="CP252" s="51"/>
      <c r="CQ252" s="51"/>
      <c r="CR252" s="51"/>
      <c r="CS252" s="51"/>
      <c r="CT252" s="51"/>
      <c r="CU252" s="51"/>
      <c r="CV252" s="51"/>
      <c r="CW252" s="51"/>
      <c r="CX252" s="51"/>
      <c r="CY252" s="51"/>
      <c r="CZ252" s="51"/>
      <c r="DA252" s="51"/>
      <c r="DB252" s="51"/>
      <c r="DC252" s="51"/>
      <c r="DD252" s="51"/>
      <c r="DE252" s="51"/>
      <c r="DF252" s="51"/>
      <c r="DG252" s="51"/>
    </row>
    <row r="253">
      <c r="A253" s="51"/>
      <c r="B253" s="136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  <c r="CC253" s="51"/>
      <c r="CD253" s="51"/>
      <c r="CE253" s="51"/>
      <c r="CF253" s="51"/>
      <c r="CG253" s="51"/>
      <c r="CH253" s="51"/>
      <c r="CI253" s="51"/>
      <c r="CJ253" s="51"/>
      <c r="CK253" s="51"/>
      <c r="CL253" s="51"/>
      <c r="CM253" s="51"/>
      <c r="CN253" s="51"/>
      <c r="CO253" s="51"/>
      <c r="CP253" s="51"/>
      <c r="CQ253" s="51"/>
      <c r="CR253" s="51"/>
      <c r="CS253" s="51"/>
      <c r="CT253" s="51"/>
      <c r="CU253" s="51"/>
      <c r="CV253" s="51"/>
      <c r="CW253" s="51"/>
      <c r="CX253" s="51"/>
      <c r="CY253" s="51"/>
      <c r="CZ253" s="51"/>
      <c r="DA253" s="51"/>
      <c r="DB253" s="51"/>
      <c r="DC253" s="51"/>
      <c r="DD253" s="51"/>
      <c r="DE253" s="51"/>
      <c r="DF253" s="51"/>
      <c r="DG253" s="51"/>
    </row>
    <row r="254">
      <c r="A254" s="51"/>
      <c r="B254" s="136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/>
      <c r="BS254" s="51"/>
      <c r="BT254" s="51"/>
      <c r="BU254" s="51"/>
      <c r="BV254" s="51"/>
      <c r="BW254" s="51"/>
      <c r="BX254" s="51"/>
      <c r="BY254" s="51"/>
      <c r="BZ254" s="51"/>
      <c r="CA254" s="51"/>
      <c r="CB254" s="51"/>
      <c r="CC254" s="51"/>
      <c r="CD254" s="51"/>
      <c r="CE254" s="51"/>
      <c r="CF254" s="51"/>
      <c r="CG254" s="51"/>
      <c r="CH254" s="51"/>
      <c r="CI254" s="51"/>
      <c r="CJ254" s="51"/>
      <c r="CK254" s="51"/>
      <c r="CL254" s="51"/>
      <c r="CM254" s="51"/>
      <c r="CN254" s="51"/>
      <c r="CO254" s="51"/>
      <c r="CP254" s="51"/>
      <c r="CQ254" s="51"/>
      <c r="CR254" s="51"/>
      <c r="CS254" s="51"/>
      <c r="CT254" s="51"/>
      <c r="CU254" s="51"/>
      <c r="CV254" s="51"/>
      <c r="CW254" s="51"/>
      <c r="CX254" s="51"/>
      <c r="CY254" s="51"/>
      <c r="CZ254" s="51"/>
      <c r="DA254" s="51"/>
      <c r="DB254" s="51"/>
      <c r="DC254" s="51"/>
      <c r="DD254" s="51"/>
      <c r="DE254" s="51"/>
      <c r="DF254" s="51"/>
      <c r="DG254" s="51"/>
    </row>
    <row r="255">
      <c r="A255" s="51"/>
      <c r="B255" s="136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51"/>
      <c r="CG255" s="51"/>
      <c r="CH255" s="51"/>
      <c r="CI255" s="51"/>
      <c r="CJ255" s="51"/>
      <c r="CK255" s="51"/>
      <c r="CL255" s="51"/>
      <c r="CM255" s="51"/>
      <c r="CN255" s="51"/>
      <c r="CO255" s="51"/>
      <c r="CP255" s="51"/>
      <c r="CQ255" s="51"/>
      <c r="CR255" s="51"/>
      <c r="CS255" s="51"/>
      <c r="CT255" s="51"/>
      <c r="CU255" s="51"/>
      <c r="CV255" s="51"/>
      <c r="CW255" s="51"/>
      <c r="CX255" s="51"/>
      <c r="CY255" s="51"/>
      <c r="CZ255" s="51"/>
      <c r="DA255" s="51"/>
      <c r="DB255" s="51"/>
      <c r="DC255" s="51"/>
      <c r="DD255" s="51"/>
      <c r="DE255" s="51"/>
      <c r="DF255" s="51"/>
      <c r="DG255" s="51"/>
    </row>
    <row r="256">
      <c r="A256" s="51"/>
      <c r="B256" s="136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51"/>
      <c r="CG256" s="51"/>
      <c r="CH256" s="51"/>
      <c r="CI256" s="51"/>
      <c r="CJ256" s="51"/>
      <c r="CK256" s="51"/>
      <c r="CL256" s="51"/>
      <c r="CM256" s="51"/>
      <c r="CN256" s="51"/>
      <c r="CO256" s="51"/>
      <c r="CP256" s="51"/>
      <c r="CQ256" s="51"/>
      <c r="CR256" s="51"/>
      <c r="CS256" s="51"/>
      <c r="CT256" s="51"/>
      <c r="CU256" s="51"/>
      <c r="CV256" s="51"/>
      <c r="CW256" s="51"/>
      <c r="CX256" s="51"/>
      <c r="CY256" s="51"/>
      <c r="CZ256" s="51"/>
      <c r="DA256" s="51"/>
      <c r="DB256" s="51"/>
      <c r="DC256" s="51"/>
      <c r="DD256" s="51"/>
      <c r="DE256" s="51"/>
      <c r="DF256" s="51"/>
      <c r="DG256" s="51"/>
    </row>
    <row r="257">
      <c r="A257" s="51"/>
      <c r="B257" s="136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  <c r="BR257" s="51"/>
      <c r="BS257" s="51"/>
      <c r="BT257" s="51"/>
      <c r="BU257" s="51"/>
      <c r="BV257" s="51"/>
      <c r="BW257" s="51"/>
      <c r="BX257" s="51"/>
      <c r="BY257" s="51"/>
      <c r="BZ257" s="51"/>
      <c r="CA257" s="51"/>
      <c r="CB257" s="51"/>
      <c r="CC257" s="51"/>
      <c r="CD257" s="51"/>
      <c r="CE257" s="51"/>
      <c r="CF257" s="51"/>
      <c r="CG257" s="51"/>
      <c r="CH257" s="51"/>
      <c r="CI257" s="51"/>
      <c r="CJ257" s="51"/>
      <c r="CK257" s="51"/>
      <c r="CL257" s="51"/>
      <c r="CM257" s="51"/>
      <c r="CN257" s="51"/>
      <c r="CO257" s="51"/>
      <c r="CP257" s="51"/>
      <c r="CQ257" s="51"/>
      <c r="CR257" s="51"/>
      <c r="CS257" s="51"/>
      <c r="CT257" s="51"/>
      <c r="CU257" s="51"/>
      <c r="CV257" s="51"/>
      <c r="CW257" s="51"/>
      <c r="CX257" s="51"/>
      <c r="CY257" s="51"/>
      <c r="CZ257" s="51"/>
      <c r="DA257" s="51"/>
      <c r="DB257" s="51"/>
      <c r="DC257" s="51"/>
      <c r="DD257" s="51"/>
      <c r="DE257" s="51"/>
      <c r="DF257" s="51"/>
      <c r="DG257" s="51"/>
    </row>
    <row r="258">
      <c r="A258" s="51"/>
      <c r="B258" s="136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1"/>
      <c r="BT258" s="5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51"/>
      <c r="CG258" s="51"/>
      <c r="CH258" s="51"/>
      <c r="CI258" s="51"/>
      <c r="CJ258" s="51"/>
      <c r="CK258" s="51"/>
      <c r="CL258" s="51"/>
      <c r="CM258" s="51"/>
      <c r="CN258" s="51"/>
      <c r="CO258" s="51"/>
      <c r="CP258" s="51"/>
      <c r="CQ258" s="51"/>
      <c r="CR258" s="51"/>
      <c r="CS258" s="51"/>
      <c r="CT258" s="51"/>
      <c r="CU258" s="51"/>
      <c r="CV258" s="51"/>
      <c r="CW258" s="51"/>
      <c r="CX258" s="51"/>
      <c r="CY258" s="51"/>
      <c r="CZ258" s="51"/>
      <c r="DA258" s="51"/>
      <c r="DB258" s="51"/>
      <c r="DC258" s="51"/>
      <c r="DD258" s="51"/>
      <c r="DE258" s="51"/>
      <c r="DF258" s="51"/>
      <c r="DG258" s="51"/>
    </row>
    <row r="259">
      <c r="A259" s="51"/>
      <c r="B259" s="136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51"/>
      <c r="BS259" s="51"/>
      <c r="BT259" s="51"/>
      <c r="BU259" s="51"/>
      <c r="BV259" s="51"/>
      <c r="BW259" s="51"/>
      <c r="BX259" s="51"/>
      <c r="BY259" s="51"/>
      <c r="BZ259" s="51"/>
      <c r="CA259" s="51"/>
      <c r="CB259" s="51"/>
      <c r="CC259" s="51"/>
      <c r="CD259" s="51"/>
      <c r="CE259" s="51"/>
      <c r="CF259" s="51"/>
      <c r="CG259" s="51"/>
      <c r="CH259" s="51"/>
      <c r="CI259" s="51"/>
      <c r="CJ259" s="51"/>
      <c r="CK259" s="51"/>
      <c r="CL259" s="51"/>
      <c r="CM259" s="51"/>
      <c r="CN259" s="51"/>
      <c r="CO259" s="51"/>
      <c r="CP259" s="51"/>
      <c r="CQ259" s="51"/>
      <c r="CR259" s="51"/>
      <c r="CS259" s="51"/>
      <c r="CT259" s="51"/>
      <c r="CU259" s="51"/>
      <c r="CV259" s="51"/>
      <c r="CW259" s="51"/>
      <c r="CX259" s="51"/>
      <c r="CY259" s="51"/>
      <c r="CZ259" s="51"/>
      <c r="DA259" s="51"/>
      <c r="DB259" s="51"/>
      <c r="DC259" s="51"/>
      <c r="DD259" s="51"/>
      <c r="DE259" s="51"/>
      <c r="DF259" s="51"/>
      <c r="DG259" s="51"/>
    </row>
    <row r="260">
      <c r="A260" s="51"/>
      <c r="B260" s="136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  <c r="BR260" s="51"/>
      <c r="BS260" s="51"/>
      <c r="BT260" s="51"/>
      <c r="BU260" s="51"/>
      <c r="BV260" s="51"/>
      <c r="BW260" s="51"/>
      <c r="BX260" s="51"/>
      <c r="BY260" s="51"/>
      <c r="BZ260" s="51"/>
      <c r="CA260" s="51"/>
      <c r="CB260" s="51"/>
      <c r="CC260" s="51"/>
      <c r="CD260" s="51"/>
      <c r="CE260" s="51"/>
      <c r="CF260" s="51"/>
      <c r="CG260" s="51"/>
      <c r="CH260" s="51"/>
      <c r="CI260" s="51"/>
      <c r="CJ260" s="51"/>
      <c r="CK260" s="51"/>
      <c r="CL260" s="51"/>
      <c r="CM260" s="51"/>
      <c r="CN260" s="51"/>
      <c r="CO260" s="51"/>
      <c r="CP260" s="51"/>
      <c r="CQ260" s="51"/>
      <c r="CR260" s="51"/>
      <c r="CS260" s="51"/>
      <c r="CT260" s="51"/>
      <c r="CU260" s="51"/>
      <c r="CV260" s="51"/>
      <c r="CW260" s="51"/>
      <c r="CX260" s="51"/>
      <c r="CY260" s="51"/>
      <c r="CZ260" s="51"/>
      <c r="DA260" s="51"/>
      <c r="DB260" s="51"/>
      <c r="DC260" s="51"/>
      <c r="DD260" s="51"/>
      <c r="DE260" s="51"/>
      <c r="DF260" s="51"/>
      <c r="DG260" s="51"/>
    </row>
    <row r="261">
      <c r="A261" s="51"/>
      <c r="B261" s="136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  <c r="BR261" s="51"/>
      <c r="BS261" s="51"/>
      <c r="BT261" s="51"/>
      <c r="BU261" s="51"/>
      <c r="BV261" s="51"/>
      <c r="BW261" s="51"/>
      <c r="BX261" s="51"/>
      <c r="BY261" s="51"/>
      <c r="BZ261" s="51"/>
      <c r="CA261" s="51"/>
      <c r="CB261" s="51"/>
      <c r="CC261" s="51"/>
      <c r="CD261" s="51"/>
      <c r="CE261" s="51"/>
      <c r="CF261" s="51"/>
      <c r="CG261" s="51"/>
      <c r="CH261" s="51"/>
      <c r="CI261" s="51"/>
      <c r="CJ261" s="51"/>
      <c r="CK261" s="51"/>
      <c r="CL261" s="51"/>
      <c r="CM261" s="51"/>
      <c r="CN261" s="51"/>
      <c r="CO261" s="51"/>
      <c r="CP261" s="51"/>
      <c r="CQ261" s="51"/>
      <c r="CR261" s="51"/>
      <c r="CS261" s="51"/>
      <c r="CT261" s="51"/>
      <c r="CU261" s="51"/>
      <c r="CV261" s="51"/>
      <c r="CW261" s="51"/>
      <c r="CX261" s="51"/>
      <c r="CY261" s="51"/>
      <c r="CZ261" s="51"/>
      <c r="DA261" s="51"/>
      <c r="DB261" s="51"/>
      <c r="DC261" s="51"/>
      <c r="DD261" s="51"/>
      <c r="DE261" s="51"/>
      <c r="DF261" s="51"/>
      <c r="DG261" s="51"/>
    </row>
    <row r="262">
      <c r="A262" s="51"/>
      <c r="B262" s="136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  <c r="BR262" s="51"/>
      <c r="BS262" s="51"/>
      <c r="BT262" s="51"/>
      <c r="BU262" s="51"/>
      <c r="BV262" s="51"/>
      <c r="BW262" s="51"/>
      <c r="BX262" s="51"/>
      <c r="BY262" s="51"/>
      <c r="BZ262" s="51"/>
      <c r="CA262" s="51"/>
      <c r="CB262" s="51"/>
      <c r="CC262" s="51"/>
      <c r="CD262" s="51"/>
      <c r="CE262" s="51"/>
      <c r="CF262" s="51"/>
      <c r="CG262" s="51"/>
      <c r="CH262" s="51"/>
      <c r="CI262" s="51"/>
      <c r="CJ262" s="51"/>
      <c r="CK262" s="51"/>
      <c r="CL262" s="51"/>
      <c r="CM262" s="51"/>
      <c r="CN262" s="51"/>
      <c r="CO262" s="51"/>
      <c r="CP262" s="51"/>
      <c r="CQ262" s="51"/>
      <c r="CR262" s="51"/>
      <c r="CS262" s="51"/>
      <c r="CT262" s="51"/>
      <c r="CU262" s="51"/>
      <c r="CV262" s="51"/>
      <c r="CW262" s="51"/>
      <c r="CX262" s="51"/>
      <c r="CY262" s="51"/>
      <c r="CZ262" s="51"/>
      <c r="DA262" s="51"/>
      <c r="DB262" s="51"/>
      <c r="DC262" s="51"/>
      <c r="DD262" s="51"/>
      <c r="DE262" s="51"/>
      <c r="DF262" s="51"/>
      <c r="DG262" s="51"/>
    </row>
    <row r="263">
      <c r="A263" s="51"/>
      <c r="B263" s="136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  <c r="BR263" s="51"/>
      <c r="BS263" s="51"/>
      <c r="BT263" s="51"/>
      <c r="BU263" s="51"/>
      <c r="BV263" s="51"/>
      <c r="BW263" s="51"/>
      <c r="BX263" s="51"/>
      <c r="BY263" s="51"/>
      <c r="BZ263" s="51"/>
      <c r="CA263" s="51"/>
      <c r="CB263" s="51"/>
      <c r="CC263" s="51"/>
      <c r="CD263" s="51"/>
      <c r="CE263" s="51"/>
      <c r="CF263" s="51"/>
      <c r="CG263" s="51"/>
      <c r="CH263" s="51"/>
      <c r="CI263" s="51"/>
      <c r="CJ263" s="51"/>
      <c r="CK263" s="51"/>
      <c r="CL263" s="51"/>
      <c r="CM263" s="51"/>
      <c r="CN263" s="51"/>
      <c r="CO263" s="51"/>
      <c r="CP263" s="51"/>
      <c r="CQ263" s="51"/>
      <c r="CR263" s="51"/>
      <c r="CS263" s="51"/>
      <c r="CT263" s="51"/>
      <c r="CU263" s="51"/>
      <c r="CV263" s="51"/>
      <c r="CW263" s="51"/>
      <c r="CX263" s="51"/>
      <c r="CY263" s="51"/>
      <c r="CZ263" s="51"/>
      <c r="DA263" s="51"/>
      <c r="DB263" s="51"/>
      <c r="DC263" s="51"/>
      <c r="DD263" s="51"/>
      <c r="DE263" s="51"/>
      <c r="DF263" s="51"/>
      <c r="DG263" s="51"/>
    </row>
    <row r="264">
      <c r="A264" s="51"/>
      <c r="B264" s="136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51"/>
      <c r="BS264" s="51"/>
      <c r="BT264" s="51"/>
      <c r="BU264" s="51"/>
      <c r="BV264" s="51"/>
      <c r="BW264" s="51"/>
      <c r="BX264" s="51"/>
      <c r="BY264" s="51"/>
      <c r="BZ264" s="51"/>
      <c r="CA264" s="51"/>
      <c r="CB264" s="51"/>
      <c r="CC264" s="51"/>
      <c r="CD264" s="51"/>
      <c r="CE264" s="51"/>
      <c r="CF264" s="51"/>
      <c r="CG264" s="51"/>
      <c r="CH264" s="51"/>
      <c r="CI264" s="51"/>
      <c r="CJ264" s="51"/>
      <c r="CK264" s="51"/>
      <c r="CL264" s="51"/>
      <c r="CM264" s="51"/>
      <c r="CN264" s="51"/>
      <c r="CO264" s="51"/>
      <c r="CP264" s="51"/>
      <c r="CQ264" s="51"/>
      <c r="CR264" s="51"/>
      <c r="CS264" s="51"/>
      <c r="CT264" s="51"/>
      <c r="CU264" s="51"/>
      <c r="CV264" s="51"/>
      <c r="CW264" s="51"/>
      <c r="CX264" s="51"/>
      <c r="CY264" s="51"/>
      <c r="CZ264" s="51"/>
      <c r="DA264" s="51"/>
      <c r="DB264" s="51"/>
      <c r="DC264" s="51"/>
      <c r="DD264" s="51"/>
      <c r="DE264" s="51"/>
      <c r="DF264" s="51"/>
      <c r="DG264" s="51"/>
    </row>
    <row r="265">
      <c r="A265" s="51"/>
      <c r="B265" s="136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51"/>
      <c r="CD265" s="51"/>
      <c r="CE265" s="51"/>
      <c r="CF265" s="51"/>
      <c r="CG265" s="51"/>
      <c r="CH265" s="51"/>
      <c r="CI265" s="51"/>
      <c r="CJ265" s="51"/>
      <c r="CK265" s="51"/>
      <c r="CL265" s="51"/>
      <c r="CM265" s="51"/>
      <c r="CN265" s="5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  <c r="DA265" s="51"/>
      <c r="DB265" s="51"/>
      <c r="DC265" s="51"/>
      <c r="DD265" s="51"/>
      <c r="DE265" s="51"/>
      <c r="DF265" s="51"/>
      <c r="DG265" s="51"/>
    </row>
    <row r="266">
      <c r="A266" s="51"/>
      <c r="B266" s="136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  <c r="BW266" s="51"/>
      <c r="BX266" s="51"/>
      <c r="BY266" s="51"/>
      <c r="BZ266" s="51"/>
      <c r="CA266" s="51"/>
      <c r="CB266" s="51"/>
      <c r="CC266" s="51"/>
      <c r="CD266" s="51"/>
      <c r="CE266" s="51"/>
      <c r="CF266" s="51"/>
      <c r="CG266" s="51"/>
      <c r="CH266" s="51"/>
      <c r="CI266" s="51"/>
      <c r="CJ266" s="51"/>
      <c r="CK266" s="51"/>
      <c r="CL266" s="51"/>
      <c r="CM266" s="51"/>
      <c r="CN266" s="51"/>
      <c r="CO266" s="51"/>
      <c r="CP266" s="51"/>
      <c r="CQ266" s="51"/>
      <c r="CR266" s="51"/>
      <c r="CS266" s="51"/>
      <c r="CT266" s="51"/>
      <c r="CU266" s="51"/>
      <c r="CV266" s="51"/>
      <c r="CW266" s="51"/>
      <c r="CX266" s="51"/>
      <c r="CY266" s="51"/>
      <c r="CZ266" s="51"/>
      <c r="DA266" s="51"/>
      <c r="DB266" s="51"/>
      <c r="DC266" s="51"/>
      <c r="DD266" s="51"/>
      <c r="DE266" s="51"/>
      <c r="DF266" s="51"/>
      <c r="DG266" s="51"/>
    </row>
    <row r="267">
      <c r="A267" s="51"/>
      <c r="B267" s="136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  <c r="BT267" s="51"/>
      <c r="BU267" s="51"/>
      <c r="BV267" s="51"/>
      <c r="BW267" s="51"/>
      <c r="BX267" s="51"/>
      <c r="BY267" s="51"/>
      <c r="BZ267" s="51"/>
      <c r="CA267" s="51"/>
      <c r="CB267" s="51"/>
      <c r="CC267" s="51"/>
      <c r="CD267" s="51"/>
      <c r="CE267" s="51"/>
      <c r="CF267" s="51"/>
      <c r="CG267" s="51"/>
      <c r="CH267" s="51"/>
      <c r="CI267" s="51"/>
      <c r="CJ267" s="51"/>
      <c r="CK267" s="51"/>
      <c r="CL267" s="51"/>
      <c r="CM267" s="51"/>
      <c r="CN267" s="51"/>
      <c r="CO267" s="51"/>
      <c r="CP267" s="51"/>
      <c r="CQ267" s="51"/>
      <c r="CR267" s="51"/>
      <c r="CS267" s="51"/>
      <c r="CT267" s="51"/>
      <c r="CU267" s="51"/>
      <c r="CV267" s="51"/>
      <c r="CW267" s="51"/>
      <c r="CX267" s="51"/>
      <c r="CY267" s="51"/>
      <c r="CZ267" s="51"/>
      <c r="DA267" s="51"/>
      <c r="DB267" s="51"/>
      <c r="DC267" s="51"/>
      <c r="DD267" s="51"/>
      <c r="DE267" s="51"/>
      <c r="DF267" s="51"/>
      <c r="DG267" s="51"/>
    </row>
    <row r="268">
      <c r="A268" s="51"/>
      <c r="B268" s="136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51"/>
      <c r="BS268" s="51"/>
      <c r="BT268" s="51"/>
      <c r="BU268" s="51"/>
      <c r="BV268" s="51"/>
      <c r="BW268" s="51"/>
      <c r="BX268" s="51"/>
      <c r="BY268" s="51"/>
      <c r="BZ268" s="51"/>
      <c r="CA268" s="51"/>
      <c r="CB268" s="51"/>
      <c r="CC268" s="51"/>
      <c r="CD268" s="51"/>
      <c r="CE268" s="51"/>
      <c r="CF268" s="51"/>
      <c r="CG268" s="51"/>
      <c r="CH268" s="51"/>
      <c r="CI268" s="51"/>
      <c r="CJ268" s="51"/>
      <c r="CK268" s="51"/>
      <c r="CL268" s="51"/>
      <c r="CM268" s="51"/>
      <c r="CN268" s="51"/>
      <c r="CO268" s="51"/>
      <c r="CP268" s="51"/>
      <c r="CQ268" s="51"/>
      <c r="CR268" s="51"/>
      <c r="CS268" s="51"/>
      <c r="CT268" s="51"/>
      <c r="CU268" s="51"/>
      <c r="CV268" s="51"/>
      <c r="CW268" s="51"/>
      <c r="CX268" s="51"/>
      <c r="CY268" s="51"/>
      <c r="CZ268" s="51"/>
      <c r="DA268" s="51"/>
      <c r="DB268" s="51"/>
      <c r="DC268" s="51"/>
      <c r="DD268" s="51"/>
      <c r="DE268" s="51"/>
      <c r="DF268" s="51"/>
      <c r="DG268" s="51"/>
    </row>
    <row r="269">
      <c r="A269" s="51"/>
      <c r="B269" s="136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51"/>
      <c r="BS269" s="51"/>
      <c r="BT269" s="51"/>
      <c r="BU269" s="51"/>
      <c r="BV269" s="51"/>
      <c r="BW269" s="51"/>
      <c r="BX269" s="51"/>
      <c r="BY269" s="51"/>
      <c r="BZ269" s="51"/>
      <c r="CA269" s="51"/>
      <c r="CB269" s="51"/>
      <c r="CC269" s="51"/>
      <c r="CD269" s="51"/>
      <c r="CE269" s="51"/>
      <c r="CF269" s="51"/>
      <c r="CG269" s="51"/>
      <c r="CH269" s="51"/>
      <c r="CI269" s="51"/>
      <c r="CJ269" s="51"/>
      <c r="CK269" s="51"/>
      <c r="CL269" s="51"/>
      <c r="CM269" s="51"/>
      <c r="CN269" s="51"/>
      <c r="CO269" s="51"/>
      <c r="CP269" s="51"/>
      <c r="CQ269" s="51"/>
      <c r="CR269" s="51"/>
      <c r="CS269" s="51"/>
      <c r="CT269" s="51"/>
      <c r="CU269" s="51"/>
      <c r="CV269" s="51"/>
      <c r="CW269" s="51"/>
      <c r="CX269" s="51"/>
      <c r="CY269" s="51"/>
      <c r="CZ269" s="51"/>
      <c r="DA269" s="51"/>
      <c r="DB269" s="51"/>
      <c r="DC269" s="51"/>
      <c r="DD269" s="51"/>
      <c r="DE269" s="51"/>
      <c r="DF269" s="51"/>
      <c r="DG269" s="51"/>
    </row>
    <row r="270">
      <c r="A270" s="51"/>
      <c r="B270" s="136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  <c r="BR270" s="51"/>
      <c r="BS270" s="51"/>
      <c r="BT270" s="51"/>
      <c r="BU270" s="51"/>
      <c r="BV270" s="51"/>
      <c r="BW270" s="51"/>
      <c r="BX270" s="51"/>
      <c r="BY270" s="51"/>
      <c r="BZ270" s="51"/>
      <c r="CA270" s="51"/>
      <c r="CB270" s="51"/>
      <c r="CC270" s="51"/>
      <c r="CD270" s="51"/>
      <c r="CE270" s="51"/>
      <c r="CF270" s="51"/>
      <c r="CG270" s="51"/>
      <c r="CH270" s="51"/>
      <c r="CI270" s="51"/>
      <c r="CJ270" s="51"/>
      <c r="CK270" s="51"/>
      <c r="CL270" s="51"/>
      <c r="CM270" s="51"/>
      <c r="CN270" s="51"/>
      <c r="CO270" s="51"/>
      <c r="CP270" s="51"/>
      <c r="CQ270" s="51"/>
      <c r="CR270" s="51"/>
      <c r="CS270" s="51"/>
      <c r="CT270" s="51"/>
      <c r="CU270" s="51"/>
      <c r="CV270" s="51"/>
      <c r="CW270" s="51"/>
      <c r="CX270" s="51"/>
      <c r="CY270" s="51"/>
      <c r="CZ270" s="51"/>
      <c r="DA270" s="51"/>
      <c r="DB270" s="51"/>
      <c r="DC270" s="51"/>
      <c r="DD270" s="51"/>
      <c r="DE270" s="51"/>
      <c r="DF270" s="51"/>
      <c r="DG270" s="51"/>
    </row>
    <row r="271">
      <c r="A271" s="51"/>
      <c r="B271" s="136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  <c r="BR271" s="51"/>
      <c r="BS271" s="51"/>
      <c r="BT271" s="51"/>
      <c r="BU271" s="51"/>
      <c r="BV271" s="51"/>
      <c r="BW271" s="51"/>
      <c r="BX271" s="51"/>
      <c r="BY271" s="51"/>
      <c r="BZ271" s="51"/>
      <c r="CA271" s="51"/>
      <c r="CB271" s="51"/>
      <c r="CC271" s="51"/>
      <c r="CD271" s="51"/>
      <c r="CE271" s="51"/>
      <c r="CF271" s="51"/>
      <c r="CG271" s="51"/>
      <c r="CH271" s="51"/>
      <c r="CI271" s="51"/>
      <c r="CJ271" s="51"/>
      <c r="CK271" s="51"/>
      <c r="CL271" s="51"/>
      <c r="CM271" s="51"/>
      <c r="CN271" s="51"/>
      <c r="CO271" s="51"/>
      <c r="CP271" s="51"/>
      <c r="CQ271" s="51"/>
      <c r="CR271" s="51"/>
      <c r="CS271" s="51"/>
      <c r="CT271" s="51"/>
      <c r="CU271" s="51"/>
      <c r="CV271" s="51"/>
      <c r="CW271" s="51"/>
      <c r="CX271" s="51"/>
      <c r="CY271" s="51"/>
      <c r="CZ271" s="51"/>
      <c r="DA271" s="51"/>
      <c r="DB271" s="51"/>
      <c r="DC271" s="51"/>
      <c r="DD271" s="51"/>
      <c r="DE271" s="51"/>
      <c r="DF271" s="51"/>
      <c r="DG271" s="51"/>
    </row>
    <row r="272">
      <c r="A272" s="51"/>
      <c r="B272" s="136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51"/>
      <c r="BS272" s="51"/>
      <c r="BT272" s="51"/>
      <c r="BU272" s="51"/>
      <c r="BV272" s="51"/>
      <c r="BW272" s="51"/>
      <c r="BX272" s="51"/>
      <c r="BY272" s="51"/>
      <c r="BZ272" s="51"/>
      <c r="CA272" s="51"/>
      <c r="CB272" s="51"/>
      <c r="CC272" s="51"/>
      <c r="CD272" s="51"/>
      <c r="CE272" s="51"/>
      <c r="CF272" s="51"/>
      <c r="CG272" s="51"/>
      <c r="CH272" s="51"/>
      <c r="CI272" s="51"/>
      <c r="CJ272" s="51"/>
      <c r="CK272" s="51"/>
      <c r="CL272" s="51"/>
      <c r="CM272" s="51"/>
      <c r="CN272" s="51"/>
      <c r="CO272" s="51"/>
      <c r="CP272" s="51"/>
      <c r="CQ272" s="51"/>
      <c r="CR272" s="51"/>
      <c r="CS272" s="51"/>
      <c r="CT272" s="51"/>
      <c r="CU272" s="51"/>
      <c r="CV272" s="51"/>
      <c r="CW272" s="51"/>
      <c r="CX272" s="51"/>
      <c r="CY272" s="51"/>
      <c r="CZ272" s="51"/>
      <c r="DA272" s="51"/>
      <c r="DB272" s="51"/>
      <c r="DC272" s="51"/>
      <c r="DD272" s="51"/>
      <c r="DE272" s="51"/>
      <c r="DF272" s="51"/>
      <c r="DG272" s="51"/>
    </row>
    <row r="273">
      <c r="A273" s="51"/>
      <c r="B273" s="136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51"/>
      <c r="BS273" s="51"/>
      <c r="BT273" s="51"/>
      <c r="BU273" s="51"/>
      <c r="BV273" s="51"/>
      <c r="BW273" s="51"/>
      <c r="BX273" s="51"/>
      <c r="BY273" s="51"/>
      <c r="BZ273" s="51"/>
      <c r="CA273" s="51"/>
      <c r="CB273" s="51"/>
      <c r="CC273" s="51"/>
      <c r="CD273" s="51"/>
      <c r="CE273" s="51"/>
      <c r="CF273" s="51"/>
      <c r="CG273" s="51"/>
      <c r="CH273" s="51"/>
      <c r="CI273" s="51"/>
      <c r="CJ273" s="51"/>
      <c r="CK273" s="51"/>
      <c r="CL273" s="51"/>
      <c r="CM273" s="51"/>
      <c r="CN273" s="51"/>
      <c r="CO273" s="51"/>
      <c r="CP273" s="51"/>
      <c r="CQ273" s="51"/>
      <c r="CR273" s="51"/>
      <c r="CS273" s="51"/>
      <c r="CT273" s="51"/>
      <c r="CU273" s="51"/>
      <c r="CV273" s="51"/>
      <c r="CW273" s="51"/>
      <c r="CX273" s="51"/>
      <c r="CY273" s="51"/>
      <c r="CZ273" s="51"/>
      <c r="DA273" s="51"/>
      <c r="DB273" s="51"/>
      <c r="DC273" s="51"/>
      <c r="DD273" s="51"/>
      <c r="DE273" s="51"/>
      <c r="DF273" s="51"/>
      <c r="DG273" s="51"/>
    </row>
    <row r="274">
      <c r="A274" s="51"/>
      <c r="B274" s="136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51"/>
      <c r="BS274" s="51"/>
      <c r="BT274" s="51"/>
      <c r="BU274" s="51"/>
      <c r="BV274" s="51"/>
      <c r="BW274" s="51"/>
      <c r="BX274" s="51"/>
      <c r="BY274" s="51"/>
      <c r="BZ274" s="51"/>
      <c r="CA274" s="51"/>
      <c r="CB274" s="51"/>
      <c r="CC274" s="51"/>
      <c r="CD274" s="51"/>
      <c r="CE274" s="51"/>
      <c r="CF274" s="51"/>
      <c r="CG274" s="51"/>
      <c r="CH274" s="51"/>
      <c r="CI274" s="51"/>
      <c r="CJ274" s="51"/>
      <c r="CK274" s="51"/>
      <c r="CL274" s="51"/>
      <c r="CM274" s="51"/>
      <c r="CN274" s="51"/>
      <c r="CO274" s="51"/>
      <c r="CP274" s="51"/>
      <c r="CQ274" s="51"/>
      <c r="CR274" s="51"/>
      <c r="CS274" s="51"/>
      <c r="CT274" s="51"/>
      <c r="CU274" s="51"/>
      <c r="CV274" s="51"/>
      <c r="CW274" s="51"/>
      <c r="CX274" s="51"/>
      <c r="CY274" s="51"/>
      <c r="CZ274" s="51"/>
      <c r="DA274" s="51"/>
      <c r="DB274" s="51"/>
      <c r="DC274" s="51"/>
      <c r="DD274" s="51"/>
      <c r="DE274" s="51"/>
      <c r="DF274" s="51"/>
      <c r="DG274" s="51"/>
    </row>
    <row r="275">
      <c r="A275" s="51"/>
      <c r="B275" s="136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51"/>
      <c r="BS275" s="51"/>
      <c r="BT275" s="51"/>
      <c r="BU275" s="51"/>
      <c r="BV275" s="51"/>
      <c r="BW275" s="51"/>
      <c r="BX275" s="51"/>
      <c r="BY275" s="51"/>
      <c r="BZ275" s="51"/>
      <c r="CA275" s="51"/>
      <c r="CB275" s="51"/>
      <c r="CC275" s="51"/>
      <c r="CD275" s="51"/>
      <c r="CE275" s="51"/>
      <c r="CF275" s="51"/>
      <c r="CG275" s="51"/>
      <c r="CH275" s="51"/>
      <c r="CI275" s="51"/>
      <c r="CJ275" s="51"/>
      <c r="CK275" s="51"/>
      <c r="CL275" s="51"/>
      <c r="CM275" s="51"/>
      <c r="CN275" s="51"/>
      <c r="CO275" s="51"/>
      <c r="CP275" s="51"/>
      <c r="CQ275" s="51"/>
      <c r="CR275" s="51"/>
      <c r="CS275" s="51"/>
      <c r="CT275" s="51"/>
      <c r="CU275" s="51"/>
      <c r="CV275" s="51"/>
      <c r="CW275" s="51"/>
      <c r="CX275" s="51"/>
      <c r="CY275" s="51"/>
      <c r="CZ275" s="51"/>
      <c r="DA275" s="51"/>
      <c r="DB275" s="51"/>
      <c r="DC275" s="51"/>
      <c r="DD275" s="51"/>
      <c r="DE275" s="51"/>
      <c r="DF275" s="51"/>
      <c r="DG275" s="51"/>
    </row>
    <row r="276">
      <c r="A276" s="51"/>
      <c r="B276" s="136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51"/>
      <c r="CG276" s="51"/>
      <c r="CH276" s="51"/>
      <c r="CI276" s="51"/>
      <c r="CJ276" s="51"/>
      <c r="CK276" s="51"/>
      <c r="CL276" s="51"/>
      <c r="CM276" s="51"/>
      <c r="CN276" s="51"/>
      <c r="CO276" s="51"/>
      <c r="CP276" s="51"/>
      <c r="CQ276" s="51"/>
      <c r="CR276" s="51"/>
      <c r="CS276" s="51"/>
      <c r="CT276" s="51"/>
      <c r="CU276" s="51"/>
      <c r="CV276" s="51"/>
      <c r="CW276" s="51"/>
      <c r="CX276" s="51"/>
      <c r="CY276" s="51"/>
      <c r="CZ276" s="51"/>
      <c r="DA276" s="51"/>
      <c r="DB276" s="51"/>
      <c r="DC276" s="51"/>
      <c r="DD276" s="51"/>
      <c r="DE276" s="51"/>
      <c r="DF276" s="51"/>
      <c r="DG276" s="51"/>
    </row>
    <row r="277">
      <c r="A277" s="51"/>
      <c r="B277" s="136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  <c r="CD277" s="51"/>
      <c r="CE277" s="51"/>
      <c r="CF277" s="51"/>
      <c r="CG277" s="51"/>
      <c r="CH277" s="51"/>
      <c r="CI277" s="51"/>
      <c r="CJ277" s="51"/>
      <c r="CK277" s="51"/>
      <c r="CL277" s="51"/>
      <c r="CM277" s="51"/>
      <c r="CN277" s="51"/>
      <c r="CO277" s="51"/>
      <c r="CP277" s="51"/>
      <c r="CQ277" s="51"/>
      <c r="CR277" s="51"/>
      <c r="CS277" s="51"/>
      <c r="CT277" s="51"/>
      <c r="CU277" s="51"/>
      <c r="CV277" s="51"/>
      <c r="CW277" s="51"/>
      <c r="CX277" s="51"/>
      <c r="CY277" s="51"/>
      <c r="CZ277" s="51"/>
      <c r="DA277" s="51"/>
      <c r="DB277" s="51"/>
      <c r="DC277" s="51"/>
      <c r="DD277" s="51"/>
      <c r="DE277" s="51"/>
      <c r="DF277" s="51"/>
      <c r="DG277" s="51"/>
    </row>
    <row r="278">
      <c r="A278" s="51"/>
      <c r="B278" s="136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  <c r="CD278" s="51"/>
      <c r="CE278" s="51"/>
      <c r="CF278" s="51"/>
      <c r="CG278" s="51"/>
      <c r="CH278" s="51"/>
      <c r="CI278" s="51"/>
      <c r="CJ278" s="51"/>
      <c r="CK278" s="51"/>
      <c r="CL278" s="51"/>
      <c r="CM278" s="51"/>
      <c r="CN278" s="51"/>
      <c r="CO278" s="51"/>
      <c r="CP278" s="51"/>
      <c r="CQ278" s="51"/>
      <c r="CR278" s="51"/>
      <c r="CS278" s="51"/>
      <c r="CT278" s="51"/>
      <c r="CU278" s="51"/>
      <c r="CV278" s="51"/>
      <c r="CW278" s="51"/>
      <c r="CX278" s="51"/>
      <c r="CY278" s="51"/>
      <c r="CZ278" s="51"/>
      <c r="DA278" s="51"/>
      <c r="DB278" s="51"/>
      <c r="DC278" s="51"/>
      <c r="DD278" s="51"/>
      <c r="DE278" s="51"/>
      <c r="DF278" s="51"/>
      <c r="DG278" s="51"/>
    </row>
    <row r="279">
      <c r="A279" s="51"/>
      <c r="B279" s="136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  <c r="BT279" s="51"/>
      <c r="BU279" s="51"/>
      <c r="BV279" s="51"/>
      <c r="BW279" s="51"/>
      <c r="BX279" s="51"/>
      <c r="BY279" s="51"/>
      <c r="BZ279" s="51"/>
      <c r="CA279" s="51"/>
      <c r="CB279" s="51"/>
      <c r="CC279" s="51"/>
      <c r="CD279" s="51"/>
      <c r="CE279" s="51"/>
      <c r="CF279" s="51"/>
      <c r="CG279" s="51"/>
      <c r="CH279" s="51"/>
      <c r="CI279" s="51"/>
      <c r="CJ279" s="51"/>
      <c r="CK279" s="51"/>
      <c r="CL279" s="51"/>
      <c r="CM279" s="51"/>
      <c r="CN279" s="51"/>
      <c r="CO279" s="51"/>
      <c r="CP279" s="51"/>
      <c r="CQ279" s="51"/>
      <c r="CR279" s="51"/>
      <c r="CS279" s="51"/>
      <c r="CT279" s="51"/>
      <c r="CU279" s="51"/>
      <c r="CV279" s="51"/>
      <c r="CW279" s="51"/>
      <c r="CX279" s="51"/>
      <c r="CY279" s="51"/>
      <c r="CZ279" s="51"/>
      <c r="DA279" s="51"/>
      <c r="DB279" s="51"/>
      <c r="DC279" s="51"/>
      <c r="DD279" s="51"/>
      <c r="DE279" s="51"/>
      <c r="DF279" s="51"/>
      <c r="DG279" s="51"/>
    </row>
    <row r="280">
      <c r="A280" s="51"/>
      <c r="B280" s="136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  <c r="CC280" s="51"/>
      <c r="CD280" s="51"/>
      <c r="CE280" s="51"/>
      <c r="CF280" s="51"/>
      <c r="CG280" s="51"/>
      <c r="CH280" s="51"/>
      <c r="CI280" s="51"/>
      <c r="CJ280" s="51"/>
      <c r="CK280" s="51"/>
      <c r="CL280" s="51"/>
      <c r="CM280" s="51"/>
      <c r="CN280" s="51"/>
      <c r="CO280" s="51"/>
      <c r="CP280" s="51"/>
      <c r="CQ280" s="51"/>
      <c r="CR280" s="51"/>
      <c r="CS280" s="51"/>
      <c r="CT280" s="51"/>
      <c r="CU280" s="51"/>
      <c r="CV280" s="51"/>
      <c r="CW280" s="51"/>
      <c r="CX280" s="51"/>
      <c r="CY280" s="51"/>
      <c r="CZ280" s="51"/>
      <c r="DA280" s="51"/>
      <c r="DB280" s="51"/>
      <c r="DC280" s="51"/>
      <c r="DD280" s="51"/>
      <c r="DE280" s="51"/>
      <c r="DF280" s="51"/>
      <c r="DG280" s="51"/>
    </row>
    <row r="281">
      <c r="A281" s="51"/>
      <c r="B281" s="136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  <c r="CC281" s="51"/>
      <c r="CD281" s="51"/>
      <c r="CE281" s="51"/>
      <c r="CF281" s="51"/>
      <c r="CG281" s="51"/>
      <c r="CH281" s="51"/>
      <c r="CI281" s="51"/>
      <c r="CJ281" s="51"/>
      <c r="CK281" s="51"/>
      <c r="CL281" s="51"/>
      <c r="CM281" s="51"/>
      <c r="CN281" s="51"/>
      <c r="CO281" s="51"/>
      <c r="CP281" s="51"/>
      <c r="CQ281" s="51"/>
      <c r="CR281" s="51"/>
      <c r="CS281" s="51"/>
      <c r="CT281" s="51"/>
      <c r="CU281" s="51"/>
      <c r="CV281" s="51"/>
      <c r="CW281" s="51"/>
      <c r="CX281" s="51"/>
      <c r="CY281" s="51"/>
      <c r="CZ281" s="51"/>
      <c r="DA281" s="51"/>
      <c r="DB281" s="51"/>
      <c r="DC281" s="51"/>
      <c r="DD281" s="51"/>
      <c r="DE281" s="51"/>
      <c r="DF281" s="51"/>
      <c r="DG281" s="51"/>
    </row>
    <row r="282">
      <c r="A282" s="51"/>
      <c r="B282" s="136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51"/>
      <c r="CG282" s="51"/>
      <c r="CH282" s="51"/>
      <c r="CI282" s="51"/>
      <c r="CJ282" s="51"/>
      <c r="CK282" s="51"/>
      <c r="CL282" s="51"/>
      <c r="CM282" s="51"/>
      <c r="CN282" s="51"/>
      <c r="CO282" s="51"/>
      <c r="CP282" s="51"/>
      <c r="CQ282" s="51"/>
      <c r="CR282" s="51"/>
      <c r="CS282" s="51"/>
      <c r="CT282" s="51"/>
      <c r="CU282" s="51"/>
      <c r="CV282" s="51"/>
      <c r="CW282" s="51"/>
      <c r="CX282" s="51"/>
      <c r="CY282" s="51"/>
      <c r="CZ282" s="51"/>
      <c r="DA282" s="51"/>
      <c r="DB282" s="51"/>
      <c r="DC282" s="51"/>
      <c r="DD282" s="51"/>
      <c r="DE282" s="51"/>
      <c r="DF282" s="51"/>
      <c r="DG282" s="51"/>
    </row>
    <row r="283">
      <c r="A283" s="51"/>
      <c r="B283" s="136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  <c r="CC283" s="51"/>
      <c r="CD283" s="51"/>
      <c r="CE283" s="51"/>
      <c r="CF283" s="51"/>
      <c r="CG283" s="51"/>
      <c r="CH283" s="51"/>
      <c r="CI283" s="51"/>
      <c r="CJ283" s="51"/>
      <c r="CK283" s="51"/>
      <c r="CL283" s="51"/>
      <c r="CM283" s="51"/>
      <c r="CN283" s="51"/>
      <c r="CO283" s="51"/>
      <c r="CP283" s="51"/>
      <c r="CQ283" s="51"/>
      <c r="CR283" s="51"/>
      <c r="CS283" s="51"/>
      <c r="CT283" s="51"/>
      <c r="CU283" s="51"/>
      <c r="CV283" s="51"/>
      <c r="CW283" s="51"/>
      <c r="CX283" s="51"/>
      <c r="CY283" s="51"/>
      <c r="CZ283" s="51"/>
      <c r="DA283" s="51"/>
      <c r="DB283" s="51"/>
      <c r="DC283" s="51"/>
      <c r="DD283" s="51"/>
      <c r="DE283" s="51"/>
      <c r="DF283" s="51"/>
      <c r="DG283" s="51"/>
    </row>
    <row r="284">
      <c r="A284" s="51"/>
      <c r="B284" s="136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  <c r="CC284" s="51"/>
      <c r="CD284" s="51"/>
      <c r="CE284" s="51"/>
      <c r="CF284" s="51"/>
      <c r="CG284" s="51"/>
      <c r="CH284" s="51"/>
      <c r="CI284" s="51"/>
      <c r="CJ284" s="51"/>
      <c r="CK284" s="51"/>
      <c r="CL284" s="51"/>
      <c r="CM284" s="51"/>
      <c r="CN284" s="51"/>
      <c r="CO284" s="51"/>
      <c r="CP284" s="51"/>
      <c r="CQ284" s="51"/>
      <c r="CR284" s="51"/>
      <c r="CS284" s="51"/>
      <c r="CT284" s="51"/>
      <c r="CU284" s="51"/>
      <c r="CV284" s="51"/>
      <c r="CW284" s="51"/>
      <c r="CX284" s="51"/>
      <c r="CY284" s="51"/>
      <c r="CZ284" s="51"/>
      <c r="DA284" s="51"/>
      <c r="DB284" s="51"/>
      <c r="DC284" s="51"/>
      <c r="DD284" s="51"/>
      <c r="DE284" s="51"/>
      <c r="DF284" s="51"/>
      <c r="DG284" s="51"/>
    </row>
    <row r="285">
      <c r="A285" s="51"/>
      <c r="B285" s="136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1"/>
      <c r="CE285" s="51"/>
      <c r="CF285" s="51"/>
      <c r="CG285" s="51"/>
      <c r="CH285" s="51"/>
      <c r="CI285" s="51"/>
      <c r="CJ285" s="51"/>
      <c r="CK285" s="51"/>
      <c r="CL285" s="51"/>
      <c r="CM285" s="51"/>
      <c r="CN285" s="51"/>
      <c r="CO285" s="51"/>
      <c r="CP285" s="51"/>
      <c r="CQ285" s="51"/>
      <c r="CR285" s="51"/>
      <c r="CS285" s="51"/>
      <c r="CT285" s="51"/>
      <c r="CU285" s="51"/>
      <c r="CV285" s="51"/>
      <c r="CW285" s="51"/>
      <c r="CX285" s="51"/>
      <c r="CY285" s="51"/>
      <c r="CZ285" s="51"/>
      <c r="DA285" s="51"/>
      <c r="DB285" s="51"/>
      <c r="DC285" s="51"/>
      <c r="DD285" s="51"/>
      <c r="DE285" s="51"/>
      <c r="DF285" s="51"/>
      <c r="DG285" s="51"/>
    </row>
    <row r="286">
      <c r="A286" s="51"/>
      <c r="B286" s="136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  <c r="BW286" s="51"/>
      <c r="BX286" s="51"/>
      <c r="BY286" s="51"/>
      <c r="BZ286" s="51"/>
      <c r="CA286" s="51"/>
      <c r="CB286" s="51"/>
      <c r="CC286" s="51"/>
      <c r="CD286" s="51"/>
      <c r="CE286" s="51"/>
      <c r="CF286" s="51"/>
      <c r="CG286" s="51"/>
      <c r="CH286" s="51"/>
      <c r="CI286" s="51"/>
      <c r="CJ286" s="51"/>
      <c r="CK286" s="51"/>
      <c r="CL286" s="51"/>
      <c r="CM286" s="51"/>
      <c r="CN286" s="51"/>
      <c r="CO286" s="51"/>
      <c r="CP286" s="51"/>
      <c r="CQ286" s="51"/>
      <c r="CR286" s="51"/>
      <c r="CS286" s="51"/>
      <c r="CT286" s="51"/>
      <c r="CU286" s="51"/>
      <c r="CV286" s="51"/>
      <c r="CW286" s="51"/>
      <c r="CX286" s="51"/>
      <c r="CY286" s="51"/>
      <c r="CZ286" s="51"/>
      <c r="DA286" s="51"/>
      <c r="DB286" s="51"/>
      <c r="DC286" s="51"/>
      <c r="DD286" s="51"/>
      <c r="DE286" s="51"/>
      <c r="DF286" s="51"/>
      <c r="DG286" s="51"/>
    </row>
    <row r="287">
      <c r="A287" s="51"/>
      <c r="B287" s="136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51"/>
      <c r="BS287" s="51"/>
      <c r="BT287" s="51"/>
      <c r="BU287" s="51"/>
      <c r="BV287" s="51"/>
      <c r="BW287" s="51"/>
      <c r="BX287" s="51"/>
      <c r="BY287" s="51"/>
      <c r="BZ287" s="51"/>
      <c r="CA287" s="51"/>
      <c r="CB287" s="51"/>
      <c r="CC287" s="51"/>
      <c r="CD287" s="51"/>
      <c r="CE287" s="51"/>
      <c r="CF287" s="51"/>
      <c r="CG287" s="51"/>
      <c r="CH287" s="51"/>
      <c r="CI287" s="51"/>
      <c r="CJ287" s="51"/>
      <c r="CK287" s="51"/>
      <c r="CL287" s="51"/>
      <c r="CM287" s="51"/>
      <c r="CN287" s="51"/>
      <c r="CO287" s="51"/>
      <c r="CP287" s="51"/>
      <c r="CQ287" s="51"/>
      <c r="CR287" s="51"/>
      <c r="CS287" s="51"/>
      <c r="CT287" s="51"/>
      <c r="CU287" s="51"/>
      <c r="CV287" s="51"/>
      <c r="CW287" s="51"/>
      <c r="CX287" s="51"/>
      <c r="CY287" s="51"/>
      <c r="CZ287" s="51"/>
      <c r="DA287" s="51"/>
      <c r="DB287" s="51"/>
      <c r="DC287" s="51"/>
      <c r="DD287" s="51"/>
      <c r="DE287" s="51"/>
      <c r="DF287" s="51"/>
      <c r="DG287" s="51"/>
    </row>
    <row r="288">
      <c r="A288" s="51"/>
      <c r="B288" s="136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  <c r="BT288" s="51"/>
      <c r="BU288" s="51"/>
      <c r="BV288" s="51"/>
      <c r="BW288" s="51"/>
      <c r="BX288" s="51"/>
      <c r="BY288" s="51"/>
      <c r="BZ288" s="51"/>
      <c r="CA288" s="51"/>
      <c r="CB288" s="51"/>
      <c r="CC288" s="51"/>
      <c r="CD288" s="51"/>
      <c r="CE288" s="51"/>
      <c r="CF288" s="51"/>
      <c r="CG288" s="51"/>
      <c r="CH288" s="51"/>
      <c r="CI288" s="51"/>
      <c r="CJ288" s="51"/>
      <c r="CK288" s="51"/>
      <c r="CL288" s="51"/>
      <c r="CM288" s="51"/>
      <c r="CN288" s="51"/>
      <c r="CO288" s="51"/>
      <c r="CP288" s="51"/>
      <c r="CQ288" s="51"/>
      <c r="CR288" s="51"/>
      <c r="CS288" s="51"/>
      <c r="CT288" s="51"/>
      <c r="CU288" s="51"/>
      <c r="CV288" s="51"/>
      <c r="CW288" s="51"/>
      <c r="CX288" s="51"/>
      <c r="CY288" s="51"/>
      <c r="CZ288" s="51"/>
      <c r="DA288" s="51"/>
      <c r="DB288" s="51"/>
      <c r="DC288" s="51"/>
      <c r="DD288" s="51"/>
      <c r="DE288" s="51"/>
      <c r="DF288" s="51"/>
      <c r="DG288" s="51"/>
    </row>
    <row r="289">
      <c r="A289" s="51"/>
      <c r="B289" s="136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  <c r="BT289" s="51"/>
      <c r="BU289" s="51"/>
      <c r="BV289" s="51"/>
      <c r="BW289" s="51"/>
      <c r="BX289" s="51"/>
      <c r="BY289" s="51"/>
      <c r="BZ289" s="51"/>
      <c r="CA289" s="51"/>
      <c r="CB289" s="51"/>
      <c r="CC289" s="51"/>
      <c r="CD289" s="51"/>
      <c r="CE289" s="51"/>
      <c r="CF289" s="51"/>
      <c r="CG289" s="51"/>
      <c r="CH289" s="51"/>
      <c r="CI289" s="51"/>
      <c r="CJ289" s="51"/>
      <c r="CK289" s="51"/>
      <c r="CL289" s="51"/>
      <c r="CM289" s="51"/>
      <c r="CN289" s="51"/>
      <c r="CO289" s="51"/>
      <c r="CP289" s="51"/>
      <c r="CQ289" s="51"/>
      <c r="CR289" s="51"/>
      <c r="CS289" s="51"/>
      <c r="CT289" s="51"/>
      <c r="CU289" s="51"/>
      <c r="CV289" s="51"/>
      <c r="CW289" s="51"/>
      <c r="CX289" s="51"/>
      <c r="CY289" s="51"/>
      <c r="CZ289" s="51"/>
      <c r="DA289" s="51"/>
      <c r="DB289" s="51"/>
      <c r="DC289" s="51"/>
      <c r="DD289" s="51"/>
      <c r="DE289" s="51"/>
      <c r="DF289" s="51"/>
      <c r="DG289" s="51"/>
    </row>
    <row r="290">
      <c r="A290" s="51"/>
      <c r="B290" s="136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  <c r="BW290" s="51"/>
      <c r="BX290" s="51"/>
      <c r="BY290" s="51"/>
      <c r="BZ290" s="51"/>
      <c r="CA290" s="51"/>
      <c r="CB290" s="51"/>
      <c r="CC290" s="51"/>
      <c r="CD290" s="51"/>
      <c r="CE290" s="51"/>
      <c r="CF290" s="51"/>
      <c r="CG290" s="51"/>
      <c r="CH290" s="51"/>
      <c r="CI290" s="51"/>
      <c r="CJ290" s="51"/>
      <c r="CK290" s="51"/>
      <c r="CL290" s="51"/>
      <c r="CM290" s="51"/>
      <c r="CN290" s="51"/>
      <c r="CO290" s="51"/>
      <c r="CP290" s="51"/>
      <c r="CQ290" s="51"/>
      <c r="CR290" s="51"/>
      <c r="CS290" s="51"/>
      <c r="CT290" s="51"/>
      <c r="CU290" s="51"/>
      <c r="CV290" s="51"/>
      <c r="CW290" s="51"/>
      <c r="CX290" s="51"/>
      <c r="CY290" s="51"/>
      <c r="CZ290" s="51"/>
      <c r="DA290" s="51"/>
      <c r="DB290" s="51"/>
      <c r="DC290" s="51"/>
      <c r="DD290" s="51"/>
      <c r="DE290" s="51"/>
      <c r="DF290" s="51"/>
      <c r="DG290" s="51"/>
    </row>
    <row r="291">
      <c r="A291" s="51"/>
      <c r="B291" s="136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51"/>
      <c r="BS291" s="51"/>
      <c r="BT291" s="51"/>
      <c r="BU291" s="51"/>
      <c r="BV291" s="51"/>
      <c r="BW291" s="51"/>
      <c r="BX291" s="51"/>
      <c r="BY291" s="51"/>
      <c r="BZ291" s="51"/>
      <c r="CA291" s="51"/>
      <c r="CB291" s="51"/>
      <c r="CC291" s="51"/>
      <c r="CD291" s="51"/>
      <c r="CE291" s="51"/>
      <c r="CF291" s="51"/>
      <c r="CG291" s="51"/>
      <c r="CH291" s="51"/>
      <c r="CI291" s="51"/>
      <c r="CJ291" s="51"/>
      <c r="CK291" s="51"/>
      <c r="CL291" s="51"/>
      <c r="CM291" s="51"/>
      <c r="CN291" s="51"/>
      <c r="CO291" s="51"/>
      <c r="CP291" s="51"/>
      <c r="CQ291" s="51"/>
      <c r="CR291" s="51"/>
      <c r="CS291" s="51"/>
      <c r="CT291" s="51"/>
      <c r="CU291" s="51"/>
      <c r="CV291" s="51"/>
      <c r="CW291" s="51"/>
      <c r="CX291" s="51"/>
      <c r="CY291" s="51"/>
      <c r="CZ291" s="51"/>
      <c r="DA291" s="51"/>
      <c r="DB291" s="51"/>
      <c r="DC291" s="51"/>
      <c r="DD291" s="51"/>
      <c r="DE291" s="51"/>
      <c r="DF291" s="51"/>
      <c r="DG291" s="51"/>
    </row>
    <row r="292">
      <c r="A292" s="51"/>
      <c r="B292" s="136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51"/>
      <c r="BS292" s="51"/>
      <c r="BT292" s="51"/>
      <c r="BU292" s="51"/>
      <c r="BV292" s="51"/>
      <c r="BW292" s="51"/>
      <c r="BX292" s="51"/>
      <c r="BY292" s="51"/>
      <c r="BZ292" s="51"/>
      <c r="CA292" s="51"/>
      <c r="CB292" s="51"/>
      <c r="CC292" s="51"/>
      <c r="CD292" s="51"/>
      <c r="CE292" s="51"/>
      <c r="CF292" s="51"/>
      <c r="CG292" s="51"/>
      <c r="CH292" s="51"/>
      <c r="CI292" s="51"/>
      <c r="CJ292" s="51"/>
      <c r="CK292" s="51"/>
      <c r="CL292" s="51"/>
      <c r="CM292" s="51"/>
      <c r="CN292" s="51"/>
      <c r="CO292" s="51"/>
      <c r="CP292" s="51"/>
      <c r="CQ292" s="51"/>
      <c r="CR292" s="51"/>
      <c r="CS292" s="51"/>
      <c r="CT292" s="51"/>
      <c r="CU292" s="51"/>
      <c r="CV292" s="51"/>
      <c r="CW292" s="51"/>
      <c r="CX292" s="51"/>
      <c r="CY292" s="51"/>
      <c r="CZ292" s="51"/>
      <c r="DA292" s="51"/>
      <c r="DB292" s="51"/>
      <c r="DC292" s="51"/>
      <c r="DD292" s="51"/>
      <c r="DE292" s="51"/>
      <c r="DF292" s="51"/>
      <c r="DG292" s="51"/>
    </row>
    <row r="293">
      <c r="A293" s="51"/>
      <c r="B293" s="136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  <c r="BV293" s="51"/>
      <c r="BW293" s="51"/>
      <c r="BX293" s="51"/>
      <c r="BY293" s="51"/>
      <c r="BZ293" s="51"/>
      <c r="CA293" s="51"/>
      <c r="CB293" s="51"/>
      <c r="CC293" s="51"/>
      <c r="CD293" s="51"/>
      <c r="CE293" s="51"/>
      <c r="CF293" s="51"/>
      <c r="CG293" s="51"/>
      <c r="CH293" s="51"/>
      <c r="CI293" s="51"/>
      <c r="CJ293" s="51"/>
      <c r="CK293" s="51"/>
      <c r="CL293" s="51"/>
      <c r="CM293" s="51"/>
      <c r="CN293" s="51"/>
      <c r="CO293" s="51"/>
      <c r="CP293" s="51"/>
      <c r="CQ293" s="51"/>
      <c r="CR293" s="51"/>
      <c r="CS293" s="51"/>
      <c r="CT293" s="51"/>
      <c r="CU293" s="51"/>
      <c r="CV293" s="51"/>
      <c r="CW293" s="51"/>
      <c r="CX293" s="51"/>
      <c r="CY293" s="51"/>
      <c r="CZ293" s="51"/>
      <c r="DA293" s="51"/>
      <c r="DB293" s="51"/>
      <c r="DC293" s="51"/>
      <c r="DD293" s="51"/>
      <c r="DE293" s="51"/>
      <c r="DF293" s="51"/>
      <c r="DG293" s="51"/>
    </row>
    <row r="294">
      <c r="A294" s="51"/>
      <c r="B294" s="136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  <c r="BW294" s="51"/>
      <c r="BX294" s="51"/>
      <c r="BY294" s="51"/>
      <c r="BZ294" s="51"/>
      <c r="CA294" s="51"/>
      <c r="CB294" s="51"/>
      <c r="CC294" s="51"/>
      <c r="CD294" s="51"/>
      <c r="CE294" s="51"/>
      <c r="CF294" s="51"/>
      <c r="CG294" s="51"/>
      <c r="CH294" s="51"/>
      <c r="CI294" s="51"/>
      <c r="CJ294" s="51"/>
      <c r="CK294" s="51"/>
      <c r="CL294" s="51"/>
      <c r="CM294" s="51"/>
      <c r="CN294" s="51"/>
      <c r="CO294" s="51"/>
      <c r="CP294" s="51"/>
      <c r="CQ294" s="51"/>
      <c r="CR294" s="51"/>
      <c r="CS294" s="51"/>
      <c r="CT294" s="51"/>
      <c r="CU294" s="51"/>
      <c r="CV294" s="51"/>
      <c r="CW294" s="51"/>
      <c r="CX294" s="51"/>
      <c r="CY294" s="51"/>
      <c r="CZ294" s="51"/>
      <c r="DA294" s="51"/>
      <c r="DB294" s="51"/>
      <c r="DC294" s="51"/>
      <c r="DD294" s="51"/>
      <c r="DE294" s="51"/>
      <c r="DF294" s="51"/>
      <c r="DG294" s="51"/>
    </row>
    <row r="295">
      <c r="A295" s="51"/>
      <c r="B295" s="136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  <c r="BT295" s="51"/>
      <c r="BU295" s="51"/>
      <c r="BV295" s="51"/>
      <c r="BW295" s="51"/>
      <c r="BX295" s="51"/>
      <c r="BY295" s="51"/>
      <c r="BZ295" s="51"/>
      <c r="CA295" s="51"/>
      <c r="CB295" s="51"/>
      <c r="CC295" s="51"/>
      <c r="CD295" s="51"/>
      <c r="CE295" s="51"/>
      <c r="CF295" s="51"/>
      <c r="CG295" s="51"/>
      <c r="CH295" s="51"/>
      <c r="CI295" s="51"/>
      <c r="CJ295" s="51"/>
      <c r="CK295" s="51"/>
      <c r="CL295" s="51"/>
      <c r="CM295" s="51"/>
      <c r="CN295" s="51"/>
      <c r="CO295" s="51"/>
      <c r="CP295" s="51"/>
      <c r="CQ295" s="51"/>
      <c r="CR295" s="51"/>
      <c r="CS295" s="51"/>
      <c r="CT295" s="51"/>
      <c r="CU295" s="51"/>
      <c r="CV295" s="51"/>
      <c r="CW295" s="51"/>
      <c r="CX295" s="51"/>
      <c r="CY295" s="51"/>
      <c r="CZ295" s="51"/>
      <c r="DA295" s="51"/>
      <c r="DB295" s="51"/>
      <c r="DC295" s="51"/>
      <c r="DD295" s="51"/>
      <c r="DE295" s="51"/>
      <c r="DF295" s="51"/>
      <c r="DG295" s="51"/>
    </row>
    <row r="296">
      <c r="A296" s="51"/>
      <c r="B296" s="136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  <c r="BR296" s="51"/>
      <c r="BS296" s="51"/>
      <c r="BT296" s="51"/>
      <c r="BU296" s="51"/>
      <c r="BV296" s="51"/>
      <c r="BW296" s="51"/>
      <c r="BX296" s="51"/>
      <c r="BY296" s="51"/>
      <c r="BZ296" s="51"/>
      <c r="CA296" s="51"/>
      <c r="CB296" s="51"/>
      <c r="CC296" s="51"/>
      <c r="CD296" s="51"/>
      <c r="CE296" s="51"/>
      <c r="CF296" s="51"/>
      <c r="CG296" s="51"/>
      <c r="CH296" s="51"/>
      <c r="CI296" s="51"/>
      <c r="CJ296" s="51"/>
      <c r="CK296" s="51"/>
      <c r="CL296" s="51"/>
      <c r="CM296" s="51"/>
      <c r="CN296" s="51"/>
      <c r="CO296" s="51"/>
      <c r="CP296" s="51"/>
      <c r="CQ296" s="51"/>
      <c r="CR296" s="51"/>
      <c r="CS296" s="51"/>
      <c r="CT296" s="51"/>
      <c r="CU296" s="51"/>
      <c r="CV296" s="51"/>
      <c r="CW296" s="51"/>
      <c r="CX296" s="51"/>
      <c r="CY296" s="51"/>
      <c r="CZ296" s="51"/>
      <c r="DA296" s="51"/>
      <c r="DB296" s="51"/>
      <c r="DC296" s="51"/>
      <c r="DD296" s="51"/>
      <c r="DE296" s="51"/>
      <c r="DF296" s="51"/>
      <c r="DG296" s="51"/>
    </row>
    <row r="297">
      <c r="A297" s="51"/>
      <c r="B297" s="136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51"/>
      <c r="BS297" s="51"/>
      <c r="BT297" s="51"/>
      <c r="BU297" s="51"/>
      <c r="BV297" s="51"/>
      <c r="BW297" s="51"/>
      <c r="BX297" s="51"/>
      <c r="BY297" s="51"/>
      <c r="BZ297" s="51"/>
      <c r="CA297" s="51"/>
      <c r="CB297" s="51"/>
      <c r="CC297" s="51"/>
      <c r="CD297" s="51"/>
      <c r="CE297" s="51"/>
      <c r="CF297" s="51"/>
      <c r="CG297" s="51"/>
      <c r="CH297" s="51"/>
      <c r="CI297" s="51"/>
      <c r="CJ297" s="51"/>
      <c r="CK297" s="51"/>
      <c r="CL297" s="51"/>
      <c r="CM297" s="51"/>
      <c r="CN297" s="51"/>
      <c r="CO297" s="51"/>
      <c r="CP297" s="51"/>
      <c r="CQ297" s="51"/>
      <c r="CR297" s="51"/>
      <c r="CS297" s="51"/>
      <c r="CT297" s="51"/>
      <c r="CU297" s="51"/>
      <c r="CV297" s="51"/>
      <c r="CW297" s="51"/>
      <c r="CX297" s="51"/>
      <c r="CY297" s="51"/>
      <c r="CZ297" s="51"/>
      <c r="DA297" s="51"/>
      <c r="DB297" s="51"/>
      <c r="DC297" s="51"/>
      <c r="DD297" s="51"/>
      <c r="DE297" s="51"/>
      <c r="DF297" s="51"/>
      <c r="DG297" s="51"/>
    </row>
    <row r="298">
      <c r="A298" s="51"/>
      <c r="B298" s="136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  <c r="BT298" s="51"/>
      <c r="BU298" s="51"/>
      <c r="BV298" s="51"/>
      <c r="BW298" s="51"/>
      <c r="BX298" s="51"/>
      <c r="BY298" s="51"/>
      <c r="BZ298" s="51"/>
      <c r="CA298" s="51"/>
      <c r="CB298" s="51"/>
      <c r="CC298" s="51"/>
      <c r="CD298" s="51"/>
      <c r="CE298" s="51"/>
      <c r="CF298" s="51"/>
      <c r="CG298" s="51"/>
      <c r="CH298" s="51"/>
      <c r="CI298" s="51"/>
      <c r="CJ298" s="51"/>
      <c r="CK298" s="51"/>
      <c r="CL298" s="51"/>
      <c r="CM298" s="51"/>
      <c r="CN298" s="51"/>
      <c r="CO298" s="51"/>
      <c r="CP298" s="51"/>
      <c r="CQ298" s="51"/>
      <c r="CR298" s="51"/>
      <c r="CS298" s="51"/>
      <c r="CT298" s="51"/>
      <c r="CU298" s="51"/>
      <c r="CV298" s="51"/>
      <c r="CW298" s="51"/>
      <c r="CX298" s="51"/>
      <c r="CY298" s="51"/>
      <c r="CZ298" s="51"/>
      <c r="DA298" s="51"/>
      <c r="DB298" s="51"/>
      <c r="DC298" s="51"/>
      <c r="DD298" s="51"/>
      <c r="DE298" s="51"/>
      <c r="DF298" s="51"/>
      <c r="DG298" s="51"/>
    </row>
    <row r="299">
      <c r="A299" s="51"/>
      <c r="B299" s="136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  <c r="BT299" s="51"/>
      <c r="BU299" s="51"/>
      <c r="BV299" s="51"/>
      <c r="BW299" s="51"/>
      <c r="BX299" s="51"/>
      <c r="BY299" s="51"/>
      <c r="BZ299" s="51"/>
      <c r="CA299" s="51"/>
      <c r="CB299" s="51"/>
      <c r="CC299" s="51"/>
      <c r="CD299" s="51"/>
      <c r="CE299" s="51"/>
      <c r="CF299" s="51"/>
      <c r="CG299" s="51"/>
      <c r="CH299" s="51"/>
      <c r="CI299" s="51"/>
      <c r="CJ299" s="51"/>
      <c r="CK299" s="51"/>
      <c r="CL299" s="51"/>
      <c r="CM299" s="51"/>
      <c r="CN299" s="51"/>
      <c r="CO299" s="51"/>
      <c r="CP299" s="51"/>
      <c r="CQ299" s="51"/>
      <c r="CR299" s="51"/>
      <c r="CS299" s="51"/>
      <c r="CT299" s="51"/>
      <c r="CU299" s="51"/>
      <c r="CV299" s="51"/>
      <c r="CW299" s="51"/>
      <c r="CX299" s="51"/>
      <c r="CY299" s="51"/>
      <c r="CZ299" s="51"/>
      <c r="DA299" s="51"/>
      <c r="DB299" s="51"/>
      <c r="DC299" s="51"/>
      <c r="DD299" s="51"/>
      <c r="DE299" s="51"/>
      <c r="DF299" s="51"/>
      <c r="DG299" s="51"/>
    </row>
    <row r="300">
      <c r="A300" s="51"/>
      <c r="B300" s="136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  <c r="BR300" s="51"/>
      <c r="BS300" s="51"/>
      <c r="BT300" s="51"/>
      <c r="BU300" s="51"/>
      <c r="BV300" s="51"/>
      <c r="BW300" s="51"/>
      <c r="BX300" s="51"/>
      <c r="BY300" s="51"/>
      <c r="BZ300" s="51"/>
      <c r="CA300" s="51"/>
      <c r="CB300" s="51"/>
      <c r="CC300" s="51"/>
      <c r="CD300" s="51"/>
      <c r="CE300" s="51"/>
      <c r="CF300" s="51"/>
      <c r="CG300" s="51"/>
      <c r="CH300" s="51"/>
      <c r="CI300" s="51"/>
      <c r="CJ300" s="51"/>
      <c r="CK300" s="51"/>
      <c r="CL300" s="51"/>
      <c r="CM300" s="51"/>
      <c r="CN300" s="51"/>
      <c r="CO300" s="51"/>
      <c r="CP300" s="51"/>
      <c r="CQ300" s="51"/>
      <c r="CR300" s="51"/>
      <c r="CS300" s="51"/>
      <c r="CT300" s="51"/>
      <c r="CU300" s="51"/>
      <c r="CV300" s="51"/>
      <c r="CW300" s="51"/>
      <c r="CX300" s="51"/>
      <c r="CY300" s="51"/>
      <c r="CZ300" s="51"/>
      <c r="DA300" s="51"/>
      <c r="DB300" s="51"/>
      <c r="DC300" s="51"/>
      <c r="DD300" s="51"/>
      <c r="DE300" s="51"/>
      <c r="DF300" s="51"/>
      <c r="DG300" s="51"/>
    </row>
    <row r="301">
      <c r="A301" s="51"/>
      <c r="B301" s="136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51"/>
      <c r="BS301" s="51"/>
      <c r="BT301" s="51"/>
      <c r="BU301" s="51"/>
      <c r="BV301" s="51"/>
      <c r="BW301" s="51"/>
      <c r="BX301" s="51"/>
      <c r="BY301" s="51"/>
      <c r="BZ301" s="51"/>
      <c r="CA301" s="51"/>
      <c r="CB301" s="51"/>
      <c r="CC301" s="51"/>
      <c r="CD301" s="51"/>
      <c r="CE301" s="51"/>
      <c r="CF301" s="51"/>
      <c r="CG301" s="51"/>
      <c r="CH301" s="51"/>
      <c r="CI301" s="51"/>
      <c r="CJ301" s="51"/>
      <c r="CK301" s="51"/>
      <c r="CL301" s="51"/>
      <c r="CM301" s="51"/>
      <c r="CN301" s="51"/>
      <c r="CO301" s="51"/>
      <c r="CP301" s="51"/>
      <c r="CQ301" s="51"/>
      <c r="CR301" s="51"/>
      <c r="CS301" s="51"/>
      <c r="CT301" s="51"/>
      <c r="CU301" s="51"/>
      <c r="CV301" s="51"/>
      <c r="CW301" s="51"/>
      <c r="CX301" s="51"/>
      <c r="CY301" s="51"/>
      <c r="CZ301" s="51"/>
      <c r="DA301" s="51"/>
      <c r="DB301" s="51"/>
      <c r="DC301" s="51"/>
      <c r="DD301" s="51"/>
      <c r="DE301" s="51"/>
      <c r="DF301" s="51"/>
      <c r="DG301" s="51"/>
    </row>
    <row r="302">
      <c r="A302" s="51"/>
      <c r="B302" s="136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  <c r="BR302" s="51"/>
      <c r="BS302" s="51"/>
      <c r="BT302" s="51"/>
      <c r="BU302" s="51"/>
      <c r="BV302" s="51"/>
      <c r="BW302" s="51"/>
      <c r="BX302" s="51"/>
      <c r="BY302" s="51"/>
      <c r="BZ302" s="51"/>
      <c r="CA302" s="51"/>
      <c r="CB302" s="51"/>
      <c r="CC302" s="51"/>
      <c r="CD302" s="51"/>
      <c r="CE302" s="51"/>
      <c r="CF302" s="51"/>
      <c r="CG302" s="51"/>
      <c r="CH302" s="51"/>
      <c r="CI302" s="51"/>
      <c r="CJ302" s="51"/>
      <c r="CK302" s="51"/>
      <c r="CL302" s="51"/>
      <c r="CM302" s="51"/>
      <c r="CN302" s="51"/>
      <c r="CO302" s="51"/>
      <c r="CP302" s="51"/>
      <c r="CQ302" s="51"/>
      <c r="CR302" s="51"/>
      <c r="CS302" s="51"/>
      <c r="CT302" s="51"/>
      <c r="CU302" s="51"/>
      <c r="CV302" s="51"/>
      <c r="CW302" s="51"/>
      <c r="CX302" s="51"/>
      <c r="CY302" s="51"/>
      <c r="CZ302" s="51"/>
      <c r="DA302" s="51"/>
      <c r="DB302" s="51"/>
      <c r="DC302" s="51"/>
      <c r="DD302" s="51"/>
      <c r="DE302" s="51"/>
      <c r="DF302" s="51"/>
      <c r="DG302" s="51"/>
    </row>
    <row r="303">
      <c r="A303" s="51"/>
      <c r="B303" s="136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  <c r="BR303" s="51"/>
      <c r="BS303" s="51"/>
      <c r="BT303" s="51"/>
      <c r="BU303" s="51"/>
      <c r="BV303" s="51"/>
      <c r="BW303" s="51"/>
      <c r="BX303" s="51"/>
      <c r="BY303" s="51"/>
      <c r="BZ303" s="51"/>
      <c r="CA303" s="51"/>
      <c r="CB303" s="51"/>
      <c r="CC303" s="51"/>
      <c r="CD303" s="51"/>
      <c r="CE303" s="51"/>
      <c r="CF303" s="51"/>
      <c r="CG303" s="51"/>
      <c r="CH303" s="51"/>
      <c r="CI303" s="51"/>
      <c r="CJ303" s="51"/>
      <c r="CK303" s="51"/>
      <c r="CL303" s="51"/>
      <c r="CM303" s="51"/>
      <c r="CN303" s="51"/>
      <c r="CO303" s="51"/>
      <c r="CP303" s="51"/>
      <c r="CQ303" s="51"/>
      <c r="CR303" s="51"/>
      <c r="CS303" s="51"/>
      <c r="CT303" s="51"/>
      <c r="CU303" s="51"/>
      <c r="CV303" s="51"/>
      <c r="CW303" s="51"/>
      <c r="CX303" s="51"/>
      <c r="CY303" s="51"/>
      <c r="CZ303" s="51"/>
      <c r="DA303" s="51"/>
      <c r="DB303" s="51"/>
      <c r="DC303" s="51"/>
      <c r="DD303" s="51"/>
      <c r="DE303" s="51"/>
      <c r="DF303" s="51"/>
      <c r="DG303" s="51"/>
    </row>
    <row r="304">
      <c r="A304" s="51"/>
      <c r="B304" s="136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  <c r="BR304" s="51"/>
      <c r="BS304" s="51"/>
      <c r="BT304" s="51"/>
      <c r="BU304" s="51"/>
      <c r="BV304" s="51"/>
      <c r="BW304" s="51"/>
      <c r="BX304" s="51"/>
      <c r="BY304" s="51"/>
      <c r="BZ304" s="51"/>
      <c r="CA304" s="51"/>
      <c r="CB304" s="51"/>
      <c r="CC304" s="51"/>
      <c r="CD304" s="51"/>
      <c r="CE304" s="51"/>
      <c r="CF304" s="51"/>
      <c r="CG304" s="51"/>
      <c r="CH304" s="51"/>
      <c r="CI304" s="51"/>
      <c r="CJ304" s="51"/>
      <c r="CK304" s="51"/>
      <c r="CL304" s="51"/>
      <c r="CM304" s="51"/>
      <c r="CN304" s="51"/>
      <c r="CO304" s="51"/>
      <c r="CP304" s="51"/>
      <c r="CQ304" s="51"/>
      <c r="CR304" s="51"/>
      <c r="CS304" s="51"/>
      <c r="CT304" s="51"/>
      <c r="CU304" s="51"/>
      <c r="CV304" s="51"/>
      <c r="CW304" s="51"/>
      <c r="CX304" s="51"/>
      <c r="CY304" s="51"/>
      <c r="CZ304" s="51"/>
      <c r="DA304" s="51"/>
      <c r="DB304" s="51"/>
      <c r="DC304" s="51"/>
      <c r="DD304" s="51"/>
      <c r="DE304" s="51"/>
      <c r="DF304" s="51"/>
      <c r="DG304" s="51"/>
    </row>
    <row r="305">
      <c r="A305" s="51"/>
      <c r="B305" s="136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  <c r="BR305" s="51"/>
      <c r="BS305" s="51"/>
      <c r="BT305" s="51"/>
      <c r="BU305" s="51"/>
      <c r="BV305" s="51"/>
      <c r="BW305" s="51"/>
      <c r="BX305" s="51"/>
      <c r="BY305" s="51"/>
      <c r="BZ305" s="51"/>
      <c r="CA305" s="51"/>
      <c r="CB305" s="51"/>
      <c r="CC305" s="51"/>
      <c r="CD305" s="51"/>
      <c r="CE305" s="51"/>
      <c r="CF305" s="51"/>
      <c r="CG305" s="51"/>
      <c r="CH305" s="51"/>
      <c r="CI305" s="51"/>
      <c r="CJ305" s="51"/>
      <c r="CK305" s="51"/>
      <c r="CL305" s="51"/>
      <c r="CM305" s="51"/>
      <c r="CN305" s="51"/>
      <c r="CO305" s="51"/>
      <c r="CP305" s="51"/>
      <c r="CQ305" s="51"/>
      <c r="CR305" s="51"/>
      <c r="CS305" s="51"/>
      <c r="CT305" s="51"/>
      <c r="CU305" s="51"/>
      <c r="CV305" s="51"/>
      <c r="CW305" s="51"/>
      <c r="CX305" s="51"/>
      <c r="CY305" s="51"/>
      <c r="CZ305" s="51"/>
      <c r="DA305" s="51"/>
      <c r="DB305" s="51"/>
      <c r="DC305" s="51"/>
      <c r="DD305" s="51"/>
      <c r="DE305" s="51"/>
      <c r="DF305" s="51"/>
      <c r="DG305" s="51"/>
    </row>
    <row r="306">
      <c r="A306" s="51"/>
      <c r="B306" s="136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  <c r="BR306" s="51"/>
      <c r="BS306" s="51"/>
      <c r="BT306" s="51"/>
      <c r="BU306" s="51"/>
      <c r="BV306" s="51"/>
      <c r="BW306" s="51"/>
      <c r="BX306" s="51"/>
      <c r="BY306" s="51"/>
      <c r="BZ306" s="51"/>
      <c r="CA306" s="51"/>
      <c r="CB306" s="51"/>
      <c r="CC306" s="51"/>
      <c r="CD306" s="51"/>
      <c r="CE306" s="51"/>
      <c r="CF306" s="51"/>
      <c r="CG306" s="51"/>
      <c r="CH306" s="51"/>
      <c r="CI306" s="51"/>
      <c r="CJ306" s="51"/>
      <c r="CK306" s="51"/>
      <c r="CL306" s="51"/>
      <c r="CM306" s="51"/>
      <c r="CN306" s="51"/>
      <c r="CO306" s="51"/>
      <c r="CP306" s="51"/>
      <c r="CQ306" s="51"/>
      <c r="CR306" s="51"/>
      <c r="CS306" s="51"/>
      <c r="CT306" s="51"/>
      <c r="CU306" s="51"/>
      <c r="CV306" s="51"/>
      <c r="CW306" s="51"/>
      <c r="CX306" s="51"/>
      <c r="CY306" s="51"/>
      <c r="CZ306" s="51"/>
      <c r="DA306" s="51"/>
      <c r="DB306" s="51"/>
      <c r="DC306" s="51"/>
      <c r="DD306" s="51"/>
      <c r="DE306" s="51"/>
      <c r="DF306" s="51"/>
      <c r="DG306" s="51"/>
    </row>
    <row r="307">
      <c r="A307" s="51"/>
      <c r="B307" s="136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  <c r="BR307" s="51"/>
      <c r="BS307" s="51"/>
      <c r="BT307" s="51"/>
      <c r="BU307" s="51"/>
      <c r="BV307" s="51"/>
      <c r="BW307" s="51"/>
      <c r="BX307" s="51"/>
      <c r="BY307" s="51"/>
      <c r="BZ307" s="51"/>
      <c r="CA307" s="51"/>
      <c r="CB307" s="51"/>
      <c r="CC307" s="51"/>
      <c r="CD307" s="51"/>
      <c r="CE307" s="51"/>
      <c r="CF307" s="51"/>
      <c r="CG307" s="51"/>
      <c r="CH307" s="51"/>
      <c r="CI307" s="51"/>
      <c r="CJ307" s="51"/>
      <c r="CK307" s="51"/>
      <c r="CL307" s="51"/>
      <c r="CM307" s="51"/>
      <c r="CN307" s="51"/>
      <c r="CO307" s="51"/>
      <c r="CP307" s="51"/>
      <c r="CQ307" s="51"/>
      <c r="CR307" s="51"/>
      <c r="CS307" s="51"/>
      <c r="CT307" s="51"/>
      <c r="CU307" s="51"/>
      <c r="CV307" s="51"/>
      <c r="CW307" s="51"/>
      <c r="CX307" s="51"/>
      <c r="CY307" s="51"/>
      <c r="CZ307" s="51"/>
      <c r="DA307" s="51"/>
      <c r="DB307" s="51"/>
      <c r="DC307" s="51"/>
      <c r="DD307" s="51"/>
      <c r="DE307" s="51"/>
      <c r="DF307" s="51"/>
      <c r="DG307" s="51"/>
    </row>
    <row r="308">
      <c r="A308" s="51"/>
      <c r="B308" s="136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  <c r="BR308" s="51"/>
      <c r="BS308" s="51"/>
      <c r="BT308" s="51"/>
      <c r="BU308" s="51"/>
      <c r="BV308" s="51"/>
      <c r="BW308" s="51"/>
      <c r="BX308" s="51"/>
      <c r="BY308" s="51"/>
      <c r="BZ308" s="51"/>
      <c r="CA308" s="51"/>
      <c r="CB308" s="51"/>
      <c r="CC308" s="51"/>
      <c r="CD308" s="51"/>
      <c r="CE308" s="51"/>
      <c r="CF308" s="51"/>
      <c r="CG308" s="51"/>
      <c r="CH308" s="51"/>
      <c r="CI308" s="51"/>
      <c r="CJ308" s="51"/>
      <c r="CK308" s="51"/>
      <c r="CL308" s="51"/>
      <c r="CM308" s="51"/>
      <c r="CN308" s="51"/>
      <c r="CO308" s="51"/>
      <c r="CP308" s="51"/>
      <c r="CQ308" s="51"/>
      <c r="CR308" s="51"/>
      <c r="CS308" s="51"/>
      <c r="CT308" s="51"/>
      <c r="CU308" s="51"/>
      <c r="CV308" s="51"/>
      <c r="CW308" s="51"/>
      <c r="CX308" s="51"/>
      <c r="CY308" s="51"/>
      <c r="CZ308" s="51"/>
      <c r="DA308" s="51"/>
      <c r="DB308" s="51"/>
      <c r="DC308" s="51"/>
      <c r="DD308" s="51"/>
      <c r="DE308" s="51"/>
      <c r="DF308" s="51"/>
      <c r="DG308" s="51"/>
    </row>
    <row r="309">
      <c r="A309" s="51"/>
      <c r="B309" s="136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  <c r="BR309" s="51"/>
      <c r="BS309" s="51"/>
      <c r="BT309" s="51"/>
      <c r="BU309" s="51"/>
      <c r="BV309" s="51"/>
      <c r="BW309" s="51"/>
      <c r="BX309" s="51"/>
      <c r="BY309" s="51"/>
      <c r="BZ309" s="51"/>
      <c r="CA309" s="51"/>
      <c r="CB309" s="51"/>
      <c r="CC309" s="51"/>
      <c r="CD309" s="51"/>
      <c r="CE309" s="51"/>
      <c r="CF309" s="51"/>
      <c r="CG309" s="51"/>
      <c r="CH309" s="51"/>
      <c r="CI309" s="51"/>
      <c r="CJ309" s="51"/>
      <c r="CK309" s="51"/>
      <c r="CL309" s="51"/>
      <c r="CM309" s="51"/>
      <c r="CN309" s="51"/>
      <c r="CO309" s="51"/>
      <c r="CP309" s="51"/>
      <c r="CQ309" s="51"/>
      <c r="CR309" s="51"/>
      <c r="CS309" s="51"/>
      <c r="CT309" s="51"/>
      <c r="CU309" s="51"/>
      <c r="CV309" s="51"/>
      <c r="CW309" s="51"/>
      <c r="CX309" s="51"/>
      <c r="CY309" s="51"/>
      <c r="CZ309" s="51"/>
      <c r="DA309" s="51"/>
      <c r="DB309" s="51"/>
      <c r="DC309" s="51"/>
      <c r="DD309" s="51"/>
      <c r="DE309" s="51"/>
      <c r="DF309" s="51"/>
      <c r="DG309" s="51"/>
    </row>
    <row r="310">
      <c r="A310" s="51"/>
      <c r="B310" s="136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  <c r="BR310" s="51"/>
      <c r="BS310" s="51"/>
      <c r="BT310" s="51"/>
      <c r="BU310" s="51"/>
      <c r="BV310" s="51"/>
      <c r="BW310" s="51"/>
      <c r="BX310" s="51"/>
      <c r="BY310" s="51"/>
      <c r="BZ310" s="51"/>
      <c r="CA310" s="51"/>
      <c r="CB310" s="51"/>
      <c r="CC310" s="51"/>
      <c r="CD310" s="51"/>
      <c r="CE310" s="51"/>
      <c r="CF310" s="51"/>
      <c r="CG310" s="51"/>
      <c r="CH310" s="51"/>
      <c r="CI310" s="51"/>
      <c r="CJ310" s="51"/>
      <c r="CK310" s="51"/>
      <c r="CL310" s="51"/>
      <c r="CM310" s="51"/>
      <c r="CN310" s="51"/>
      <c r="CO310" s="51"/>
      <c r="CP310" s="51"/>
      <c r="CQ310" s="51"/>
      <c r="CR310" s="51"/>
      <c r="CS310" s="51"/>
      <c r="CT310" s="51"/>
      <c r="CU310" s="51"/>
      <c r="CV310" s="51"/>
      <c r="CW310" s="51"/>
      <c r="CX310" s="51"/>
      <c r="CY310" s="51"/>
      <c r="CZ310" s="51"/>
      <c r="DA310" s="51"/>
      <c r="DB310" s="51"/>
      <c r="DC310" s="51"/>
      <c r="DD310" s="51"/>
      <c r="DE310" s="51"/>
      <c r="DF310" s="51"/>
      <c r="DG310" s="51"/>
    </row>
    <row r="311">
      <c r="A311" s="51"/>
      <c r="B311" s="136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  <c r="BR311" s="51"/>
      <c r="BS311" s="51"/>
      <c r="BT311" s="51"/>
      <c r="BU311" s="51"/>
      <c r="BV311" s="51"/>
      <c r="BW311" s="51"/>
      <c r="BX311" s="51"/>
      <c r="BY311" s="51"/>
      <c r="BZ311" s="51"/>
      <c r="CA311" s="51"/>
      <c r="CB311" s="51"/>
      <c r="CC311" s="51"/>
      <c r="CD311" s="51"/>
      <c r="CE311" s="51"/>
      <c r="CF311" s="51"/>
      <c r="CG311" s="51"/>
      <c r="CH311" s="51"/>
      <c r="CI311" s="51"/>
      <c r="CJ311" s="51"/>
      <c r="CK311" s="51"/>
      <c r="CL311" s="51"/>
      <c r="CM311" s="51"/>
      <c r="CN311" s="51"/>
      <c r="CO311" s="51"/>
      <c r="CP311" s="51"/>
      <c r="CQ311" s="51"/>
      <c r="CR311" s="51"/>
      <c r="CS311" s="51"/>
      <c r="CT311" s="51"/>
      <c r="CU311" s="51"/>
      <c r="CV311" s="51"/>
      <c r="CW311" s="51"/>
      <c r="CX311" s="51"/>
      <c r="CY311" s="51"/>
      <c r="CZ311" s="51"/>
      <c r="DA311" s="51"/>
      <c r="DB311" s="51"/>
      <c r="DC311" s="51"/>
      <c r="DD311" s="51"/>
      <c r="DE311" s="51"/>
      <c r="DF311" s="51"/>
      <c r="DG311" s="51"/>
    </row>
    <row r="312">
      <c r="A312" s="51"/>
      <c r="B312" s="136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  <c r="BR312" s="51"/>
      <c r="BS312" s="51"/>
      <c r="BT312" s="51"/>
      <c r="BU312" s="51"/>
      <c r="BV312" s="51"/>
      <c r="BW312" s="51"/>
      <c r="BX312" s="51"/>
      <c r="BY312" s="51"/>
      <c r="BZ312" s="51"/>
      <c r="CA312" s="51"/>
      <c r="CB312" s="51"/>
      <c r="CC312" s="51"/>
      <c r="CD312" s="51"/>
      <c r="CE312" s="51"/>
      <c r="CF312" s="51"/>
      <c r="CG312" s="51"/>
      <c r="CH312" s="51"/>
      <c r="CI312" s="51"/>
      <c r="CJ312" s="51"/>
      <c r="CK312" s="51"/>
      <c r="CL312" s="51"/>
      <c r="CM312" s="51"/>
      <c r="CN312" s="51"/>
      <c r="CO312" s="51"/>
      <c r="CP312" s="51"/>
      <c r="CQ312" s="51"/>
      <c r="CR312" s="51"/>
      <c r="CS312" s="51"/>
      <c r="CT312" s="51"/>
      <c r="CU312" s="51"/>
      <c r="CV312" s="51"/>
      <c r="CW312" s="51"/>
      <c r="CX312" s="51"/>
      <c r="CY312" s="51"/>
      <c r="CZ312" s="51"/>
      <c r="DA312" s="51"/>
      <c r="DB312" s="51"/>
      <c r="DC312" s="51"/>
      <c r="DD312" s="51"/>
      <c r="DE312" s="51"/>
      <c r="DF312" s="51"/>
      <c r="DG312" s="51"/>
    </row>
    <row r="313">
      <c r="A313" s="51"/>
      <c r="B313" s="136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51"/>
      <c r="BS313" s="51"/>
      <c r="BT313" s="51"/>
      <c r="BU313" s="51"/>
      <c r="BV313" s="51"/>
      <c r="BW313" s="51"/>
      <c r="BX313" s="51"/>
      <c r="BY313" s="51"/>
      <c r="BZ313" s="51"/>
      <c r="CA313" s="51"/>
      <c r="CB313" s="51"/>
      <c r="CC313" s="51"/>
      <c r="CD313" s="51"/>
      <c r="CE313" s="51"/>
      <c r="CF313" s="51"/>
      <c r="CG313" s="51"/>
      <c r="CH313" s="51"/>
      <c r="CI313" s="51"/>
      <c r="CJ313" s="51"/>
      <c r="CK313" s="51"/>
      <c r="CL313" s="51"/>
      <c r="CM313" s="51"/>
      <c r="CN313" s="51"/>
      <c r="CO313" s="51"/>
      <c r="CP313" s="51"/>
      <c r="CQ313" s="51"/>
      <c r="CR313" s="51"/>
      <c r="CS313" s="51"/>
      <c r="CT313" s="51"/>
      <c r="CU313" s="51"/>
      <c r="CV313" s="51"/>
      <c r="CW313" s="51"/>
      <c r="CX313" s="51"/>
      <c r="CY313" s="51"/>
      <c r="CZ313" s="51"/>
      <c r="DA313" s="51"/>
      <c r="DB313" s="51"/>
      <c r="DC313" s="51"/>
      <c r="DD313" s="51"/>
      <c r="DE313" s="51"/>
      <c r="DF313" s="51"/>
      <c r="DG313" s="51"/>
    </row>
    <row r="314">
      <c r="A314" s="51"/>
      <c r="B314" s="136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51"/>
      <c r="BS314" s="51"/>
      <c r="BT314" s="51"/>
      <c r="BU314" s="51"/>
      <c r="BV314" s="51"/>
      <c r="BW314" s="51"/>
      <c r="BX314" s="51"/>
      <c r="BY314" s="51"/>
      <c r="BZ314" s="51"/>
      <c r="CA314" s="51"/>
      <c r="CB314" s="51"/>
      <c r="CC314" s="51"/>
      <c r="CD314" s="51"/>
      <c r="CE314" s="51"/>
      <c r="CF314" s="51"/>
      <c r="CG314" s="51"/>
      <c r="CH314" s="51"/>
      <c r="CI314" s="51"/>
      <c r="CJ314" s="51"/>
      <c r="CK314" s="51"/>
      <c r="CL314" s="51"/>
      <c r="CM314" s="51"/>
      <c r="CN314" s="51"/>
      <c r="CO314" s="51"/>
      <c r="CP314" s="51"/>
      <c r="CQ314" s="51"/>
      <c r="CR314" s="51"/>
      <c r="CS314" s="51"/>
      <c r="CT314" s="51"/>
      <c r="CU314" s="51"/>
      <c r="CV314" s="51"/>
      <c r="CW314" s="51"/>
      <c r="CX314" s="51"/>
      <c r="CY314" s="51"/>
      <c r="CZ314" s="51"/>
      <c r="DA314" s="51"/>
      <c r="DB314" s="51"/>
      <c r="DC314" s="51"/>
      <c r="DD314" s="51"/>
      <c r="DE314" s="51"/>
      <c r="DF314" s="51"/>
      <c r="DG314" s="51"/>
    </row>
    <row r="315">
      <c r="A315" s="51"/>
      <c r="B315" s="136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  <c r="BR315" s="51"/>
      <c r="BS315" s="51"/>
      <c r="BT315" s="51"/>
      <c r="BU315" s="51"/>
      <c r="BV315" s="51"/>
      <c r="BW315" s="51"/>
      <c r="BX315" s="51"/>
      <c r="BY315" s="51"/>
      <c r="BZ315" s="51"/>
      <c r="CA315" s="51"/>
      <c r="CB315" s="51"/>
      <c r="CC315" s="51"/>
      <c r="CD315" s="51"/>
      <c r="CE315" s="51"/>
      <c r="CF315" s="51"/>
      <c r="CG315" s="51"/>
      <c r="CH315" s="51"/>
      <c r="CI315" s="51"/>
      <c r="CJ315" s="51"/>
      <c r="CK315" s="51"/>
      <c r="CL315" s="51"/>
      <c r="CM315" s="51"/>
      <c r="CN315" s="51"/>
      <c r="CO315" s="51"/>
      <c r="CP315" s="51"/>
      <c r="CQ315" s="51"/>
      <c r="CR315" s="51"/>
      <c r="CS315" s="51"/>
      <c r="CT315" s="51"/>
      <c r="CU315" s="51"/>
      <c r="CV315" s="51"/>
      <c r="CW315" s="51"/>
      <c r="CX315" s="51"/>
      <c r="CY315" s="51"/>
      <c r="CZ315" s="51"/>
      <c r="DA315" s="51"/>
      <c r="DB315" s="51"/>
      <c r="DC315" s="51"/>
      <c r="DD315" s="51"/>
      <c r="DE315" s="51"/>
      <c r="DF315" s="51"/>
      <c r="DG315" s="51"/>
    </row>
    <row r="316">
      <c r="A316" s="51"/>
      <c r="B316" s="136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  <c r="BR316" s="51"/>
      <c r="BS316" s="51"/>
      <c r="BT316" s="51"/>
      <c r="BU316" s="51"/>
      <c r="BV316" s="51"/>
      <c r="BW316" s="51"/>
      <c r="BX316" s="51"/>
      <c r="BY316" s="51"/>
      <c r="BZ316" s="51"/>
      <c r="CA316" s="51"/>
      <c r="CB316" s="51"/>
      <c r="CC316" s="51"/>
      <c r="CD316" s="51"/>
      <c r="CE316" s="51"/>
      <c r="CF316" s="51"/>
      <c r="CG316" s="51"/>
      <c r="CH316" s="51"/>
      <c r="CI316" s="51"/>
      <c r="CJ316" s="51"/>
      <c r="CK316" s="51"/>
      <c r="CL316" s="51"/>
      <c r="CM316" s="51"/>
      <c r="CN316" s="51"/>
      <c r="CO316" s="51"/>
      <c r="CP316" s="51"/>
      <c r="CQ316" s="51"/>
      <c r="CR316" s="51"/>
      <c r="CS316" s="51"/>
      <c r="CT316" s="51"/>
      <c r="CU316" s="51"/>
      <c r="CV316" s="51"/>
      <c r="CW316" s="51"/>
      <c r="CX316" s="51"/>
      <c r="CY316" s="51"/>
      <c r="CZ316" s="51"/>
      <c r="DA316" s="51"/>
      <c r="DB316" s="51"/>
      <c r="DC316" s="51"/>
      <c r="DD316" s="51"/>
      <c r="DE316" s="51"/>
      <c r="DF316" s="51"/>
      <c r="DG316" s="51"/>
    </row>
    <row r="317">
      <c r="A317" s="51"/>
      <c r="B317" s="136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51"/>
      <c r="BS317" s="51"/>
      <c r="BT317" s="51"/>
      <c r="BU317" s="51"/>
      <c r="BV317" s="51"/>
      <c r="BW317" s="51"/>
      <c r="BX317" s="51"/>
      <c r="BY317" s="51"/>
      <c r="BZ317" s="51"/>
      <c r="CA317" s="51"/>
      <c r="CB317" s="51"/>
      <c r="CC317" s="51"/>
      <c r="CD317" s="51"/>
      <c r="CE317" s="51"/>
      <c r="CF317" s="51"/>
      <c r="CG317" s="51"/>
      <c r="CH317" s="51"/>
      <c r="CI317" s="51"/>
      <c r="CJ317" s="51"/>
      <c r="CK317" s="51"/>
      <c r="CL317" s="51"/>
      <c r="CM317" s="51"/>
      <c r="CN317" s="51"/>
      <c r="CO317" s="51"/>
      <c r="CP317" s="51"/>
      <c r="CQ317" s="51"/>
      <c r="CR317" s="51"/>
      <c r="CS317" s="51"/>
      <c r="CT317" s="51"/>
      <c r="CU317" s="51"/>
      <c r="CV317" s="51"/>
      <c r="CW317" s="51"/>
      <c r="CX317" s="51"/>
      <c r="CY317" s="51"/>
      <c r="CZ317" s="51"/>
      <c r="DA317" s="51"/>
      <c r="DB317" s="51"/>
      <c r="DC317" s="51"/>
      <c r="DD317" s="51"/>
      <c r="DE317" s="51"/>
      <c r="DF317" s="51"/>
      <c r="DG317" s="51"/>
    </row>
    <row r="318">
      <c r="A318" s="51"/>
      <c r="B318" s="136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  <c r="BR318" s="51"/>
      <c r="BS318" s="51"/>
      <c r="BT318" s="51"/>
      <c r="BU318" s="51"/>
      <c r="BV318" s="51"/>
      <c r="BW318" s="51"/>
      <c r="BX318" s="51"/>
      <c r="BY318" s="51"/>
      <c r="BZ318" s="51"/>
      <c r="CA318" s="51"/>
      <c r="CB318" s="51"/>
      <c r="CC318" s="51"/>
      <c r="CD318" s="51"/>
      <c r="CE318" s="51"/>
      <c r="CF318" s="51"/>
      <c r="CG318" s="51"/>
      <c r="CH318" s="51"/>
      <c r="CI318" s="51"/>
      <c r="CJ318" s="51"/>
      <c r="CK318" s="51"/>
      <c r="CL318" s="51"/>
      <c r="CM318" s="51"/>
      <c r="CN318" s="51"/>
      <c r="CO318" s="51"/>
      <c r="CP318" s="51"/>
      <c r="CQ318" s="51"/>
      <c r="CR318" s="51"/>
      <c r="CS318" s="51"/>
      <c r="CT318" s="51"/>
      <c r="CU318" s="51"/>
      <c r="CV318" s="51"/>
      <c r="CW318" s="51"/>
      <c r="CX318" s="51"/>
      <c r="CY318" s="51"/>
      <c r="CZ318" s="51"/>
      <c r="DA318" s="51"/>
      <c r="DB318" s="51"/>
      <c r="DC318" s="51"/>
      <c r="DD318" s="51"/>
      <c r="DE318" s="51"/>
      <c r="DF318" s="51"/>
      <c r="DG318" s="51"/>
    </row>
    <row r="319">
      <c r="A319" s="51"/>
      <c r="B319" s="136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  <c r="BR319" s="51"/>
      <c r="BS319" s="51"/>
      <c r="BT319" s="51"/>
      <c r="BU319" s="51"/>
      <c r="BV319" s="51"/>
      <c r="BW319" s="51"/>
      <c r="BX319" s="51"/>
      <c r="BY319" s="51"/>
      <c r="BZ319" s="51"/>
      <c r="CA319" s="51"/>
      <c r="CB319" s="51"/>
      <c r="CC319" s="51"/>
      <c r="CD319" s="51"/>
      <c r="CE319" s="51"/>
      <c r="CF319" s="51"/>
      <c r="CG319" s="51"/>
      <c r="CH319" s="51"/>
      <c r="CI319" s="51"/>
      <c r="CJ319" s="51"/>
      <c r="CK319" s="51"/>
      <c r="CL319" s="51"/>
      <c r="CM319" s="51"/>
      <c r="CN319" s="51"/>
      <c r="CO319" s="51"/>
      <c r="CP319" s="51"/>
      <c r="CQ319" s="51"/>
      <c r="CR319" s="51"/>
      <c r="CS319" s="51"/>
      <c r="CT319" s="51"/>
      <c r="CU319" s="51"/>
      <c r="CV319" s="51"/>
      <c r="CW319" s="51"/>
      <c r="CX319" s="51"/>
      <c r="CY319" s="51"/>
      <c r="CZ319" s="51"/>
      <c r="DA319" s="51"/>
      <c r="DB319" s="51"/>
      <c r="DC319" s="51"/>
      <c r="DD319" s="51"/>
      <c r="DE319" s="51"/>
      <c r="DF319" s="51"/>
      <c r="DG319" s="51"/>
    </row>
    <row r="320">
      <c r="A320" s="51"/>
      <c r="B320" s="136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51"/>
      <c r="BS320" s="51"/>
      <c r="BT320" s="51"/>
      <c r="BU320" s="51"/>
      <c r="BV320" s="51"/>
      <c r="BW320" s="51"/>
      <c r="BX320" s="51"/>
      <c r="BY320" s="51"/>
      <c r="BZ320" s="51"/>
      <c r="CA320" s="51"/>
      <c r="CB320" s="51"/>
      <c r="CC320" s="51"/>
      <c r="CD320" s="51"/>
      <c r="CE320" s="51"/>
      <c r="CF320" s="51"/>
      <c r="CG320" s="51"/>
      <c r="CH320" s="51"/>
      <c r="CI320" s="51"/>
      <c r="CJ320" s="51"/>
      <c r="CK320" s="51"/>
      <c r="CL320" s="51"/>
      <c r="CM320" s="51"/>
      <c r="CN320" s="51"/>
      <c r="CO320" s="51"/>
      <c r="CP320" s="51"/>
      <c r="CQ320" s="51"/>
      <c r="CR320" s="51"/>
      <c r="CS320" s="51"/>
      <c r="CT320" s="51"/>
      <c r="CU320" s="51"/>
      <c r="CV320" s="51"/>
      <c r="CW320" s="51"/>
      <c r="CX320" s="51"/>
      <c r="CY320" s="51"/>
      <c r="CZ320" s="51"/>
      <c r="DA320" s="51"/>
      <c r="DB320" s="51"/>
      <c r="DC320" s="51"/>
      <c r="DD320" s="51"/>
      <c r="DE320" s="51"/>
      <c r="DF320" s="51"/>
      <c r="DG320" s="51"/>
    </row>
    <row r="321">
      <c r="A321" s="51"/>
      <c r="B321" s="136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  <c r="BR321" s="51"/>
      <c r="BS321" s="51"/>
      <c r="BT321" s="51"/>
      <c r="BU321" s="51"/>
      <c r="BV321" s="51"/>
      <c r="BW321" s="51"/>
      <c r="BX321" s="51"/>
      <c r="BY321" s="51"/>
      <c r="BZ321" s="51"/>
      <c r="CA321" s="51"/>
      <c r="CB321" s="51"/>
      <c r="CC321" s="51"/>
      <c r="CD321" s="51"/>
      <c r="CE321" s="51"/>
      <c r="CF321" s="51"/>
      <c r="CG321" s="51"/>
      <c r="CH321" s="51"/>
      <c r="CI321" s="51"/>
      <c r="CJ321" s="51"/>
      <c r="CK321" s="51"/>
      <c r="CL321" s="51"/>
      <c r="CM321" s="51"/>
      <c r="CN321" s="51"/>
      <c r="CO321" s="51"/>
      <c r="CP321" s="51"/>
      <c r="CQ321" s="51"/>
      <c r="CR321" s="51"/>
      <c r="CS321" s="51"/>
      <c r="CT321" s="51"/>
      <c r="CU321" s="51"/>
      <c r="CV321" s="51"/>
      <c r="CW321" s="51"/>
      <c r="CX321" s="51"/>
      <c r="CY321" s="51"/>
      <c r="CZ321" s="51"/>
      <c r="DA321" s="51"/>
      <c r="DB321" s="51"/>
      <c r="DC321" s="51"/>
      <c r="DD321" s="51"/>
      <c r="DE321" s="51"/>
      <c r="DF321" s="51"/>
      <c r="DG321" s="51"/>
    </row>
    <row r="322">
      <c r="A322" s="51"/>
      <c r="B322" s="136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  <c r="BR322" s="51"/>
      <c r="BS322" s="51"/>
      <c r="BT322" s="51"/>
      <c r="BU322" s="51"/>
      <c r="BV322" s="51"/>
      <c r="BW322" s="51"/>
      <c r="BX322" s="51"/>
      <c r="BY322" s="51"/>
      <c r="BZ322" s="51"/>
      <c r="CA322" s="51"/>
      <c r="CB322" s="51"/>
      <c r="CC322" s="51"/>
      <c r="CD322" s="51"/>
      <c r="CE322" s="51"/>
      <c r="CF322" s="51"/>
      <c r="CG322" s="51"/>
      <c r="CH322" s="51"/>
      <c r="CI322" s="51"/>
      <c r="CJ322" s="51"/>
      <c r="CK322" s="51"/>
      <c r="CL322" s="51"/>
      <c r="CM322" s="51"/>
      <c r="CN322" s="51"/>
      <c r="CO322" s="51"/>
      <c r="CP322" s="51"/>
      <c r="CQ322" s="51"/>
      <c r="CR322" s="51"/>
      <c r="CS322" s="51"/>
      <c r="CT322" s="51"/>
      <c r="CU322" s="51"/>
      <c r="CV322" s="51"/>
      <c r="CW322" s="51"/>
      <c r="CX322" s="51"/>
      <c r="CY322" s="51"/>
      <c r="CZ322" s="51"/>
      <c r="DA322" s="51"/>
      <c r="DB322" s="51"/>
      <c r="DC322" s="51"/>
      <c r="DD322" s="51"/>
      <c r="DE322" s="51"/>
      <c r="DF322" s="51"/>
      <c r="DG322" s="51"/>
    </row>
    <row r="323">
      <c r="A323" s="51"/>
      <c r="B323" s="136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  <c r="BR323" s="51"/>
      <c r="BS323" s="51"/>
      <c r="BT323" s="51"/>
      <c r="BU323" s="51"/>
      <c r="BV323" s="51"/>
      <c r="BW323" s="51"/>
      <c r="BX323" s="51"/>
      <c r="BY323" s="51"/>
      <c r="BZ323" s="51"/>
      <c r="CA323" s="51"/>
      <c r="CB323" s="51"/>
      <c r="CC323" s="51"/>
      <c r="CD323" s="51"/>
      <c r="CE323" s="51"/>
      <c r="CF323" s="51"/>
      <c r="CG323" s="51"/>
      <c r="CH323" s="51"/>
      <c r="CI323" s="51"/>
      <c r="CJ323" s="51"/>
      <c r="CK323" s="51"/>
      <c r="CL323" s="51"/>
      <c r="CM323" s="51"/>
      <c r="CN323" s="51"/>
      <c r="CO323" s="51"/>
      <c r="CP323" s="51"/>
      <c r="CQ323" s="51"/>
      <c r="CR323" s="51"/>
      <c r="CS323" s="51"/>
      <c r="CT323" s="51"/>
      <c r="CU323" s="51"/>
      <c r="CV323" s="51"/>
      <c r="CW323" s="51"/>
      <c r="CX323" s="51"/>
      <c r="CY323" s="51"/>
      <c r="CZ323" s="51"/>
      <c r="DA323" s="51"/>
      <c r="DB323" s="51"/>
      <c r="DC323" s="51"/>
      <c r="DD323" s="51"/>
      <c r="DE323" s="51"/>
      <c r="DF323" s="51"/>
      <c r="DG323" s="51"/>
    </row>
    <row r="324">
      <c r="A324" s="51"/>
      <c r="B324" s="136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  <c r="BR324" s="51"/>
      <c r="BS324" s="51"/>
      <c r="BT324" s="51"/>
      <c r="BU324" s="51"/>
      <c r="BV324" s="51"/>
      <c r="BW324" s="51"/>
      <c r="BX324" s="51"/>
      <c r="BY324" s="51"/>
      <c r="BZ324" s="51"/>
      <c r="CA324" s="51"/>
      <c r="CB324" s="51"/>
      <c r="CC324" s="51"/>
      <c r="CD324" s="51"/>
      <c r="CE324" s="51"/>
      <c r="CF324" s="51"/>
      <c r="CG324" s="51"/>
      <c r="CH324" s="51"/>
      <c r="CI324" s="51"/>
      <c r="CJ324" s="51"/>
      <c r="CK324" s="51"/>
      <c r="CL324" s="51"/>
      <c r="CM324" s="51"/>
      <c r="CN324" s="51"/>
      <c r="CO324" s="51"/>
      <c r="CP324" s="51"/>
      <c r="CQ324" s="51"/>
      <c r="CR324" s="51"/>
      <c r="CS324" s="51"/>
      <c r="CT324" s="51"/>
      <c r="CU324" s="51"/>
      <c r="CV324" s="51"/>
      <c r="CW324" s="51"/>
      <c r="CX324" s="51"/>
      <c r="CY324" s="51"/>
      <c r="CZ324" s="51"/>
      <c r="DA324" s="51"/>
      <c r="DB324" s="51"/>
      <c r="DC324" s="51"/>
      <c r="DD324" s="51"/>
      <c r="DE324" s="51"/>
      <c r="DF324" s="51"/>
      <c r="DG324" s="51"/>
    </row>
    <row r="325">
      <c r="A325" s="51"/>
      <c r="B325" s="136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51"/>
      <c r="CB325" s="51"/>
      <c r="CC325" s="51"/>
      <c r="CD325" s="51"/>
      <c r="CE325" s="51"/>
      <c r="CF325" s="51"/>
      <c r="CG325" s="51"/>
      <c r="CH325" s="51"/>
      <c r="CI325" s="51"/>
      <c r="CJ325" s="51"/>
      <c r="CK325" s="51"/>
      <c r="CL325" s="51"/>
      <c r="CM325" s="51"/>
      <c r="CN325" s="51"/>
      <c r="CO325" s="51"/>
      <c r="CP325" s="51"/>
      <c r="CQ325" s="51"/>
      <c r="CR325" s="51"/>
      <c r="CS325" s="51"/>
      <c r="CT325" s="51"/>
      <c r="CU325" s="51"/>
      <c r="CV325" s="51"/>
      <c r="CW325" s="51"/>
      <c r="CX325" s="51"/>
      <c r="CY325" s="51"/>
      <c r="CZ325" s="51"/>
      <c r="DA325" s="51"/>
      <c r="DB325" s="51"/>
      <c r="DC325" s="51"/>
      <c r="DD325" s="51"/>
      <c r="DE325" s="51"/>
      <c r="DF325" s="51"/>
      <c r="DG325" s="51"/>
    </row>
    <row r="326">
      <c r="A326" s="51"/>
      <c r="B326" s="136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  <c r="BR326" s="51"/>
      <c r="BS326" s="51"/>
      <c r="BT326" s="51"/>
      <c r="BU326" s="51"/>
      <c r="BV326" s="51"/>
      <c r="BW326" s="51"/>
      <c r="BX326" s="51"/>
      <c r="BY326" s="51"/>
      <c r="BZ326" s="51"/>
      <c r="CA326" s="51"/>
      <c r="CB326" s="51"/>
      <c r="CC326" s="51"/>
      <c r="CD326" s="51"/>
      <c r="CE326" s="51"/>
      <c r="CF326" s="51"/>
      <c r="CG326" s="51"/>
      <c r="CH326" s="51"/>
      <c r="CI326" s="51"/>
      <c r="CJ326" s="51"/>
      <c r="CK326" s="51"/>
      <c r="CL326" s="51"/>
      <c r="CM326" s="51"/>
      <c r="CN326" s="51"/>
      <c r="CO326" s="51"/>
      <c r="CP326" s="51"/>
      <c r="CQ326" s="51"/>
      <c r="CR326" s="51"/>
      <c r="CS326" s="51"/>
      <c r="CT326" s="51"/>
      <c r="CU326" s="51"/>
      <c r="CV326" s="51"/>
      <c r="CW326" s="51"/>
      <c r="CX326" s="51"/>
      <c r="CY326" s="51"/>
      <c r="CZ326" s="51"/>
      <c r="DA326" s="51"/>
      <c r="DB326" s="51"/>
      <c r="DC326" s="51"/>
      <c r="DD326" s="51"/>
      <c r="DE326" s="51"/>
      <c r="DF326" s="51"/>
      <c r="DG326" s="51"/>
    </row>
    <row r="327">
      <c r="A327" s="51"/>
      <c r="B327" s="136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  <c r="BR327" s="51"/>
      <c r="BS327" s="51"/>
      <c r="BT327" s="51"/>
      <c r="BU327" s="51"/>
      <c r="BV327" s="51"/>
      <c r="BW327" s="51"/>
      <c r="BX327" s="51"/>
      <c r="BY327" s="51"/>
      <c r="BZ327" s="51"/>
      <c r="CA327" s="51"/>
      <c r="CB327" s="51"/>
      <c r="CC327" s="51"/>
      <c r="CD327" s="51"/>
      <c r="CE327" s="51"/>
      <c r="CF327" s="51"/>
      <c r="CG327" s="51"/>
      <c r="CH327" s="51"/>
      <c r="CI327" s="51"/>
      <c r="CJ327" s="51"/>
      <c r="CK327" s="51"/>
      <c r="CL327" s="51"/>
      <c r="CM327" s="51"/>
      <c r="CN327" s="51"/>
      <c r="CO327" s="51"/>
      <c r="CP327" s="51"/>
      <c r="CQ327" s="51"/>
      <c r="CR327" s="51"/>
      <c r="CS327" s="51"/>
      <c r="CT327" s="51"/>
      <c r="CU327" s="51"/>
      <c r="CV327" s="51"/>
      <c r="CW327" s="51"/>
      <c r="CX327" s="51"/>
      <c r="CY327" s="51"/>
      <c r="CZ327" s="51"/>
      <c r="DA327" s="51"/>
      <c r="DB327" s="51"/>
      <c r="DC327" s="51"/>
      <c r="DD327" s="51"/>
      <c r="DE327" s="51"/>
      <c r="DF327" s="51"/>
      <c r="DG327" s="51"/>
    </row>
    <row r="328">
      <c r="A328" s="51"/>
      <c r="B328" s="136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  <c r="BR328" s="51"/>
      <c r="BS328" s="51"/>
      <c r="BT328" s="51"/>
      <c r="BU328" s="51"/>
      <c r="BV328" s="51"/>
      <c r="BW328" s="51"/>
      <c r="BX328" s="51"/>
      <c r="BY328" s="51"/>
      <c r="BZ328" s="51"/>
      <c r="CA328" s="51"/>
      <c r="CB328" s="51"/>
      <c r="CC328" s="51"/>
      <c r="CD328" s="51"/>
      <c r="CE328" s="51"/>
      <c r="CF328" s="51"/>
      <c r="CG328" s="51"/>
      <c r="CH328" s="51"/>
      <c r="CI328" s="51"/>
      <c r="CJ328" s="51"/>
      <c r="CK328" s="51"/>
      <c r="CL328" s="51"/>
      <c r="CM328" s="51"/>
      <c r="CN328" s="51"/>
      <c r="CO328" s="51"/>
      <c r="CP328" s="51"/>
      <c r="CQ328" s="51"/>
      <c r="CR328" s="51"/>
      <c r="CS328" s="51"/>
      <c r="CT328" s="51"/>
      <c r="CU328" s="51"/>
      <c r="CV328" s="51"/>
      <c r="CW328" s="51"/>
      <c r="CX328" s="51"/>
      <c r="CY328" s="51"/>
      <c r="CZ328" s="51"/>
      <c r="DA328" s="51"/>
      <c r="DB328" s="51"/>
      <c r="DC328" s="51"/>
      <c r="DD328" s="51"/>
      <c r="DE328" s="51"/>
      <c r="DF328" s="51"/>
      <c r="DG328" s="51"/>
    </row>
    <row r="329">
      <c r="A329" s="51"/>
      <c r="B329" s="136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  <c r="BR329" s="51"/>
      <c r="BS329" s="51"/>
      <c r="BT329" s="51"/>
      <c r="BU329" s="51"/>
      <c r="BV329" s="51"/>
      <c r="BW329" s="51"/>
      <c r="BX329" s="51"/>
      <c r="BY329" s="51"/>
      <c r="BZ329" s="51"/>
      <c r="CA329" s="51"/>
      <c r="CB329" s="51"/>
      <c r="CC329" s="51"/>
      <c r="CD329" s="51"/>
      <c r="CE329" s="51"/>
      <c r="CF329" s="51"/>
      <c r="CG329" s="51"/>
      <c r="CH329" s="51"/>
      <c r="CI329" s="51"/>
      <c r="CJ329" s="51"/>
      <c r="CK329" s="51"/>
      <c r="CL329" s="51"/>
      <c r="CM329" s="51"/>
      <c r="CN329" s="51"/>
      <c r="CO329" s="51"/>
      <c r="CP329" s="51"/>
      <c r="CQ329" s="51"/>
      <c r="CR329" s="51"/>
      <c r="CS329" s="51"/>
      <c r="CT329" s="51"/>
      <c r="CU329" s="51"/>
      <c r="CV329" s="51"/>
      <c r="CW329" s="51"/>
      <c r="CX329" s="51"/>
      <c r="CY329" s="51"/>
      <c r="CZ329" s="51"/>
      <c r="DA329" s="51"/>
      <c r="DB329" s="51"/>
      <c r="DC329" s="51"/>
      <c r="DD329" s="51"/>
      <c r="DE329" s="51"/>
      <c r="DF329" s="51"/>
      <c r="DG329" s="51"/>
    </row>
    <row r="330">
      <c r="A330" s="51"/>
      <c r="B330" s="136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51"/>
      <c r="CB330" s="51"/>
      <c r="CC330" s="51"/>
      <c r="CD330" s="51"/>
      <c r="CE330" s="51"/>
      <c r="CF330" s="51"/>
      <c r="CG330" s="51"/>
      <c r="CH330" s="51"/>
      <c r="CI330" s="51"/>
      <c r="CJ330" s="51"/>
      <c r="CK330" s="51"/>
      <c r="CL330" s="51"/>
      <c r="CM330" s="51"/>
      <c r="CN330" s="51"/>
      <c r="CO330" s="51"/>
      <c r="CP330" s="51"/>
      <c r="CQ330" s="51"/>
      <c r="CR330" s="51"/>
      <c r="CS330" s="51"/>
      <c r="CT330" s="51"/>
      <c r="CU330" s="51"/>
      <c r="CV330" s="51"/>
      <c r="CW330" s="51"/>
      <c r="CX330" s="51"/>
      <c r="CY330" s="51"/>
      <c r="CZ330" s="51"/>
      <c r="DA330" s="51"/>
      <c r="DB330" s="51"/>
      <c r="DC330" s="51"/>
      <c r="DD330" s="51"/>
      <c r="DE330" s="51"/>
      <c r="DF330" s="51"/>
      <c r="DG330" s="51"/>
    </row>
    <row r="331">
      <c r="A331" s="51"/>
      <c r="B331" s="136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  <c r="BR331" s="51"/>
      <c r="BS331" s="51"/>
      <c r="BT331" s="51"/>
      <c r="BU331" s="51"/>
      <c r="BV331" s="51"/>
      <c r="BW331" s="51"/>
      <c r="BX331" s="51"/>
      <c r="BY331" s="51"/>
      <c r="BZ331" s="51"/>
      <c r="CA331" s="51"/>
      <c r="CB331" s="51"/>
      <c r="CC331" s="51"/>
      <c r="CD331" s="51"/>
      <c r="CE331" s="51"/>
      <c r="CF331" s="51"/>
      <c r="CG331" s="51"/>
      <c r="CH331" s="51"/>
      <c r="CI331" s="51"/>
      <c r="CJ331" s="51"/>
      <c r="CK331" s="51"/>
      <c r="CL331" s="51"/>
      <c r="CM331" s="51"/>
      <c r="CN331" s="51"/>
      <c r="CO331" s="51"/>
      <c r="CP331" s="51"/>
      <c r="CQ331" s="51"/>
      <c r="CR331" s="51"/>
      <c r="CS331" s="51"/>
      <c r="CT331" s="51"/>
      <c r="CU331" s="51"/>
      <c r="CV331" s="51"/>
      <c r="CW331" s="51"/>
      <c r="CX331" s="51"/>
      <c r="CY331" s="51"/>
      <c r="CZ331" s="51"/>
      <c r="DA331" s="51"/>
      <c r="DB331" s="51"/>
      <c r="DC331" s="51"/>
      <c r="DD331" s="51"/>
      <c r="DE331" s="51"/>
      <c r="DF331" s="51"/>
      <c r="DG331" s="51"/>
    </row>
    <row r="332">
      <c r="A332" s="51"/>
      <c r="B332" s="136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  <c r="BR332" s="51"/>
      <c r="BS332" s="51"/>
      <c r="BT332" s="51"/>
      <c r="BU332" s="51"/>
      <c r="BV332" s="51"/>
      <c r="BW332" s="51"/>
      <c r="BX332" s="51"/>
      <c r="BY332" s="51"/>
      <c r="BZ332" s="51"/>
      <c r="CA332" s="51"/>
      <c r="CB332" s="51"/>
      <c r="CC332" s="51"/>
      <c r="CD332" s="51"/>
      <c r="CE332" s="51"/>
      <c r="CF332" s="51"/>
      <c r="CG332" s="51"/>
      <c r="CH332" s="51"/>
      <c r="CI332" s="51"/>
      <c r="CJ332" s="51"/>
      <c r="CK332" s="51"/>
      <c r="CL332" s="51"/>
      <c r="CM332" s="51"/>
      <c r="CN332" s="51"/>
      <c r="CO332" s="51"/>
      <c r="CP332" s="51"/>
      <c r="CQ332" s="51"/>
      <c r="CR332" s="51"/>
      <c r="CS332" s="51"/>
      <c r="CT332" s="51"/>
      <c r="CU332" s="51"/>
      <c r="CV332" s="51"/>
      <c r="CW332" s="51"/>
      <c r="CX332" s="51"/>
      <c r="CY332" s="51"/>
      <c r="CZ332" s="51"/>
      <c r="DA332" s="51"/>
      <c r="DB332" s="51"/>
      <c r="DC332" s="51"/>
      <c r="DD332" s="51"/>
      <c r="DE332" s="51"/>
      <c r="DF332" s="51"/>
      <c r="DG332" s="51"/>
    </row>
    <row r="333">
      <c r="A333" s="51"/>
      <c r="B333" s="136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  <c r="BR333" s="51"/>
      <c r="BS333" s="51"/>
      <c r="BT333" s="51"/>
      <c r="BU333" s="51"/>
      <c r="BV333" s="51"/>
      <c r="BW333" s="51"/>
      <c r="BX333" s="51"/>
      <c r="BY333" s="51"/>
      <c r="BZ333" s="51"/>
      <c r="CA333" s="51"/>
      <c r="CB333" s="51"/>
      <c r="CC333" s="51"/>
      <c r="CD333" s="51"/>
      <c r="CE333" s="51"/>
      <c r="CF333" s="51"/>
      <c r="CG333" s="51"/>
      <c r="CH333" s="51"/>
      <c r="CI333" s="51"/>
      <c r="CJ333" s="51"/>
      <c r="CK333" s="51"/>
      <c r="CL333" s="51"/>
      <c r="CM333" s="51"/>
      <c r="CN333" s="51"/>
      <c r="CO333" s="51"/>
      <c r="CP333" s="51"/>
      <c r="CQ333" s="51"/>
      <c r="CR333" s="51"/>
      <c r="CS333" s="51"/>
      <c r="CT333" s="51"/>
      <c r="CU333" s="51"/>
      <c r="CV333" s="51"/>
      <c r="CW333" s="51"/>
      <c r="CX333" s="51"/>
      <c r="CY333" s="51"/>
      <c r="CZ333" s="51"/>
      <c r="DA333" s="51"/>
      <c r="DB333" s="51"/>
      <c r="DC333" s="51"/>
      <c r="DD333" s="51"/>
      <c r="DE333" s="51"/>
      <c r="DF333" s="51"/>
      <c r="DG333" s="51"/>
    </row>
    <row r="334">
      <c r="A334" s="51"/>
      <c r="B334" s="136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  <c r="BR334" s="51"/>
      <c r="BS334" s="51"/>
      <c r="BT334" s="51"/>
      <c r="BU334" s="51"/>
      <c r="BV334" s="51"/>
      <c r="BW334" s="51"/>
      <c r="BX334" s="51"/>
      <c r="BY334" s="51"/>
      <c r="BZ334" s="51"/>
      <c r="CA334" s="51"/>
      <c r="CB334" s="51"/>
      <c r="CC334" s="51"/>
      <c r="CD334" s="51"/>
      <c r="CE334" s="51"/>
      <c r="CF334" s="51"/>
      <c r="CG334" s="51"/>
      <c r="CH334" s="51"/>
      <c r="CI334" s="51"/>
      <c r="CJ334" s="51"/>
      <c r="CK334" s="51"/>
      <c r="CL334" s="51"/>
      <c r="CM334" s="51"/>
      <c r="CN334" s="51"/>
      <c r="CO334" s="51"/>
      <c r="CP334" s="51"/>
      <c r="CQ334" s="51"/>
      <c r="CR334" s="51"/>
      <c r="CS334" s="51"/>
      <c r="CT334" s="51"/>
      <c r="CU334" s="51"/>
      <c r="CV334" s="51"/>
      <c r="CW334" s="51"/>
      <c r="CX334" s="51"/>
      <c r="CY334" s="51"/>
      <c r="CZ334" s="51"/>
      <c r="DA334" s="51"/>
      <c r="DB334" s="51"/>
      <c r="DC334" s="51"/>
      <c r="DD334" s="51"/>
      <c r="DE334" s="51"/>
      <c r="DF334" s="51"/>
      <c r="DG334" s="51"/>
    </row>
    <row r="335">
      <c r="A335" s="51"/>
      <c r="B335" s="136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  <c r="BR335" s="51"/>
      <c r="BS335" s="51"/>
      <c r="BT335" s="51"/>
      <c r="BU335" s="51"/>
      <c r="BV335" s="51"/>
      <c r="BW335" s="51"/>
      <c r="BX335" s="51"/>
      <c r="BY335" s="51"/>
      <c r="BZ335" s="51"/>
      <c r="CA335" s="51"/>
      <c r="CB335" s="51"/>
      <c r="CC335" s="51"/>
      <c r="CD335" s="51"/>
      <c r="CE335" s="51"/>
      <c r="CF335" s="51"/>
      <c r="CG335" s="51"/>
      <c r="CH335" s="51"/>
      <c r="CI335" s="51"/>
      <c r="CJ335" s="51"/>
      <c r="CK335" s="51"/>
      <c r="CL335" s="51"/>
      <c r="CM335" s="51"/>
      <c r="CN335" s="51"/>
      <c r="CO335" s="51"/>
      <c r="CP335" s="51"/>
      <c r="CQ335" s="51"/>
      <c r="CR335" s="51"/>
      <c r="CS335" s="51"/>
      <c r="CT335" s="51"/>
      <c r="CU335" s="51"/>
      <c r="CV335" s="51"/>
      <c r="CW335" s="51"/>
      <c r="CX335" s="51"/>
      <c r="CY335" s="51"/>
      <c r="CZ335" s="51"/>
      <c r="DA335" s="51"/>
      <c r="DB335" s="51"/>
      <c r="DC335" s="51"/>
      <c r="DD335" s="51"/>
      <c r="DE335" s="51"/>
      <c r="DF335" s="51"/>
      <c r="DG335" s="51"/>
    </row>
    <row r="336">
      <c r="A336" s="51"/>
      <c r="B336" s="136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  <c r="BR336" s="51"/>
      <c r="BS336" s="51"/>
      <c r="BT336" s="51"/>
      <c r="BU336" s="51"/>
      <c r="BV336" s="51"/>
      <c r="BW336" s="51"/>
      <c r="BX336" s="51"/>
      <c r="BY336" s="51"/>
      <c r="BZ336" s="51"/>
      <c r="CA336" s="51"/>
      <c r="CB336" s="51"/>
      <c r="CC336" s="51"/>
      <c r="CD336" s="51"/>
      <c r="CE336" s="51"/>
      <c r="CF336" s="51"/>
      <c r="CG336" s="51"/>
      <c r="CH336" s="51"/>
      <c r="CI336" s="51"/>
      <c r="CJ336" s="51"/>
      <c r="CK336" s="51"/>
      <c r="CL336" s="51"/>
      <c r="CM336" s="51"/>
      <c r="CN336" s="51"/>
      <c r="CO336" s="51"/>
      <c r="CP336" s="51"/>
      <c r="CQ336" s="51"/>
      <c r="CR336" s="51"/>
      <c r="CS336" s="51"/>
      <c r="CT336" s="51"/>
      <c r="CU336" s="51"/>
      <c r="CV336" s="51"/>
      <c r="CW336" s="51"/>
      <c r="CX336" s="51"/>
      <c r="CY336" s="51"/>
      <c r="CZ336" s="51"/>
      <c r="DA336" s="51"/>
      <c r="DB336" s="51"/>
      <c r="DC336" s="51"/>
      <c r="DD336" s="51"/>
      <c r="DE336" s="51"/>
      <c r="DF336" s="51"/>
      <c r="DG336" s="51"/>
    </row>
    <row r="337">
      <c r="A337" s="51"/>
      <c r="B337" s="136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  <c r="BR337" s="51"/>
      <c r="BS337" s="51"/>
      <c r="BT337" s="51"/>
      <c r="BU337" s="51"/>
      <c r="BV337" s="51"/>
      <c r="BW337" s="51"/>
      <c r="BX337" s="51"/>
      <c r="BY337" s="51"/>
      <c r="BZ337" s="51"/>
      <c r="CA337" s="51"/>
      <c r="CB337" s="51"/>
      <c r="CC337" s="51"/>
      <c r="CD337" s="51"/>
      <c r="CE337" s="51"/>
      <c r="CF337" s="51"/>
      <c r="CG337" s="51"/>
      <c r="CH337" s="51"/>
      <c r="CI337" s="51"/>
      <c r="CJ337" s="51"/>
      <c r="CK337" s="51"/>
      <c r="CL337" s="51"/>
      <c r="CM337" s="51"/>
      <c r="CN337" s="51"/>
      <c r="CO337" s="51"/>
      <c r="CP337" s="51"/>
      <c r="CQ337" s="51"/>
      <c r="CR337" s="51"/>
      <c r="CS337" s="51"/>
      <c r="CT337" s="51"/>
      <c r="CU337" s="51"/>
      <c r="CV337" s="51"/>
      <c r="CW337" s="51"/>
      <c r="CX337" s="51"/>
      <c r="CY337" s="51"/>
      <c r="CZ337" s="51"/>
      <c r="DA337" s="51"/>
      <c r="DB337" s="51"/>
      <c r="DC337" s="51"/>
      <c r="DD337" s="51"/>
      <c r="DE337" s="51"/>
      <c r="DF337" s="51"/>
      <c r="DG337" s="51"/>
    </row>
    <row r="338">
      <c r="A338" s="51"/>
      <c r="B338" s="136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51"/>
      <c r="BS338" s="51"/>
      <c r="BT338" s="51"/>
      <c r="BU338" s="51"/>
      <c r="BV338" s="51"/>
      <c r="BW338" s="51"/>
      <c r="BX338" s="51"/>
      <c r="BY338" s="51"/>
      <c r="BZ338" s="51"/>
      <c r="CA338" s="51"/>
      <c r="CB338" s="51"/>
      <c r="CC338" s="51"/>
      <c r="CD338" s="51"/>
      <c r="CE338" s="51"/>
      <c r="CF338" s="51"/>
      <c r="CG338" s="51"/>
      <c r="CH338" s="51"/>
      <c r="CI338" s="51"/>
      <c r="CJ338" s="51"/>
      <c r="CK338" s="51"/>
      <c r="CL338" s="51"/>
      <c r="CM338" s="51"/>
      <c r="CN338" s="51"/>
      <c r="CO338" s="51"/>
      <c r="CP338" s="51"/>
      <c r="CQ338" s="51"/>
      <c r="CR338" s="51"/>
      <c r="CS338" s="51"/>
      <c r="CT338" s="51"/>
      <c r="CU338" s="51"/>
      <c r="CV338" s="51"/>
      <c r="CW338" s="51"/>
      <c r="CX338" s="51"/>
      <c r="CY338" s="51"/>
      <c r="CZ338" s="51"/>
      <c r="DA338" s="51"/>
      <c r="DB338" s="51"/>
      <c r="DC338" s="51"/>
      <c r="DD338" s="51"/>
      <c r="DE338" s="51"/>
      <c r="DF338" s="51"/>
      <c r="DG338" s="51"/>
    </row>
    <row r="339">
      <c r="A339" s="51"/>
      <c r="B339" s="136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  <c r="BR339" s="51"/>
      <c r="BS339" s="51"/>
      <c r="BT339" s="51"/>
      <c r="BU339" s="51"/>
      <c r="BV339" s="51"/>
      <c r="BW339" s="51"/>
      <c r="BX339" s="51"/>
      <c r="BY339" s="51"/>
      <c r="BZ339" s="51"/>
      <c r="CA339" s="51"/>
      <c r="CB339" s="51"/>
      <c r="CC339" s="51"/>
      <c r="CD339" s="51"/>
      <c r="CE339" s="51"/>
      <c r="CF339" s="51"/>
      <c r="CG339" s="51"/>
      <c r="CH339" s="51"/>
      <c r="CI339" s="51"/>
      <c r="CJ339" s="51"/>
      <c r="CK339" s="51"/>
      <c r="CL339" s="51"/>
      <c r="CM339" s="51"/>
      <c r="CN339" s="51"/>
      <c r="CO339" s="51"/>
      <c r="CP339" s="51"/>
      <c r="CQ339" s="51"/>
      <c r="CR339" s="51"/>
      <c r="CS339" s="51"/>
      <c r="CT339" s="51"/>
      <c r="CU339" s="51"/>
      <c r="CV339" s="51"/>
      <c r="CW339" s="51"/>
      <c r="CX339" s="51"/>
      <c r="CY339" s="51"/>
      <c r="CZ339" s="51"/>
      <c r="DA339" s="51"/>
      <c r="DB339" s="51"/>
      <c r="DC339" s="51"/>
      <c r="DD339" s="51"/>
      <c r="DE339" s="51"/>
      <c r="DF339" s="51"/>
      <c r="DG339" s="51"/>
    </row>
    <row r="340">
      <c r="A340" s="51"/>
      <c r="B340" s="136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  <c r="BR340" s="51"/>
      <c r="BS340" s="51"/>
      <c r="BT340" s="51"/>
      <c r="BU340" s="51"/>
      <c r="BV340" s="51"/>
      <c r="BW340" s="51"/>
      <c r="BX340" s="51"/>
      <c r="BY340" s="51"/>
      <c r="BZ340" s="51"/>
      <c r="CA340" s="51"/>
      <c r="CB340" s="51"/>
      <c r="CC340" s="51"/>
      <c r="CD340" s="51"/>
      <c r="CE340" s="51"/>
      <c r="CF340" s="51"/>
      <c r="CG340" s="51"/>
      <c r="CH340" s="51"/>
      <c r="CI340" s="51"/>
      <c r="CJ340" s="51"/>
      <c r="CK340" s="51"/>
      <c r="CL340" s="51"/>
      <c r="CM340" s="51"/>
      <c r="CN340" s="51"/>
      <c r="CO340" s="51"/>
      <c r="CP340" s="51"/>
      <c r="CQ340" s="51"/>
      <c r="CR340" s="51"/>
      <c r="CS340" s="51"/>
      <c r="CT340" s="51"/>
      <c r="CU340" s="51"/>
      <c r="CV340" s="51"/>
      <c r="CW340" s="51"/>
      <c r="CX340" s="51"/>
      <c r="CY340" s="51"/>
      <c r="CZ340" s="51"/>
      <c r="DA340" s="51"/>
      <c r="DB340" s="51"/>
      <c r="DC340" s="51"/>
      <c r="DD340" s="51"/>
      <c r="DE340" s="51"/>
      <c r="DF340" s="51"/>
      <c r="DG340" s="51"/>
    </row>
    <row r="341">
      <c r="A341" s="51"/>
      <c r="B341" s="136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  <c r="BR341" s="51"/>
      <c r="BS341" s="51"/>
      <c r="BT341" s="51"/>
      <c r="BU341" s="51"/>
      <c r="BV341" s="51"/>
      <c r="BW341" s="51"/>
      <c r="BX341" s="51"/>
      <c r="BY341" s="51"/>
      <c r="BZ341" s="51"/>
      <c r="CA341" s="51"/>
      <c r="CB341" s="51"/>
      <c r="CC341" s="51"/>
      <c r="CD341" s="51"/>
      <c r="CE341" s="51"/>
      <c r="CF341" s="51"/>
      <c r="CG341" s="51"/>
      <c r="CH341" s="51"/>
      <c r="CI341" s="51"/>
      <c r="CJ341" s="51"/>
      <c r="CK341" s="51"/>
      <c r="CL341" s="51"/>
      <c r="CM341" s="51"/>
      <c r="CN341" s="51"/>
      <c r="CO341" s="51"/>
      <c r="CP341" s="51"/>
      <c r="CQ341" s="51"/>
      <c r="CR341" s="51"/>
      <c r="CS341" s="51"/>
      <c r="CT341" s="51"/>
      <c r="CU341" s="51"/>
      <c r="CV341" s="51"/>
      <c r="CW341" s="51"/>
      <c r="CX341" s="51"/>
      <c r="CY341" s="51"/>
      <c r="CZ341" s="51"/>
      <c r="DA341" s="51"/>
      <c r="DB341" s="51"/>
      <c r="DC341" s="51"/>
      <c r="DD341" s="51"/>
      <c r="DE341" s="51"/>
      <c r="DF341" s="51"/>
      <c r="DG341" s="51"/>
    </row>
    <row r="342">
      <c r="A342" s="51"/>
      <c r="B342" s="136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51"/>
      <c r="BS342" s="51"/>
      <c r="BT342" s="51"/>
      <c r="BU342" s="51"/>
      <c r="BV342" s="51"/>
      <c r="BW342" s="51"/>
      <c r="BX342" s="51"/>
      <c r="BY342" s="51"/>
      <c r="BZ342" s="51"/>
      <c r="CA342" s="51"/>
      <c r="CB342" s="51"/>
      <c r="CC342" s="51"/>
      <c r="CD342" s="51"/>
      <c r="CE342" s="51"/>
      <c r="CF342" s="51"/>
      <c r="CG342" s="51"/>
      <c r="CH342" s="51"/>
      <c r="CI342" s="51"/>
      <c r="CJ342" s="51"/>
      <c r="CK342" s="51"/>
      <c r="CL342" s="51"/>
      <c r="CM342" s="51"/>
      <c r="CN342" s="51"/>
      <c r="CO342" s="51"/>
      <c r="CP342" s="51"/>
      <c r="CQ342" s="51"/>
      <c r="CR342" s="51"/>
      <c r="CS342" s="51"/>
      <c r="CT342" s="51"/>
      <c r="CU342" s="51"/>
      <c r="CV342" s="51"/>
      <c r="CW342" s="51"/>
      <c r="CX342" s="51"/>
      <c r="CY342" s="51"/>
      <c r="CZ342" s="51"/>
      <c r="DA342" s="51"/>
      <c r="DB342" s="51"/>
      <c r="DC342" s="51"/>
      <c r="DD342" s="51"/>
      <c r="DE342" s="51"/>
      <c r="DF342" s="51"/>
      <c r="DG342" s="51"/>
    </row>
    <row r="343">
      <c r="A343" s="51"/>
      <c r="B343" s="136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51"/>
      <c r="BS343" s="51"/>
      <c r="BT343" s="51"/>
      <c r="BU343" s="51"/>
      <c r="BV343" s="51"/>
      <c r="BW343" s="51"/>
      <c r="BX343" s="51"/>
      <c r="BY343" s="51"/>
      <c r="BZ343" s="51"/>
      <c r="CA343" s="51"/>
      <c r="CB343" s="51"/>
      <c r="CC343" s="51"/>
      <c r="CD343" s="51"/>
      <c r="CE343" s="51"/>
      <c r="CF343" s="51"/>
      <c r="CG343" s="51"/>
      <c r="CH343" s="51"/>
      <c r="CI343" s="51"/>
      <c r="CJ343" s="51"/>
      <c r="CK343" s="51"/>
      <c r="CL343" s="51"/>
      <c r="CM343" s="51"/>
      <c r="CN343" s="51"/>
      <c r="CO343" s="51"/>
      <c r="CP343" s="51"/>
      <c r="CQ343" s="51"/>
      <c r="CR343" s="51"/>
      <c r="CS343" s="51"/>
      <c r="CT343" s="51"/>
      <c r="CU343" s="51"/>
      <c r="CV343" s="51"/>
      <c r="CW343" s="51"/>
      <c r="CX343" s="51"/>
      <c r="CY343" s="51"/>
      <c r="CZ343" s="51"/>
      <c r="DA343" s="51"/>
      <c r="DB343" s="51"/>
      <c r="DC343" s="51"/>
      <c r="DD343" s="51"/>
      <c r="DE343" s="51"/>
      <c r="DF343" s="51"/>
      <c r="DG343" s="51"/>
    </row>
    <row r="344">
      <c r="A344" s="51"/>
      <c r="B344" s="136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  <c r="BR344" s="51"/>
      <c r="BS344" s="51"/>
      <c r="BT344" s="51"/>
      <c r="BU344" s="51"/>
      <c r="BV344" s="51"/>
      <c r="BW344" s="51"/>
      <c r="BX344" s="51"/>
      <c r="BY344" s="51"/>
      <c r="BZ344" s="51"/>
      <c r="CA344" s="51"/>
      <c r="CB344" s="51"/>
      <c r="CC344" s="51"/>
      <c r="CD344" s="51"/>
      <c r="CE344" s="51"/>
      <c r="CF344" s="51"/>
      <c r="CG344" s="51"/>
      <c r="CH344" s="51"/>
      <c r="CI344" s="51"/>
      <c r="CJ344" s="51"/>
      <c r="CK344" s="51"/>
      <c r="CL344" s="51"/>
      <c r="CM344" s="51"/>
      <c r="CN344" s="51"/>
      <c r="CO344" s="51"/>
      <c r="CP344" s="51"/>
      <c r="CQ344" s="51"/>
      <c r="CR344" s="51"/>
      <c r="CS344" s="51"/>
      <c r="CT344" s="51"/>
      <c r="CU344" s="51"/>
      <c r="CV344" s="51"/>
      <c r="CW344" s="51"/>
      <c r="CX344" s="51"/>
      <c r="CY344" s="51"/>
      <c r="CZ344" s="51"/>
      <c r="DA344" s="51"/>
      <c r="DB344" s="51"/>
      <c r="DC344" s="51"/>
      <c r="DD344" s="51"/>
      <c r="DE344" s="51"/>
      <c r="DF344" s="51"/>
      <c r="DG344" s="51"/>
    </row>
    <row r="345">
      <c r="A345" s="51"/>
      <c r="B345" s="136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51"/>
      <c r="BS345" s="51"/>
      <c r="BT345" s="51"/>
      <c r="BU345" s="51"/>
      <c r="BV345" s="51"/>
      <c r="BW345" s="51"/>
      <c r="BX345" s="51"/>
      <c r="BY345" s="51"/>
      <c r="BZ345" s="51"/>
      <c r="CA345" s="51"/>
      <c r="CB345" s="51"/>
      <c r="CC345" s="51"/>
      <c r="CD345" s="51"/>
      <c r="CE345" s="51"/>
      <c r="CF345" s="51"/>
      <c r="CG345" s="51"/>
      <c r="CH345" s="51"/>
      <c r="CI345" s="51"/>
      <c r="CJ345" s="51"/>
      <c r="CK345" s="51"/>
      <c r="CL345" s="51"/>
      <c r="CM345" s="51"/>
      <c r="CN345" s="51"/>
      <c r="CO345" s="51"/>
      <c r="CP345" s="51"/>
      <c r="CQ345" s="51"/>
      <c r="CR345" s="51"/>
      <c r="CS345" s="51"/>
      <c r="CT345" s="51"/>
      <c r="CU345" s="51"/>
      <c r="CV345" s="51"/>
      <c r="CW345" s="51"/>
      <c r="CX345" s="51"/>
      <c r="CY345" s="51"/>
      <c r="CZ345" s="51"/>
      <c r="DA345" s="51"/>
      <c r="DB345" s="51"/>
      <c r="DC345" s="51"/>
      <c r="DD345" s="51"/>
      <c r="DE345" s="51"/>
      <c r="DF345" s="51"/>
      <c r="DG345" s="51"/>
    </row>
    <row r="346">
      <c r="A346" s="51"/>
      <c r="B346" s="136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  <c r="BR346" s="51"/>
      <c r="BS346" s="51"/>
      <c r="BT346" s="51"/>
      <c r="BU346" s="51"/>
      <c r="BV346" s="51"/>
      <c r="BW346" s="51"/>
      <c r="BX346" s="51"/>
      <c r="BY346" s="51"/>
      <c r="BZ346" s="51"/>
      <c r="CA346" s="51"/>
      <c r="CB346" s="51"/>
      <c r="CC346" s="51"/>
      <c r="CD346" s="51"/>
      <c r="CE346" s="51"/>
      <c r="CF346" s="51"/>
      <c r="CG346" s="51"/>
      <c r="CH346" s="51"/>
      <c r="CI346" s="51"/>
      <c r="CJ346" s="51"/>
      <c r="CK346" s="51"/>
      <c r="CL346" s="51"/>
      <c r="CM346" s="51"/>
      <c r="CN346" s="51"/>
      <c r="CO346" s="51"/>
      <c r="CP346" s="51"/>
      <c r="CQ346" s="51"/>
      <c r="CR346" s="51"/>
      <c r="CS346" s="51"/>
      <c r="CT346" s="51"/>
      <c r="CU346" s="51"/>
      <c r="CV346" s="51"/>
      <c r="CW346" s="51"/>
      <c r="CX346" s="51"/>
      <c r="CY346" s="51"/>
      <c r="CZ346" s="51"/>
      <c r="DA346" s="51"/>
      <c r="DB346" s="51"/>
      <c r="DC346" s="51"/>
      <c r="DD346" s="51"/>
      <c r="DE346" s="51"/>
      <c r="DF346" s="51"/>
      <c r="DG346" s="51"/>
    </row>
    <row r="347">
      <c r="A347" s="51"/>
      <c r="B347" s="136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  <c r="BR347" s="51"/>
      <c r="BS347" s="51"/>
      <c r="BT347" s="51"/>
      <c r="BU347" s="51"/>
      <c r="BV347" s="51"/>
      <c r="BW347" s="51"/>
      <c r="BX347" s="51"/>
      <c r="BY347" s="51"/>
      <c r="BZ347" s="51"/>
      <c r="CA347" s="51"/>
      <c r="CB347" s="51"/>
      <c r="CC347" s="51"/>
      <c r="CD347" s="51"/>
      <c r="CE347" s="51"/>
      <c r="CF347" s="51"/>
      <c r="CG347" s="51"/>
      <c r="CH347" s="51"/>
      <c r="CI347" s="51"/>
      <c r="CJ347" s="51"/>
      <c r="CK347" s="51"/>
      <c r="CL347" s="51"/>
      <c r="CM347" s="51"/>
      <c r="CN347" s="51"/>
      <c r="CO347" s="51"/>
      <c r="CP347" s="51"/>
      <c r="CQ347" s="51"/>
      <c r="CR347" s="51"/>
      <c r="CS347" s="51"/>
      <c r="CT347" s="51"/>
      <c r="CU347" s="51"/>
      <c r="CV347" s="51"/>
      <c r="CW347" s="51"/>
      <c r="CX347" s="51"/>
      <c r="CY347" s="51"/>
      <c r="CZ347" s="51"/>
      <c r="DA347" s="51"/>
      <c r="DB347" s="51"/>
      <c r="DC347" s="51"/>
      <c r="DD347" s="51"/>
      <c r="DE347" s="51"/>
      <c r="DF347" s="51"/>
      <c r="DG347" s="51"/>
    </row>
    <row r="348">
      <c r="A348" s="51"/>
      <c r="B348" s="136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  <c r="BR348" s="51"/>
      <c r="BS348" s="51"/>
      <c r="BT348" s="51"/>
      <c r="BU348" s="51"/>
      <c r="BV348" s="51"/>
      <c r="BW348" s="51"/>
      <c r="BX348" s="51"/>
      <c r="BY348" s="51"/>
      <c r="BZ348" s="51"/>
      <c r="CA348" s="51"/>
      <c r="CB348" s="51"/>
      <c r="CC348" s="51"/>
      <c r="CD348" s="51"/>
      <c r="CE348" s="51"/>
      <c r="CF348" s="51"/>
      <c r="CG348" s="51"/>
      <c r="CH348" s="51"/>
      <c r="CI348" s="51"/>
      <c r="CJ348" s="51"/>
      <c r="CK348" s="51"/>
      <c r="CL348" s="51"/>
      <c r="CM348" s="51"/>
      <c r="CN348" s="51"/>
      <c r="CO348" s="51"/>
      <c r="CP348" s="51"/>
      <c r="CQ348" s="51"/>
      <c r="CR348" s="51"/>
      <c r="CS348" s="51"/>
      <c r="CT348" s="51"/>
      <c r="CU348" s="51"/>
      <c r="CV348" s="51"/>
      <c r="CW348" s="51"/>
      <c r="CX348" s="51"/>
      <c r="CY348" s="51"/>
      <c r="CZ348" s="51"/>
      <c r="DA348" s="51"/>
      <c r="DB348" s="51"/>
      <c r="DC348" s="51"/>
      <c r="DD348" s="51"/>
      <c r="DE348" s="51"/>
      <c r="DF348" s="51"/>
      <c r="DG348" s="51"/>
    </row>
    <row r="349">
      <c r="A349" s="51"/>
      <c r="B349" s="136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  <c r="BR349" s="51"/>
      <c r="BS349" s="51"/>
      <c r="BT349" s="51"/>
      <c r="BU349" s="51"/>
      <c r="BV349" s="51"/>
      <c r="BW349" s="51"/>
      <c r="BX349" s="51"/>
      <c r="BY349" s="51"/>
      <c r="BZ349" s="51"/>
      <c r="CA349" s="51"/>
      <c r="CB349" s="51"/>
      <c r="CC349" s="51"/>
      <c r="CD349" s="51"/>
      <c r="CE349" s="51"/>
      <c r="CF349" s="51"/>
      <c r="CG349" s="51"/>
      <c r="CH349" s="51"/>
      <c r="CI349" s="51"/>
      <c r="CJ349" s="51"/>
      <c r="CK349" s="51"/>
      <c r="CL349" s="51"/>
      <c r="CM349" s="51"/>
      <c r="CN349" s="51"/>
      <c r="CO349" s="51"/>
      <c r="CP349" s="51"/>
      <c r="CQ349" s="51"/>
      <c r="CR349" s="51"/>
      <c r="CS349" s="51"/>
      <c r="CT349" s="51"/>
      <c r="CU349" s="51"/>
      <c r="CV349" s="51"/>
      <c r="CW349" s="51"/>
      <c r="CX349" s="51"/>
      <c r="CY349" s="51"/>
      <c r="CZ349" s="51"/>
      <c r="DA349" s="51"/>
      <c r="DB349" s="51"/>
      <c r="DC349" s="51"/>
      <c r="DD349" s="51"/>
      <c r="DE349" s="51"/>
      <c r="DF349" s="51"/>
      <c r="DG349" s="51"/>
    </row>
    <row r="350">
      <c r="A350" s="51"/>
      <c r="B350" s="136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  <c r="BR350" s="51"/>
      <c r="BS350" s="51"/>
      <c r="BT350" s="51"/>
      <c r="BU350" s="51"/>
      <c r="BV350" s="51"/>
      <c r="BW350" s="51"/>
      <c r="BX350" s="51"/>
      <c r="BY350" s="51"/>
      <c r="BZ350" s="51"/>
      <c r="CA350" s="51"/>
      <c r="CB350" s="51"/>
      <c r="CC350" s="51"/>
      <c r="CD350" s="51"/>
      <c r="CE350" s="51"/>
      <c r="CF350" s="51"/>
      <c r="CG350" s="51"/>
      <c r="CH350" s="51"/>
      <c r="CI350" s="51"/>
      <c r="CJ350" s="51"/>
      <c r="CK350" s="51"/>
      <c r="CL350" s="51"/>
      <c r="CM350" s="51"/>
      <c r="CN350" s="51"/>
      <c r="CO350" s="51"/>
      <c r="CP350" s="51"/>
      <c r="CQ350" s="51"/>
      <c r="CR350" s="51"/>
      <c r="CS350" s="51"/>
      <c r="CT350" s="51"/>
      <c r="CU350" s="51"/>
      <c r="CV350" s="51"/>
      <c r="CW350" s="51"/>
      <c r="CX350" s="51"/>
      <c r="CY350" s="51"/>
      <c r="CZ350" s="51"/>
      <c r="DA350" s="51"/>
      <c r="DB350" s="51"/>
      <c r="DC350" s="51"/>
      <c r="DD350" s="51"/>
      <c r="DE350" s="51"/>
      <c r="DF350" s="51"/>
      <c r="DG350" s="51"/>
    </row>
    <row r="351">
      <c r="A351" s="51"/>
      <c r="B351" s="136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  <c r="BR351" s="51"/>
      <c r="BS351" s="51"/>
      <c r="BT351" s="51"/>
      <c r="BU351" s="51"/>
      <c r="BV351" s="51"/>
      <c r="BW351" s="51"/>
      <c r="BX351" s="51"/>
      <c r="BY351" s="51"/>
      <c r="BZ351" s="51"/>
      <c r="CA351" s="51"/>
      <c r="CB351" s="51"/>
      <c r="CC351" s="51"/>
      <c r="CD351" s="51"/>
      <c r="CE351" s="51"/>
      <c r="CF351" s="51"/>
      <c r="CG351" s="51"/>
      <c r="CH351" s="51"/>
      <c r="CI351" s="51"/>
      <c r="CJ351" s="51"/>
      <c r="CK351" s="51"/>
      <c r="CL351" s="51"/>
      <c r="CM351" s="51"/>
      <c r="CN351" s="51"/>
      <c r="CO351" s="51"/>
      <c r="CP351" s="51"/>
      <c r="CQ351" s="51"/>
      <c r="CR351" s="51"/>
      <c r="CS351" s="51"/>
      <c r="CT351" s="51"/>
      <c r="CU351" s="51"/>
      <c r="CV351" s="51"/>
      <c r="CW351" s="51"/>
      <c r="CX351" s="51"/>
      <c r="CY351" s="51"/>
      <c r="CZ351" s="51"/>
      <c r="DA351" s="51"/>
      <c r="DB351" s="51"/>
      <c r="DC351" s="51"/>
      <c r="DD351" s="51"/>
      <c r="DE351" s="51"/>
      <c r="DF351" s="51"/>
      <c r="DG351" s="51"/>
    </row>
    <row r="352">
      <c r="A352" s="51"/>
      <c r="B352" s="136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  <c r="BR352" s="51"/>
      <c r="BS352" s="51"/>
      <c r="BT352" s="51"/>
      <c r="BU352" s="51"/>
      <c r="BV352" s="51"/>
      <c r="BW352" s="51"/>
      <c r="BX352" s="51"/>
      <c r="BY352" s="51"/>
      <c r="BZ352" s="51"/>
      <c r="CA352" s="51"/>
      <c r="CB352" s="51"/>
      <c r="CC352" s="51"/>
      <c r="CD352" s="51"/>
      <c r="CE352" s="51"/>
      <c r="CF352" s="51"/>
      <c r="CG352" s="51"/>
      <c r="CH352" s="51"/>
      <c r="CI352" s="51"/>
      <c r="CJ352" s="51"/>
      <c r="CK352" s="51"/>
      <c r="CL352" s="51"/>
      <c r="CM352" s="51"/>
      <c r="CN352" s="51"/>
      <c r="CO352" s="51"/>
      <c r="CP352" s="51"/>
      <c r="CQ352" s="51"/>
      <c r="CR352" s="51"/>
      <c r="CS352" s="51"/>
      <c r="CT352" s="51"/>
      <c r="CU352" s="51"/>
      <c r="CV352" s="51"/>
      <c r="CW352" s="51"/>
      <c r="CX352" s="51"/>
      <c r="CY352" s="51"/>
      <c r="CZ352" s="51"/>
      <c r="DA352" s="51"/>
      <c r="DB352" s="51"/>
      <c r="DC352" s="51"/>
      <c r="DD352" s="51"/>
      <c r="DE352" s="51"/>
      <c r="DF352" s="51"/>
      <c r="DG352" s="51"/>
    </row>
    <row r="353">
      <c r="A353" s="51"/>
      <c r="B353" s="136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  <c r="BR353" s="51"/>
      <c r="BS353" s="51"/>
      <c r="BT353" s="51"/>
      <c r="BU353" s="51"/>
      <c r="BV353" s="51"/>
      <c r="BW353" s="51"/>
      <c r="BX353" s="51"/>
      <c r="BY353" s="51"/>
      <c r="BZ353" s="51"/>
      <c r="CA353" s="51"/>
      <c r="CB353" s="51"/>
      <c r="CC353" s="51"/>
      <c r="CD353" s="51"/>
      <c r="CE353" s="51"/>
      <c r="CF353" s="51"/>
      <c r="CG353" s="51"/>
      <c r="CH353" s="51"/>
      <c r="CI353" s="51"/>
      <c r="CJ353" s="51"/>
      <c r="CK353" s="51"/>
      <c r="CL353" s="51"/>
      <c r="CM353" s="51"/>
      <c r="CN353" s="51"/>
      <c r="CO353" s="51"/>
      <c r="CP353" s="51"/>
      <c r="CQ353" s="51"/>
      <c r="CR353" s="51"/>
      <c r="CS353" s="51"/>
      <c r="CT353" s="51"/>
      <c r="CU353" s="51"/>
      <c r="CV353" s="51"/>
      <c r="CW353" s="51"/>
      <c r="CX353" s="51"/>
      <c r="CY353" s="51"/>
      <c r="CZ353" s="51"/>
      <c r="DA353" s="51"/>
      <c r="DB353" s="51"/>
      <c r="DC353" s="51"/>
      <c r="DD353" s="51"/>
      <c r="DE353" s="51"/>
      <c r="DF353" s="51"/>
      <c r="DG353" s="51"/>
    </row>
    <row r="354">
      <c r="A354" s="51"/>
      <c r="B354" s="136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  <c r="BR354" s="51"/>
      <c r="BS354" s="51"/>
      <c r="BT354" s="51"/>
      <c r="BU354" s="51"/>
      <c r="BV354" s="51"/>
      <c r="BW354" s="51"/>
      <c r="BX354" s="51"/>
      <c r="BY354" s="51"/>
      <c r="BZ354" s="51"/>
      <c r="CA354" s="51"/>
      <c r="CB354" s="51"/>
      <c r="CC354" s="51"/>
      <c r="CD354" s="51"/>
      <c r="CE354" s="51"/>
      <c r="CF354" s="51"/>
      <c r="CG354" s="51"/>
      <c r="CH354" s="51"/>
      <c r="CI354" s="51"/>
      <c r="CJ354" s="51"/>
      <c r="CK354" s="51"/>
      <c r="CL354" s="51"/>
      <c r="CM354" s="51"/>
      <c r="CN354" s="51"/>
      <c r="CO354" s="51"/>
      <c r="CP354" s="51"/>
      <c r="CQ354" s="51"/>
      <c r="CR354" s="51"/>
      <c r="CS354" s="51"/>
      <c r="CT354" s="51"/>
      <c r="CU354" s="51"/>
      <c r="CV354" s="51"/>
      <c r="CW354" s="51"/>
      <c r="CX354" s="51"/>
      <c r="CY354" s="51"/>
      <c r="CZ354" s="51"/>
      <c r="DA354" s="51"/>
      <c r="DB354" s="51"/>
      <c r="DC354" s="51"/>
      <c r="DD354" s="51"/>
      <c r="DE354" s="51"/>
      <c r="DF354" s="51"/>
      <c r="DG354" s="51"/>
    </row>
    <row r="355">
      <c r="A355" s="51"/>
      <c r="B355" s="136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  <c r="BR355" s="51"/>
      <c r="BS355" s="51"/>
      <c r="BT355" s="51"/>
      <c r="BU355" s="51"/>
      <c r="BV355" s="51"/>
      <c r="BW355" s="51"/>
      <c r="BX355" s="51"/>
      <c r="BY355" s="51"/>
      <c r="BZ355" s="51"/>
      <c r="CA355" s="51"/>
      <c r="CB355" s="51"/>
      <c r="CC355" s="51"/>
      <c r="CD355" s="51"/>
      <c r="CE355" s="51"/>
      <c r="CF355" s="51"/>
      <c r="CG355" s="51"/>
      <c r="CH355" s="51"/>
      <c r="CI355" s="51"/>
      <c r="CJ355" s="51"/>
      <c r="CK355" s="51"/>
      <c r="CL355" s="51"/>
      <c r="CM355" s="51"/>
      <c r="CN355" s="51"/>
      <c r="CO355" s="51"/>
      <c r="CP355" s="51"/>
      <c r="CQ355" s="51"/>
      <c r="CR355" s="51"/>
      <c r="CS355" s="51"/>
      <c r="CT355" s="51"/>
      <c r="CU355" s="51"/>
      <c r="CV355" s="51"/>
      <c r="CW355" s="51"/>
      <c r="CX355" s="51"/>
      <c r="CY355" s="51"/>
      <c r="CZ355" s="51"/>
      <c r="DA355" s="51"/>
      <c r="DB355" s="51"/>
      <c r="DC355" s="51"/>
      <c r="DD355" s="51"/>
      <c r="DE355" s="51"/>
      <c r="DF355" s="51"/>
      <c r="DG355" s="51"/>
    </row>
    <row r="356">
      <c r="A356" s="51"/>
      <c r="B356" s="136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51"/>
      <c r="CB356" s="51"/>
      <c r="CC356" s="51"/>
      <c r="CD356" s="51"/>
      <c r="CE356" s="51"/>
      <c r="CF356" s="51"/>
      <c r="CG356" s="51"/>
      <c r="CH356" s="51"/>
      <c r="CI356" s="51"/>
      <c r="CJ356" s="51"/>
      <c r="CK356" s="51"/>
      <c r="CL356" s="51"/>
      <c r="CM356" s="51"/>
      <c r="CN356" s="51"/>
      <c r="CO356" s="51"/>
      <c r="CP356" s="51"/>
      <c r="CQ356" s="51"/>
      <c r="CR356" s="51"/>
      <c r="CS356" s="51"/>
      <c r="CT356" s="51"/>
      <c r="CU356" s="51"/>
      <c r="CV356" s="51"/>
      <c r="CW356" s="51"/>
      <c r="CX356" s="51"/>
      <c r="CY356" s="51"/>
      <c r="CZ356" s="51"/>
      <c r="DA356" s="51"/>
      <c r="DB356" s="51"/>
      <c r="DC356" s="51"/>
      <c r="DD356" s="51"/>
      <c r="DE356" s="51"/>
      <c r="DF356" s="51"/>
      <c r="DG356" s="51"/>
    </row>
    <row r="357">
      <c r="A357" s="51"/>
      <c r="B357" s="136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51"/>
      <c r="CB357" s="51"/>
      <c r="CC357" s="51"/>
      <c r="CD357" s="51"/>
      <c r="CE357" s="51"/>
      <c r="CF357" s="51"/>
      <c r="CG357" s="51"/>
      <c r="CH357" s="51"/>
      <c r="CI357" s="51"/>
      <c r="CJ357" s="51"/>
      <c r="CK357" s="51"/>
      <c r="CL357" s="51"/>
      <c r="CM357" s="51"/>
      <c r="CN357" s="51"/>
      <c r="CO357" s="51"/>
      <c r="CP357" s="51"/>
      <c r="CQ357" s="51"/>
      <c r="CR357" s="51"/>
      <c r="CS357" s="51"/>
      <c r="CT357" s="51"/>
      <c r="CU357" s="51"/>
      <c r="CV357" s="51"/>
      <c r="CW357" s="51"/>
      <c r="CX357" s="51"/>
      <c r="CY357" s="51"/>
      <c r="CZ357" s="51"/>
      <c r="DA357" s="51"/>
      <c r="DB357" s="51"/>
      <c r="DC357" s="51"/>
      <c r="DD357" s="51"/>
      <c r="DE357" s="51"/>
      <c r="DF357" s="51"/>
      <c r="DG357" s="51"/>
    </row>
    <row r="358">
      <c r="A358" s="51"/>
      <c r="B358" s="136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51"/>
      <c r="BS358" s="51"/>
      <c r="BT358" s="51"/>
      <c r="BU358" s="51"/>
      <c r="BV358" s="51"/>
      <c r="BW358" s="51"/>
      <c r="BX358" s="51"/>
      <c r="BY358" s="51"/>
      <c r="BZ358" s="51"/>
      <c r="CA358" s="51"/>
      <c r="CB358" s="51"/>
      <c r="CC358" s="51"/>
      <c r="CD358" s="51"/>
      <c r="CE358" s="51"/>
      <c r="CF358" s="51"/>
      <c r="CG358" s="51"/>
      <c r="CH358" s="51"/>
      <c r="CI358" s="51"/>
      <c r="CJ358" s="51"/>
      <c r="CK358" s="51"/>
      <c r="CL358" s="51"/>
      <c r="CM358" s="51"/>
      <c r="CN358" s="51"/>
      <c r="CO358" s="51"/>
      <c r="CP358" s="51"/>
      <c r="CQ358" s="51"/>
      <c r="CR358" s="51"/>
      <c r="CS358" s="51"/>
      <c r="CT358" s="51"/>
      <c r="CU358" s="51"/>
      <c r="CV358" s="51"/>
      <c r="CW358" s="51"/>
      <c r="CX358" s="51"/>
      <c r="CY358" s="51"/>
      <c r="CZ358" s="51"/>
      <c r="DA358" s="51"/>
      <c r="DB358" s="51"/>
      <c r="DC358" s="51"/>
      <c r="DD358" s="51"/>
      <c r="DE358" s="51"/>
      <c r="DF358" s="51"/>
      <c r="DG358" s="51"/>
    </row>
    <row r="359">
      <c r="A359" s="51"/>
      <c r="B359" s="136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51"/>
      <c r="BS359" s="51"/>
      <c r="BT359" s="51"/>
      <c r="BU359" s="51"/>
      <c r="BV359" s="51"/>
      <c r="BW359" s="51"/>
      <c r="BX359" s="51"/>
      <c r="BY359" s="51"/>
      <c r="BZ359" s="51"/>
      <c r="CA359" s="51"/>
      <c r="CB359" s="51"/>
      <c r="CC359" s="51"/>
      <c r="CD359" s="51"/>
      <c r="CE359" s="51"/>
      <c r="CF359" s="51"/>
      <c r="CG359" s="51"/>
      <c r="CH359" s="51"/>
      <c r="CI359" s="51"/>
      <c r="CJ359" s="51"/>
      <c r="CK359" s="51"/>
      <c r="CL359" s="51"/>
      <c r="CM359" s="51"/>
      <c r="CN359" s="51"/>
      <c r="CO359" s="51"/>
      <c r="CP359" s="51"/>
      <c r="CQ359" s="51"/>
      <c r="CR359" s="51"/>
      <c r="CS359" s="51"/>
      <c r="CT359" s="51"/>
      <c r="CU359" s="51"/>
      <c r="CV359" s="51"/>
      <c r="CW359" s="51"/>
      <c r="CX359" s="51"/>
      <c r="CY359" s="51"/>
      <c r="CZ359" s="51"/>
      <c r="DA359" s="51"/>
      <c r="DB359" s="51"/>
      <c r="DC359" s="51"/>
      <c r="DD359" s="51"/>
      <c r="DE359" s="51"/>
      <c r="DF359" s="51"/>
      <c r="DG359" s="51"/>
    </row>
    <row r="360">
      <c r="A360" s="51"/>
      <c r="B360" s="136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  <c r="BR360" s="51"/>
      <c r="BS360" s="51"/>
      <c r="BT360" s="51"/>
      <c r="BU360" s="51"/>
      <c r="BV360" s="51"/>
      <c r="BW360" s="51"/>
      <c r="BX360" s="51"/>
      <c r="BY360" s="51"/>
      <c r="BZ360" s="51"/>
      <c r="CA360" s="51"/>
      <c r="CB360" s="51"/>
      <c r="CC360" s="51"/>
      <c r="CD360" s="51"/>
      <c r="CE360" s="51"/>
      <c r="CF360" s="51"/>
      <c r="CG360" s="51"/>
      <c r="CH360" s="51"/>
      <c r="CI360" s="51"/>
      <c r="CJ360" s="51"/>
      <c r="CK360" s="51"/>
      <c r="CL360" s="51"/>
      <c r="CM360" s="51"/>
      <c r="CN360" s="51"/>
      <c r="CO360" s="51"/>
      <c r="CP360" s="51"/>
      <c r="CQ360" s="51"/>
      <c r="CR360" s="51"/>
      <c r="CS360" s="51"/>
      <c r="CT360" s="51"/>
      <c r="CU360" s="51"/>
      <c r="CV360" s="51"/>
      <c r="CW360" s="51"/>
      <c r="CX360" s="51"/>
      <c r="CY360" s="51"/>
      <c r="CZ360" s="51"/>
      <c r="DA360" s="51"/>
      <c r="DB360" s="51"/>
      <c r="DC360" s="51"/>
      <c r="DD360" s="51"/>
      <c r="DE360" s="51"/>
      <c r="DF360" s="51"/>
      <c r="DG360" s="51"/>
    </row>
    <row r="361">
      <c r="A361" s="51"/>
      <c r="B361" s="136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51"/>
      <c r="BS361" s="51"/>
      <c r="BT361" s="51"/>
      <c r="BU361" s="51"/>
      <c r="BV361" s="51"/>
      <c r="BW361" s="51"/>
      <c r="BX361" s="51"/>
      <c r="BY361" s="51"/>
      <c r="BZ361" s="51"/>
      <c r="CA361" s="51"/>
      <c r="CB361" s="51"/>
      <c r="CC361" s="51"/>
      <c r="CD361" s="51"/>
      <c r="CE361" s="51"/>
      <c r="CF361" s="51"/>
      <c r="CG361" s="51"/>
      <c r="CH361" s="51"/>
      <c r="CI361" s="51"/>
      <c r="CJ361" s="51"/>
      <c r="CK361" s="51"/>
      <c r="CL361" s="51"/>
      <c r="CM361" s="51"/>
      <c r="CN361" s="51"/>
      <c r="CO361" s="51"/>
      <c r="CP361" s="51"/>
      <c r="CQ361" s="51"/>
      <c r="CR361" s="51"/>
      <c r="CS361" s="51"/>
      <c r="CT361" s="51"/>
      <c r="CU361" s="51"/>
      <c r="CV361" s="51"/>
      <c r="CW361" s="51"/>
      <c r="CX361" s="51"/>
      <c r="CY361" s="51"/>
      <c r="CZ361" s="51"/>
      <c r="DA361" s="51"/>
      <c r="DB361" s="51"/>
      <c r="DC361" s="51"/>
      <c r="DD361" s="51"/>
      <c r="DE361" s="51"/>
      <c r="DF361" s="51"/>
      <c r="DG361" s="51"/>
    </row>
    <row r="362">
      <c r="A362" s="51"/>
      <c r="B362" s="136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51"/>
      <c r="BS362" s="51"/>
      <c r="BT362" s="51"/>
      <c r="BU362" s="51"/>
      <c r="BV362" s="51"/>
      <c r="BW362" s="51"/>
      <c r="BX362" s="51"/>
      <c r="BY362" s="51"/>
      <c r="BZ362" s="51"/>
      <c r="CA362" s="51"/>
      <c r="CB362" s="51"/>
      <c r="CC362" s="51"/>
      <c r="CD362" s="51"/>
      <c r="CE362" s="51"/>
      <c r="CF362" s="51"/>
      <c r="CG362" s="51"/>
      <c r="CH362" s="51"/>
      <c r="CI362" s="51"/>
      <c r="CJ362" s="51"/>
      <c r="CK362" s="51"/>
      <c r="CL362" s="51"/>
      <c r="CM362" s="51"/>
      <c r="CN362" s="51"/>
      <c r="CO362" s="51"/>
      <c r="CP362" s="51"/>
      <c r="CQ362" s="51"/>
      <c r="CR362" s="51"/>
      <c r="CS362" s="51"/>
      <c r="CT362" s="51"/>
      <c r="CU362" s="51"/>
      <c r="CV362" s="51"/>
      <c r="CW362" s="51"/>
      <c r="CX362" s="51"/>
      <c r="CY362" s="51"/>
      <c r="CZ362" s="51"/>
      <c r="DA362" s="51"/>
      <c r="DB362" s="51"/>
      <c r="DC362" s="51"/>
      <c r="DD362" s="51"/>
      <c r="DE362" s="51"/>
      <c r="DF362" s="51"/>
      <c r="DG362" s="51"/>
    </row>
    <row r="363">
      <c r="A363" s="51"/>
      <c r="B363" s="136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  <c r="BR363" s="51"/>
      <c r="BS363" s="51"/>
      <c r="BT363" s="51"/>
      <c r="BU363" s="51"/>
      <c r="BV363" s="51"/>
      <c r="BW363" s="51"/>
      <c r="BX363" s="51"/>
      <c r="BY363" s="51"/>
      <c r="BZ363" s="51"/>
      <c r="CA363" s="51"/>
      <c r="CB363" s="51"/>
      <c r="CC363" s="51"/>
      <c r="CD363" s="51"/>
      <c r="CE363" s="51"/>
      <c r="CF363" s="51"/>
      <c r="CG363" s="51"/>
      <c r="CH363" s="51"/>
      <c r="CI363" s="51"/>
      <c r="CJ363" s="51"/>
      <c r="CK363" s="51"/>
      <c r="CL363" s="51"/>
      <c r="CM363" s="51"/>
      <c r="CN363" s="51"/>
      <c r="CO363" s="51"/>
      <c r="CP363" s="51"/>
      <c r="CQ363" s="51"/>
      <c r="CR363" s="51"/>
      <c r="CS363" s="51"/>
      <c r="CT363" s="51"/>
      <c r="CU363" s="51"/>
      <c r="CV363" s="51"/>
      <c r="CW363" s="51"/>
      <c r="CX363" s="51"/>
      <c r="CY363" s="51"/>
      <c r="CZ363" s="51"/>
      <c r="DA363" s="51"/>
      <c r="DB363" s="51"/>
      <c r="DC363" s="51"/>
      <c r="DD363" s="51"/>
      <c r="DE363" s="51"/>
      <c r="DF363" s="51"/>
      <c r="DG363" s="51"/>
    </row>
    <row r="364">
      <c r="A364" s="51"/>
      <c r="B364" s="136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51"/>
      <c r="BS364" s="51"/>
      <c r="BT364" s="51"/>
      <c r="BU364" s="51"/>
      <c r="BV364" s="51"/>
      <c r="BW364" s="51"/>
      <c r="BX364" s="51"/>
      <c r="BY364" s="51"/>
      <c r="BZ364" s="51"/>
      <c r="CA364" s="51"/>
      <c r="CB364" s="51"/>
      <c r="CC364" s="51"/>
      <c r="CD364" s="51"/>
      <c r="CE364" s="51"/>
      <c r="CF364" s="51"/>
      <c r="CG364" s="51"/>
      <c r="CH364" s="51"/>
      <c r="CI364" s="51"/>
      <c r="CJ364" s="51"/>
      <c r="CK364" s="51"/>
      <c r="CL364" s="51"/>
      <c r="CM364" s="51"/>
      <c r="CN364" s="51"/>
      <c r="CO364" s="51"/>
      <c r="CP364" s="51"/>
      <c r="CQ364" s="51"/>
      <c r="CR364" s="51"/>
      <c r="CS364" s="51"/>
      <c r="CT364" s="51"/>
      <c r="CU364" s="51"/>
      <c r="CV364" s="51"/>
      <c r="CW364" s="51"/>
      <c r="CX364" s="51"/>
      <c r="CY364" s="51"/>
      <c r="CZ364" s="51"/>
      <c r="DA364" s="51"/>
      <c r="DB364" s="51"/>
      <c r="DC364" s="51"/>
      <c r="DD364" s="51"/>
      <c r="DE364" s="51"/>
      <c r="DF364" s="51"/>
      <c r="DG364" s="51"/>
    </row>
    <row r="365">
      <c r="A365" s="51"/>
      <c r="B365" s="136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51"/>
      <c r="BS365" s="51"/>
      <c r="BT365" s="51"/>
      <c r="BU365" s="51"/>
      <c r="BV365" s="51"/>
      <c r="BW365" s="51"/>
      <c r="BX365" s="51"/>
      <c r="BY365" s="51"/>
      <c r="BZ365" s="51"/>
      <c r="CA365" s="51"/>
      <c r="CB365" s="51"/>
      <c r="CC365" s="51"/>
      <c r="CD365" s="51"/>
      <c r="CE365" s="51"/>
      <c r="CF365" s="51"/>
      <c r="CG365" s="51"/>
      <c r="CH365" s="51"/>
      <c r="CI365" s="51"/>
      <c r="CJ365" s="51"/>
      <c r="CK365" s="51"/>
      <c r="CL365" s="51"/>
      <c r="CM365" s="51"/>
      <c r="CN365" s="51"/>
      <c r="CO365" s="51"/>
      <c r="CP365" s="51"/>
      <c r="CQ365" s="51"/>
      <c r="CR365" s="51"/>
      <c r="CS365" s="51"/>
      <c r="CT365" s="51"/>
      <c r="CU365" s="51"/>
      <c r="CV365" s="51"/>
      <c r="CW365" s="51"/>
      <c r="CX365" s="51"/>
      <c r="CY365" s="51"/>
      <c r="CZ365" s="51"/>
      <c r="DA365" s="51"/>
      <c r="DB365" s="51"/>
      <c r="DC365" s="51"/>
      <c r="DD365" s="51"/>
      <c r="DE365" s="51"/>
      <c r="DF365" s="51"/>
      <c r="DG365" s="51"/>
    </row>
    <row r="366">
      <c r="A366" s="51"/>
      <c r="B366" s="136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  <c r="BR366" s="51"/>
      <c r="BS366" s="51"/>
      <c r="BT366" s="51"/>
      <c r="BU366" s="51"/>
      <c r="BV366" s="51"/>
      <c r="BW366" s="51"/>
      <c r="BX366" s="51"/>
      <c r="BY366" s="51"/>
      <c r="BZ366" s="51"/>
      <c r="CA366" s="51"/>
      <c r="CB366" s="51"/>
      <c r="CC366" s="51"/>
      <c r="CD366" s="51"/>
      <c r="CE366" s="51"/>
      <c r="CF366" s="51"/>
      <c r="CG366" s="51"/>
      <c r="CH366" s="51"/>
      <c r="CI366" s="51"/>
      <c r="CJ366" s="51"/>
      <c r="CK366" s="51"/>
      <c r="CL366" s="51"/>
      <c r="CM366" s="51"/>
      <c r="CN366" s="51"/>
      <c r="CO366" s="51"/>
      <c r="CP366" s="51"/>
      <c r="CQ366" s="51"/>
      <c r="CR366" s="51"/>
      <c r="CS366" s="51"/>
      <c r="CT366" s="51"/>
      <c r="CU366" s="51"/>
      <c r="CV366" s="51"/>
      <c r="CW366" s="51"/>
      <c r="CX366" s="51"/>
      <c r="CY366" s="51"/>
      <c r="CZ366" s="51"/>
      <c r="DA366" s="51"/>
      <c r="DB366" s="51"/>
      <c r="DC366" s="51"/>
      <c r="DD366" s="51"/>
      <c r="DE366" s="51"/>
      <c r="DF366" s="51"/>
      <c r="DG366" s="51"/>
    </row>
    <row r="367">
      <c r="A367" s="51"/>
      <c r="B367" s="136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  <c r="BR367" s="51"/>
      <c r="BS367" s="51"/>
      <c r="BT367" s="51"/>
      <c r="BU367" s="51"/>
      <c r="BV367" s="51"/>
      <c r="BW367" s="51"/>
      <c r="BX367" s="51"/>
      <c r="BY367" s="51"/>
      <c r="BZ367" s="51"/>
      <c r="CA367" s="51"/>
      <c r="CB367" s="51"/>
      <c r="CC367" s="51"/>
      <c r="CD367" s="51"/>
      <c r="CE367" s="51"/>
      <c r="CF367" s="51"/>
      <c r="CG367" s="51"/>
      <c r="CH367" s="51"/>
      <c r="CI367" s="51"/>
      <c r="CJ367" s="51"/>
      <c r="CK367" s="51"/>
      <c r="CL367" s="51"/>
      <c r="CM367" s="51"/>
      <c r="CN367" s="51"/>
      <c r="CO367" s="51"/>
      <c r="CP367" s="51"/>
      <c r="CQ367" s="51"/>
      <c r="CR367" s="51"/>
      <c r="CS367" s="51"/>
      <c r="CT367" s="51"/>
      <c r="CU367" s="51"/>
      <c r="CV367" s="51"/>
      <c r="CW367" s="51"/>
      <c r="CX367" s="51"/>
      <c r="CY367" s="51"/>
      <c r="CZ367" s="51"/>
      <c r="DA367" s="51"/>
      <c r="DB367" s="51"/>
      <c r="DC367" s="51"/>
      <c r="DD367" s="51"/>
      <c r="DE367" s="51"/>
      <c r="DF367" s="51"/>
      <c r="DG367" s="51"/>
    </row>
    <row r="368">
      <c r="A368" s="51"/>
      <c r="B368" s="136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  <c r="BR368" s="51"/>
      <c r="BS368" s="51"/>
      <c r="BT368" s="51"/>
      <c r="BU368" s="51"/>
      <c r="BV368" s="51"/>
      <c r="BW368" s="51"/>
      <c r="BX368" s="51"/>
      <c r="BY368" s="51"/>
      <c r="BZ368" s="51"/>
      <c r="CA368" s="51"/>
      <c r="CB368" s="51"/>
      <c r="CC368" s="51"/>
      <c r="CD368" s="51"/>
      <c r="CE368" s="51"/>
      <c r="CF368" s="51"/>
      <c r="CG368" s="51"/>
      <c r="CH368" s="51"/>
      <c r="CI368" s="51"/>
      <c r="CJ368" s="51"/>
      <c r="CK368" s="51"/>
      <c r="CL368" s="51"/>
      <c r="CM368" s="51"/>
      <c r="CN368" s="51"/>
      <c r="CO368" s="51"/>
      <c r="CP368" s="51"/>
      <c r="CQ368" s="51"/>
      <c r="CR368" s="51"/>
      <c r="CS368" s="51"/>
      <c r="CT368" s="51"/>
      <c r="CU368" s="51"/>
      <c r="CV368" s="51"/>
      <c r="CW368" s="51"/>
      <c r="CX368" s="51"/>
      <c r="CY368" s="51"/>
      <c r="CZ368" s="51"/>
      <c r="DA368" s="51"/>
      <c r="DB368" s="51"/>
      <c r="DC368" s="51"/>
      <c r="DD368" s="51"/>
      <c r="DE368" s="51"/>
      <c r="DF368" s="51"/>
      <c r="DG368" s="51"/>
    </row>
    <row r="369">
      <c r="A369" s="51"/>
      <c r="B369" s="136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  <c r="BR369" s="51"/>
      <c r="BS369" s="51"/>
      <c r="BT369" s="51"/>
      <c r="BU369" s="51"/>
      <c r="BV369" s="51"/>
      <c r="BW369" s="51"/>
      <c r="BX369" s="51"/>
      <c r="BY369" s="51"/>
      <c r="BZ369" s="51"/>
      <c r="CA369" s="51"/>
      <c r="CB369" s="51"/>
      <c r="CC369" s="51"/>
      <c r="CD369" s="51"/>
      <c r="CE369" s="51"/>
      <c r="CF369" s="51"/>
      <c r="CG369" s="51"/>
      <c r="CH369" s="51"/>
      <c r="CI369" s="51"/>
      <c r="CJ369" s="51"/>
      <c r="CK369" s="51"/>
      <c r="CL369" s="51"/>
      <c r="CM369" s="51"/>
      <c r="CN369" s="51"/>
      <c r="CO369" s="51"/>
      <c r="CP369" s="51"/>
      <c r="CQ369" s="51"/>
      <c r="CR369" s="51"/>
      <c r="CS369" s="51"/>
      <c r="CT369" s="51"/>
      <c r="CU369" s="51"/>
      <c r="CV369" s="51"/>
      <c r="CW369" s="51"/>
      <c r="CX369" s="51"/>
      <c r="CY369" s="51"/>
      <c r="CZ369" s="51"/>
      <c r="DA369" s="51"/>
      <c r="DB369" s="51"/>
      <c r="DC369" s="51"/>
      <c r="DD369" s="51"/>
      <c r="DE369" s="51"/>
      <c r="DF369" s="51"/>
      <c r="DG369" s="51"/>
    </row>
    <row r="370">
      <c r="A370" s="51"/>
      <c r="B370" s="136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  <c r="BR370" s="51"/>
      <c r="BS370" s="51"/>
      <c r="BT370" s="51"/>
      <c r="BU370" s="51"/>
      <c r="BV370" s="51"/>
      <c r="BW370" s="51"/>
      <c r="BX370" s="51"/>
      <c r="BY370" s="51"/>
      <c r="BZ370" s="51"/>
      <c r="CA370" s="51"/>
      <c r="CB370" s="51"/>
      <c r="CC370" s="51"/>
      <c r="CD370" s="51"/>
      <c r="CE370" s="51"/>
      <c r="CF370" s="51"/>
      <c r="CG370" s="51"/>
      <c r="CH370" s="51"/>
      <c r="CI370" s="51"/>
      <c r="CJ370" s="51"/>
      <c r="CK370" s="51"/>
      <c r="CL370" s="51"/>
      <c r="CM370" s="51"/>
      <c r="CN370" s="51"/>
      <c r="CO370" s="51"/>
      <c r="CP370" s="51"/>
      <c r="CQ370" s="51"/>
      <c r="CR370" s="51"/>
      <c r="CS370" s="51"/>
      <c r="CT370" s="51"/>
      <c r="CU370" s="51"/>
      <c r="CV370" s="51"/>
      <c r="CW370" s="51"/>
      <c r="CX370" s="51"/>
      <c r="CY370" s="51"/>
      <c r="CZ370" s="51"/>
      <c r="DA370" s="51"/>
      <c r="DB370" s="51"/>
      <c r="DC370" s="51"/>
      <c r="DD370" s="51"/>
      <c r="DE370" s="51"/>
      <c r="DF370" s="51"/>
      <c r="DG370" s="51"/>
    </row>
    <row r="371">
      <c r="A371" s="51"/>
      <c r="B371" s="136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  <c r="BR371" s="51"/>
      <c r="BS371" s="51"/>
      <c r="BT371" s="51"/>
      <c r="BU371" s="51"/>
      <c r="BV371" s="51"/>
      <c r="BW371" s="51"/>
      <c r="BX371" s="51"/>
      <c r="BY371" s="51"/>
      <c r="BZ371" s="51"/>
      <c r="CA371" s="51"/>
      <c r="CB371" s="51"/>
      <c r="CC371" s="51"/>
      <c r="CD371" s="51"/>
      <c r="CE371" s="51"/>
      <c r="CF371" s="51"/>
      <c r="CG371" s="51"/>
      <c r="CH371" s="51"/>
      <c r="CI371" s="51"/>
      <c r="CJ371" s="51"/>
      <c r="CK371" s="51"/>
      <c r="CL371" s="51"/>
      <c r="CM371" s="51"/>
      <c r="CN371" s="51"/>
      <c r="CO371" s="51"/>
      <c r="CP371" s="51"/>
      <c r="CQ371" s="51"/>
      <c r="CR371" s="51"/>
      <c r="CS371" s="51"/>
      <c r="CT371" s="51"/>
      <c r="CU371" s="51"/>
      <c r="CV371" s="51"/>
      <c r="CW371" s="51"/>
      <c r="CX371" s="51"/>
      <c r="CY371" s="51"/>
      <c r="CZ371" s="51"/>
      <c r="DA371" s="51"/>
      <c r="DB371" s="51"/>
      <c r="DC371" s="51"/>
      <c r="DD371" s="51"/>
      <c r="DE371" s="51"/>
      <c r="DF371" s="51"/>
      <c r="DG371" s="51"/>
    </row>
    <row r="372">
      <c r="A372" s="51"/>
      <c r="B372" s="136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  <c r="BR372" s="51"/>
      <c r="BS372" s="51"/>
      <c r="BT372" s="51"/>
      <c r="BU372" s="51"/>
      <c r="BV372" s="51"/>
      <c r="BW372" s="51"/>
      <c r="BX372" s="51"/>
      <c r="BY372" s="51"/>
      <c r="BZ372" s="51"/>
      <c r="CA372" s="51"/>
      <c r="CB372" s="51"/>
      <c r="CC372" s="51"/>
      <c r="CD372" s="51"/>
      <c r="CE372" s="51"/>
      <c r="CF372" s="51"/>
      <c r="CG372" s="51"/>
      <c r="CH372" s="51"/>
      <c r="CI372" s="51"/>
      <c r="CJ372" s="51"/>
      <c r="CK372" s="51"/>
      <c r="CL372" s="51"/>
      <c r="CM372" s="51"/>
      <c r="CN372" s="51"/>
      <c r="CO372" s="51"/>
      <c r="CP372" s="51"/>
      <c r="CQ372" s="51"/>
      <c r="CR372" s="51"/>
      <c r="CS372" s="51"/>
      <c r="CT372" s="51"/>
      <c r="CU372" s="51"/>
      <c r="CV372" s="51"/>
      <c r="CW372" s="51"/>
      <c r="CX372" s="51"/>
      <c r="CY372" s="51"/>
      <c r="CZ372" s="51"/>
      <c r="DA372" s="51"/>
      <c r="DB372" s="51"/>
      <c r="DC372" s="51"/>
      <c r="DD372" s="51"/>
      <c r="DE372" s="51"/>
      <c r="DF372" s="51"/>
      <c r="DG372" s="51"/>
    </row>
    <row r="373">
      <c r="A373" s="51"/>
      <c r="B373" s="136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  <c r="BR373" s="51"/>
      <c r="BS373" s="51"/>
      <c r="BT373" s="51"/>
      <c r="BU373" s="51"/>
      <c r="BV373" s="51"/>
      <c r="BW373" s="51"/>
      <c r="BX373" s="51"/>
      <c r="BY373" s="51"/>
      <c r="BZ373" s="51"/>
      <c r="CA373" s="51"/>
      <c r="CB373" s="51"/>
      <c r="CC373" s="51"/>
      <c r="CD373" s="51"/>
      <c r="CE373" s="51"/>
      <c r="CF373" s="51"/>
      <c r="CG373" s="51"/>
      <c r="CH373" s="51"/>
      <c r="CI373" s="51"/>
      <c r="CJ373" s="51"/>
      <c r="CK373" s="51"/>
      <c r="CL373" s="51"/>
      <c r="CM373" s="51"/>
      <c r="CN373" s="51"/>
      <c r="CO373" s="51"/>
      <c r="CP373" s="51"/>
      <c r="CQ373" s="51"/>
      <c r="CR373" s="51"/>
      <c r="CS373" s="51"/>
      <c r="CT373" s="51"/>
      <c r="CU373" s="51"/>
      <c r="CV373" s="51"/>
      <c r="CW373" s="51"/>
      <c r="CX373" s="51"/>
      <c r="CY373" s="51"/>
      <c r="CZ373" s="51"/>
      <c r="DA373" s="51"/>
      <c r="DB373" s="51"/>
      <c r="DC373" s="51"/>
      <c r="DD373" s="51"/>
      <c r="DE373" s="51"/>
      <c r="DF373" s="51"/>
      <c r="DG373" s="51"/>
    </row>
    <row r="374">
      <c r="A374" s="51"/>
      <c r="B374" s="136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  <c r="BR374" s="51"/>
      <c r="BS374" s="51"/>
      <c r="BT374" s="51"/>
      <c r="BU374" s="51"/>
      <c r="BV374" s="51"/>
      <c r="BW374" s="51"/>
      <c r="BX374" s="51"/>
      <c r="BY374" s="51"/>
      <c r="BZ374" s="51"/>
      <c r="CA374" s="51"/>
      <c r="CB374" s="51"/>
      <c r="CC374" s="51"/>
      <c r="CD374" s="51"/>
      <c r="CE374" s="51"/>
      <c r="CF374" s="51"/>
      <c r="CG374" s="51"/>
      <c r="CH374" s="51"/>
      <c r="CI374" s="51"/>
      <c r="CJ374" s="51"/>
      <c r="CK374" s="51"/>
      <c r="CL374" s="51"/>
      <c r="CM374" s="51"/>
      <c r="CN374" s="51"/>
      <c r="CO374" s="51"/>
      <c r="CP374" s="51"/>
      <c r="CQ374" s="51"/>
      <c r="CR374" s="51"/>
      <c r="CS374" s="51"/>
      <c r="CT374" s="51"/>
      <c r="CU374" s="51"/>
      <c r="CV374" s="51"/>
      <c r="CW374" s="51"/>
      <c r="CX374" s="51"/>
      <c r="CY374" s="51"/>
      <c r="CZ374" s="51"/>
      <c r="DA374" s="51"/>
      <c r="DB374" s="51"/>
      <c r="DC374" s="51"/>
      <c r="DD374" s="51"/>
      <c r="DE374" s="51"/>
      <c r="DF374" s="51"/>
      <c r="DG374" s="51"/>
    </row>
    <row r="375">
      <c r="A375" s="51"/>
      <c r="B375" s="136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  <c r="BR375" s="51"/>
      <c r="BS375" s="51"/>
      <c r="BT375" s="51"/>
      <c r="BU375" s="51"/>
      <c r="BV375" s="51"/>
      <c r="BW375" s="51"/>
      <c r="BX375" s="51"/>
      <c r="BY375" s="51"/>
      <c r="BZ375" s="51"/>
      <c r="CA375" s="51"/>
      <c r="CB375" s="51"/>
      <c r="CC375" s="51"/>
      <c r="CD375" s="51"/>
      <c r="CE375" s="51"/>
      <c r="CF375" s="51"/>
      <c r="CG375" s="51"/>
      <c r="CH375" s="51"/>
      <c r="CI375" s="51"/>
      <c r="CJ375" s="51"/>
      <c r="CK375" s="51"/>
      <c r="CL375" s="51"/>
      <c r="CM375" s="51"/>
      <c r="CN375" s="51"/>
      <c r="CO375" s="51"/>
      <c r="CP375" s="51"/>
      <c r="CQ375" s="51"/>
      <c r="CR375" s="51"/>
      <c r="CS375" s="51"/>
      <c r="CT375" s="51"/>
      <c r="CU375" s="51"/>
      <c r="CV375" s="51"/>
      <c r="CW375" s="51"/>
      <c r="CX375" s="51"/>
      <c r="CY375" s="51"/>
      <c r="CZ375" s="51"/>
      <c r="DA375" s="51"/>
      <c r="DB375" s="51"/>
      <c r="DC375" s="51"/>
      <c r="DD375" s="51"/>
      <c r="DE375" s="51"/>
      <c r="DF375" s="51"/>
      <c r="DG375" s="51"/>
    </row>
    <row r="376">
      <c r="A376" s="51"/>
      <c r="B376" s="136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  <c r="BR376" s="51"/>
      <c r="BS376" s="51"/>
      <c r="BT376" s="51"/>
      <c r="BU376" s="51"/>
      <c r="BV376" s="51"/>
      <c r="BW376" s="51"/>
      <c r="BX376" s="51"/>
      <c r="BY376" s="51"/>
      <c r="BZ376" s="51"/>
      <c r="CA376" s="51"/>
      <c r="CB376" s="51"/>
      <c r="CC376" s="51"/>
      <c r="CD376" s="51"/>
      <c r="CE376" s="51"/>
      <c r="CF376" s="51"/>
      <c r="CG376" s="51"/>
      <c r="CH376" s="51"/>
      <c r="CI376" s="51"/>
      <c r="CJ376" s="51"/>
      <c r="CK376" s="51"/>
      <c r="CL376" s="51"/>
      <c r="CM376" s="51"/>
      <c r="CN376" s="51"/>
      <c r="CO376" s="51"/>
      <c r="CP376" s="51"/>
      <c r="CQ376" s="51"/>
      <c r="CR376" s="51"/>
      <c r="CS376" s="51"/>
      <c r="CT376" s="51"/>
      <c r="CU376" s="51"/>
      <c r="CV376" s="51"/>
      <c r="CW376" s="51"/>
      <c r="CX376" s="51"/>
      <c r="CY376" s="51"/>
      <c r="CZ376" s="51"/>
      <c r="DA376" s="51"/>
      <c r="DB376" s="51"/>
      <c r="DC376" s="51"/>
      <c r="DD376" s="51"/>
      <c r="DE376" s="51"/>
      <c r="DF376" s="51"/>
      <c r="DG376" s="51"/>
    </row>
    <row r="377">
      <c r="A377" s="51"/>
      <c r="B377" s="136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  <c r="BR377" s="51"/>
      <c r="BS377" s="51"/>
      <c r="BT377" s="51"/>
      <c r="BU377" s="51"/>
      <c r="BV377" s="51"/>
      <c r="BW377" s="51"/>
      <c r="BX377" s="51"/>
      <c r="BY377" s="51"/>
      <c r="BZ377" s="51"/>
      <c r="CA377" s="51"/>
      <c r="CB377" s="51"/>
      <c r="CC377" s="51"/>
      <c r="CD377" s="51"/>
      <c r="CE377" s="51"/>
      <c r="CF377" s="51"/>
      <c r="CG377" s="51"/>
      <c r="CH377" s="51"/>
      <c r="CI377" s="51"/>
      <c r="CJ377" s="51"/>
      <c r="CK377" s="51"/>
      <c r="CL377" s="51"/>
      <c r="CM377" s="51"/>
      <c r="CN377" s="51"/>
      <c r="CO377" s="51"/>
      <c r="CP377" s="51"/>
      <c r="CQ377" s="51"/>
      <c r="CR377" s="51"/>
      <c r="CS377" s="51"/>
      <c r="CT377" s="51"/>
      <c r="CU377" s="51"/>
      <c r="CV377" s="51"/>
      <c r="CW377" s="51"/>
      <c r="CX377" s="51"/>
      <c r="CY377" s="51"/>
      <c r="CZ377" s="51"/>
      <c r="DA377" s="51"/>
      <c r="DB377" s="51"/>
      <c r="DC377" s="51"/>
      <c r="DD377" s="51"/>
      <c r="DE377" s="51"/>
      <c r="DF377" s="51"/>
      <c r="DG377" s="51"/>
    </row>
    <row r="378">
      <c r="A378" s="51"/>
      <c r="B378" s="136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  <c r="BR378" s="51"/>
      <c r="BS378" s="51"/>
      <c r="BT378" s="51"/>
      <c r="BU378" s="51"/>
      <c r="BV378" s="51"/>
      <c r="BW378" s="51"/>
      <c r="BX378" s="51"/>
      <c r="BY378" s="51"/>
      <c r="BZ378" s="51"/>
      <c r="CA378" s="51"/>
      <c r="CB378" s="51"/>
      <c r="CC378" s="51"/>
      <c r="CD378" s="51"/>
      <c r="CE378" s="51"/>
      <c r="CF378" s="51"/>
      <c r="CG378" s="51"/>
      <c r="CH378" s="51"/>
      <c r="CI378" s="51"/>
      <c r="CJ378" s="51"/>
      <c r="CK378" s="51"/>
      <c r="CL378" s="51"/>
      <c r="CM378" s="51"/>
      <c r="CN378" s="51"/>
      <c r="CO378" s="51"/>
      <c r="CP378" s="51"/>
      <c r="CQ378" s="51"/>
      <c r="CR378" s="51"/>
      <c r="CS378" s="51"/>
      <c r="CT378" s="51"/>
      <c r="CU378" s="51"/>
      <c r="CV378" s="51"/>
      <c r="CW378" s="51"/>
      <c r="CX378" s="51"/>
      <c r="CY378" s="51"/>
      <c r="CZ378" s="51"/>
      <c r="DA378" s="51"/>
      <c r="DB378" s="51"/>
      <c r="DC378" s="51"/>
      <c r="DD378" s="51"/>
      <c r="DE378" s="51"/>
      <c r="DF378" s="51"/>
      <c r="DG378" s="51"/>
    </row>
    <row r="379">
      <c r="A379" s="51"/>
      <c r="B379" s="136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  <c r="BR379" s="51"/>
      <c r="BS379" s="51"/>
      <c r="BT379" s="51"/>
      <c r="BU379" s="51"/>
      <c r="BV379" s="51"/>
      <c r="BW379" s="51"/>
      <c r="BX379" s="51"/>
      <c r="BY379" s="51"/>
      <c r="BZ379" s="51"/>
      <c r="CA379" s="51"/>
      <c r="CB379" s="51"/>
      <c r="CC379" s="51"/>
      <c r="CD379" s="51"/>
      <c r="CE379" s="51"/>
      <c r="CF379" s="51"/>
      <c r="CG379" s="51"/>
      <c r="CH379" s="51"/>
      <c r="CI379" s="51"/>
      <c r="CJ379" s="51"/>
      <c r="CK379" s="51"/>
      <c r="CL379" s="51"/>
      <c r="CM379" s="51"/>
      <c r="CN379" s="51"/>
      <c r="CO379" s="51"/>
      <c r="CP379" s="51"/>
      <c r="CQ379" s="51"/>
      <c r="CR379" s="51"/>
      <c r="CS379" s="51"/>
      <c r="CT379" s="51"/>
      <c r="CU379" s="51"/>
      <c r="CV379" s="51"/>
      <c r="CW379" s="51"/>
      <c r="CX379" s="51"/>
      <c r="CY379" s="51"/>
      <c r="CZ379" s="51"/>
      <c r="DA379" s="51"/>
      <c r="DB379" s="51"/>
      <c r="DC379" s="51"/>
      <c r="DD379" s="51"/>
      <c r="DE379" s="51"/>
      <c r="DF379" s="51"/>
      <c r="DG379" s="51"/>
    </row>
    <row r="380">
      <c r="A380" s="51"/>
      <c r="B380" s="136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  <c r="BR380" s="51"/>
      <c r="BS380" s="51"/>
      <c r="BT380" s="51"/>
      <c r="BU380" s="51"/>
      <c r="BV380" s="51"/>
      <c r="BW380" s="51"/>
      <c r="BX380" s="51"/>
      <c r="BY380" s="51"/>
      <c r="BZ380" s="51"/>
      <c r="CA380" s="51"/>
      <c r="CB380" s="51"/>
      <c r="CC380" s="51"/>
      <c r="CD380" s="51"/>
      <c r="CE380" s="51"/>
      <c r="CF380" s="51"/>
      <c r="CG380" s="51"/>
      <c r="CH380" s="51"/>
      <c r="CI380" s="51"/>
      <c r="CJ380" s="51"/>
      <c r="CK380" s="51"/>
      <c r="CL380" s="51"/>
      <c r="CM380" s="51"/>
      <c r="CN380" s="51"/>
      <c r="CO380" s="51"/>
      <c r="CP380" s="51"/>
      <c r="CQ380" s="51"/>
      <c r="CR380" s="51"/>
      <c r="CS380" s="51"/>
      <c r="CT380" s="51"/>
      <c r="CU380" s="51"/>
      <c r="CV380" s="51"/>
      <c r="CW380" s="51"/>
      <c r="CX380" s="51"/>
      <c r="CY380" s="51"/>
      <c r="CZ380" s="51"/>
      <c r="DA380" s="51"/>
      <c r="DB380" s="51"/>
      <c r="DC380" s="51"/>
      <c r="DD380" s="51"/>
      <c r="DE380" s="51"/>
      <c r="DF380" s="51"/>
      <c r="DG380" s="51"/>
    </row>
    <row r="381">
      <c r="A381" s="51"/>
      <c r="B381" s="136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  <c r="BR381" s="51"/>
      <c r="BS381" s="51"/>
      <c r="BT381" s="51"/>
      <c r="BU381" s="51"/>
      <c r="BV381" s="51"/>
      <c r="BW381" s="51"/>
      <c r="BX381" s="51"/>
      <c r="BY381" s="51"/>
      <c r="BZ381" s="51"/>
      <c r="CA381" s="51"/>
      <c r="CB381" s="51"/>
      <c r="CC381" s="51"/>
      <c r="CD381" s="51"/>
      <c r="CE381" s="51"/>
      <c r="CF381" s="51"/>
      <c r="CG381" s="51"/>
      <c r="CH381" s="51"/>
      <c r="CI381" s="51"/>
      <c r="CJ381" s="51"/>
      <c r="CK381" s="51"/>
      <c r="CL381" s="51"/>
      <c r="CM381" s="51"/>
      <c r="CN381" s="51"/>
      <c r="CO381" s="51"/>
      <c r="CP381" s="51"/>
      <c r="CQ381" s="51"/>
      <c r="CR381" s="51"/>
      <c r="CS381" s="51"/>
      <c r="CT381" s="51"/>
      <c r="CU381" s="51"/>
      <c r="CV381" s="51"/>
      <c r="CW381" s="51"/>
      <c r="CX381" s="51"/>
      <c r="CY381" s="51"/>
      <c r="CZ381" s="51"/>
      <c r="DA381" s="51"/>
      <c r="DB381" s="51"/>
      <c r="DC381" s="51"/>
      <c r="DD381" s="51"/>
      <c r="DE381" s="51"/>
      <c r="DF381" s="51"/>
      <c r="DG381" s="51"/>
    </row>
    <row r="382">
      <c r="A382" s="51"/>
      <c r="B382" s="136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  <c r="BR382" s="51"/>
      <c r="BS382" s="51"/>
      <c r="BT382" s="51"/>
      <c r="BU382" s="51"/>
      <c r="BV382" s="51"/>
      <c r="BW382" s="51"/>
      <c r="BX382" s="51"/>
      <c r="BY382" s="51"/>
      <c r="BZ382" s="51"/>
      <c r="CA382" s="51"/>
      <c r="CB382" s="51"/>
      <c r="CC382" s="51"/>
      <c r="CD382" s="51"/>
      <c r="CE382" s="51"/>
      <c r="CF382" s="51"/>
      <c r="CG382" s="51"/>
      <c r="CH382" s="51"/>
      <c r="CI382" s="51"/>
      <c r="CJ382" s="51"/>
      <c r="CK382" s="51"/>
      <c r="CL382" s="51"/>
      <c r="CM382" s="51"/>
      <c r="CN382" s="51"/>
      <c r="CO382" s="51"/>
      <c r="CP382" s="51"/>
      <c r="CQ382" s="51"/>
      <c r="CR382" s="51"/>
      <c r="CS382" s="51"/>
      <c r="CT382" s="51"/>
      <c r="CU382" s="51"/>
      <c r="CV382" s="51"/>
      <c r="CW382" s="51"/>
      <c r="CX382" s="51"/>
      <c r="CY382" s="51"/>
      <c r="CZ382" s="51"/>
      <c r="DA382" s="51"/>
      <c r="DB382" s="51"/>
      <c r="DC382" s="51"/>
      <c r="DD382" s="51"/>
      <c r="DE382" s="51"/>
      <c r="DF382" s="51"/>
      <c r="DG382" s="51"/>
    </row>
    <row r="383">
      <c r="A383" s="51"/>
      <c r="B383" s="136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  <c r="BR383" s="51"/>
      <c r="BS383" s="51"/>
      <c r="BT383" s="51"/>
      <c r="BU383" s="51"/>
      <c r="BV383" s="51"/>
      <c r="BW383" s="51"/>
      <c r="BX383" s="51"/>
      <c r="BY383" s="51"/>
      <c r="BZ383" s="51"/>
      <c r="CA383" s="51"/>
      <c r="CB383" s="51"/>
      <c r="CC383" s="51"/>
      <c r="CD383" s="51"/>
      <c r="CE383" s="51"/>
      <c r="CF383" s="51"/>
      <c r="CG383" s="51"/>
      <c r="CH383" s="51"/>
      <c r="CI383" s="51"/>
      <c r="CJ383" s="51"/>
      <c r="CK383" s="51"/>
      <c r="CL383" s="51"/>
      <c r="CM383" s="51"/>
      <c r="CN383" s="51"/>
      <c r="CO383" s="51"/>
      <c r="CP383" s="51"/>
      <c r="CQ383" s="51"/>
      <c r="CR383" s="51"/>
      <c r="CS383" s="51"/>
      <c r="CT383" s="51"/>
      <c r="CU383" s="51"/>
      <c r="CV383" s="51"/>
      <c r="CW383" s="51"/>
      <c r="CX383" s="51"/>
      <c r="CY383" s="51"/>
      <c r="CZ383" s="51"/>
      <c r="DA383" s="51"/>
      <c r="DB383" s="51"/>
      <c r="DC383" s="51"/>
      <c r="DD383" s="51"/>
      <c r="DE383" s="51"/>
      <c r="DF383" s="51"/>
      <c r="DG383" s="51"/>
    </row>
    <row r="384">
      <c r="A384" s="51"/>
      <c r="B384" s="136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  <c r="BR384" s="51"/>
      <c r="BS384" s="51"/>
      <c r="BT384" s="51"/>
      <c r="BU384" s="51"/>
      <c r="BV384" s="51"/>
      <c r="BW384" s="51"/>
      <c r="BX384" s="51"/>
      <c r="BY384" s="51"/>
      <c r="BZ384" s="51"/>
      <c r="CA384" s="51"/>
      <c r="CB384" s="51"/>
      <c r="CC384" s="51"/>
      <c r="CD384" s="51"/>
      <c r="CE384" s="51"/>
      <c r="CF384" s="51"/>
      <c r="CG384" s="51"/>
      <c r="CH384" s="51"/>
      <c r="CI384" s="51"/>
      <c r="CJ384" s="51"/>
      <c r="CK384" s="51"/>
      <c r="CL384" s="51"/>
      <c r="CM384" s="51"/>
      <c r="CN384" s="51"/>
      <c r="CO384" s="51"/>
      <c r="CP384" s="51"/>
      <c r="CQ384" s="51"/>
      <c r="CR384" s="51"/>
      <c r="CS384" s="51"/>
      <c r="CT384" s="51"/>
      <c r="CU384" s="51"/>
      <c r="CV384" s="51"/>
      <c r="CW384" s="51"/>
      <c r="CX384" s="51"/>
      <c r="CY384" s="51"/>
      <c r="CZ384" s="51"/>
      <c r="DA384" s="51"/>
      <c r="DB384" s="51"/>
      <c r="DC384" s="51"/>
      <c r="DD384" s="51"/>
      <c r="DE384" s="51"/>
      <c r="DF384" s="51"/>
      <c r="DG384" s="51"/>
    </row>
    <row r="385">
      <c r="A385" s="51"/>
      <c r="B385" s="136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  <c r="BR385" s="51"/>
      <c r="BS385" s="51"/>
      <c r="BT385" s="51"/>
      <c r="BU385" s="51"/>
      <c r="BV385" s="51"/>
      <c r="BW385" s="51"/>
      <c r="BX385" s="51"/>
      <c r="BY385" s="51"/>
      <c r="BZ385" s="51"/>
      <c r="CA385" s="51"/>
      <c r="CB385" s="51"/>
      <c r="CC385" s="51"/>
      <c r="CD385" s="51"/>
      <c r="CE385" s="51"/>
      <c r="CF385" s="51"/>
      <c r="CG385" s="51"/>
      <c r="CH385" s="51"/>
      <c r="CI385" s="51"/>
      <c r="CJ385" s="51"/>
      <c r="CK385" s="51"/>
      <c r="CL385" s="51"/>
      <c r="CM385" s="51"/>
      <c r="CN385" s="51"/>
      <c r="CO385" s="51"/>
      <c r="CP385" s="51"/>
      <c r="CQ385" s="51"/>
      <c r="CR385" s="51"/>
      <c r="CS385" s="51"/>
      <c r="CT385" s="51"/>
      <c r="CU385" s="51"/>
      <c r="CV385" s="51"/>
      <c r="CW385" s="51"/>
      <c r="CX385" s="51"/>
      <c r="CY385" s="51"/>
      <c r="CZ385" s="51"/>
      <c r="DA385" s="51"/>
      <c r="DB385" s="51"/>
      <c r="DC385" s="51"/>
      <c r="DD385" s="51"/>
      <c r="DE385" s="51"/>
      <c r="DF385" s="51"/>
      <c r="DG385" s="51"/>
    </row>
    <row r="386">
      <c r="A386" s="51"/>
      <c r="B386" s="136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  <c r="BR386" s="51"/>
      <c r="BS386" s="51"/>
      <c r="BT386" s="51"/>
      <c r="BU386" s="51"/>
      <c r="BV386" s="51"/>
      <c r="BW386" s="51"/>
      <c r="BX386" s="51"/>
      <c r="BY386" s="51"/>
      <c r="BZ386" s="51"/>
      <c r="CA386" s="51"/>
      <c r="CB386" s="51"/>
      <c r="CC386" s="51"/>
      <c r="CD386" s="51"/>
      <c r="CE386" s="51"/>
      <c r="CF386" s="51"/>
      <c r="CG386" s="51"/>
      <c r="CH386" s="51"/>
      <c r="CI386" s="51"/>
      <c r="CJ386" s="51"/>
      <c r="CK386" s="51"/>
      <c r="CL386" s="51"/>
      <c r="CM386" s="51"/>
      <c r="CN386" s="51"/>
      <c r="CO386" s="51"/>
      <c r="CP386" s="51"/>
      <c r="CQ386" s="51"/>
      <c r="CR386" s="51"/>
      <c r="CS386" s="51"/>
      <c r="CT386" s="51"/>
      <c r="CU386" s="51"/>
      <c r="CV386" s="51"/>
      <c r="CW386" s="51"/>
      <c r="CX386" s="51"/>
      <c r="CY386" s="51"/>
      <c r="CZ386" s="51"/>
      <c r="DA386" s="51"/>
      <c r="DB386" s="51"/>
      <c r="DC386" s="51"/>
      <c r="DD386" s="51"/>
      <c r="DE386" s="51"/>
      <c r="DF386" s="51"/>
      <c r="DG386" s="51"/>
    </row>
    <row r="387">
      <c r="A387" s="51"/>
      <c r="B387" s="136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  <c r="BR387" s="51"/>
      <c r="BS387" s="51"/>
      <c r="BT387" s="51"/>
      <c r="BU387" s="51"/>
      <c r="BV387" s="51"/>
      <c r="BW387" s="51"/>
      <c r="BX387" s="51"/>
      <c r="BY387" s="51"/>
      <c r="BZ387" s="51"/>
      <c r="CA387" s="51"/>
      <c r="CB387" s="51"/>
      <c r="CC387" s="51"/>
      <c r="CD387" s="51"/>
      <c r="CE387" s="51"/>
      <c r="CF387" s="51"/>
      <c r="CG387" s="51"/>
      <c r="CH387" s="51"/>
      <c r="CI387" s="51"/>
      <c r="CJ387" s="51"/>
      <c r="CK387" s="51"/>
      <c r="CL387" s="51"/>
      <c r="CM387" s="51"/>
      <c r="CN387" s="51"/>
      <c r="CO387" s="51"/>
      <c r="CP387" s="51"/>
      <c r="CQ387" s="51"/>
      <c r="CR387" s="51"/>
      <c r="CS387" s="51"/>
      <c r="CT387" s="51"/>
      <c r="CU387" s="51"/>
      <c r="CV387" s="51"/>
      <c r="CW387" s="51"/>
      <c r="CX387" s="51"/>
      <c r="CY387" s="51"/>
      <c r="CZ387" s="51"/>
      <c r="DA387" s="51"/>
      <c r="DB387" s="51"/>
      <c r="DC387" s="51"/>
      <c r="DD387" s="51"/>
      <c r="DE387" s="51"/>
      <c r="DF387" s="51"/>
      <c r="DG387" s="51"/>
    </row>
    <row r="388">
      <c r="A388" s="51"/>
      <c r="B388" s="136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51"/>
      <c r="BS388" s="51"/>
      <c r="BT388" s="51"/>
      <c r="BU388" s="51"/>
      <c r="BV388" s="51"/>
      <c r="BW388" s="51"/>
      <c r="BX388" s="51"/>
      <c r="BY388" s="51"/>
      <c r="BZ388" s="51"/>
      <c r="CA388" s="51"/>
      <c r="CB388" s="51"/>
      <c r="CC388" s="51"/>
      <c r="CD388" s="51"/>
      <c r="CE388" s="51"/>
      <c r="CF388" s="51"/>
      <c r="CG388" s="51"/>
      <c r="CH388" s="51"/>
      <c r="CI388" s="51"/>
      <c r="CJ388" s="51"/>
      <c r="CK388" s="51"/>
      <c r="CL388" s="51"/>
      <c r="CM388" s="51"/>
      <c r="CN388" s="51"/>
      <c r="CO388" s="51"/>
      <c r="CP388" s="51"/>
      <c r="CQ388" s="51"/>
      <c r="CR388" s="51"/>
      <c r="CS388" s="51"/>
      <c r="CT388" s="51"/>
      <c r="CU388" s="51"/>
      <c r="CV388" s="51"/>
      <c r="CW388" s="51"/>
      <c r="CX388" s="51"/>
      <c r="CY388" s="51"/>
      <c r="CZ388" s="51"/>
      <c r="DA388" s="51"/>
      <c r="DB388" s="51"/>
      <c r="DC388" s="51"/>
      <c r="DD388" s="51"/>
      <c r="DE388" s="51"/>
      <c r="DF388" s="51"/>
      <c r="DG388" s="51"/>
    </row>
    <row r="389">
      <c r="A389" s="51"/>
      <c r="B389" s="136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  <c r="BT389" s="51"/>
      <c r="BU389" s="51"/>
      <c r="BV389" s="51"/>
      <c r="BW389" s="51"/>
      <c r="BX389" s="51"/>
      <c r="BY389" s="51"/>
      <c r="BZ389" s="51"/>
      <c r="CA389" s="51"/>
      <c r="CB389" s="51"/>
      <c r="CC389" s="51"/>
      <c r="CD389" s="51"/>
      <c r="CE389" s="51"/>
      <c r="CF389" s="51"/>
      <c r="CG389" s="51"/>
      <c r="CH389" s="51"/>
      <c r="CI389" s="51"/>
      <c r="CJ389" s="51"/>
      <c r="CK389" s="51"/>
      <c r="CL389" s="51"/>
      <c r="CM389" s="51"/>
      <c r="CN389" s="51"/>
      <c r="CO389" s="51"/>
      <c r="CP389" s="51"/>
      <c r="CQ389" s="51"/>
      <c r="CR389" s="51"/>
      <c r="CS389" s="51"/>
      <c r="CT389" s="51"/>
      <c r="CU389" s="51"/>
      <c r="CV389" s="51"/>
      <c r="CW389" s="51"/>
      <c r="CX389" s="51"/>
      <c r="CY389" s="51"/>
      <c r="CZ389" s="51"/>
      <c r="DA389" s="51"/>
      <c r="DB389" s="51"/>
      <c r="DC389" s="51"/>
      <c r="DD389" s="51"/>
      <c r="DE389" s="51"/>
      <c r="DF389" s="51"/>
      <c r="DG389" s="51"/>
    </row>
    <row r="390">
      <c r="A390" s="51"/>
      <c r="B390" s="136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  <c r="BR390" s="51"/>
      <c r="BS390" s="51"/>
      <c r="BT390" s="51"/>
      <c r="BU390" s="51"/>
      <c r="BV390" s="51"/>
      <c r="BW390" s="51"/>
      <c r="BX390" s="51"/>
      <c r="BY390" s="51"/>
      <c r="BZ390" s="51"/>
      <c r="CA390" s="51"/>
      <c r="CB390" s="51"/>
      <c r="CC390" s="51"/>
      <c r="CD390" s="51"/>
      <c r="CE390" s="51"/>
      <c r="CF390" s="51"/>
      <c r="CG390" s="51"/>
      <c r="CH390" s="51"/>
      <c r="CI390" s="51"/>
      <c r="CJ390" s="51"/>
      <c r="CK390" s="51"/>
      <c r="CL390" s="51"/>
      <c r="CM390" s="51"/>
      <c r="CN390" s="51"/>
      <c r="CO390" s="51"/>
      <c r="CP390" s="51"/>
      <c r="CQ390" s="51"/>
      <c r="CR390" s="51"/>
      <c r="CS390" s="51"/>
      <c r="CT390" s="51"/>
      <c r="CU390" s="51"/>
      <c r="CV390" s="51"/>
      <c r="CW390" s="51"/>
      <c r="CX390" s="51"/>
      <c r="CY390" s="51"/>
      <c r="CZ390" s="51"/>
      <c r="DA390" s="51"/>
      <c r="DB390" s="51"/>
      <c r="DC390" s="51"/>
      <c r="DD390" s="51"/>
      <c r="DE390" s="51"/>
      <c r="DF390" s="51"/>
      <c r="DG390" s="51"/>
    </row>
    <row r="391">
      <c r="A391" s="51"/>
      <c r="B391" s="136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51"/>
      <c r="BS391" s="51"/>
      <c r="BT391" s="51"/>
      <c r="BU391" s="51"/>
      <c r="BV391" s="51"/>
      <c r="BW391" s="51"/>
      <c r="BX391" s="51"/>
      <c r="BY391" s="51"/>
      <c r="BZ391" s="51"/>
      <c r="CA391" s="51"/>
      <c r="CB391" s="51"/>
      <c r="CC391" s="51"/>
      <c r="CD391" s="51"/>
      <c r="CE391" s="51"/>
      <c r="CF391" s="51"/>
      <c r="CG391" s="51"/>
      <c r="CH391" s="51"/>
      <c r="CI391" s="51"/>
      <c r="CJ391" s="51"/>
      <c r="CK391" s="51"/>
      <c r="CL391" s="51"/>
      <c r="CM391" s="51"/>
      <c r="CN391" s="51"/>
      <c r="CO391" s="51"/>
      <c r="CP391" s="51"/>
      <c r="CQ391" s="51"/>
      <c r="CR391" s="51"/>
      <c r="CS391" s="51"/>
      <c r="CT391" s="51"/>
      <c r="CU391" s="51"/>
      <c r="CV391" s="51"/>
      <c r="CW391" s="51"/>
      <c r="CX391" s="51"/>
      <c r="CY391" s="51"/>
      <c r="CZ391" s="51"/>
      <c r="DA391" s="51"/>
      <c r="DB391" s="51"/>
      <c r="DC391" s="51"/>
      <c r="DD391" s="51"/>
      <c r="DE391" s="51"/>
      <c r="DF391" s="51"/>
      <c r="DG391" s="51"/>
    </row>
    <row r="392">
      <c r="A392" s="51"/>
      <c r="B392" s="136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51"/>
      <c r="BS392" s="51"/>
      <c r="BT392" s="51"/>
      <c r="BU392" s="51"/>
      <c r="BV392" s="51"/>
      <c r="BW392" s="51"/>
      <c r="BX392" s="51"/>
      <c r="BY392" s="51"/>
      <c r="BZ392" s="51"/>
      <c r="CA392" s="51"/>
      <c r="CB392" s="51"/>
      <c r="CC392" s="51"/>
      <c r="CD392" s="51"/>
      <c r="CE392" s="51"/>
      <c r="CF392" s="51"/>
      <c r="CG392" s="51"/>
      <c r="CH392" s="51"/>
      <c r="CI392" s="51"/>
      <c r="CJ392" s="51"/>
      <c r="CK392" s="51"/>
      <c r="CL392" s="51"/>
      <c r="CM392" s="51"/>
      <c r="CN392" s="51"/>
      <c r="CO392" s="51"/>
      <c r="CP392" s="51"/>
      <c r="CQ392" s="51"/>
      <c r="CR392" s="51"/>
      <c r="CS392" s="51"/>
      <c r="CT392" s="51"/>
      <c r="CU392" s="51"/>
      <c r="CV392" s="51"/>
      <c r="CW392" s="51"/>
      <c r="CX392" s="51"/>
      <c r="CY392" s="51"/>
      <c r="CZ392" s="51"/>
      <c r="DA392" s="51"/>
      <c r="DB392" s="51"/>
      <c r="DC392" s="51"/>
      <c r="DD392" s="51"/>
      <c r="DE392" s="51"/>
      <c r="DF392" s="51"/>
      <c r="DG392" s="51"/>
    </row>
    <row r="393">
      <c r="A393" s="51"/>
      <c r="B393" s="136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51"/>
      <c r="BS393" s="51"/>
      <c r="BT393" s="51"/>
      <c r="BU393" s="51"/>
      <c r="BV393" s="51"/>
      <c r="BW393" s="51"/>
      <c r="BX393" s="51"/>
      <c r="BY393" s="51"/>
      <c r="BZ393" s="51"/>
      <c r="CA393" s="51"/>
      <c r="CB393" s="51"/>
      <c r="CC393" s="51"/>
      <c r="CD393" s="51"/>
      <c r="CE393" s="51"/>
      <c r="CF393" s="51"/>
      <c r="CG393" s="51"/>
      <c r="CH393" s="51"/>
      <c r="CI393" s="51"/>
      <c r="CJ393" s="51"/>
      <c r="CK393" s="51"/>
      <c r="CL393" s="51"/>
      <c r="CM393" s="51"/>
      <c r="CN393" s="51"/>
      <c r="CO393" s="51"/>
      <c r="CP393" s="51"/>
      <c r="CQ393" s="51"/>
      <c r="CR393" s="51"/>
      <c r="CS393" s="51"/>
      <c r="CT393" s="51"/>
      <c r="CU393" s="51"/>
      <c r="CV393" s="51"/>
      <c r="CW393" s="51"/>
      <c r="CX393" s="51"/>
      <c r="CY393" s="51"/>
      <c r="CZ393" s="51"/>
      <c r="DA393" s="51"/>
      <c r="DB393" s="51"/>
      <c r="DC393" s="51"/>
      <c r="DD393" s="51"/>
      <c r="DE393" s="51"/>
      <c r="DF393" s="51"/>
      <c r="DG393" s="51"/>
    </row>
    <row r="394">
      <c r="A394" s="51"/>
      <c r="B394" s="136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  <c r="BR394" s="51"/>
      <c r="BS394" s="51"/>
      <c r="BT394" s="51"/>
      <c r="BU394" s="51"/>
      <c r="BV394" s="51"/>
      <c r="BW394" s="51"/>
      <c r="BX394" s="51"/>
      <c r="BY394" s="51"/>
      <c r="BZ394" s="51"/>
      <c r="CA394" s="51"/>
      <c r="CB394" s="51"/>
      <c r="CC394" s="51"/>
      <c r="CD394" s="51"/>
      <c r="CE394" s="51"/>
      <c r="CF394" s="51"/>
      <c r="CG394" s="51"/>
      <c r="CH394" s="51"/>
      <c r="CI394" s="51"/>
      <c r="CJ394" s="51"/>
      <c r="CK394" s="51"/>
      <c r="CL394" s="51"/>
      <c r="CM394" s="51"/>
      <c r="CN394" s="51"/>
      <c r="CO394" s="51"/>
      <c r="CP394" s="51"/>
      <c r="CQ394" s="51"/>
      <c r="CR394" s="51"/>
      <c r="CS394" s="51"/>
      <c r="CT394" s="51"/>
      <c r="CU394" s="51"/>
      <c r="CV394" s="51"/>
      <c r="CW394" s="51"/>
      <c r="CX394" s="51"/>
      <c r="CY394" s="51"/>
      <c r="CZ394" s="51"/>
      <c r="DA394" s="51"/>
      <c r="DB394" s="51"/>
      <c r="DC394" s="51"/>
      <c r="DD394" s="51"/>
      <c r="DE394" s="51"/>
      <c r="DF394" s="51"/>
      <c r="DG394" s="51"/>
    </row>
    <row r="395">
      <c r="A395" s="51"/>
      <c r="B395" s="136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  <c r="BR395" s="51"/>
      <c r="BS395" s="51"/>
      <c r="BT395" s="51"/>
      <c r="BU395" s="51"/>
      <c r="BV395" s="51"/>
      <c r="BW395" s="51"/>
      <c r="BX395" s="51"/>
      <c r="BY395" s="51"/>
      <c r="BZ395" s="51"/>
      <c r="CA395" s="51"/>
      <c r="CB395" s="51"/>
      <c r="CC395" s="51"/>
      <c r="CD395" s="51"/>
      <c r="CE395" s="51"/>
      <c r="CF395" s="51"/>
      <c r="CG395" s="51"/>
      <c r="CH395" s="51"/>
      <c r="CI395" s="51"/>
      <c r="CJ395" s="51"/>
      <c r="CK395" s="51"/>
      <c r="CL395" s="51"/>
      <c r="CM395" s="51"/>
      <c r="CN395" s="51"/>
      <c r="CO395" s="51"/>
      <c r="CP395" s="51"/>
      <c r="CQ395" s="51"/>
      <c r="CR395" s="51"/>
      <c r="CS395" s="51"/>
      <c r="CT395" s="51"/>
      <c r="CU395" s="51"/>
      <c r="CV395" s="51"/>
      <c r="CW395" s="51"/>
      <c r="CX395" s="51"/>
      <c r="CY395" s="51"/>
      <c r="CZ395" s="51"/>
      <c r="DA395" s="51"/>
      <c r="DB395" s="51"/>
      <c r="DC395" s="51"/>
      <c r="DD395" s="51"/>
      <c r="DE395" s="51"/>
      <c r="DF395" s="51"/>
      <c r="DG395" s="51"/>
    </row>
    <row r="396">
      <c r="A396" s="51"/>
      <c r="B396" s="136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  <c r="BR396" s="51"/>
      <c r="BS396" s="51"/>
      <c r="BT396" s="51"/>
      <c r="BU396" s="51"/>
      <c r="BV396" s="51"/>
      <c r="BW396" s="51"/>
      <c r="BX396" s="51"/>
      <c r="BY396" s="51"/>
      <c r="BZ396" s="51"/>
      <c r="CA396" s="51"/>
      <c r="CB396" s="51"/>
      <c r="CC396" s="51"/>
      <c r="CD396" s="51"/>
      <c r="CE396" s="51"/>
      <c r="CF396" s="51"/>
      <c r="CG396" s="51"/>
      <c r="CH396" s="51"/>
      <c r="CI396" s="51"/>
      <c r="CJ396" s="51"/>
      <c r="CK396" s="51"/>
      <c r="CL396" s="51"/>
      <c r="CM396" s="51"/>
      <c r="CN396" s="51"/>
      <c r="CO396" s="51"/>
      <c r="CP396" s="51"/>
      <c r="CQ396" s="51"/>
      <c r="CR396" s="51"/>
      <c r="CS396" s="51"/>
      <c r="CT396" s="51"/>
      <c r="CU396" s="51"/>
      <c r="CV396" s="51"/>
      <c r="CW396" s="51"/>
      <c r="CX396" s="51"/>
      <c r="CY396" s="51"/>
      <c r="CZ396" s="51"/>
      <c r="DA396" s="51"/>
      <c r="DB396" s="51"/>
      <c r="DC396" s="51"/>
      <c r="DD396" s="51"/>
      <c r="DE396" s="51"/>
      <c r="DF396" s="51"/>
      <c r="DG396" s="51"/>
    </row>
    <row r="397">
      <c r="A397" s="51"/>
      <c r="B397" s="136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  <c r="BR397" s="51"/>
      <c r="BS397" s="51"/>
      <c r="BT397" s="51"/>
      <c r="BU397" s="51"/>
      <c r="BV397" s="51"/>
      <c r="BW397" s="51"/>
      <c r="BX397" s="51"/>
      <c r="BY397" s="51"/>
      <c r="BZ397" s="51"/>
      <c r="CA397" s="51"/>
      <c r="CB397" s="51"/>
      <c r="CC397" s="51"/>
      <c r="CD397" s="51"/>
      <c r="CE397" s="51"/>
      <c r="CF397" s="51"/>
      <c r="CG397" s="51"/>
      <c r="CH397" s="51"/>
      <c r="CI397" s="51"/>
      <c r="CJ397" s="51"/>
      <c r="CK397" s="51"/>
      <c r="CL397" s="51"/>
      <c r="CM397" s="51"/>
      <c r="CN397" s="51"/>
      <c r="CO397" s="51"/>
      <c r="CP397" s="51"/>
      <c r="CQ397" s="51"/>
      <c r="CR397" s="51"/>
      <c r="CS397" s="51"/>
      <c r="CT397" s="51"/>
      <c r="CU397" s="51"/>
      <c r="CV397" s="51"/>
      <c r="CW397" s="51"/>
      <c r="CX397" s="51"/>
      <c r="CY397" s="51"/>
      <c r="CZ397" s="51"/>
      <c r="DA397" s="51"/>
      <c r="DB397" s="51"/>
      <c r="DC397" s="51"/>
      <c r="DD397" s="51"/>
      <c r="DE397" s="51"/>
      <c r="DF397" s="51"/>
      <c r="DG397" s="51"/>
    </row>
    <row r="398">
      <c r="A398" s="51"/>
      <c r="B398" s="136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  <c r="BR398" s="51"/>
      <c r="BS398" s="51"/>
      <c r="BT398" s="51"/>
      <c r="BU398" s="51"/>
      <c r="BV398" s="51"/>
      <c r="BW398" s="51"/>
      <c r="BX398" s="51"/>
      <c r="BY398" s="51"/>
      <c r="BZ398" s="51"/>
      <c r="CA398" s="51"/>
      <c r="CB398" s="51"/>
      <c r="CC398" s="51"/>
      <c r="CD398" s="51"/>
      <c r="CE398" s="51"/>
      <c r="CF398" s="51"/>
      <c r="CG398" s="51"/>
      <c r="CH398" s="51"/>
      <c r="CI398" s="51"/>
      <c r="CJ398" s="51"/>
      <c r="CK398" s="51"/>
      <c r="CL398" s="51"/>
      <c r="CM398" s="51"/>
      <c r="CN398" s="51"/>
      <c r="CO398" s="51"/>
      <c r="CP398" s="51"/>
      <c r="CQ398" s="51"/>
      <c r="CR398" s="51"/>
      <c r="CS398" s="51"/>
      <c r="CT398" s="51"/>
      <c r="CU398" s="51"/>
      <c r="CV398" s="51"/>
      <c r="CW398" s="51"/>
      <c r="CX398" s="51"/>
      <c r="CY398" s="51"/>
      <c r="CZ398" s="51"/>
      <c r="DA398" s="51"/>
      <c r="DB398" s="51"/>
      <c r="DC398" s="51"/>
      <c r="DD398" s="51"/>
      <c r="DE398" s="51"/>
      <c r="DF398" s="51"/>
      <c r="DG398" s="51"/>
    </row>
    <row r="399">
      <c r="A399" s="51"/>
      <c r="B399" s="136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  <c r="BR399" s="51"/>
      <c r="BS399" s="51"/>
      <c r="BT399" s="51"/>
      <c r="BU399" s="51"/>
      <c r="BV399" s="51"/>
      <c r="BW399" s="51"/>
      <c r="BX399" s="51"/>
      <c r="BY399" s="51"/>
      <c r="BZ399" s="51"/>
      <c r="CA399" s="51"/>
      <c r="CB399" s="51"/>
      <c r="CC399" s="51"/>
      <c r="CD399" s="51"/>
      <c r="CE399" s="51"/>
      <c r="CF399" s="51"/>
      <c r="CG399" s="51"/>
      <c r="CH399" s="51"/>
      <c r="CI399" s="51"/>
      <c r="CJ399" s="51"/>
      <c r="CK399" s="51"/>
      <c r="CL399" s="51"/>
      <c r="CM399" s="51"/>
      <c r="CN399" s="51"/>
      <c r="CO399" s="51"/>
      <c r="CP399" s="51"/>
      <c r="CQ399" s="51"/>
      <c r="CR399" s="51"/>
      <c r="CS399" s="51"/>
      <c r="CT399" s="51"/>
      <c r="CU399" s="51"/>
      <c r="CV399" s="51"/>
      <c r="CW399" s="51"/>
      <c r="CX399" s="51"/>
      <c r="CY399" s="51"/>
      <c r="CZ399" s="51"/>
      <c r="DA399" s="51"/>
      <c r="DB399" s="51"/>
      <c r="DC399" s="51"/>
      <c r="DD399" s="51"/>
      <c r="DE399" s="51"/>
      <c r="DF399" s="51"/>
      <c r="DG399" s="51"/>
    </row>
    <row r="400">
      <c r="A400" s="51"/>
      <c r="B400" s="136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  <c r="BR400" s="51"/>
      <c r="BS400" s="51"/>
      <c r="BT400" s="51"/>
      <c r="BU400" s="51"/>
      <c r="BV400" s="51"/>
      <c r="BW400" s="51"/>
      <c r="BX400" s="51"/>
      <c r="BY400" s="51"/>
      <c r="BZ400" s="51"/>
      <c r="CA400" s="51"/>
      <c r="CB400" s="51"/>
      <c r="CC400" s="51"/>
      <c r="CD400" s="51"/>
      <c r="CE400" s="51"/>
      <c r="CF400" s="51"/>
      <c r="CG400" s="51"/>
      <c r="CH400" s="51"/>
      <c r="CI400" s="51"/>
      <c r="CJ400" s="51"/>
      <c r="CK400" s="51"/>
      <c r="CL400" s="51"/>
      <c r="CM400" s="51"/>
      <c r="CN400" s="51"/>
      <c r="CO400" s="51"/>
      <c r="CP400" s="51"/>
      <c r="CQ400" s="51"/>
      <c r="CR400" s="51"/>
      <c r="CS400" s="51"/>
      <c r="CT400" s="51"/>
      <c r="CU400" s="51"/>
      <c r="CV400" s="51"/>
      <c r="CW400" s="51"/>
      <c r="CX400" s="51"/>
      <c r="CY400" s="51"/>
      <c r="CZ400" s="51"/>
      <c r="DA400" s="51"/>
      <c r="DB400" s="51"/>
      <c r="DC400" s="51"/>
      <c r="DD400" s="51"/>
      <c r="DE400" s="51"/>
      <c r="DF400" s="51"/>
      <c r="DG400" s="51"/>
    </row>
    <row r="401">
      <c r="A401" s="51"/>
      <c r="B401" s="136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51"/>
      <c r="BS401" s="51"/>
      <c r="BT401" s="51"/>
      <c r="BU401" s="51"/>
      <c r="BV401" s="51"/>
      <c r="BW401" s="51"/>
      <c r="BX401" s="51"/>
      <c r="BY401" s="51"/>
      <c r="BZ401" s="51"/>
      <c r="CA401" s="51"/>
      <c r="CB401" s="51"/>
      <c r="CC401" s="51"/>
      <c r="CD401" s="51"/>
      <c r="CE401" s="51"/>
      <c r="CF401" s="51"/>
      <c r="CG401" s="51"/>
      <c r="CH401" s="51"/>
      <c r="CI401" s="51"/>
      <c r="CJ401" s="51"/>
      <c r="CK401" s="51"/>
      <c r="CL401" s="51"/>
      <c r="CM401" s="51"/>
      <c r="CN401" s="51"/>
      <c r="CO401" s="51"/>
      <c r="CP401" s="51"/>
      <c r="CQ401" s="51"/>
      <c r="CR401" s="51"/>
      <c r="CS401" s="51"/>
      <c r="CT401" s="51"/>
      <c r="CU401" s="51"/>
      <c r="CV401" s="51"/>
      <c r="CW401" s="51"/>
      <c r="CX401" s="51"/>
      <c r="CY401" s="51"/>
      <c r="CZ401" s="51"/>
      <c r="DA401" s="51"/>
      <c r="DB401" s="51"/>
      <c r="DC401" s="51"/>
      <c r="DD401" s="51"/>
      <c r="DE401" s="51"/>
      <c r="DF401" s="51"/>
      <c r="DG401" s="51"/>
    </row>
    <row r="402">
      <c r="A402" s="51"/>
      <c r="B402" s="136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  <c r="BR402" s="51"/>
      <c r="BS402" s="51"/>
      <c r="BT402" s="51"/>
      <c r="BU402" s="51"/>
      <c r="BV402" s="51"/>
      <c r="BW402" s="51"/>
      <c r="BX402" s="51"/>
      <c r="BY402" s="51"/>
      <c r="BZ402" s="51"/>
      <c r="CA402" s="51"/>
      <c r="CB402" s="51"/>
      <c r="CC402" s="51"/>
      <c r="CD402" s="51"/>
      <c r="CE402" s="51"/>
      <c r="CF402" s="51"/>
      <c r="CG402" s="51"/>
      <c r="CH402" s="51"/>
      <c r="CI402" s="51"/>
      <c r="CJ402" s="51"/>
      <c r="CK402" s="51"/>
      <c r="CL402" s="51"/>
      <c r="CM402" s="51"/>
      <c r="CN402" s="51"/>
      <c r="CO402" s="51"/>
      <c r="CP402" s="51"/>
      <c r="CQ402" s="51"/>
      <c r="CR402" s="51"/>
      <c r="CS402" s="51"/>
      <c r="CT402" s="51"/>
      <c r="CU402" s="51"/>
      <c r="CV402" s="51"/>
      <c r="CW402" s="51"/>
      <c r="CX402" s="51"/>
      <c r="CY402" s="51"/>
      <c r="CZ402" s="51"/>
      <c r="DA402" s="51"/>
      <c r="DB402" s="51"/>
      <c r="DC402" s="51"/>
      <c r="DD402" s="51"/>
      <c r="DE402" s="51"/>
      <c r="DF402" s="51"/>
      <c r="DG402" s="51"/>
    </row>
    <row r="403">
      <c r="A403" s="51"/>
      <c r="B403" s="136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  <c r="BR403" s="51"/>
      <c r="BS403" s="51"/>
      <c r="BT403" s="51"/>
      <c r="BU403" s="51"/>
      <c r="BV403" s="51"/>
      <c r="BW403" s="51"/>
      <c r="BX403" s="51"/>
      <c r="BY403" s="51"/>
      <c r="BZ403" s="51"/>
      <c r="CA403" s="51"/>
      <c r="CB403" s="51"/>
      <c r="CC403" s="51"/>
      <c r="CD403" s="51"/>
      <c r="CE403" s="51"/>
      <c r="CF403" s="51"/>
      <c r="CG403" s="51"/>
      <c r="CH403" s="51"/>
      <c r="CI403" s="51"/>
      <c r="CJ403" s="51"/>
      <c r="CK403" s="51"/>
      <c r="CL403" s="51"/>
      <c r="CM403" s="51"/>
      <c r="CN403" s="51"/>
      <c r="CO403" s="51"/>
      <c r="CP403" s="51"/>
      <c r="CQ403" s="51"/>
      <c r="CR403" s="51"/>
      <c r="CS403" s="51"/>
      <c r="CT403" s="51"/>
      <c r="CU403" s="51"/>
      <c r="CV403" s="51"/>
      <c r="CW403" s="51"/>
      <c r="CX403" s="51"/>
      <c r="CY403" s="51"/>
      <c r="CZ403" s="51"/>
      <c r="DA403" s="51"/>
      <c r="DB403" s="51"/>
      <c r="DC403" s="51"/>
      <c r="DD403" s="51"/>
      <c r="DE403" s="51"/>
      <c r="DF403" s="51"/>
      <c r="DG403" s="51"/>
    </row>
    <row r="404">
      <c r="A404" s="51"/>
      <c r="B404" s="136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  <c r="BR404" s="51"/>
      <c r="BS404" s="51"/>
      <c r="BT404" s="51"/>
      <c r="BU404" s="51"/>
      <c r="BV404" s="51"/>
      <c r="BW404" s="51"/>
      <c r="BX404" s="51"/>
      <c r="BY404" s="51"/>
      <c r="BZ404" s="51"/>
      <c r="CA404" s="51"/>
      <c r="CB404" s="51"/>
      <c r="CC404" s="51"/>
      <c r="CD404" s="51"/>
      <c r="CE404" s="51"/>
      <c r="CF404" s="51"/>
      <c r="CG404" s="51"/>
      <c r="CH404" s="51"/>
      <c r="CI404" s="51"/>
      <c r="CJ404" s="51"/>
      <c r="CK404" s="51"/>
      <c r="CL404" s="51"/>
      <c r="CM404" s="51"/>
      <c r="CN404" s="51"/>
      <c r="CO404" s="51"/>
      <c r="CP404" s="51"/>
      <c r="CQ404" s="51"/>
      <c r="CR404" s="51"/>
      <c r="CS404" s="51"/>
      <c r="CT404" s="51"/>
      <c r="CU404" s="51"/>
      <c r="CV404" s="51"/>
      <c r="CW404" s="51"/>
      <c r="CX404" s="51"/>
      <c r="CY404" s="51"/>
      <c r="CZ404" s="51"/>
      <c r="DA404" s="51"/>
      <c r="DB404" s="51"/>
      <c r="DC404" s="51"/>
      <c r="DD404" s="51"/>
      <c r="DE404" s="51"/>
      <c r="DF404" s="51"/>
      <c r="DG404" s="51"/>
    </row>
    <row r="405">
      <c r="A405" s="51"/>
      <c r="B405" s="136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  <c r="BR405" s="51"/>
      <c r="BS405" s="51"/>
      <c r="BT405" s="51"/>
      <c r="BU405" s="51"/>
      <c r="BV405" s="51"/>
      <c r="BW405" s="51"/>
      <c r="BX405" s="51"/>
      <c r="BY405" s="51"/>
      <c r="BZ405" s="51"/>
      <c r="CA405" s="51"/>
      <c r="CB405" s="51"/>
      <c r="CC405" s="51"/>
      <c r="CD405" s="51"/>
      <c r="CE405" s="51"/>
      <c r="CF405" s="51"/>
      <c r="CG405" s="51"/>
      <c r="CH405" s="51"/>
      <c r="CI405" s="51"/>
      <c r="CJ405" s="51"/>
      <c r="CK405" s="51"/>
      <c r="CL405" s="51"/>
      <c r="CM405" s="51"/>
      <c r="CN405" s="51"/>
      <c r="CO405" s="51"/>
      <c r="CP405" s="51"/>
      <c r="CQ405" s="51"/>
      <c r="CR405" s="51"/>
      <c r="CS405" s="51"/>
      <c r="CT405" s="51"/>
      <c r="CU405" s="51"/>
      <c r="CV405" s="51"/>
      <c r="CW405" s="51"/>
      <c r="CX405" s="51"/>
      <c r="CY405" s="51"/>
      <c r="CZ405" s="51"/>
      <c r="DA405" s="51"/>
      <c r="DB405" s="51"/>
      <c r="DC405" s="51"/>
      <c r="DD405" s="51"/>
      <c r="DE405" s="51"/>
      <c r="DF405" s="51"/>
      <c r="DG405" s="51"/>
    </row>
    <row r="406">
      <c r="A406" s="51"/>
      <c r="B406" s="136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  <c r="BR406" s="51"/>
      <c r="BS406" s="51"/>
      <c r="BT406" s="51"/>
      <c r="BU406" s="51"/>
      <c r="BV406" s="51"/>
      <c r="BW406" s="51"/>
      <c r="BX406" s="51"/>
      <c r="BY406" s="51"/>
      <c r="BZ406" s="51"/>
      <c r="CA406" s="51"/>
      <c r="CB406" s="51"/>
      <c r="CC406" s="51"/>
      <c r="CD406" s="51"/>
      <c r="CE406" s="51"/>
      <c r="CF406" s="51"/>
      <c r="CG406" s="51"/>
      <c r="CH406" s="51"/>
      <c r="CI406" s="51"/>
      <c r="CJ406" s="51"/>
      <c r="CK406" s="51"/>
      <c r="CL406" s="51"/>
      <c r="CM406" s="51"/>
      <c r="CN406" s="51"/>
      <c r="CO406" s="51"/>
      <c r="CP406" s="51"/>
      <c r="CQ406" s="51"/>
      <c r="CR406" s="51"/>
      <c r="CS406" s="51"/>
      <c r="CT406" s="51"/>
      <c r="CU406" s="51"/>
      <c r="CV406" s="51"/>
      <c r="CW406" s="51"/>
      <c r="CX406" s="51"/>
      <c r="CY406" s="51"/>
      <c r="CZ406" s="51"/>
      <c r="DA406" s="51"/>
      <c r="DB406" s="51"/>
      <c r="DC406" s="51"/>
      <c r="DD406" s="51"/>
      <c r="DE406" s="51"/>
      <c r="DF406" s="51"/>
      <c r="DG406" s="51"/>
    </row>
    <row r="407">
      <c r="A407" s="51"/>
      <c r="B407" s="136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  <c r="BR407" s="51"/>
      <c r="BS407" s="51"/>
      <c r="BT407" s="51"/>
      <c r="BU407" s="51"/>
      <c r="BV407" s="51"/>
      <c r="BW407" s="51"/>
      <c r="BX407" s="51"/>
      <c r="BY407" s="51"/>
      <c r="BZ407" s="51"/>
      <c r="CA407" s="51"/>
      <c r="CB407" s="51"/>
      <c r="CC407" s="51"/>
      <c r="CD407" s="51"/>
      <c r="CE407" s="51"/>
      <c r="CF407" s="51"/>
      <c r="CG407" s="51"/>
      <c r="CH407" s="51"/>
      <c r="CI407" s="51"/>
      <c r="CJ407" s="51"/>
      <c r="CK407" s="51"/>
      <c r="CL407" s="51"/>
      <c r="CM407" s="51"/>
      <c r="CN407" s="51"/>
      <c r="CO407" s="51"/>
      <c r="CP407" s="51"/>
      <c r="CQ407" s="51"/>
      <c r="CR407" s="51"/>
      <c r="CS407" s="51"/>
      <c r="CT407" s="51"/>
      <c r="CU407" s="51"/>
      <c r="CV407" s="51"/>
      <c r="CW407" s="51"/>
      <c r="CX407" s="51"/>
      <c r="CY407" s="51"/>
      <c r="CZ407" s="51"/>
      <c r="DA407" s="51"/>
      <c r="DB407" s="51"/>
      <c r="DC407" s="51"/>
      <c r="DD407" s="51"/>
      <c r="DE407" s="51"/>
      <c r="DF407" s="51"/>
      <c r="DG407" s="51"/>
    </row>
    <row r="408">
      <c r="A408" s="51"/>
      <c r="B408" s="136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  <c r="BR408" s="51"/>
      <c r="BS408" s="51"/>
      <c r="BT408" s="51"/>
      <c r="BU408" s="51"/>
      <c r="BV408" s="51"/>
      <c r="BW408" s="51"/>
      <c r="BX408" s="51"/>
      <c r="BY408" s="51"/>
      <c r="BZ408" s="51"/>
      <c r="CA408" s="51"/>
      <c r="CB408" s="51"/>
      <c r="CC408" s="51"/>
      <c r="CD408" s="51"/>
      <c r="CE408" s="51"/>
      <c r="CF408" s="51"/>
      <c r="CG408" s="51"/>
      <c r="CH408" s="51"/>
      <c r="CI408" s="51"/>
      <c r="CJ408" s="51"/>
      <c r="CK408" s="51"/>
      <c r="CL408" s="51"/>
      <c r="CM408" s="51"/>
      <c r="CN408" s="51"/>
      <c r="CO408" s="51"/>
      <c r="CP408" s="51"/>
      <c r="CQ408" s="51"/>
      <c r="CR408" s="51"/>
      <c r="CS408" s="51"/>
      <c r="CT408" s="51"/>
      <c r="CU408" s="51"/>
      <c r="CV408" s="51"/>
      <c r="CW408" s="51"/>
      <c r="CX408" s="51"/>
      <c r="CY408" s="51"/>
      <c r="CZ408" s="51"/>
      <c r="DA408" s="51"/>
      <c r="DB408" s="51"/>
      <c r="DC408" s="51"/>
      <c r="DD408" s="51"/>
      <c r="DE408" s="51"/>
      <c r="DF408" s="51"/>
      <c r="DG408" s="51"/>
    </row>
    <row r="409">
      <c r="A409" s="51"/>
      <c r="B409" s="136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  <c r="BR409" s="51"/>
      <c r="BS409" s="51"/>
      <c r="BT409" s="51"/>
      <c r="BU409" s="51"/>
      <c r="BV409" s="51"/>
      <c r="BW409" s="51"/>
      <c r="BX409" s="51"/>
      <c r="BY409" s="51"/>
      <c r="BZ409" s="51"/>
      <c r="CA409" s="51"/>
      <c r="CB409" s="51"/>
      <c r="CC409" s="51"/>
      <c r="CD409" s="51"/>
      <c r="CE409" s="51"/>
      <c r="CF409" s="51"/>
      <c r="CG409" s="51"/>
      <c r="CH409" s="51"/>
      <c r="CI409" s="51"/>
      <c r="CJ409" s="51"/>
      <c r="CK409" s="51"/>
      <c r="CL409" s="51"/>
      <c r="CM409" s="51"/>
      <c r="CN409" s="51"/>
      <c r="CO409" s="51"/>
      <c r="CP409" s="51"/>
      <c r="CQ409" s="51"/>
      <c r="CR409" s="51"/>
      <c r="CS409" s="51"/>
      <c r="CT409" s="51"/>
      <c r="CU409" s="51"/>
      <c r="CV409" s="51"/>
      <c r="CW409" s="51"/>
      <c r="CX409" s="51"/>
      <c r="CY409" s="51"/>
      <c r="CZ409" s="51"/>
      <c r="DA409" s="51"/>
      <c r="DB409" s="51"/>
      <c r="DC409" s="51"/>
      <c r="DD409" s="51"/>
      <c r="DE409" s="51"/>
      <c r="DF409" s="51"/>
      <c r="DG409" s="51"/>
    </row>
    <row r="410">
      <c r="A410" s="51"/>
      <c r="B410" s="136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  <c r="BR410" s="51"/>
      <c r="BS410" s="51"/>
      <c r="BT410" s="51"/>
      <c r="BU410" s="51"/>
      <c r="BV410" s="51"/>
      <c r="BW410" s="51"/>
      <c r="BX410" s="51"/>
      <c r="BY410" s="51"/>
      <c r="BZ410" s="51"/>
      <c r="CA410" s="51"/>
      <c r="CB410" s="51"/>
      <c r="CC410" s="51"/>
      <c r="CD410" s="51"/>
      <c r="CE410" s="51"/>
      <c r="CF410" s="51"/>
      <c r="CG410" s="51"/>
      <c r="CH410" s="51"/>
      <c r="CI410" s="51"/>
      <c r="CJ410" s="51"/>
      <c r="CK410" s="51"/>
      <c r="CL410" s="51"/>
      <c r="CM410" s="51"/>
      <c r="CN410" s="51"/>
      <c r="CO410" s="51"/>
      <c r="CP410" s="51"/>
      <c r="CQ410" s="51"/>
      <c r="CR410" s="51"/>
      <c r="CS410" s="51"/>
      <c r="CT410" s="51"/>
      <c r="CU410" s="51"/>
      <c r="CV410" s="51"/>
      <c r="CW410" s="51"/>
      <c r="CX410" s="51"/>
      <c r="CY410" s="51"/>
      <c r="CZ410" s="51"/>
      <c r="DA410" s="51"/>
      <c r="DB410" s="51"/>
      <c r="DC410" s="51"/>
      <c r="DD410" s="51"/>
      <c r="DE410" s="51"/>
      <c r="DF410" s="51"/>
      <c r="DG410" s="51"/>
    </row>
    <row r="411">
      <c r="A411" s="51"/>
      <c r="B411" s="136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  <c r="BR411" s="51"/>
      <c r="BS411" s="51"/>
      <c r="BT411" s="51"/>
      <c r="BU411" s="51"/>
      <c r="BV411" s="51"/>
      <c r="BW411" s="51"/>
      <c r="BX411" s="51"/>
      <c r="BY411" s="51"/>
      <c r="BZ411" s="51"/>
      <c r="CA411" s="51"/>
      <c r="CB411" s="51"/>
      <c r="CC411" s="51"/>
      <c r="CD411" s="51"/>
      <c r="CE411" s="51"/>
      <c r="CF411" s="51"/>
      <c r="CG411" s="51"/>
      <c r="CH411" s="51"/>
      <c r="CI411" s="51"/>
      <c r="CJ411" s="51"/>
      <c r="CK411" s="51"/>
      <c r="CL411" s="51"/>
      <c r="CM411" s="51"/>
      <c r="CN411" s="51"/>
      <c r="CO411" s="51"/>
      <c r="CP411" s="51"/>
      <c r="CQ411" s="51"/>
      <c r="CR411" s="51"/>
      <c r="CS411" s="51"/>
      <c r="CT411" s="51"/>
      <c r="CU411" s="51"/>
      <c r="CV411" s="51"/>
      <c r="CW411" s="51"/>
      <c r="CX411" s="51"/>
      <c r="CY411" s="51"/>
      <c r="CZ411" s="51"/>
      <c r="DA411" s="51"/>
      <c r="DB411" s="51"/>
      <c r="DC411" s="51"/>
      <c r="DD411" s="51"/>
      <c r="DE411" s="51"/>
      <c r="DF411" s="51"/>
      <c r="DG411" s="51"/>
    </row>
    <row r="412">
      <c r="A412" s="51"/>
      <c r="B412" s="136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51"/>
      <c r="BS412" s="51"/>
      <c r="BT412" s="51"/>
      <c r="BU412" s="51"/>
      <c r="BV412" s="51"/>
      <c r="BW412" s="51"/>
      <c r="BX412" s="51"/>
      <c r="BY412" s="51"/>
      <c r="BZ412" s="51"/>
      <c r="CA412" s="51"/>
      <c r="CB412" s="51"/>
      <c r="CC412" s="51"/>
      <c r="CD412" s="51"/>
      <c r="CE412" s="51"/>
      <c r="CF412" s="51"/>
      <c r="CG412" s="51"/>
      <c r="CH412" s="51"/>
      <c r="CI412" s="51"/>
      <c r="CJ412" s="51"/>
      <c r="CK412" s="51"/>
      <c r="CL412" s="51"/>
      <c r="CM412" s="51"/>
      <c r="CN412" s="51"/>
      <c r="CO412" s="51"/>
      <c r="CP412" s="51"/>
      <c r="CQ412" s="51"/>
      <c r="CR412" s="51"/>
      <c r="CS412" s="51"/>
      <c r="CT412" s="51"/>
      <c r="CU412" s="51"/>
      <c r="CV412" s="51"/>
      <c r="CW412" s="51"/>
      <c r="CX412" s="51"/>
      <c r="CY412" s="51"/>
      <c r="CZ412" s="51"/>
      <c r="DA412" s="51"/>
      <c r="DB412" s="51"/>
      <c r="DC412" s="51"/>
      <c r="DD412" s="51"/>
      <c r="DE412" s="51"/>
      <c r="DF412" s="51"/>
      <c r="DG412" s="51"/>
    </row>
    <row r="413">
      <c r="A413" s="51"/>
      <c r="B413" s="136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51"/>
      <c r="BS413" s="51"/>
      <c r="BT413" s="51"/>
      <c r="BU413" s="51"/>
      <c r="BV413" s="51"/>
      <c r="BW413" s="51"/>
      <c r="BX413" s="51"/>
      <c r="BY413" s="51"/>
      <c r="BZ413" s="51"/>
      <c r="CA413" s="51"/>
      <c r="CB413" s="51"/>
      <c r="CC413" s="51"/>
      <c r="CD413" s="51"/>
      <c r="CE413" s="51"/>
      <c r="CF413" s="51"/>
      <c r="CG413" s="51"/>
      <c r="CH413" s="51"/>
      <c r="CI413" s="51"/>
      <c r="CJ413" s="51"/>
      <c r="CK413" s="51"/>
      <c r="CL413" s="51"/>
      <c r="CM413" s="51"/>
      <c r="CN413" s="51"/>
      <c r="CO413" s="51"/>
      <c r="CP413" s="51"/>
      <c r="CQ413" s="51"/>
      <c r="CR413" s="51"/>
      <c r="CS413" s="51"/>
      <c r="CT413" s="51"/>
      <c r="CU413" s="51"/>
      <c r="CV413" s="51"/>
      <c r="CW413" s="51"/>
      <c r="CX413" s="51"/>
      <c r="CY413" s="51"/>
      <c r="CZ413" s="51"/>
      <c r="DA413" s="51"/>
      <c r="DB413" s="51"/>
      <c r="DC413" s="51"/>
      <c r="DD413" s="51"/>
      <c r="DE413" s="51"/>
      <c r="DF413" s="51"/>
      <c r="DG413" s="51"/>
    </row>
    <row r="414">
      <c r="A414" s="51"/>
      <c r="B414" s="136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51"/>
      <c r="BS414" s="51"/>
      <c r="BT414" s="51"/>
      <c r="BU414" s="51"/>
      <c r="BV414" s="51"/>
      <c r="BW414" s="51"/>
      <c r="BX414" s="51"/>
      <c r="BY414" s="51"/>
      <c r="BZ414" s="51"/>
      <c r="CA414" s="51"/>
      <c r="CB414" s="51"/>
      <c r="CC414" s="51"/>
      <c r="CD414" s="51"/>
      <c r="CE414" s="51"/>
      <c r="CF414" s="51"/>
      <c r="CG414" s="51"/>
      <c r="CH414" s="51"/>
      <c r="CI414" s="51"/>
      <c r="CJ414" s="51"/>
      <c r="CK414" s="51"/>
      <c r="CL414" s="51"/>
      <c r="CM414" s="51"/>
      <c r="CN414" s="51"/>
      <c r="CO414" s="51"/>
      <c r="CP414" s="51"/>
      <c r="CQ414" s="51"/>
      <c r="CR414" s="51"/>
      <c r="CS414" s="51"/>
      <c r="CT414" s="51"/>
      <c r="CU414" s="51"/>
      <c r="CV414" s="51"/>
      <c r="CW414" s="51"/>
      <c r="CX414" s="51"/>
      <c r="CY414" s="51"/>
      <c r="CZ414" s="51"/>
      <c r="DA414" s="51"/>
      <c r="DB414" s="51"/>
      <c r="DC414" s="51"/>
      <c r="DD414" s="51"/>
      <c r="DE414" s="51"/>
      <c r="DF414" s="51"/>
      <c r="DG414" s="51"/>
    </row>
    <row r="415">
      <c r="A415" s="51"/>
      <c r="B415" s="136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51"/>
      <c r="BS415" s="51"/>
      <c r="BT415" s="51"/>
      <c r="BU415" s="51"/>
      <c r="BV415" s="51"/>
      <c r="BW415" s="51"/>
      <c r="BX415" s="51"/>
      <c r="BY415" s="51"/>
      <c r="BZ415" s="51"/>
      <c r="CA415" s="51"/>
      <c r="CB415" s="51"/>
      <c r="CC415" s="51"/>
      <c r="CD415" s="51"/>
      <c r="CE415" s="51"/>
      <c r="CF415" s="51"/>
      <c r="CG415" s="51"/>
      <c r="CH415" s="51"/>
      <c r="CI415" s="51"/>
      <c r="CJ415" s="51"/>
      <c r="CK415" s="51"/>
      <c r="CL415" s="51"/>
      <c r="CM415" s="51"/>
      <c r="CN415" s="51"/>
      <c r="CO415" s="51"/>
      <c r="CP415" s="51"/>
      <c r="CQ415" s="51"/>
      <c r="CR415" s="51"/>
      <c r="CS415" s="51"/>
      <c r="CT415" s="51"/>
      <c r="CU415" s="51"/>
      <c r="CV415" s="51"/>
      <c r="CW415" s="51"/>
      <c r="CX415" s="51"/>
      <c r="CY415" s="51"/>
      <c r="CZ415" s="51"/>
      <c r="DA415" s="51"/>
      <c r="DB415" s="51"/>
      <c r="DC415" s="51"/>
      <c r="DD415" s="51"/>
      <c r="DE415" s="51"/>
      <c r="DF415" s="51"/>
      <c r="DG415" s="51"/>
    </row>
    <row r="416">
      <c r="A416" s="51"/>
      <c r="B416" s="136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51"/>
      <c r="BS416" s="51"/>
      <c r="BT416" s="51"/>
      <c r="BU416" s="51"/>
      <c r="BV416" s="51"/>
      <c r="BW416" s="51"/>
      <c r="BX416" s="51"/>
      <c r="BY416" s="51"/>
      <c r="BZ416" s="51"/>
      <c r="CA416" s="51"/>
      <c r="CB416" s="51"/>
      <c r="CC416" s="51"/>
      <c r="CD416" s="51"/>
      <c r="CE416" s="51"/>
      <c r="CF416" s="51"/>
      <c r="CG416" s="51"/>
      <c r="CH416" s="51"/>
      <c r="CI416" s="51"/>
      <c r="CJ416" s="51"/>
      <c r="CK416" s="51"/>
      <c r="CL416" s="51"/>
      <c r="CM416" s="51"/>
      <c r="CN416" s="51"/>
      <c r="CO416" s="51"/>
      <c r="CP416" s="51"/>
      <c r="CQ416" s="51"/>
      <c r="CR416" s="51"/>
      <c r="CS416" s="51"/>
      <c r="CT416" s="51"/>
      <c r="CU416" s="51"/>
      <c r="CV416" s="51"/>
      <c r="CW416" s="51"/>
      <c r="CX416" s="51"/>
      <c r="CY416" s="51"/>
      <c r="CZ416" s="51"/>
      <c r="DA416" s="51"/>
      <c r="DB416" s="51"/>
      <c r="DC416" s="51"/>
      <c r="DD416" s="51"/>
      <c r="DE416" s="51"/>
      <c r="DF416" s="51"/>
      <c r="DG416" s="51"/>
    </row>
    <row r="417">
      <c r="A417" s="51"/>
      <c r="B417" s="136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51"/>
      <c r="BS417" s="51"/>
      <c r="BT417" s="51"/>
      <c r="BU417" s="51"/>
      <c r="BV417" s="51"/>
      <c r="BW417" s="51"/>
      <c r="BX417" s="51"/>
      <c r="BY417" s="51"/>
      <c r="BZ417" s="51"/>
      <c r="CA417" s="51"/>
      <c r="CB417" s="51"/>
      <c r="CC417" s="51"/>
      <c r="CD417" s="51"/>
      <c r="CE417" s="51"/>
      <c r="CF417" s="51"/>
      <c r="CG417" s="51"/>
      <c r="CH417" s="51"/>
      <c r="CI417" s="51"/>
      <c r="CJ417" s="51"/>
      <c r="CK417" s="51"/>
      <c r="CL417" s="51"/>
      <c r="CM417" s="51"/>
      <c r="CN417" s="51"/>
      <c r="CO417" s="51"/>
      <c r="CP417" s="51"/>
      <c r="CQ417" s="51"/>
      <c r="CR417" s="51"/>
      <c r="CS417" s="51"/>
      <c r="CT417" s="51"/>
      <c r="CU417" s="51"/>
      <c r="CV417" s="51"/>
      <c r="CW417" s="51"/>
      <c r="CX417" s="51"/>
      <c r="CY417" s="51"/>
      <c r="CZ417" s="51"/>
      <c r="DA417" s="51"/>
      <c r="DB417" s="51"/>
      <c r="DC417" s="51"/>
      <c r="DD417" s="51"/>
      <c r="DE417" s="51"/>
      <c r="DF417" s="51"/>
      <c r="DG417" s="51"/>
    </row>
    <row r="418">
      <c r="A418" s="51"/>
      <c r="B418" s="136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  <c r="BT418" s="51"/>
      <c r="BU418" s="51"/>
      <c r="BV418" s="51"/>
      <c r="BW418" s="51"/>
      <c r="BX418" s="51"/>
      <c r="BY418" s="51"/>
      <c r="BZ418" s="51"/>
      <c r="CA418" s="51"/>
      <c r="CB418" s="51"/>
      <c r="CC418" s="51"/>
      <c r="CD418" s="51"/>
      <c r="CE418" s="51"/>
      <c r="CF418" s="51"/>
      <c r="CG418" s="51"/>
      <c r="CH418" s="51"/>
      <c r="CI418" s="51"/>
      <c r="CJ418" s="51"/>
      <c r="CK418" s="51"/>
      <c r="CL418" s="51"/>
      <c r="CM418" s="51"/>
      <c r="CN418" s="51"/>
      <c r="CO418" s="51"/>
      <c r="CP418" s="51"/>
      <c r="CQ418" s="51"/>
      <c r="CR418" s="51"/>
      <c r="CS418" s="51"/>
      <c r="CT418" s="51"/>
      <c r="CU418" s="51"/>
      <c r="CV418" s="51"/>
      <c r="CW418" s="51"/>
      <c r="CX418" s="51"/>
      <c r="CY418" s="51"/>
      <c r="CZ418" s="51"/>
      <c r="DA418" s="51"/>
      <c r="DB418" s="51"/>
      <c r="DC418" s="51"/>
      <c r="DD418" s="51"/>
      <c r="DE418" s="51"/>
      <c r="DF418" s="51"/>
      <c r="DG418" s="51"/>
    </row>
    <row r="419">
      <c r="A419" s="51"/>
      <c r="B419" s="136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  <c r="BT419" s="51"/>
      <c r="BU419" s="51"/>
      <c r="BV419" s="51"/>
      <c r="BW419" s="51"/>
      <c r="BX419" s="51"/>
      <c r="BY419" s="51"/>
      <c r="BZ419" s="51"/>
      <c r="CA419" s="51"/>
      <c r="CB419" s="51"/>
      <c r="CC419" s="51"/>
      <c r="CD419" s="51"/>
      <c r="CE419" s="51"/>
      <c r="CF419" s="51"/>
      <c r="CG419" s="51"/>
      <c r="CH419" s="51"/>
      <c r="CI419" s="51"/>
      <c r="CJ419" s="51"/>
      <c r="CK419" s="51"/>
      <c r="CL419" s="51"/>
      <c r="CM419" s="51"/>
      <c r="CN419" s="51"/>
      <c r="CO419" s="51"/>
      <c r="CP419" s="51"/>
      <c r="CQ419" s="51"/>
      <c r="CR419" s="51"/>
      <c r="CS419" s="51"/>
      <c r="CT419" s="51"/>
      <c r="CU419" s="51"/>
      <c r="CV419" s="51"/>
      <c r="CW419" s="51"/>
      <c r="CX419" s="51"/>
      <c r="CY419" s="51"/>
      <c r="CZ419" s="51"/>
      <c r="DA419" s="51"/>
      <c r="DB419" s="51"/>
      <c r="DC419" s="51"/>
      <c r="DD419" s="51"/>
      <c r="DE419" s="51"/>
      <c r="DF419" s="51"/>
      <c r="DG419" s="51"/>
    </row>
    <row r="420">
      <c r="A420" s="51"/>
      <c r="B420" s="136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  <c r="BT420" s="51"/>
      <c r="BU420" s="51"/>
      <c r="BV420" s="51"/>
      <c r="BW420" s="51"/>
      <c r="BX420" s="51"/>
      <c r="BY420" s="51"/>
      <c r="BZ420" s="51"/>
      <c r="CA420" s="51"/>
      <c r="CB420" s="51"/>
      <c r="CC420" s="51"/>
      <c r="CD420" s="51"/>
      <c r="CE420" s="51"/>
      <c r="CF420" s="51"/>
      <c r="CG420" s="51"/>
      <c r="CH420" s="51"/>
      <c r="CI420" s="51"/>
      <c r="CJ420" s="51"/>
      <c r="CK420" s="51"/>
      <c r="CL420" s="51"/>
      <c r="CM420" s="51"/>
      <c r="CN420" s="51"/>
      <c r="CO420" s="51"/>
      <c r="CP420" s="51"/>
      <c r="CQ420" s="51"/>
      <c r="CR420" s="51"/>
      <c r="CS420" s="51"/>
      <c r="CT420" s="51"/>
      <c r="CU420" s="51"/>
      <c r="CV420" s="51"/>
      <c r="CW420" s="51"/>
      <c r="CX420" s="51"/>
      <c r="CY420" s="51"/>
      <c r="CZ420" s="51"/>
      <c r="DA420" s="51"/>
      <c r="DB420" s="51"/>
      <c r="DC420" s="51"/>
      <c r="DD420" s="51"/>
      <c r="DE420" s="51"/>
      <c r="DF420" s="51"/>
      <c r="DG420" s="51"/>
    </row>
    <row r="421">
      <c r="A421" s="51"/>
      <c r="B421" s="136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  <c r="BT421" s="51"/>
      <c r="BU421" s="51"/>
      <c r="BV421" s="51"/>
      <c r="BW421" s="51"/>
      <c r="BX421" s="51"/>
      <c r="BY421" s="51"/>
      <c r="BZ421" s="51"/>
      <c r="CA421" s="51"/>
      <c r="CB421" s="51"/>
      <c r="CC421" s="51"/>
      <c r="CD421" s="51"/>
      <c r="CE421" s="51"/>
      <c r="CF421" s="51"/>
      <c r="CG421" s="51"/>
      <c r="CH421" s="51"/>
      <c r="CI421" s="51"/>
      <c r="CJ421" s="51"/>
      <c r="CK421" s="51"/>
      <c r="CL421" s="51"/>
      <c r="CM421" s="51"/>
      <c r="CN421" s="51"/>
      <c r="CO421" s="51"/>
      <c r="CP421" s="51"/>
      <c r="CQ421" s="51"/>
      <c r="CR421" s="51"/>
      <c r="CS421" s="51"/>
      <c r="CT421" s="51"/>
      <c r="CU421" s="51"/>
      <c r="CV421" s="51"/>
      <c r="CW421" s="51"/>
      <c r="CX421" s="51"/>
      <c r="CY421" s="51"/>
      <c r="CZ421" s="51"/>
      <c r="DA421" s="51"/>
      <c r="DB421" s="51"/>
      <c r="DC421" s="51"/>
      <c r="DD421" s="51"/>
      <c r="DE421" s="51"/>
      <c r="DF421" s="51"/>
      <c r="DG421" s="51"/>
    </row>
    <row r="422">
      <c r="A422" s="51"/>
      <c r="B422" s="136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  <c r="BT422" s="51"/>
      <c r="BU422" s="51"/>
      <c r="BV422" s="51"/>
      <c r="BW422" s="51"/>
      <c r="BX422" s="51"/>
      <c r="BY422" s="51"/>
      <c r="BZ422" s="51"/>
      <c r="CA422" s="51"/>
      <c r="CB422" s="51"/>
      <c r="CC422" s="51"/>
      <c r="CD422" s="51"/>
      <c r="CE422" s="51"/>
      <c r="CF422" s="51"/>
      <c r="CG422" s="51"/>
      <c r="CH422" s="51"/>
      <c r="CI422" s="51"/>
      <c r="CJ422" s="51"/>
      <c r="CK422" s="51"/>
      <c r="CL422" s="51"/>
      <c r="CM422" s="51"/>
      <c r="CN422" s="51"/>
      <c r="CO422" s="51"/>
      <c r="CP422" s="51"/>
      <c r="CQ422" s="51"/>
      <c r="CR422" s="51"/>
      <c r="CS422" s="51"/>
      <c r="CT422" s="51"/>
      <c r="CU422" s="51"/>
      <c r="CV422" s="51"/>
      <c r="CW422" s="51"/>
      <c r="CX422" s="51"/>
      <c r="CY422" s="51"/>
      <c r="CZ422" s="51"/>
      <c r="DA422" s="51"/>
      <c r="DB422" s="51"/>
      <c r="DC422" s="51"/>
      <c r="DD422" s="51"/>
      <c r="DE422" s="51"/>
      <c r="DF422" s="51"/>
      <c r="DG422" s="51"/>
    </row>
    <row r="423">
      <c r="A423" s="51"/>
      <c r="B423" s="136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  <c r="BT423" s="51"/>
      <c r="BU423" s="51"/>
      <c r="BV423" s="51"/>
      <c r="BW423" s="51"/>
      <c r="BX423" s="51"/>
      <c r="BY423" s="51"/>
      <c r="BZ423" s="51"/>
      <c r="CA423" s="51"/>
      <c r="CB423" s="51"/>
      <c r="CC423" s="51"/>
      <c r="CD423" s="51"/>
      <c r="CE423" s="51"/>
      <c r="CF423" s="51"/>
      <c r="CG423" s="51"/>
      <c r="CH423" s="51"/>
      <c r="CI423" s="51"/>
      <c r="CJ423" s="51"/>
      <c r="CK423" s="51"/>
      <c r="CL423" s="51"/>
      <c r="CM423" s="51"/>
      <c r="CN423" s="51"/>
      <c r="CO423" s="51"/>
      <c r="CP423" s="51"/>
      <c r="CQ423" s="51"/>
      <c r="CR423" s="51"/>
      <c r="CS423" s="51"/>
      <c r="CT423" s="51"/>
      <c r="CU423" s="51"/>
      <c r="CV423" s="51"/>
      <c r="CW423" s="51"/>
      <c r="CX423" s="51"/>
      <c r="CY423" s="51"/>
      <c r="CZ423" s="51"/>
      <c r="DA423" s="51"/>
      <c r="DB423" s="51"/>
      <c r="DC423" s="51"/>
      <c r="DD423" s="51"/>
      <c r="DE423" s="51"/>
      <c r="DF423" s="51"/>
      <c r="DG423" s="51"/>
    </row>
    <row r="424">
      <c r="A424" s="51"/>
      <c r="B424" s="136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  <c r="BR424" s="51"/>
      <c r="BS424" s="51"/>
      <c r="BT424" s="51"/>
      <c r="BU424" s="51"/>
      <c r="BV424" s="51"/>
      <c r="BW424" s="51"/>
      <c r="BX424" s="51"/>
      <c r="BY424" s="51"/>
      <c r="BZ424" s="51"/>
      <c r="CA424" s="51"/>
      <c r="CB424" s="51"/>
      <c r="CC424" s="51"/>
      <c r="CD424" s="51"/>
      <c r="CE424" s="51"/>
      <c r="CF424" s="51"/>
      <c r="CG424" s="51"/>
      <c r="CH424" s="51"/>
      <c r="CI424" s="51"/>
      <c r="CJ424" s="51"/>
      <c r="CK424" s="51"/>
      <c r="CL424" s="51"/>
      <c r="CM424" s="51"/>
      <c r="CN424" s="51"/>
      <c r="CO424" s="51"/>
      <c r="CP424" s="51"/>
      <c r="CQ424" s="51"/>
      <c r="CR424" s="51"/>
      <c r="CS424" s="51"/>
      <c r="CT424" s="51"/>
      <c r="CU424" s="51"/>
      <c r="CV424" s="51"/>
      <c r="CW424" s="51"/>
      <c r="CX424" s="51"/>
      <c r="CY424" s="51"/>
      <c r="CZ424" s="51"/>
      <c r="DA424" s="51"/>
      <c r="DB424" s="51"/>
      <c r="DC424" s="51"/>
      <c r="DD424" s="51"/>
      <c r="DE424" s="51"/>
      <c r="DF424" s="51"/>
      <c r="DG424" s="51"/>
    </row>
    <row r="425">
      <c r="A425" s="51"/>
      <c r="B425" s="136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  <c r="BR425" s="51"/>
      <c r="BS425" s="51"/>
      <c r="BT425" s="51"/>
      <c r="BU425" s="51"/>
      <c r="BV425" s="51"/>
      <c r="BW425" s="51"/>
      <c r="BX425" s="51"/>
      <c r="BY425" s="51"/>
      <c r="BZ425" s="51"/>
      <c r="CA425" s="51"/>
      <c r="CB425" s="51"/>
      <c r="CC425" s="51"/>
      <c r="CD425" s="51"/>
      <c r="CE425" s="51"/>
      <c r="CF425" s="51"/>
      <c r="CG425" s="51"/>
      <c r="CH425" s="51"/>
      <c r="CI425" s="51"/>
      <c r="CJ425" s="51"/>
      <c r="CK425" s="51"/>
      <c r="CL425" s="51"/>
      <c r="CM425" s="51"/>
      <c r="CN425" s="51"/>
      <c r="CO425" s="51"/>
      <c r="CP425" s="51"/>
      <c r="CQ425" s="51"/>
      <c r="CR425" s="51"/>
      <c r="CS425" s="51"/>
      <c r="CT425" s="51"/>
      <c r="CU425" s="51"/>
      <c r="CV425" s="51"/>
      <c r="CW425" s="51"/>
      <c r="CX425" s="51"/>
      <c r="CY425" s="51"/>
      <c r="CZ425" s="51"/>
      <c r="DA425" s="51"/>
      <c r="DB425" s="51"/>
      <c r="DC425" s="51"/>
      <c r="DD425" s="51"/>
      <c r="DE425" s="51"/>
      <c r="DF425" s="51"/>
      <c r="DG425" s="51"/>
    </row>
    <row r="426">
      <c r="A426" s="51"/>
      <c r="B426" s="136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51"/>
      <c r="BS426" s="51"/>
      <c r="BT426" s="51"/>
      <c r="BU426" s="51"/>
      <c r="BV426" s="51"/>
      <c r="BW426" s="51"/>
      <c r="BX426" s="51"/>
      <c r="BY426" s="51"/>
      <c r="BZ426" s="51"/>
      <c r="CA426" s="51"/>
      <c r="CB426" s="51"/>
      <c r="CC426" s="51"/>
      <c r="CD426" s="51"/>
      <c r="CE426" s="51"/>
      <c r="CF426" s="51"/>
      <c r="CG426" s="51"/>
      <c r="CH426" s="51"/>
      <c r="CI426" s="51"/>
      <c r="CJ426" s="51"/>
      <c r="CK426" s="51"/>
      <c r="CL426" s="51"/>
      <c r="CM426" s="51"/>
      <c r="CN426" s="51"/>
      <c r="CO426" s="51"/>
      <c r="CP426" s="51"/>
      <c r="CQ426" s="51"/>
      <c r="CR426" s="51"/>
      <c r="CS426" s="51"/>
      <c r="CT426" s="51"/>
      <c r="CU426" s="51"/>
      <c r="CV426" s="51"/>
      <c r="CW426" s="51"/>
      <c r="CX426" s="51"/>
      <c r="CY426" s="51"/>
      <c r="CZ426" s="51"/>
      <c r="DA426" s="51"/>
      <c r="DB426" s="51"/>
      <c r="DC426" s="51"/>
      <c r="DD426" s="51"/>
      <c r="DE426" s="51"/>
      <c r="DF426" s="51"/>
      <c r="DG426" s="51"/>
    </row>
    <row r="427">
      <c r="A427" s="51"/>
      <c r="B427" s="136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51"/>
      <c r="BS427" s="51"/>
      <c r="BT427" s="51"/>
      <c r="BU427" s="51"/>
      <c r="BV427" s="51"/>
      <c r="BW427" s="51"/>
      <c r="BX427" s="51"/>
      <c r="BY427" s="51"/>
      <c r="BZ427" s="51"/>
      <c r="CA427" s="51"/>
      <c r="CB427" s="51"/>
      <c r="CC427" s="51"/>
      <c r="CD427" s="51"/>
      <c r="CE427" s="51"/>
      <c r="CF427" s="51"/>
      <c r="CG427" s="51"/>
      <c r="CH427" s="51"/>
      <c r="CI427" s="51"/>
      <c r="CJ427" s="51"/>
      <c r="CK427" s="51"/>
      <c r="CL427" s="51"/>
      <c r="CM427" s="51"/>
      <c r="CN427" s="51"/>
      <c r="CO427" s="51"/>
      <c r="CP427" s="51"/>
      <c r="CQ427" s="51"/>
      <c r="CR427" s="51"/>
      <c r="CS427" s="51"/>
      <c r="CT427" s="51"/>
      <c r="CU427" s="51"/>
      <c r="CV427" s="51"/>
      <c r="CW427" s="51"/>
      <c r="CX427" s="51"/>
      <c r="CY427" s="51"/>
      <c r="CZ427" s="51"/>
      <c r="DA427" s="51"/>
      <c r="DB427" s="51"/>
      <c r="DC427" s="51"/>
      <c r="DD427" s="51"/>
      <c r="DE427" s="51"/>
      <c r="DF427" s="51"/>
      <c r="DG427" s="51"/>
    </row>
    <row r="428">
      <c r="A428" s="51"/>
      <c r="B428" s="136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  <c r="CC428" s="51"/>
      <c r="CD428" s="51"/>
      <c r="CE428" s="51"/>
      <c r="CF428" s="51"/>
      <c r="CG428" s="51"/>
      <c r="CH428" s="51"/>
      <c r="CI428" s="51"/>
      <c r="CJ428" s="51"/>
      <c r="CK428" s="51"/>
      <c r="CL428" s="51"/>
      <c r="CM428" s="51"/>
      <c r="CN428" s="51"/>
      <c r="CO428" s="51"/>
      <c r="CP428" s="51"/>
      <c r="CQ428" s="51"/>
      <c r="CR428" s="51"/>
      <c r="CS428" s="51"/>
      <c r="CT428" s="51"/>
      <c r="CU428" s="51"/>
      <c r="CV428" s="51"/>
      <c r="CW428" s="51"/>
      <c r="CX428" s="51"/>
      <c r="CY428" s="51"/>
      <c r="CZ428" s="51"/>
      <c r="DA428" s="51"/>
      <c r="DB428" s="51"/>
      <c r="DC428" s="51"/>
      <c r="DD428" s="51"/>
      <c r="DE428" s="51"/>
      <c r="DF428" s="51"/>
      <c r="DG428" s="51"/>
    </row>
    <row r="429">
      <c r="A429" s="51"/>
      <c r="B429" s="136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  <c r="CC429" s="51"/>
      <c r="CD429" s="51"/>
      <c r="CE429" s="51"/>
      <c r="CF429" s="51"/>
      <c r="CG429" s="51"/>
      <c r="CH429" s="51"/>
      <c r="CI429" s="51"/>
      <c r="CJ429" s="51"/>
      <c r="CK429" s="51"/>
      <c r="CL429" s="51"/>
      <c r="CM429" s="51"/>
      <c r="CN429" s="51"/>
      <c r="CO429" s="51"/>
      <c r="CP429" s="51"/>
      <c r="CQ429" s="51"/>
      <c r="CR429" s="51"/>
      <c r="CS429" s="51"/>
      <c r="CT429" s="51"/>
      <c r="CU429" s="51"/>
      <c r="CV429" s="51"/>
      <c r="CW429" s="51"/>
      <c r="CX429" s="51"/>
      <c r="CY429" s="51"/>
      <c r="CZ429" s="51"/>
      <c r="DA429" s="51"/>
      <c r="DB429" s="51"/>
      <c r="DC429" s="51"/>
      <c r="DD429" s="51"/>
      <c r="DE429" s="51"/>
      <c r="DF429" s="51"/>
      <c r="DG429" s="51"/>
    </row>
    <row r="430">
      <c r="A430" s="51"/>
      <c r="B430" s="136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  <c r="BR430" s="51"/>
      <c r="BS430" s="51"/>
      <c r="BT430" s="51"/>
      <c r="BU430" s="51"/>
      <c r="BV430" s="51"/>
      <c r="BW430" s="51"/>
      <c r="BX430" s="51"/>
      <c r="BY430" s="51"/>
      <c r="BZ430" s="51"/>
      <c r="CA430" s="51"/>
      <c r="CB430" s="51"/>
      <c r="CC430" s="51"/>
      <c r="CD430" s="51"/>
      <c r="CE430" s="51"/>
      <c r="CF430" s="51"/>
      <c r="CG430" s="51"/>
      <c r="CH430" s="51"/>
      <c r="CI430" s="51"/>
      <c r="CJ430" s="51"/>
      <c r="CK430" s="51"/>
      <c r="CL430" s="51"/>
      <c r="CM430" s="51"/>
      <c r="CN430" s="51"/>
      <c r="CO430" s="51"/>
      <c r="CP430" s="51"/>
      <c r="CQ430" s="51"/>
      <c r="CR430" s="51"/>
      <c r="CS430" s="51"/>
      <c r="CT430" s="51"/>
      <c r="CU430" s="51"/>
      <c r="CV430" s="51"/>
      <c r="CW430" s="51"/>
      <c r="CX430" s="51"/>
      <c r="CY430" s="51"/>
      <c r="CZ430" s="51"/>
      <c r="DA430" s="51"/>
      <c r="DB430" s="51"/>
      <c r="DC430" s="51"/>
      <c r="DD430" s="51"/>
      <c r="DE430" s="51"/>
      <c r="DF430" s="51"/>
      <c r="DG430" s="51"/>
    </row>
    <row r="431">
      <c r="A431" s="51"/>
      <c r="B431" s="136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  <c r="BT431" s="51"/>
      <c r="BU431" s="51"/>
      <c r="BV431" s="51"/>
      <c r="BW431" s="51"/>
      <c r="BX431" s="51"/>
      <c r="BY431" s="51"/>
      <c r="BZ431" s="51"/>
      <c r="CA431" s="51"/>
      <c r="CB431" s="51"/>
      <c r="CC431" s="51"/>
      <c r="CD431" s="51"/>
      <c r="CE431" s="51"/>
      <c r="CF431" s="51"/>
      <c r="CG431" s="51"/>
      <c r="CH431" s="51"/>
      <c r="CI431" s="51"/>
      <c r="CJ431" s="51"/>
      <c r="CK431" s="51"/>
      <c r="CL431" s="51"/>
      <c r="CM431" s="51"/>
      <c r="CN431" s="51"/>
      <c r="CO431" s="51"/>
      <c r="CP431" s="51"/>
      <c r="CQ431" s="51"/>
      <c r="CR431" s="51"/>
      <c r="CS431" s="51"/>
      <c r="CT431" s="51"/>
      <c r="CU431" s="51"/>
      <c r="CV431" s="51"/>
      <c r="CW431" s="51"/>
      <c r="CX431" s="51"/>
      <c r="CY431" s="51"/>
      <c r="CZ431" s="51"/>
      <c r="DA431" s="51"/>
      <c r="DB431" s="51"/>
      <c r="DC431" s="51"/>
      <c r="DD431" s="51"/>
      <c r="DE431" s="51"/>
      <c r="DF431" s="51"/>
      <c r="DG431" s="51"/>
    </row>
    <row r="432">
      <c r="A432" s="51"/>
      <c r="B432" s="136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  <c r="BR432" s="51"/>
      <c r="BS432" s="51"/>
      <c r="BT432" s="51"/>
      <c r="BU432" s="51"/>
      <c r="BV432" s="51"/>
      <c r="BW432" s="51"/>
      <c r="BX432" s="51"/>
      <c r="BY432" s="51"/>
      <c r="BZ432" s="51"/>
      <c r="CA432" s="51"/>
      <c r="CB432" s="51"/>
      <c r="CC432" s="51"/>
      <c r="CD432" s="51"/>
      <c r="CE432" s="51"/>
      <c r="CF432" s="51"/>
      <c r="CG432" s="51"/>
      <c r="CH432" s="51"/>
      <c r="CI432" s="51"/>
      <c r="CJ432" s="51"/>
      <c r="CK432" s="51"/>
      <c r="CL432" s="51"/>
      <c r="CM432" s="51"/>
      <c r="CN432" s="51"/>
      <c r="CO432" s="51"/>
      <c r="CP432" s="51"/>
      <c r="CQ432" s="51"/>
      <c r="CR432" s="51"/>
      <c r="CS432" s="51"/>
      <c r="CT432" s="51"/>
      <c r="CU432" s="51"/>
      <c r="CV432" s="51"/>
      <c r="CW432" s="51"/>
      <c r="CX432" s="51"/>
      <c r="CY432" s="51"/>
      <c r="CZ432" s="51"/>
      <c r="DA432" s="51"/>
      <c r="DB432" s="51"/>
      <c r="DC432" s="51"/>
      <c r="DD432" s="51"/>
      <c r="DE432" s="51"/>
      <c r="DF432" s="51"/>
      <c r="DG432" s="51"/>
    </row>
    <row r="433">
      <c r="A433" s="51"/>
      <c r="B433" s="136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  <c r="BR433" s="51"/>
      <c r="BS433" s="51"/>
      <c r="BT433" s="51"/>
      <c r="BU433" s="51"/>
      <c r="BV433" s="51"/>
      <c r="BW433" s="51"/>
      <c r="BX433" s="51"/>
      <c r="BY433" s="51"/>
      <c r="BZ433" s="51"/>
      <c r="CA433" s="51"/>
      <c r="CB433" s="51"/>
      <c r="CC433" s="51"/>
      <c r="CD433" s="51"/>
      <c r="CE433" s="51"/>
      <c r="CF433" s="51"/>
      <c r="CG433" s="51"/>
      <c r="CH433" s="51"/>
      <c r="CI433" s="51"/>
      <c r="CJ433" s="51"/>
      <c r="CK433" s="51"/>
      <c r="CL433" s="51"/>
      <c r="CM433" s="51"/>
      <c r="CN433" s="51"/>
      <c r="CO433" s="51"/>
      <c r="CP433" s="51"/>
      <c r="CQ433" s="51"/>
      <c r="CR433" s="51"/>
      <c r="CS433" s="51"/>
      <c r="CT433" s="51"/>
      <c r="CU433" s="51"/>
      <c r="CV433" s="51"/>
      <c r="CW433" s="51"/>
      <c r="CX433" s="51"/>
      <c r="CY433" s="51"/>
      <c r="CZ433" s="51"/>
      <c r="DA433" s="51"/>
      <c r="DB433" s="51"/>
      <c r="DC433" s="51"/>
      <c r="DD433" s="51"/>
      <c r="DE433" s="51"/>
      <c r="DF433" s="51"/>
      <c r="DG433" s="51"/>
    </row>
    <row r="434">
      <c r="A434" s="51"/>
      <c r="B434" s="136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  <c r="BR434" s="51"/>
      <c r="BS434" s="51"/>
      <c r="BT434" s="51"/>
      <c r="BU434" s="51"/>
      <c r="BV434" s="51"/>
      <c r="BW434" s="51"/>
      <c r="BX434" s="51"/>
      <c r="BY434" s="51"/>
      <c r="BZ434" s="51"/>
      <c r="CA434" s="51"/>
      <c r="CB434" s="51"/>
      <c r="CC434" s="51"/>
      <c r="CD434" s="51"/>
      <c r="CE434" s="51"/>
      <c r="CF434" s="51"/>
      <c r="CG434" s="51"/>
      <c r="CH434" s="51"/>
      <c r="CI434" s="51"/>
      <c r="CJ434" s="51"/>
      <c r="CK434" s="51"/>
      <c r="CL434" s="51"/>
      <c r="CM434" s="51"/>
      <c r="CN434" s="51"/>
      <c r="CO434" s="51"/>
      <c r="CP434" s="51"/>
      <c r="CQ434" s="51"/>
      <c r="CR434" s="51"/>
      <c r="CS434" s="51"/>
      <c r="CT434" s="51"/>
      <c r="CU434" s="51"/>
      <c r="CV434" s="51"/>
      <c r="CW434" s="51"/>
      <c r="CX434" s="51"/>
      <c r="CY434" s="51"/>
      <c r="CZ434" s="51"/>
      <c r="DA434" s="51"/>
      <c r="DB434" s="51"/>
      <c r="DC434" s="51"/>
      <c r="DD434" s="51"/>
      <c r="DE434" s="51"/>
      <c r="DF434" s="51"/>
      <c r="DG434" s="51"/>
    </row>
    <row r="435">
      <c r="A435" s="51"/>
      <c r="B435" s="136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  <c r="BR435" s="51"/>
      <c r="BS435" s="51"/>
      <c r="BT435" s="51"/>
      <c r="BU435" s="51"/>
      <c r="BV435" s="51"/>
      <c r="BW435" s="51"/>
      <c r="BX435" s="51"/>
      <c r="BY435" s="51"/>
      <c r="BZ435" s="51"/>
      <c r="CA435" s="51"/>
      <c r="CB435" s="51"/>
      <c r="CC435" s="51"/>
      <c r="CD435" s="51"/>
      <c r="CE435" s="51"/>
      <c r="CF435" s="51"/>
      <c r="CG435" s="51"/>
      <c r="CH435" s="51"/>
      <c r="CI435" s="51"/>
      <c r="CJ435" s="51"/>
      <c r="CK435" s="51"/>
      <c r="CL435" s="51"/>
      <c r="CM435" s="51"/>
      <c r="CN435" s="51"/>
      <c r="CO435" s="51"/>
      <c r="CP435" s="51"/>
      <c r="CQ435" s="51"/>
      <c r="CR435" s="51"/>
      <c r="CS435" s="51"/>
      <c r="CT435" s="51"/>
      <c r="CU435" s="51"/>
      <c r="CV435" s="51"/>
      <c r="CW435" s="51"/>
      <c r="CX435" s="51"/>
      <c r="CY435" s="51"/>
      <c r="CZ435" s="51"/>
      <c r="DA435" s="51"/>
      <c r="DB435" s="51"/>
      <c r="DC435" s="51"/>
      <c r="DD435" s="51"/>
      <c r="DE435" s="51"/>
      <c r="DF435" s="51"/>
      <c r="DG435" s="51"/>
    </row>
    <row r="436">
      <c r="A436" s="51"/>
      <c r="B436" s="136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  <c r="BR436" s="51"/>
      <c r="BS436" s="51"/>
      <c r="BT436" s="51"/>
      <c r="BU436" s="51"/>
      <c r="BV436" s="51"/>
      <c r="BW436" s="51"/>
      <c r="BX436" s="51"/>
      <c r="BY436" s="51"/>
      <c r="BZ436" s="51"/>
      <c r="CA436" s="51"/>
      <c r="CB436" s="51"/>
      <c r="CC436" s="51"/>
      <c r="CD436" s="51"/>
      <c r="CE436" s="51"/>
      <c r="CF436" s="51"/>
      <c r="CG436" s="51"/>
      <c r="CH436" s="51"/>
      <c r="CI436" s="51"/>
      <c r="CJ436" s="51"/>
      <c r="CK436" s="51"/>
      <c r="CL436" s="51"/>
      <c r="CM436" s="51"/>
      <c r="CN436" s="51"/>
      <c r="CO436" s="51"/>
      <c r="CP436" s="51"/>
      <c r="CQ436" s="51"/>
      <c r="CR436" s="51"/>
      <c r="CS436" s="51"/>
      <c r="CT436" s="51"/>
      <c r="CU436" s="51"/>
      <c r="CV436" s="51"/>
      <c r="CW436" s="51"/>
      <c r="CX436" s="51"/>
      <c r="CY436" s="51"/>
      <c r="CZ436" s="51"/>
      <c r="DA436" s="51"/>
      <c r="DB436" s="51"/>
      <c r="DC436" s="51"/>
      <c r="DD436" s="51"/>
      <c r="DE436" s="51"/>
      <c r="DF436" s="51"/>
      <c r="DG436" s="51"/>
    </row>
    <row r="437">
      <c r="A437" s="51"/>
      <c r="B437" s="136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  <c r="BR437" s="51"/>
      <c r="BS437" s="51"/>
      <c r="BT437" s="51"/>
      <c r="BU437" s="51"/>
      <c r="BV437" s="51"/>
      <c r="BW437" s="51"/>
      <c r="BX437" s="51"/>
      <c r="BY437" s="51"/>
      <c r="BZ437" s="51"/>
      <c r="CA437" s="51"/>
      <c r="CB437" s="51"/>
      <c r="CC437" s="51"/>
      <c r="CD437" s="51"/>
      <c r="CE437" s="51"/>
      <c r="CF437" s="51"/>
      <c r="CG437" s="51"/>
      <c r="CH437" s="51"/>
      <c r="CI437" s="51"/>
      <c r="CJ437" s="51"/>
      <c r="CK437" s="51"/>
      <c r="CL437" s="51"/>
      <c r="CM437" s="51"/>
      <c r="CN437" s="51"/>
      <c r="CO437" s="51"/>
      <c r="CP437" s="51"/>
      <c r="CQ437" s="51"/>
      <c r="CR437" s="51"/>
      <c r="CS437" s="51"/>
      <c r="CT437" s="51"/>
      <c r="CU437" s="51"/>
      <c r="CV437" s="51"/>
      <c r="CW437" s="51"/>
      <c r="CX437" s="51"/>
      <c r="CY437" s="51"/>
      <c r="CZ437" s="51"/>
      <c r="DA437" s="51"/>
      <c r="DB437" s="51"/>
      <c r="DC437" s="51"/>
      <c r="DD437" s="51"/>
      <c r="DE437" s="51"/>
      <c r="DF437" s="51"/>
      <c r="DG437" s="51"/>
    </row>
    <row r="438">
      <c r="A438" s="51"/>
      <c r="B438" s="136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51"/>
      <c r="BS438" s="51"/>
      <c r="BT438" s="51"/>
      <c r="BU438" s="51"/>
      <c r="BV438" s="51"/>
      <c r="BW438" s="51"/>
      <c r="BX438" s="51"/>
      <c r="BY438" s="51"/>
      <c r="BZ438" s="51"/>
      <c r="CA438" s="51"/>
      <c r="CB438" s="51"/>
      <c r="CC438" s="51"/>
      <c r="CD438" s="51"/>
      <c r="CE438" s="51"/>
      <c r="CF438" s="51"/>
      <c r="CG438" s="51"/>
      <c r="CH438" s="51"/>
      <c r="CI438" s="51"/>
      <c r="CJ438" s="51"/>
      <c r="CK438" s="51"/>
      <c r="CL438" s="51"/>
      <c r="CM438" s="51"/>
      <c r="CN438" s="51"/>
      <c r="CO438" s="51"/>
      <c r="CP438" s="51"/>
      <c r="CQ438" s="51"/>
      <c r="CR438" s="51"/>
      <c r="CS438" s="51"/>
      <c r="CT438" s="51"/>
      <c r="CU438" s="51"/>
      <c r="CV438" s="51"/>
      <c r="CW438" s="51"/>
      <c r="CX438" s="51"/>
      <c r="CY438" s="51"/>
      <c r="CZ438" s="51"/>
      <c r="DA438" s="51"/>
      <c r="DB438" s="51"/>
      <c r="DC438" s="51"/>
      <c r="DD438" s="51"/>
      <c r="DE438" s="51"/>
      <c r="DF438" s="51"/>
      <c r="DG438" s="51"/>
    </row>
    <row r="439">
      <c r="A439" s="51"/>
      <c r="B439" s="136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51"/>
      <c r="BS439" s="51"/>
      <c r="BT439" s="51"/>
      <c r="BU439" s="51"/>
      <c r="BV439" s="51"/>
      <c r="BW439" s="51"/>
      <c r="BX439" s="51"/>
      <c r="BY439" s="51"/>
      <c r="BZ439" s="51"/>
      <c r="CA439" s="51"/>
      <c r="CB439" s="51"/>
      <c r="CC439" s="51"/>
      <c r="CD439" s="51"/>
      <c r="CE439" s="51"/>
      <c r="CF439" s="51"/>
      <c r="CG439" s="51"/>
      <c r="CH439" s="51"/>
      <c r="CI439" s="51"/>
      <c r="CJ439" s="51"/>
      <c r="CK439" s="51"/>
      <c r="CL439" s="51"/>
      <c r="CM439" s="51"/>
      <c r="CN439" s="51"/>
      <c r="CO439" s="51"/>
      <c r="CP439" s="51"/>
      <c r="CQ439" s="51"/>
      <c r="CR439" s="51"/>
      <c r="CS439" s="51"/>
      <c r="CT439" s="51"/>
      <c r="CU439" s="51"/>
      <c r="CV439" s="51"/>
      <c r="CW439" s="51"/>
      <c r="CX439" s="51"/>
      <c r="CY439" s="51"/>
      <c r="CZ439" s="51"/>
      <c r="DA439" s="51"/>
      <c r="DB439" s="51"/>
      <c r="DC439" s="51"/>
      <c r="DD439" s="51"/>
      <c r="DE439" s="51"/>
      <c r="DF439" s="51"/>
      <c r="DG439" s="51"/>
    </row>
    <row r="440">
      <c r="A440" s="51"/>
      <c r="B440" s="136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  <c r="BR440" s="51"/>
      <c r="BS440" s="51"/>
      <c r="BT440" s="51"/>
      <c r="BU440" s="51"/>
      <c r="BV440" s="51"/>
      <c r="BW440" s="51"/>
      <c r="BX440" s="51"/>
      <c r="BY440" s="51"/>
      <c r="BZ440" s="51"/>
      <c r="CA440" s="51"/>
      <c r="CB440" s="51"/>
      <c r="CC440" s="51"/>
      <c r="CD440" s="51"/>
      <c r="CE440" s="51"/>
      <c r="CF440" s="51"/>
      <c r="CG440" s="51"/>
      <c r="CH440" s="51"/>
      <c r="CI440" s="51"/>
      <c r="CJ440" s="51"/>
      <c r="CK440" s="51"/>
      <c r="CL440" s="51"/>
      <c r="CM440" s="51"/>
      <c r="CN440" s="51"/>
      <c r="CO440" s="51"/>
      <c r="CP440" s="51"/>
      <c r="CQ440" s="51"/>
      <c r="CR440" s="51"/>
      <c r="CS440" s="51"/>
      <c r="CT440" s="51"/>
      <c r="CU440" s="51"/>
      <c r="CV440" s="51"/>
      <c r="CW440" s="51"/>
      <c r="CX440" s="51"/>
      <c r="CY440" s="51"/>
      <c r="CZ440" s="51"/>
      <c r="DA440" s="51"/>
      <c r="DB440" s="51"/>
      <c r="DC440" s="51"/>
      <c r="DD440" s="51"/>
      <c r="DE440" s="51"/>
      <c r="DF440" s="51"/>
      <c r="DG440" s="51"/>
    </row>
    <row r="441">
      <c r="A441" s="51"/>
      <c r="B441" s="136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51"/>
      <c r="BS441" s="51"/>
      <c r="BT441" s="51"/>
      <c r="BU441" s="51"/>
      <c r="BV441" s="51"/>
      <c r="BW441" s="51"/>
      <c r="BX441" s="51"/>
      <c r="BY441" s="51"/>
      <c r="BZ441" s="51"/>
      <c r="CA441" s="51"/>
      <c r="CB441" s="51"/>
      <c r="CC441" s="51"/>
      <c r="CD441" s="51"/>
      <c r="CE441" s="51"/>
      <c r="CF441" s="51"/>
      <c r="CG441" s="51"/>
      <c r="CH441" s="51"/>
      <c r="CI441" s="51"/>
      <c r="CJ441" s="51"/>
      <c r="CK441" s="51"/>
      <c r="CL441" s="51"/>
      <c r="CM441" s="51"/>
      <c r="CN441" s="51"/>
      <c r="CO441" s="51"/>
      <c r="CP441" s="51"/>
      <c r="CQ441" s="51"/>
      <c r="CR441" s="51"/>
      <c r="CS441" s="51"/>
      <c r="CT441" s="51"/>
      <c r="CU441" s="51"/>
      <c r="CV441" s="51"/>
      <c r="CW441" s="51"/>
      <c r="CX441" s="51"/>
      <c r="CY441" s="51"/>
      <c r="CZ441" s="51"/>
      <c r="DA441" s="51"/>
      <c r="DB441" s="51"/>
      <c r="DC441" s="51"/>
      <c r="DD441" s="51"/>
      <c r="DE441" s="51"/>
      <c r="DF441" s="51"/>
      <c r="DG441" s="51"/>
    </row>
    <row r="442">
      <c r="A442" s="51"/>
      <c r="B442" s="136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51"/>
      <c r="BS442" s="51"/>
      <c r="BT442" s="51"/>
      <c r="BU442" s="51"/>
      <c r="BV442" s="51"/>
      <c r="BW442" s="51"/>
      <c r="BX442" s="51"/>
      <c r="BY442" s="51"/>
      <c r="BZ442" s="51"/>
      <c r="CA442" s="51"/>
      <c r="CB442" s="51"/>
      <c r="CC442" s="51"/>
      <c r="CD442" s="51"/>
      <c r="CE442" s="51"/>
      <c r="CF442" s="51"/>
      <c r="CG442" s="51"/>
      <c r="CH442" s="51"/>
      <c r="CI442" s="51"/>
      <c r="CJ442" s="51"/>
      <c r="CK442" s="51"/>
      <c r="CL442" s="51"/>
      <c r="CM442" s="51"/>
      <c r="CN442" s="51"/>
      <c r="CO442" s="51"/>
      <c r="CP442" s="51"/>
      <c r="CQ442" s="51"/>
      <c r="CR442" s="51"/>
      <c r="CS442" s="51"/>
      <c r="CT442" s="51"/>
      <c r="CU442" s="51"/>
      <c r="CV442" s="51"/>
      <c r="CW442" s="51"/>
      <c r="CX442" s="51"/>
      <c r="CY442" s="51"/>
      <c r="CZ442" s="51"/>
      <c r="DA442" s="51"/>
      <c r="DB442" s="51"/>
      <c r="DC442" s="51"/>
      <c r="DD442" s="51"/>
      <c r="DE442" s="51"/>
      <c r="DF442" s="51"/>
      <c r="DG442" s="51"/>
    </row>
    <row r="443">
      <c r="A443" s="51"/>
      <c r="B443" s="136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  <c r="BR443" s="51"/>
      <c r="BS443" s="51"/>
      <c r="BT443" s="51"/>
      <c r="BU443" s="51"/>
      <c r="BV443" s="51"/>
      <c r="BW443" s="51"/>
      <c r="BX443" s="51"/>
      <c r="BY443" s="51"/>
      <c r="BZ443" s="51"/>
      <c r="CA443" s="51"/>
      <c r="CB443" s="51"/>
      <c r="CC443" s="51"/>
      <c r="CD443" s="51"/>
      <c r="CE443" s="51"/>
      <c r="CF443" s="51"/>
      <c r="CG443" s="51"/>
      <c r="CH443" s="51"/>
      <c r="CI443" s="51"/>
      <c r="CJ443" s="51"/>
      <c r="CK443" s="51"/>
      <c r="CL443" s="51"/>
      <c r="CM443" s="51"/>
      <c r="CN443" s="51"/>
      <c r="CO443" s="51"/>
      <c r="CP443" s="51"/>
      <c r="CQ443" s="51"/>
      <c r="CR443" s="51"/>
      <c r="CS443" s="51"/>
      <c r="CT443" s="51"/>
      <c r="CU443" s="51"/>
      <c r="CV443" s="51"/>
      <c r="CW443" s="51"/>
      <c r="CX443" s="51"/>
      <c r="CY443" s="51"/>
      <c r="CZ443" s="51"/>
      <c r="DA443" s="51"/>
      <c r="DB443" s="51"/>
      <c r="DC443" s="51"/>
      <c r="DD443" s="51"/>
      <c r="DE443" s="51"/>
      <c r="DF443" s="51"/>
      <c r="DG443" s="51"/>
    </row>
    <row r="444">
      <c r="A444" s="51"/>
      <c r="B444" s="136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  <c r="BR444" s="51"/>
      <c r="BS444" s="51"/>
      <c r="BT444" s="51"/>
      <c r="BU444" s="51"/>
      <c r="BV444" s="51"/>
      <c r="BW444" s="51"/>
      <c r="BX444" s="51"/>
      <c r="BY444" s="51"/>
      <c r="BZ444" s="51"/>
      <c r="CA444" s="51"/>
      <c r="CB444" s="51"/>
      <c r="CC444" s="51"/>
      <c r="CD444" s="51"/>
      <c r="CE444" s="51"/>
      <c r="CF444" s="51"/>
      <c r="CG444" s="51"/>
      <c r="CH444" s="51"/>
      <c r="CI444" s="51"/>
      <c r="CJ444" s="51"/>
      <c r="CK444" s="51"/>
      <c r="CL444" s="51"/>
      <c r="CM444" s="51"/>
      <c r="CN444" s="51"/>
      <c r="CO444" s="51"/>
      <c r="CP444" s="51"/>
      <c r="CQ444" s="51"/>
      <c r="CR444" s="51"/>
      <c r="CS444" s="51"/>
      <c r="CT444" s="51"/>
      <c r="CU444" s="51"/>
      <c r="CV444" s="51"/>
      <c r="CW444" s="51"/>
      <c r="CX444" s="51"/>
      <c r="CY444" s="51"/>
      <c r="CZ444" s="51"/>
      <c r="DA444" s="51"/>
      <c r="DB444" s="51"/>
      <c r="DC444" s="51"/>
      <c r="DD444" s="51"/>
      <c r="DE444" s="51"/>
      <c r="DF444" s="51"/>
      <c r="DG444" s="51"/>
    </row>
    <row r="445">
      <c r="A445" s="51"/>
      <c r="B445" s="136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  <c r="BR445" s="51"/>
      <c r="BS445" s="51"/>
      <c r="BT445" s="51"/>
      <c r="BU445" s="51"/>
      <c r="BV445" s="51"/>
      <c r="BW445" s="51"/>
      <c r="BX445" s="51"/>
      <c r="BY445" s="51"/>
      <c r="BZ445" s="51"/>
      <c r="CA445" s="51"/>
      <c r="CB445" s="51"/>
      <c r="CC445" s="51"/>
      <c r="CD445" s="51"/>
      <c r="CE445" s="51"/>
      <c r="CF445" s="51"/>
      <c r="CG445" s="51"/>
      <c r="CH445" s="51"/>
      <c r="CI445" s="51"/>
      <c r="CJ445" s="51"/>
      <c r="CK445" s="51"/>
      <c r="CL445" s="51"/>
      <c r="CM445" s="51"/>
      <c r="CN445" s="51"/>
      <c r="CO445" s="51"/>
      <c r="CP445" s="51"/>
      <c r="CQ445" s="51"/>
      <c r="CR445" s="51"/>
      <c r="CS445" s="51"/>
      <c r="CT445" s="51"/>
      <c r="CU445" s="51"/>
      <c r="CV445" s="51"/>
      <c r="CW445" s="51"/>
      <c r="CX445" s="51"/>
      <c r="CY445" s="51"/>
      <c r="CZ445" s="51"/>
      <c r="DA445" s="51"/>
      <c r="DB445" s="51"/>
      <c r="DC445" s="51"/>
      <c r="DD445" s="51"/>
      <c r="DE445" s="51"/>
      <c r="DF445" s="51"/>
      <c r="DG445" s="51"/>
    </row>
    <row r="446">
      <c r="A446" s="51"/>
      <c r="B446" s="136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  <c r="BR446" s="51"/>
      <c r="BS446" s="51"/>
      <c r="BT446" s="51"/>
      <c r="BU446" s="51"/>
      <c r="BV446" s="51"/>
      <c r="BW446" s="51"/>
      <c r="BX446" s="51"/>
      <c r="BY446" s="51"/>
      <c r="BZ446" s="51"/>
      <c r="CA446" s="51"/>
      <c r="CB446" s="51"/>
      <c r="CC446" s="51"/>
      <c r="CD446" s="51"/>
      <c r="CE446" s="51"/>
      <c r="CF446" s="51"/>
      <c r="CG446" s="51"/>
      <c r="CH446" s="51"/>
      <c r="CI446" s="51"/>
      <c r="CJ446" s="51"/>
      <c r="CK446" s="51"/>
      <c r="CL446" s="51"/>
      <c r="CM446" s="51"/>
      <c r="CN446" s="51"/>
      <c r="CO446" s="51"/>
      <c r="CP446" s="51"/>
      <c r="CQ446" s="51"/>
      <c r="CR446" s="51"/>
      <c r="CS446" s="51"/>
      <c r="CT446" s="51"/>
      <c r="CU446" s="51"/>
      <c r="CV446" s="51"/>
      <c r="CW446" s="51"/>
      <c r="CX446" s="51"/>
      <c r="CY446" s="51"/>
      <c r="CZ446" s="51"/>
      <c r="DA446" s="51"/>
      <c r="DB446" s="51"/>
      <c r="DC446" s="51"/>
      <c r="DD446" s="51"/>
      <c r="DE446" s="51"/>
      <c r="DF446" s="51"/>
      <c r="DG446" s="51"/>
    </row>
    <row r="447">
      <c r="A447" s="51"/>
      <c r="B447" s="136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  <c r="BR447" s="51"/>
      <c r="BS447" s="51"/>
      <c r="BT447" s="51"/>
      <c r="BU447" s="51"/>
      <c r="BV447" s="51"/>
      <c r="BW447" s="51"/>
      <c r="BX447" s="51"/>
      <c r="BY447" s="51"/>
      <c r="BZ447" s="51"/>
      <c r="CA447" s="51"/>
      <c r="CB447" s="51"/>
      <c r="CC447" s="51"/>
      <c r="CD447" s="51"/>
      <c r="CE447" s="51"/>
      <c r="CF447" s="51"/>
      <c r="CG447" s="51"/>
      <c r="CH447" s="51"/>
      <c r="CI447" s="51"/>
      <c r="CJ447" s="51"/>
      <c r="CK447" s="51"/>
      <c r="CL447" s="51"/>
      <c r="CM447" s="51"/>
      <c r="CN447" s="51"/>
      <c r="CO447" s="51"/>
      <c r="CP447" s="51"/>
      <c r="CQ447" s="51"/>
      <c r="CR447" s="51"/>
      <c r="CS447" s="51"/>
      <c r="CT447" s="51"/>
      <c r="CU447" s="51"/>
      <c r="CV447" s="51"/>
      <c r="CW447" s="51"/>
      <c r="CX447" s="51"/>
      <c r="CY447" s="51"/>
      <c r="CZ447" s="51"/>
      <c r="DA447" s="51"/>
      <c r="DB447" s="51"/>
      <c r="DC447" s="51"/>
      <c r="DD447" s="51"/>
      <c r="DE447" s="51"/>
      <c r="DF447" s="51"/>
      <c r="DG447" s="51"/>
    </row>
    <row r="448">
      <c r="A448" s="51"/>
      <c r="B448" s="136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  <c r="BR448" s="51"/>
      <c r="BS448" s="51"/>
      <c r="BT448" s="51"/>
      <c r="BU448" s="51"/>
      <c r="BV448" s="51"/>
      <c r="BW448" s="51"/>
      <c r="BX448" s="51"/>
      <c r="BY448" s="51"/>
      <c r="BZ448" s="51"/>
      <c r="CA448" s="51"/>
      <c r="CB448" s="51"/>
      <c r="CC448" s="51"/>
      <c r="CD448" s="51"/>
      <c r="CE448" s="51"/>
      <c r="CF448" s="51"/>
      <c r="CG448" s="51"/>
      <c r="CH448" s="51"/>
      <c r="CI448" s="51"/>
      <c r="CJ448" s="51"/>
      <c r="CK448" s="51"/>
      <c r="CL448" s="51"/>
      <c r="CM448" s="51"/>
      <c r="CN448" s="51"/>
      <c r="CO448" s="51"/>
      <c r="CP448" s="51"/>
      <c r="CQ448" s="51"/>
      <c r="CR448" s="51"/>
      <c r="CS448" s="51"/>
      <c r="CT448" s="51"/>
      <c r="CU448" s="51"/>
      <c r="CV448" s="51"/>
      <c r="CW448" s="51"/>
      <c r="CX448" s="51"/>
      <c r="CY448" s="51"/>
      <c r="CZ448" s="51"/>
      <c r="DA448" s="51"/>
      <c r="DB448" s="51"/>
      <c r="DC448" s="51"/>
      <c r="DD448" s="51"/>
      <c r="DE448" s="51"/>
      <c r="DF448" s="51"/>
      <c r="DG448" s="51"/>
    </row>
    <row r="449">
      <c r="A449" s="51"/>
      <c r="B449" s="136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  <c r="BT449" s="51"/>
      <c r="BU449" s="51"/>
      <c r="BV449" s="51"/>
      <c r="BW449" s="51"/>
      <c r="BX449" s="51"/>
      <c r="BY449" s="51"/>
      <c r="BZ449" s="51"/>
      <c r="CA449" s="51"/>
      <c r="CB449" s="51"/>
      <c r="CC449" s="51"/>
      <c r="CD449" s="51"/>
      <c r="CE449" s="51"/>
      <c r="CF449" s="51"/>
      <c r="CG449" s="51"/>
      <c r="CH449" s="51"/>
      <c r="CI449" s="51"/>
      <c r="CJ449" s="51"/>
      <c r="CK449" s="51"/>
      <c r="CL449" s="51"/>
      <c r="CM449" s="51"/>
      <c r="CN449" s="51"/>
      <c r="CO449" s="51"/>
      <c r="CP449" s="51"/>
      <c r="CQ449" s="51"/>
      <c r="CR449" s="51"/>
      <c r="CS449" s="51"/>
      <c r="CT449" s="51"/>
      <c r="CU449" s="51"/>
      <c r="CV449" s="51"/>
      <c r="CW449" s="51"/>
      <c r="CX449" s="51"/>
      <c r="CY449" s="51"/>
      <c r="CZ449" s="51"/>
      <c r="DA449" s="51"/>
      <c r="DB449" s="51"/>
      <c r="DC449" s="51"/>
      <c r="DD449" s="51"/>
      <c r="DE449" s="51"/>
      <c r="DF449" s="51"/>
      <c r="DG449" s="51"/>
    </row>
    <row r="450">
      <c r="A450" s="51"/>
      <c r="B450" s="136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  <c r="BW450" s="51"/>
      <c r="BX450" s="51"/>
      <c r="BY450" s="51"/>
      <c r="BZ450" s="51"/>
      <c r="CA450" s="51"/>
      <c r="CB450" s="51"/>
      <c r="CC450" s="51"/>
      <c r="CD450" s="51"/>
      <c r="CE450" s="51"/>
      <c r="CF450" s="51"/>
      <c r="CG450" s="51"/>
      <c r="CH450" s="51"/>
      <c r="CI450" s="51"/>
      <c r="CJ450" s="51"/>
      <c r="CK450" s="51"/>
      <c r="CL450" s="51"/>
      <c r="CM450" s="51"/>
      <c r="CN450" s="51"/>
      <c r="CO450" s="51"/>
      <c r="CP450" s="51"/>
      <c r="CQ450" s="51"/>
      <c r="CR450" s="51"/>
      <c r="CS450" s="51"/>
      <c r="CT450" s="51"/>
      <c r="CU450" s="51"/>
      <c r="CV450" s="51"/>
      <c r="CW450" s="51"/>
      <c r="CX450" s="51"/>
      <c r="CY450" s="51"/>
      <c r="CZ450" s="51"/>
      <c r="DA450" s="51"/>
      <c r="DB450" s="51"/>
      <c r="DC450" s="51"/>
      <c r="DD450" s="51"/>
      <c r="DE450" s="51"/>
      <c r="DF450" s="51"/>
      <c r="DG450" s="51"/>
    </row>
    <row r="451">
      <c r="A451" s="51"/>
      <c r="B451" s="136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  <c r="BT451" s="51"/>
      <c r="BU451" s="51"/>
      <c r="BV451" s="51"/>
      <c r="BW451" s="51"/>
      <c r="BX451" s="51"/>
      <c r="BY451" s="51"/>
      <c r="BZ451" s="51"/>
      <c r="CA451" s="51"/>
      <c r="CB451" s="51"/>
      <c r="CC451" s="51"/>
      <c r="CD451" s="51"/>
      <c r="CE451" s="51"/>
      <c r="CF451" s="51"/>
      <c r="CG451" s="51"/>
      <c r="CH451" s="51"/>
      <c r="CI451" s="51"/>
      <c r="CJ451" s="51"/>
      <c r="CK451" s="51"/>
      <c r="CL451" s="51"/>
      <c r="CM451" s="51"/>
      <c r="CN451" s="51"/>
      <c r="CO451" s="51"/>
      <c r="CP451" s="51"/>
      <c r="CQ451" s="51"/>
      <c r="CR451" s="51"/>
      <c r="CS451" s="51"/>
      <c r="CT451" s="51"/>
      <c r="CU451" s="51"/>
      <c r="CV451" s="51"/>
      <c r="CW451" s="51"/>
      <c r="CX451" s="51"/>
      <c r="CY451" s="51"/>
      <c r="CZ451" s="51"/>
      <c r="DA451" s="51"/>
      <c r="DB451" s="51"/>
      <c r="DC451" s="51"/>
      <c r="DD451" s="51"/>
      <c r="DE451" s="51"/>
      <c r="DF451" s="51"/>
      <c r="DG451" s="51"/>
    </row>
    <row r="452">
      <c r="A452" s="51"/>
      <c r="B452" s="136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  <c r="BT452" s="51"/>
      <c r="BU452" s="51"/>
      <c r="BV452" s="51"/>
      <c r="BW452" s="51"/>
      <c r="BX452" s="51"/>
      <c r="BY452" s="51"/>
      <c r="BZ452" s="51"/>
      <c r="CA452" s="51"/>
      <c r="CB452" s="51"/>
      <c r="CC452" s="51"/>
      <c r="CD452" s="51"/>
      <c r="CE452" s="51"/>
      <c r="CF452" s="51"/>
      <c r="CG452" s="51"/>
      <c r="CH452" s="51"/>
      <c r="CI452" s="51"/>
      <c r="CJ452" s="51"/>
      <c r="CK452" s="51"/>
      <c r="CL452" s="51"/>
      <c r="CM452" s="51"/>
      <c r="CN452" s="51"/>
      <c r="CO452" s="51"/>
      <c r="CP452" s="51"/>
      <c r="CQ452" s="51"/>
      <c r="CR452" s="51"/>
      <c r="CS452" s="51"/>
      <c r="CT452" s="51"/>
      <c r="CU452" s="51"/>
      <c r="CV452" s="51"/>
      <c r="CW452" s="51"/>
      <c r="CX452" s="51"/>
      <c r="CY452" s="51"/>
      <c r="CZ452" s="51"/>
      <c r="DA452" s="51"/>
      <c r="DB452" s="51"/>
      <c r="DC452" s="51"/>
      <c r="DD452" s="51"/>
      <c r="DE452" s="51"/>
      <c r="DF452" s="51"/>
      <c r="DG452" s="51"/>
    </row>
    <row r="453">
      <c r="A453" s="51"/>
      <c r="B453" s="136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  <c r="BT453" s="51"/>
      <c r="BU453" s="51"/>
      <c r="BV453" s="51"/>
      <c r="BW453" s="51"/>
      <c r="BX453" s="51"/>
      <c r="BY453" s="51"/>
      <c r="BZ453" s="51"/>
      <c r="CA453" s="51"/>
      <c r="CB453" s="51"/>
      <c r="CC453" s="51"/>
      <c r="CD453" s="51"/>
      <c r="CE453" s="51"/>
      <c r="CF453" s="51"/>
      <c r="CG453" s="51"/>
      <c r="CH453" s="51"/>
      <c r="CI453" s="51"/>
      <c r="CJ453" s="51"/>
      <c r="CK453" s="51"/>
      <c r="CL453" s="51"/>
      <c r="CM453" s="51"/>
      <c r="CN453" s="51"/>
      <c r="CO453" s="51"/>
      <c r="CP453" s="51"/>
      <c r="CQ453" s="51"/>
      <c r="CR453" s="51"/>
      <c r="CS453" s="51"/>
      <c r="CT453" s="51"/>
      <c r="CU453" s="51"/>
      <c r="CV453" s="51"/>
      <c r="CW453" s="51"/>
      <c r="CX453" s="51"/>
      <c r="CY453" s="51"/>
      <c r="CZ453" s="51"/>
      <c r="DA453" s="51"/>
      <c r="DB453" s="51"/>
      <c r="DC453" s="51"/>
      <c r="DD453" s="51"/>
      <c r="DE453" s="51"/>
      <c r="DF453" s="51"/>
      <c r="DG453" s="51"/>
    </row>
    <row r="454">
      <c r="A454" s="51"/>
      <c r="B454" s="136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  <c r="BW454" s="51"/>
      <c r="BX454" s="51"/>
      <c r="BY454" s="51"/>
      <c r="BZ454" s="51"/>
      <c r="CA454" s="51"/>
      <c r="CB454" s="51"/>
      <c r="CC454" s="51"/>
      <c r="CD454" s="51"/>
      <c r="CE454" s="51"/>
      <c r="CF454" s="51"/>
      <c r="CG454" s="51"/>
      <c r="CH454" s="51"/>
      <c r="CI454" s="51"/>
      <c r="CJ454" s="51"/>
      <c r="CK454" s="51"/>
      <c r="CL454" s="51"/>
      <c r="CM454" s="51"/>
      <c r="CN454" s="51"/>
      <c r="CO454" s="51"/>
      <c r="CP454" s="51"/>
      <c r="CQ454" s="51"/>
      <c r="CR454" s="51"/>
      <c r="CS454" s="51"/>
      <c r="CT454" s="51"/>
      <c r="CU454" s="51"/>
      <c r="CV454" s="51"/>
      <c r="CW454" s="51"/>
      <c r="CX454" s="51"/>
      <c r="CY454" s="51"/>
      <c r="CZ454" s="51"/>
      <c r="DA454" s="51"/>
      <c r="DB454" s="51"/>
      <c r="DC454" s="51"/>
      <c r="DD454" s="51"/>
      <c r="DE454" s="51"/>
      <c r="DF454" s="51"/>
      <c r="DG454" s="51"/>
    </row>
    <row r="455">
      <c r="A455" s="51"/>
      <c r="B455" s="136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  <c r="BT455" s="51"/>
      <c r="BU455" s="51"/>
      <c r="BV455" s="51"/>
      <c r="BW455" s="51"/>
      <c r="BX455" s="51"/>
      <c r="BY455" s="51"/>
      <c r="BZ455" s="51"/>
      <c r="CA455" s="51"/>
      <c r="CB455" s="51"/>
      <c r="CC455" s="51"/>
      <c r="CD455" s="51"/>
      <c r="CE455" s="51"/>
      <c r="CF455" s="51"/>
      <c r="CG455" s="51"/>
      <c r="CH455" s="51"/>
      <c r="CI455" s="51"/>
      <c r="CJ455" s="51"/>
      <c r="CK455" s="51"/>
      <c r="CL455" s="51"/>
      <c r="CM455" s="51"/>
      <c r="CN455" s="51"/>
      <c r="CO455" s="51"/>
      <c r="CP455" s="51"/>
      <c r="CQ455" s="51"/>
      <c r="CR455" s="51"/>
      <c r="CS455" s="51"/>
      <c r="CT455" s="51"/>
      <c r="CU455" s="51"/>
      <c r="CV455" s="51"/>
      <c r="CW455" s="51"/>
      <c r="CX455" s="51"/>
      <c r="CY455" s="51"/>
      <c r="CZ455" s="51"/>
      <c r="DA455" s="51"/>
      <c r="DB455" s="51"/>
      <c r="DC455" s="51"/>
      <c r="DD455" s="51"/>
      <c r="DE455" s="51"/>
      <c r="DF455" s="51"/>
      <c r="DG455" s="51"/>
    </row>
    <row r="456">
      <c r="A456" s="51"/>
      <c r="B456" s="136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  <c r="BT456" s="51"/>
      <c r="BU456" s="51"/>
      <c r="BV456" s="51"/>
      <c r="BW456" s="51"/>
      <c r="BX456" s="51"/>
      <c r="BY456" s="51"/>
      <c r="BZ456" s="51"/>
      <c r="CA456" s="51"/>
      <c r="CB456" s="51"/>
      <c r="CC456" s="51"/>
      <c r="CD456" s="51"/>
      <c r="CE456" s="51"/>
      <c r="CF456" s="51"/>
      <c r="CG456" s="51"/>
      <c r="CH456" s="51"/>
      <c r="CI456" s="51"/>
      <c r="CJ456" s="51"/>
      <c r="CK456" s="51"/>
      <c r="CL456" s="51"/>
      <c r="CM456" s="51"/>
      <c r="CN456" s="51"/>
      <c r="CO456" s="51"/>
      <c r="CP456" s="51"/>
      <c r="CQ456" s="51"/>
      <c r="CR456" s="51"/>
      <c r="CS456" s="51"/>
      <c r="CT456" s="51"/>
      <c r="CU456" s="51"/>
      <c r="CV456" s="51"/>
      <c r="CW456" s="51"/>
      <c r="CX456" s="51"/>
      <c r="CY456" s="51"/>
      <c r="CZ456" s="51"/>
      <c r="DA456" s="51"/>
      <c r="DB456" s="51"/>
      <c r="DC456" s="51"/>
      <c r="DD456" s="51"/>
      <c r="DE456" s="51"/>
      <c r="DF456" s="51"/>
      <c r="DG456" s="51"/>
    </row>
    <row r="457">
      <c r="A457" s="51"/>
      <c r="B457" s="136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  <c r="BT457" s="51"/>
      <c r="BU457" s="51"/>
      <c r="BV457" s="51"/>
      <c r="BW457" s="51"/>
      <c r="BX457" s="51"/>
      <c r="BY457" s="51"/>
      <c r="BZ457" s="51"/>
      <c r="CA457" s="51"/>
      <c r="CB457" s="51"/>
      <c r="CC457" s="51"/>
      <c r="CD457" s="51"/>
      <c r="CE457" s="51"/>
      <c r="CF457" s="51"/>
      <c r="CG457" s="51"/>
      <c r="CH457" s="51"/>
      <c r="CI457" s="51"/>
      <c r="CJ457" s="51"/>
      <c r="CK457" s="51"/>
      <c r="CL457" s="51"/>
      <c r="CM457" s="51"/>
      <c r="CN457" s="51"/>
      <c r="CO457" s="51"/>
      <c r="CP457" s="51"/>
      <c r="CQ457" s="51"/>
      <c r="CR457" s="51"/>
      <c r="CS457" s="51"/>
      <c r="CT457" s="51"/>
      <c r="CU457" s="51"/>
      <c r="CV457" s="51"/>
      <c r="CW457" s="51"/>
      <c r="CX457" s="51"/>
      <c r="CY457" s="51"/>
      <c r="CZ457" s="51"/>
      <c r="DA457" s="51"/>
      <c r="DB457" s="51"/>
      <c r="DC457" s="51"/>
      <c r="DD457" s="51"/>
      <c r="DE457" s="51"/>
      <c r="DF457" s="51"/>
      <c r="DG457" s="51"/>
    </row>
    <row r="458">
      <c r="A458" s="51"/>
      <c r="B458" s="136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  <c r="BW458" s="51"/>
      <c r="BX458" s="51"/>
      <c r="BY458" s="51"/>
      <c r="BZ458" s="51"/>
      <c r="CA458" s="51"/>
      <c r="CB458" s="51"/>
      <c r="CC458" s="51"/>
      <c r="CD458" s="51"/>
      <c r="CE458" s="51"/>
      <c r="CF458" s="51"/>
      <c r="CG458" s="51"/>
      <c r="CH458" s="51"/>
      <c r="CI458" s="51"/>
      <c r="CJ458" s="51"/>
      <c r="CK458" s="51"/>
      <c r="CL458" s="51"/>
      <c r="CM458" s="51"/>
      <c r="CN458" s="51"/>
      <c r="CO458" s="51"/>
      <c r="CP458" s="51"/>
      <c r="CQ458" s="51"/>
      <c r="CR458" s="51"/>
      <c r="CS458" s="51"/>
      <c r="CT458" s="51"/>
      <c r="CU458" s="51"/>
      <c r="CV458" s="51"/>
      <c r="CW458" s="51"/>
      <c r="CX458" s="51"/>
      <c r="CY458" s="51"/>
      <c r="CZ458" s="51"/>
      <c r="DA458" s="51"/>
      <c r="DB458" s="51"/>
      <c r="DC458" s="51"/>
      <c r="DD458" s="51"/>
      <c r="DE458" s="51"/>
      <c r="DF458" s="51"/>
      <c r="DG458" s="51"/>
    </row>
    <row r="459">
      <c r="A459" s="51"/>
      <c r="B459" s="136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  <c r="BR459" s="51"/>
      <c r="BS459" s="51"/>
      <c r="BT459" s="51"/>
      <c r="BU459" s="51"/>
      <c r="BV459" s="51"/>
      <c r="BW459" s="51"/>
      <c r="BX459" s="51"/>
      <c r="BY459" s="51"/>
      <c r="BZ459" s="51"/>
      <c r="CA459" s="51"/>
      <c r="CB459" s="51"/>
      <c r="CC459" s="51"/>
      <c r="CD459" s="51"/>
      <c r="CE459" s="51"/>
      <c r="CF459" s="51"/>
      <c r="CG459" s="51"/>
      <c r="CH459" s="51"/>
      <c r="CI459" s="51"/>
      <c r="CJ459" s="51"/>
      <c r="CK459" s="51"/>
      <c r="CL459" s="51"/>
      <c r="CM459" s="51"/>
      <c r="CN459" s="51"/>
      <c r="CO459" s="51"/>
      <c r="CP459" s="51"/>
      <c r="CQ459" s="51"/>
      <c r="CR459" s="51"/>
      <c r="CS459" s="51"/>
      <c r="CT459" s="51"/>
      <c r="CU459" s="51"/>
      <c r="CV459" s="51"/>
      <c r="CW459" s="51"/>
      <c r="CX459" s="51"/>
      <c r="CY459" s="51"/>
      <c r="CZ459" s="51"/>
      <c r="DA459" s="51"/>
      <c r="DB459" s="51"/>
      <c r="DC459" s="51"/>
      <c r="DD459" s="51"/>
      <c r="DE459" s="51"/>
      <c r="DF459" s="51"/>
      <c r="DG459" s="51"/>
    </row>
    <row r="460">
      <c r="A460" s="51"/>
      <c r="B460" s="136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  <c r="BR460" s="51"/>
      <c r="BS460" s="51"/>
      <c r="BT460" s="51"/>
      <c r="BU460" s="51"/>
      <c r="BV460" s="51"/>
      <c r="BW460" s="51"/>
      <c r="BX460" s="51"/>
      <c r="BY460" s="51"/>
      <c r="BZ460" s="51"/>
      <c r="CA460" s="51"/>
      <c r="CB460" s="51"/>
      <c r="CC460" s="51"/>
      <c r="CD460" s="51"/>
      <c r="CE460" s="51"/>
      <c r="CF460" s="51"/>
      <c r="CG460" s="51"/>
      <c r="CH460" s="51"/>
      <c r="CI460" s="51"/>
      <c r="CJ460" s="51"/>
      <c r="CK460" s="51"/>
      <c r="CL460" s="51"/>
      <c r="CM460" s="51"/>
      <c r="CN460" s="51"/>
      <c r="CO460" s="51"/>
      <c r="CP460" s="51"/>
      <c r="CQ460" s="51"/>
      <c r="CR460" s="51"/>
      <c r="CS460" s="51"/>
      <c r="CT460" s="51"/>
      <c r="CU460" s="51"/>
      <c r="CV460" s="51"/>
      <c r="CW460" s="51"/>
      <c r="CX460" s="51"/>
      <c r="CY460" s="51"/>
      <c r="CZ460" s="51"/>
      <c r="DA460" s="51"/>
      <c r="DB460" s="51"/>
      <c r="DC460" s="51"/>
      <c r="DD460" s="51"/>
      <c r="DE460" s="51"/>
      <c r="DF460" s="51"/>
      <c r="DG460" s="51"/>
    </row>
    <row r="461">
      <c r="A461" s="51"/>
      <c r="B461" s="136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  <c r="BR461" s="51"/>
      <c r="BS461" s="51"/>
      <c r="BT461" s="51"/>
      <c r="BU461" s="51"/>
      <c r="BV461" s="51"/>
      <c r="BW461" s="51"/>
      <c r="BX461" s="51"/>
      <c r="BY461" s="51"/>
      <c r="BZ461" s="51"/>
      <c r="CA461" s="51"/>
      <c r="CB461" s="51"/>
      <c r="CC461" s="51"/>
      <c r="CD461" s="51"/>
      <c r="CE461" s="51"/>
      <c r="CF461" s="51"/>
      <c r="CG461" s="51"/>
      <c r="CH461" s="51"/>
      <c r="CI461" s="51"/>
      <c r="CJ461" s="51"/>
      <c r="CK461" s="51"/>
      <c r="CL461" s="51"/>
      <c r="CM461" s="51"/>
      <c r="CN461" s="51"/>
      <c r="CO461" s="51"/>
      <c r="CP461" s="51"/>
      <c r="CQ461" s="51"/>
      <c r="CR461" s="51"/>
      <c r="CS461" s="51"/>
      <c r="CT461" s="51"/>
      <c r="CU461" s="51"/>
      <c r="CV461" s="51"/>
      <c r="CW461" s="51"/>
      <c r="CX461" s="51"/>
      <c r="CY461" s="51"/>
      <c r="CZ461" s="51"/>
      <c r="DA461" s="51"/>
      <c r="DB461" s="51"/>
      <c r="DC461" s="51"/>
      <c r="DD461" s="51"/>
      <c r="DE461" s="51"/>
      <c r="DF461" s="51"/>
      <c r="DG461" s="51"/>
    </row>
    <row r="462">
      <c r="A462" s="51"/>
      <c r="B462" s="136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51"/>
      <c r="BS462" s="51"/>
      <c r="BT462" s="51"/>
      <c r="BU462" s="51"/>
      <c r="BV462" s="51"/>
      <c r="BW462" s="51"/>
      <c r="BX462" s="51"/>
      <c r="BY462" s="51"/>
      <c r="BZ462" s="51"/>
      <c r="CA462" s="51"/>
      <c r="CB462" s="51"/>
      <c r="CC462" s="51"/>
      <c r="CD462" s="51"/>
      <c r="CE462" s="51"/>
      <c r="CF462" s="51"/>
      <c r="CG462" s="51"/>
      <c r="CH462" s="51"/>
      <c r="CI462" s="51"/>
      <c r="CJ462" s="51"/>
      <c r="CK462" s="51"/>
      <c r="CL462" s="51"/>
      <c r="CM462" s="51"/>
      <c r="CN462" s="51"/>
      <c r="CO462" s="51"/>
      <c r="CP462" s="51"/>
      <c r="CQ462" s="51"/>
      <c r="CR462" s="51"/>
      <c r="CS462" s="51"/>
      <c r="CT462" s="51"/>
      <c r="CU462" s="51"/>
      <c r="CV462" s="51"/>
      <c r="CW462" s="51"/>
      <c r="CX462" s="51"/>
      <c r="CY462" s="51"/>
      <c r="CZ462" s="51"/>
      <c r="DA462" s="51"/>
      <c r="DB462" s="51"/>
      <c r="DC462" s="51"/>
      <c r="DD462" s="51"/>
      <c r="DE462" s="51"/>
      <c r="DF462" s="51"/>
      <c r="DG462" s="51"/>
    </row>
    <row r="463">
      <c r="A463" s="51"/>
      <c r="B463" s="136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  <c r="BR463" s="51"/>
      <c r="BS463" s="51"/>
      <c r="BT463" s="51"/>
      <c r="BU463" s="51"/>
      <c r="BV463" s="51"/>
      <c r="BW463" s="51"/>
      <c r="BX463" s="51"/>
      <c r="BY463" s="51"/>
      <c r="BZ463" s="51"/>
      <c r="CA463" s="51"/>
      <c r="CB463" s="51"/>
      <c r="CC463" s="51"/>
      <c r="CD463" s="51"/>
      <c r="CE463" s="51"/>
      <c r="CF463" s="51"/>
      <c r="CG463" s="51"/>
      <c r="CH463" s="51"/>
      <c r="CI463" s="51"/>
      <c r="CJ463" s="51"/>
      <c r="CK463" s="51"/>
      <c r="CL463" s="51"/>
      <c r="CM463" s="51"/>
      <c r="CN463" s="51"/>
      <c r="CO463" s="51"/>
      <c r="CP463" s="51"/>
      <c r="CQ463" s="51"/>
      <c r="CR463" s="51"/>
      <c r="CS463" s="51"/>
      <c r="CT463" s="51"/>
      <c r="CU463" s="51"/>
      <c r="CV463" s="51"/>
      <c r="CW463" s="51"/>
      <c r="CX463" s="51"/>
      <c r="CY463" s="51"/>
      <c r="CZ463" s="51"/>
      <c r="DA463" s="51"/>
      <c r="DB463" s="51"/>
      <c r="DC463" s="51"/>
      <c r="DD463" s="51"/>
      <c r="DE463" s="51"/>
      <c r="DF463" s="51"/>
      <c r="DG463" s="51"/>
    </row>
    <row r="464">
      <c r="A464" s="51"/>
      <c r="B464" s="136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  <c r="BR464" s="51"/>
      <c r="BS464" s="51"/>
      <c r="BT464" s="51"/>
      <c r="BU464" s="51"/>
      <c r="BV464" s="51"/>
      <c r="BW464" s="51"/>
      <c r="BX464" s="51"/>
      <c r="BY464" s="51"/>
      <c r="BZ464" s="51"/>
      <c r="CA464" s="51"/>
      <c r="CB464" s="51"/>
      <c r="CC464" s="51"/>
      <c r="CD464" s="51"/>
      <c r="CE464" s="51"/>
      <c r="CF464" s="51"/>
      <c r="CG464" s="51"/>
      <c r="CH464" s="51"/>
      <c r="CI464" s="51"/>
      <c r="CJ464" s="51"/>
      <c r="CK464" s="51"/>
      <c r="CL464" s="51"/>
      <c r="CM464" s="51"/>
      <c r="CN464" s="51"/>
      <c r="CO464" s="51"/>
      <c r="CP464" s="51"/>
      <c r="CQ464" s="51"/>
      <c r="CR464" s="51"/>
      <c r="CS464" s="51"/>
      <c r="CT464" s="51"/>
      <c r="CU464" s="51"/>
      <c r="CV464" s="51"/>
      <c r="CW464" s="51"/>
      <c r="CX464" s="51"/>
      <c r="CY464" s="51"/>
      <c r="CZ464" s="51"/>
      <c r="DA464" s="51"/>
      <c r="DB464" s="51"/>
      <c r="DC464" s="51"/>
      <c r="DD464" s="51"/>
      <c r="DE464" s="51"/>
      <c r="DF464" s="51"/>
      <c r="DG464" s="51"/>
    </row>
    <row r="465">
      <c r="A465" s="51"/>
      <c r="B465" s="136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  <c r="BR465" s="51"/>
      <c r="BS465" s="51"/>
      <c r="BT465" s="51"/>
      <c r="BU465" s="51"/>
      <c r="BV465" s="51"/>
      <c r="BW465" s="51"/>
      <c r="BX465" s="51"/>
      <c r="BY465" s="51"/>
      <c r="BZ465" s="51"/>
      <c r="CA465" s="51"/>
      <c r="CB465" s="51"/>
      <c r="CC465" s="51"/>
      <c r="CD465" s="51"/>
      <c r="CE465" s="51"/>
      <c r="CF465" s="51"/>
      <c r="CG465" s="51"/>
      <c r="CH465" s="51"/>
      <c r="CI465" s="51"/>
      <c r="CJ465" s="51"/>
      <c r="CK465" s="51"/>
      <c r="CL465" s="51"/>
      <c r="CM465" s="51"/>
      <c r="CN465" s="51"/>
      <c r="CO465" s="51"/>
      <c r="CP465" s="51"/>
      <c r="CQ465" s="51"/>
      <c r="CR465" s="51"/>
      <c r="CS465" s="51"/>
      <c r="CT465" s="51"/>
      <c r="CU465" s="51"/>
      <c r="CV465" s="51"/>
      <c r="CW465" s="51"/>
      <c r="CX465" s="51"/>
      <c r="CY465" s="51"/>
      <c r="CZ465" s="51"/>
      <c r="DA465" s="51"/>
      <c r="DB465" s="51"/>
      <c r="DC465" s="51"/>
      <c r="DD465" s="51"/>
      <c r="DE465" s="51"/>
      <c r="DF465" s="51"/>
      <c r="DG465" s="51"/>
    </row>
    <row r="466">
      <c r="A466" s="51"/>
      <c r="B466" s="136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  <c r="BT466" s="51"/>
      <c r="BU466" s="51"/>
      <c r="BV466" s="51"/>
      <c r="BW466" s="51"/>
      <c r="BX466" s="51"/>
      <c r="BY466" s="51"/>
      <c r="BZ466" s="51"/>
      <c r="CA466" s="51"/>
      <c r="CB466" s="51"/>
      <c r="CC466" s="51"/>
      <c r="CD466" s="51"/>
      <c r="CE466" s="51"/>
      <c r="CF466" s="51"/>
      <c r="CG466" s="51"/>
      <c r="CH466" s="51"/>
      <c r="CI466" s="51"/>
      <c r="CJ466" s="51"/>
      <c r="CK466" s="51"/>
      <c r="CL466" s="51"/>
      <c r="CM466" s="51"/>
      <c r="CN466" s="51"/>
      <c r="CO466" s="51"/>
      <c r="CP466" s="51"/>
      <c r="CQ466" s="51"/>
      <c r="CR466" s="51"/>
      <c r="CS466" s="51"/>
      <c r="CT466" s="51"/>
      <c r="CU466" s="51"/>
      <c r="CV466" s="51"/>
      <c r="CW466" s="51"/>
      <c r="CX466" s="51"/>
      <c r="CY466" s="51"/>
      <c r="CZ466" s="51"/>
      <c r="DA466" s="51"/>
      <c r="DB466" s="51"/>
      <c r="DC466" s="51"/>
      <c r="DD466" s="51"/>
      <c r="DE466" s="51"/>
      <c r="DF466" s="51"/>
      <c r="DG466" s="51"/>
    </row>
    <row r="467">
      <c r="A467" s="51"/>
      <c r="B467" s="136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51"/>
      <c r="BS467" s="51"/>
      <c r="BT467" s="51"/>
      <c r="BU467" s="51"/>
      <c r="BV467" s="51"/>
      <c r="BW467" s="51"/>
      <c r="BX467" s="51"/>
      <c r="BY467" s="51"/>
      <c r="BZ467" s="51"/>
      <c r="CA467" s="51"/>
      <c r="CB467" s="51"/>
      <c r="CC467" s="51"/>
      <c r="CD467" s="51"/>
      <c r="CE467" s="51"/>
      <c r="CF467" s="51"/>
      <c r="CG467" s="51"/>
      <c r="CH467" s="51"/>
      <c r="CI467" s="51"/>
      <c r="CJ467" s="51"/>
      <c r="CK467" s="51"/>
      <c r="CL467" s="51"/>
      <c r="CM467" s="51"/>
      <c r="CN467" s="51"/>
      <c r="CO467" s="51"/>
      <c r="CP467" s="51"/>
      <c r="CQ467" s="51"/>
      <c r="CR467" s="51"/>
      <c r="CS467" s="51"/>
      <c r="CT467" s="51"/>
      <c r="CU467" s="51"/>
      <c r="CV467" s="51"/>
      <c r="CW467" s="51"/>
      <c r="CX467" s="51"/>
      <c r="CY467" s="51"/>
      <c r="CZ467" s="51"/>
      <c r="DA467" s="51"/>
      <c r="DB467" s="51"/>
      <c r="DC467" s="51"/>
      <c r="DD467" s="51"/>
      <c r="DE467" s="51"/>
      <c r="DF467" s="51"/>
      <c r="DG467" s="51"/>
    </row>
    <row r="468">
      <c r="A468" s="51"/>
      <c r="B468" s="136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51"/>
      <c r="BS468" s="51"/>
      <c r="BT468" s="51"/>
      <c r="BU468" s="51"/>
      <c r="BV468" s="51"/>
      <c r="BW468" s="51"/>
      <c r="BX468" s="51"/>
      <c r="BY468" s="51"/>
      <c r="BZ468" s="51"/>
      <c r="CA468" s="51"/>
      <c r="CB468" s="51"/>
      <c r="CC468" s="51"/>
      <c r="CD468" s="51"/>
      <c r="CE468" s="51"/>
      <c r="CF468" s="51"/>
      <c r="CG468" s="51"/>
      <c r="CH468" s="51"/>
      <c r="CI468" s="51"/>
      <c r="CJ468" s="51"/>
      <c r="CK468" s="51"/>
      <c r="CL468" s="51"/>
      <c r="CM468" s="51"/>
      <c r="CN468" s="51"/>
      <c r="CO468" s="51"/>
      <c r="CP468" s="51"/>
      <c r="CQ468" s="51"/>
      <c r="CR468" s="51"/>
      <c r="CS468" s="51"/>
      <c r="CT468" s="51"/>
      <c r="CU468" s="51"/>
      <c r="CV468" s="51"/>
      <c r="CW468" s="51"/>
      <c r="CX468" s="51"/>
      <c r="CY468" s="51"/>
      <c r="CZ468" s="51"/>
      <c r="DA468" s="51"/>
      <c r="DB468" s="51"/>
      <c r="DC468" s="51"/>
      <c r="DD468" s="51"/>
      <c r="DE468" s="51"/>
      <c r="DF468" s="51"/>
      <c r="DG468" s="51"/>
    </row>
    <row r="469">
      <c r="A469" s="51"/>
      <c r="B469" s="136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  <c r="BV469" s="51"/>
      <c r="BW469" s="51"/>
      <c r="BX469" s="51"/>
      <c r="BY469" s="51"/>
      <c r="BZ469" s="51"/>
      <c r="CA469" s="51"/>
      <c r="CB469" s="51"/>
      <c r="CC469" s="51"/>
      <c r="CD469" s="51"/>
      <c r="CE469" s="51"/>
      <c r="CF469" s="51"/>
      <c r="CG469" s="51"/>
      <c r="CH469" s="51"/>
      <c r="CI469" s="51"/>
      <c r="CJ469" s="51"/>
      <c r="CK469" s="51"/>
      <c r="CL469" s="51"/>
      <c r="CM469" s="51"/>
      <c r="CN469" s="51"/>
      <c r="CO469" s="51"/>
      <c r="CP469" s="51"/>
      <c r="CQ469" s="51"/>
      <c r="CR469" s="51"/>
      <c r="CS469" s="51"/>
      <c r="CT469" s="51"/>
      <c r="CU469" s="51"/>
      <c r="CV469" s="51"/>
      <c r="CW469" s="51"/>
      <c r="CX469" s="51"/>
      <c r="CY469" s="51"/>
      <c r="CZ469" s="51"/>
      <c r="DA469" s="51"/>
      <c r="DB469" s="51"/>
      <c r="DC469" s="51"/>
      <c r="DD469" s="51"/>
      <c r="DE469" s="51"/>
      <c r="DF469" s="51"/>
      <c r="DG469" s="51"/>
    </row>
    <row r="470">
      <c r="A470" s="51"/>
      <c r="B470" s="136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  <c r="BV470" s="51"/>
      <c r="BW470" s="51"/>
      <c r="BX470" s="51"/>
      <c r="BY470" s="51"/>
      <c r="BZ470" s="51"/>
      <c r="CA470" s="51"/>
      <c r="CB470" s="51"/>
      <c r="CC470" s="51"/>
      <c r="CD470" s="51"/>
      <c r="CE470" s="51"/>
      <c r="CF470" s="51"/>
      <c r="CG470" s="51"/>
      <c r="CH470" s="51"/>
      <c r="CI470" s="51"/>
      <c r="CJ470" s="51"/>
      <c r="CK470" s="51"/>
      <c r="CL470" s="51"/>
      <c r="CM470" s="51"/>
      <c r="CN470" s="51"/>
      <c r="CO470" s="51"/>
      <c r="CP470" s="51"/>
      <c r="CQ470" s="51"/>
      <c r="CR470" s="51"/>
      <c r="CS470" s="51"/>
      <c r="CT470" s="51"/>
      <c r="CU470" s="51"/>
      <c r="CV470" s="51"/>
      <c r="CW470" s="51"/>
      <c r="CX470" s="51"/>
      <c r="CY470" s="51"/>
      <c r="CZ470" s="51"/>
      <c r="DA470" s="51"/>
      <c r="DB470" s="51"/>
      <c r="DC470" s="51"/>
      <c r="DD470" s="51"/>
      <c r="DE470" s="51"/>
      <c r="DF470" s="51"/>
      <c r="DG470" s="51"/>
    </row>
    <row r="471">
      <c r="A471" s="51"/>
      <c r="B471" s="136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  <c r="BV471" s="51"/>
      <c r="BW471" s="51"/>
      <c r="BX471" s="51"/>
      <c r="BY471" s="51"/>
      <c r="BZ471" s="51"/>
      <c r="CA471" s="51"/>
      <c r="CB471" s="51"/>
      <c r="CC471" s="51"/>
      <c r="CD471" s="51"/>
      <c r="CE471" s="51"/>
      <c r="CF471" s="51"/>
      <c r="CG471" s="51"/>
      <c r="CH471" s="51"/>
      <c r="CI471" s="51"/>
      <c r="CJ471" s="51"/>
      <c r="CK471" s="51"/>
      <c r="CL471" s="51"/>
      <c r="CM471" s="51"/>
      <c r="CN471" s="51"/>
      <c r="CO471" s="51"/>
      <c r="CP471" s="51"/>
      <c r="CQ471" s="51"/>
      <c r="CR471" s="51"/>
      <c r="CS471" s="51"/>
      <c r="CT471" s="51"/>
      <c r="CU471" s="51"/>
      <c r="CV471" s="51"/>
      <c r="CW471" s="51"/>
      <c r="CX471" s="51"/>
      <c r="CY471" s="51"/>
      <c r="CZ471" s="51"/>
      <c r="DA471" s="51"/>
      <c r="DB471" s="51"/>
      <c r="DC471" s="51"/>
      <c r="DD471" s="51"/>
      <c r="DE471" s="51"/>
      <c r="DF471" s="51"/>
      <c r="DG471" s="51"/>
    </row>
    <row r="472">
      <c r="A472" s="51"/>
      <c r="B472" s="136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  <c r="BV472" s="51"/>
      <c r="BW472" s="51"/>
      <c r="BX472" s="51"/>
      <c r="BY472" s="51"/>
      <c r="BZ472" s="51"/>
      <c r="CA472" s="51"/>
      <c r="CB472" s="51"/>
      <c r="CC472" s="51"/>
      <c r="CD472" s="51"/>
      <c r="CE472" s="51"/>
      <c r="CF472" s="51"/>
      <c r="CG472" s="51"/>
      <c r="CH472" s="51"/>
      <c r="CI472" s="51"/>
      <c r="CJ472" s="51"/>
      <c r="CK472" s="51"/>
      <c r="CL472" s="51"/>
      <c r="CM472" s="51"/>
      <c r="CN472" s="51"/>
      <c r="CO472" s="51"/>
      <c r="CP472" s="51"/>
      <c r="CQ472" s="51"/>
      <c r="CR472" s="51"/>
      <c r="CS472" s="51"/>
      <c r="CT472" s="51"/>
      <c r="CU472" s="51"/>
      <c r="CV472" s="51"/>
      <c r="CW472" s="51"/>
      <c r="CX472" s="51"/>
      <c r="CY472" s="51"/>
      <c r="CZ472" s="51"/>
      <c r="DA472" s="51"/>
      <c r="DB472" s="51"/>
      <c r="DC472" s="51"/>
      <c r="DD472" s="51"/>
      <c r="DE472" s="51"/>
      <c r="DF472" s="51"/>
      <c r="DG472" s="51"/>
    </row>
    <row r="473">
      <c r="A473" s="51"/>
      <c r="B473" s="136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51"/>
      <c r="BS473" s="51"/>
      <c r="BT473" s="51"/>
      <c r="BU473" s="51"/>
      <c r="BV473" s="51"/>
      <c r="BW473" s="51"/>
      <c r="BX473" s="51"/>
      <c r="BY473" s="51"/>
      <c r="BZ473" s="51"/>
      <c r="CA473" s="51"/>
      <c r="CB473" s="51"/>
      <c r="CC473" s="51"/>
      <c r="CD473" s="51"/>
      <c r="CE473" s="51"/>
      <c r="CF473" s="51"/>
      <c r="CG473" s="51"/>
      <c r="CH473" s="51"/>
      <c r="CI473" s="51"/>
      <c r="CJ473" s="51"/>
      <c r="CK473" s="51"/>
      <c r="CL473" s="51"/>
      <c r="CM473" s="51"/>
      <c r="CN473" s="51"/>
      <c r="CO473" s="51"/>
      <c r="CP473" s="51"/>
      <c r="CQ473" s="51"/>
      <c r="CR473" s="51"/>
      <c r="CS473" s="51"/>
      <c r="CT473" s="51"/>
      <c r="CU473" s="51"/>
      <c r="CV473" s="51"/>
      <c r="CW473" s="51"/>
      <c r="CX473" s="51"/>
      <c r="CY473" s="51"/>
      <c r="CZ473" s="51"/>
      <c r="DA473" s="51"/>
      <c r="DB473" s="51"/>
      <c r="DC473" s="51"/>
      <c r="DD473" s="51"/>
      <c r="DE473" s="51"/>
      <c r="DF473" s="51"/>
      <c r="DG473" s="51"/>
    </row>
    <row r="474">
      <c r="A474" s="51"/>
      <c r="B474" s="136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  <c r="BV474" s="51"/>
      <c r="BW474" s="51"/>
      <c r="BX474" s="51"/>
      <c r="BY474" s="51"/>
      <c r="BZ474" s="51"/>
      <c r="CA474" s="51"/>
      <c r="CB474" s="51"/>
      <c r="CC474" s="51"/>
      <c r="CD474" s="51"/>
      <c r="CE474" s="51"/>
      <c r="CF474" s="51"/>
      <c r="CG474" s="51"/>
      <c r="CH474" s="51"/>
      <c r="CI474" s="51"/>
      <c r="CJ474" s="51"/>
      <c r="CK474" s="51"/>
      <c r="CL474" s="51"/>
      <c r="CM474" s="51"/>
      <c r="CN474" s="51"/>
      <c r="CO474" s="51"/>
      <c r="CP474" s="51"/>
      <c r="CQ474" s="51"/>
      <c r="CR474" s="51"/>
      <c r="CS474" s="51"/>
      <c r="CT474" s="51"/>
      <c r="CU474" s="51"/>
      <c r="CV474" s="51"/>
      <c r="CW474" s="51"/>
      <c r="CX474" s="51"/>
      <c r="CY474" s="51"/>
      <c r="CZ474" s="51"/>
      <c r="DA474" s="51"/>
      <c r="DB474" s="51"/>
      <c r="DC474" s="51"/>
      <c r="DD474" s="51"/>
      <c r="DE474" s="51"/>
      <c r="DF474" s="51"/>
      <c r="DG474" s="51"/>
    </row>
    <row r="475">
      <c r="A475" s="51"/>
      <c r="B475" s="136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  <c r="BT475" s="51"/>
      <c r="BU475" s="51"/>
      <c r="BV475" s="51"/>
      <c r="BW475" s="51"/>
      <c r="BX475" s="51"/>
      <c r="BY475" s="51"/>
      <c r="BZ475" s="51"/>
      <c r="CA475" s="51"/>
      <c r="CB475" s="51"/>
      <c r="CC475" s="51"/>
      <c r="CD475" s="51"/>
      <c r="CE475" s="51"/>
      <c r="CF475" s="51"/>
      <c r="CG475" s="51"/>
      <c r="CH475" s="51"/>
      <c r="CI475" s="51"/>
      <c r="CJ475" s="51"/>
      <c r="CK475" s="51"/>
      <c r="CL475" s="51"/>
      <c r="CM475" s="51"/>
      <c r="CN475" s="51"/>
      <c r="CO475" s="51"/>
      <c r="CP475" s="51"/>
      <c r="CQ475" s="51"/>
      <c r="CR475" s="51"/>
      <c r="CS475" s="51"/>
      <c r="CT475" s="51"/>
      <c r="CU475" s="51"/>
      <c r="CV475" s="51"/>
      <c r="CW475" s="51"/>
      <c r="CX475" s="51"/>
      <c r="CY475" s="51"/>
      <c r="CZ475" s="51"/>
      <c r="DA475" s="51"/>
      <c r="DB475" s="51"/>
      <c r="DC475" s="51"/>
      <c r="DD475" s="51"/>
      <c r="DE475" s="51"/>
      <c r="DF475" s="51"/>
      <c r="DG475" s="51"/>
    </row>
    <row r="476">
      <c r="A476" s="51"/>
      <c r="B476" s="136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  <c r="BT476" s="51"/>
      <c r="BU476" s="51"/>
      <c r="BV476" s="51"/>
      <c r="BW476" s="51"/>
      <c r="BX476" s="51"/>
      <c r="BY476" s="51"/>
      <c r="BZ476" s="51"/>
      <c r="CA476" s="51"/>
      <c r="CB476" s="51"/>
      <c r="CC476" s="51"/>
      <c r="CD476" s="51"/>
      <c r="CE476" s="51"/>
      <c r="CF476" s="51"/>
      <c r="CG476" s="51"/>
      <c r="CH476" s="51"/>
      <c r="CI476" s="51"/>
      <c r="CJ476" s="51"/>
      <c r="CK476" s="51"/>
      <c r="CL476" s="51"/>
      <c r="CM476" s="51"/>
      <c r="CN476" s="51"/>
      <c r="CO476" s="51"/>
      <c r="CP476" s="51"/>
      <c r="CQ476" s="51"/>
      <c r="CR476" s="51"/>
      <c r="CS476" s="51"/>
      <c r="CT476" s="51"/>
      <c r="CU476" s="51"/>
      <c r="CV476" s="51"/>
      <c r="CW476" s="51"/>
      <c r="CX476" s="51"/>
      <c r="CY476" s="51"/>
      <c r="CZ476" s="51"/>
      <c r="DA476" s="51"/>
      <c r="DB476" s="51"/>
      <c r="DC476" s="51"/>
      <c r="DD476" s="51"/>
      <c r="DE476" s="51"/>
      <c r="DF476" s="51"/>
      <c r="DG476" s="51"/>
    </row>
    <row r="477">
      <c r="A477" s="51"/>
      <c r="B477" s="136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  <c r="BT477" s="51"/>
      <c r="BU477" s="51"/>
      <c r="BV477" s="51"/>
      <c r="BW477" s="51"/>
      <c r="BX477" s="51"/>
      <c r="BY477" s="51"/>
      <c r="BZ477" s="51"/>
      <c r="CA477" s="51"/>
      <c r="CB477" s="51"/>
      <c r="CC477" s="51"/>
      <c r="CD477" s="51"/>
      <c r="CE477" s="51"/>
      <c r="CF477" s="51"/>
      <c r="CG477" s="51"/>
      <c r="CH477" s="51"/>
      <c r="CI477" s="51"/>
      <c r="CJ477" s="51"/>
      <c r="CK477" s="51"/>
      <c r="CL477" s="51"/>
      <c r="CM477" s="51"/>
      <c r="CN477" s="51"/>
      <c r="CO477" s="51"/>
      <c r="CP477" s="51"/>
      <c r="CQ477" s="51"/>
      <c r="CR477" s="51"/>
      <c r="CS477" s="51"/>
      <c r="CT477" s="51"/>
      <c r="CU477" s="51"/>
      <c r="CV477" s="51"/>
      <c r="CW477" s="51"/>
      <c r="CX477" s="51"/>
      <c r="CY477" s="51"/>
      <c r="CZ477" s="51"/>
      <c r="DA477" s="51"/>
      <c r="DB477" s="51"/>
      <c r="DC477" s="51"/>
      <c r="DD477" s="51"/>
      <c r="DE477" s="51"/>
      <c r="DF477" s="51"/>
      <c r="DG477" s="51"/>
    </row>
    <row r="478">
      <c r="A478" s="51"/>
      <c r="B478" s="136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51"/>
      <c r="BS478" s="51"/>
      <c r="BT478" s="51"/>
      <c r="BU478" s="51"/>
      <c r="BV478" s="51"/>
      <c r="BW478" s="51"/>
      <c r="BX478" s="51"/>
      <c r="BY478" s="51"/>
      <c r="BZ478" s="51"/>
      <c r="CA478" s="51"/>
      <c r="CB478" s="51"/>
      <c r="CC478" s="51"/>
      <c r="CD478" s="51"/>
      <c r="CE478" s="51"/>
      <c r="CF478" s="51"/>
      <c r="CG478" s="51"/>
      <c r="CH478" s="51"/>
      <c r="CI478" s="51"/>
      <c r="CJ478" s="51"/>
      <c r="CK478" s="51"/>
      <c r="CL478" s="51"/>
      <c r="CM478" s="51"/>
      <c r="CN478" s="51"/>
      <c r="CO478" s="51"/>
      <c r="CP478" s="51"/>
      <c r="CQ478" s="51"/>
      <c r="CR478" s="51"/>
      <c r="CS478" s="51"/>
      <c r="CT478" s="51"/>
      <c r="CU478" s="51"/>
      <c r="CV478" s="51"/>
      <c r="CW478" s="51"/>
      <c r="CX478" s="51"/>
      <c r="CY478" s="51"/>
      <c r="CZ478" s="51"/>
      <c r="DA478" s="51"/>
      <c r="DB478" s="51"/>
      <c r="DC478" s="51"/>
      <c r="DD478" s="51"/>
      <c r="DE478" s="51"/>
      <c r="DF478" s="51"/>
      <c r="DG478" s="51"/>
    </row>
    <row r="479">
      <c r="A479" s="51"/>
      <c r="B479" s="136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  <c r="BR479" s="51"/>
      <c r="BS479" s="51"/>
      <c r="BT479" s="51"/>
      <c r="BU479" s="51"/>
      <c r="BV479" s="51"/>
      <c r="BW479" s="51"/>
      <c r="BX479" s="51"/>
      <c r="BY479" s="51"/>
      <c r="BZ479" s="51"/>
      <c r="CA479" s="51"/>
      <c r="CB479" s="51"/>
      <c r="CC479" s="51"/>
      <c r="CD479" s="51"/>
      <c r="CE479" s="51"/>
      <c r="CF479" s="51"/>
      <c r="CG479" s="51"/>
      <c r="CH479" s="51"/>
      <c r="CI479" s="51"/>
      <c r="CJ479" s="51"/>
      <c r="CK479" s="51"/>
      <c r="CL479" s="51"/>
      <c r="CM479" s="51"/>
      <c r="CN479" s="51"/>
      <c r="CO479" s="51"/>
      <c r="CP479" s="51"/>
      <c r="CQ479" s="51"/>
      <c r="CR479" s="51"/>
      <c r="CS479" s="51"/>
      <c r="CT479" s="51"/>
      <c r="CU479" s="51"/>
      <c r="CV479" s="51"/>
      <c r="CW479" s="51"/>
      <c r="CX479" s="51"/>
      <c r="CY479" s="51"/>
      <c r="CZ479" s="51"/>
      <c r="DA479" s="51"/>
      <c r="DB479" s="51"/>
      <c r="DC479" s="51"/>
      <c r="DD479" s="51"/>
      <c r="DE479" s="51"/>
      <c r="DF479" s="51"/>
      <c r="DG479" s="51"/>
    </row>
    <row r="480">
      <c r="A480" s="51"/>
      <c r="B480" s="136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  <c r="BR480" s="51"/>
      <c r="BS480" s="51"/>
      <c r="BT480" s="51"/>
      <c r="BU480" s="51"/>
      <c r="BV480" s="51"/>
      <c r="BW480" s="51"/>
      <c r="BX480" s="51"/>
      <c r="BY480" s="51"/>
      <c r="BZ480" s="51"/>
      <c r="CA480" s="51"/>
      <c r="CB480" s="51"/>
      <c r="CC480" s="51"/>
      <c r="CD480" s="51"/>
      <c r="CE480" s="51"/>
      <c r="CF480" s="51"/>
      <c r="CG480" s="51"/>
      <c r="CH480" s="51"/>
      <c r="CI480" s="51"/>
      <c r="CJ480" s="51"/>
      <c r="CK480" s="51"/>
      <c r="CL480" s="51"/>
      <c r="CM480" s="51"/>
      <c r="CN480" s="51"/>
      <c r="CO480" s="51"/>
      <c r="CP480" s="51"/>
      <c r="CQ480" s="51"/>
      <c r="CR480" s="51"/>
      <c r="CS480" s="51"/>
      <c r="CT480" s="51"/>
      <c r="CU480" s="51"/>
      <c r="CV480" s="51"/>
      <c r="CW480" s="51"/>
      <c r="CX480" s="51"/>
      <c r="CY480" s="51"/>
      <c r="CZ480" s="51"/>
      <c r="DA480" s="51"/>
      <c r="DB480" s="51"/>
      <c r="DC480" s="51"/>
      <c r="DD480" s="51"/>
      <c r="DE480" s="51"/>
      <c r="DF480" s="51"/>
      <c r="DG480" s="51"/>
    </row>
    <row r="481">
      <c r="A481" s="51"/>
      <c r="B481" s="136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  <c r="BR481" s="51"/>
      <c r="BS481" s="51"/>
      <c r="BT481" s="51"/>
      <c r="BU481" s="51"/>
      <c r="BV481" s="51"/>
      <c r="BW481" s="51"/>
      <c r="BX481" s="51"/>
      <c r="BY481" s="51"/>
      <c r="BZ481" s="51"/>
      <c r="CA481" s="51"/>
      <c r="CB481" s="51"/>
      <c r="CC481" s="51"/>
      <c r="CD481" s="51"/>
      <c r="CE481" s="51"/>
      <c r="CF481" s="51"/>
      <c r="CG481" s="51"/>
      <c r="CH481" s="51"/>
      <c r="CI481" s="51"/>
      <c r="CJ481" s="51"/>
      <c r="CK481" s="51"/>
      <c r="CL481" s="51"/>
      <c r="CM481" s="51"/>
      <c r="CN481" s="51"/>
      <c r="CO481" s="51"/>
      <c r="CP481" s="51"/>
      <c r="CQ481" s="51"/>
      <c r="CR481" s="51"/>
      <c r="CS481" s="51"/>
      <c r="CT481" s="51"/>
      <c r="CU481" s="51"/>
      <c r="CV481" s="51"/>
      <c r="CW481" s="51"/>
      <c r="CX481" s="51"/>
      <c r="CY481" s="51"/>
      <c r="CZ481" s="51"/>
      <c r="DA481" s="51"/>
      <c r="DB481" s="51"/>
      <c r="DC481" s="51"/>
      <c r="DD481" s="51"/>
      <c r="DE481" s="51"/>
      <c r="DF481" s="51"/>
      <c r="DG481" s="51"/>
    </row>
    <row r="482">
      <c r="A482" s="51"/>
      <c r="B482" s="136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  <c r="BR482" s="51"/>
      <c r="BS482" s="51"/>
      <c r="BT482" s="51"/>
      <c r="BU482" s="51"/>
      <c r="BV482" s="51"/>
      <c r="BW482" s="51"/>
      <c r="BX482" s="51"/>
      <c r="BY482" s="51"/>
      <c r="BZ482" s="51"/>
      <c r="CA482" s="51"/>
      <c r="CB482" s="51"/>
      <c r="CC482" s="51"/>
      <c r="CD482" s="51"/>
      <c r="CE482" s="51"/>
      <c r="CF482" s="51"/>
      <c r="CG482" s="51"/>
      <c r="CH482" s="51"/>
      <c r="CI482" s="51"/>
      <c r="CJ482" s="51"/>
      <c r="CK482" s="51"/>
      <c r="CL482" s="51"/>
      <c r="CM482" s="51"/>
      <c r="CN482" s="51"/>
      <c r="CO482" s="51"/>
      <c r="CP482" s="51"/>
      <c r="CQ482" s="51"/>
      <c r="CR482" s="51"/>
      <c r="CS482" s="51"/>
      <c r="CT482" s="51"/>
      <c r="CU482" s="51"/>
      <c r="CV482" s="51"/>
      <c r="CW482" s="51"/>
      <c r="CX482" s="51"/>
      <c r="CY482" s="51"/>
      <c r="CZ482" s="51"/>
      <c r="DA482" s="51"/>
      <c r="DB482" s="51"/>
      <c r="DC482" s="51"/>
      <c r="DD482" s="51"/>
      <c r="DE482" s="51"/>
      <c r="DF482" s="51"/>
      <c r="DG482" s="51"/>
    </row>
    <row r="483">
      <c r="A483" s="51"/>
      <c r="B483" s="136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  <c r="BR483" s="51"/>
      <c r="BS483" s="51"/>
      <c r="BT483" s="51"/>
      <c r="BU483" s="51"/>
      <c r="BV483" s="51"/>
      <c r="BW483" s="51"/>
      <c r="BX483" s="51"/>
      <c r="BY483" s="51"/>
      <c r="BZ483" s="51"/>
      <c r="CA483" s="51"/>
      <c r="CB483" s="51"/>
      <c r="CC483" s="51"/>
      <c r="CD483" s="51"/>
      <c r="CE483" s="51"/>
      <c r="CF483" s="51"/>
      <c r="CG483" s="51"/>
      <c r="CH483" s="51"/>
      <c r="CI483" s="51"/>
      <c r="CJ483" s="51"/>
      <c r="CK483" s="51"/>
      <c r="CL483" s="51"/>
      <c r="CM483" s="51"/>
      <c r="CN483" s="51"/>
      <c r="CO483" s="51"/>
      <c r="CP483" s="51"/>
      <c r="CQ483" s="51"/>
      <c r="CR483" s="51"/>
      <c r="CS483" s="51"/>
      <c r="CT483" s="51"/>
      <c r="CU483" s="51"/>
      <c r="CV483" s="51"/>
      <c r="CW483" s="51"/>
      <c r="CX483" s="51"/>
      <c r="CY483" s="51"/>
      <c r="CZ483" s="51"/>
      <c r="DA483" s="51"/>
      <c r="DB483" s="51"/>
      <c r="DC483" s="51"/>
      <c r="DD483" s="51"/>
      <c r="DE483" s="51"/>
      <c r="DF483" s="51"/>
      <c r="DG483" s="51"/>
    </row>
    <row r="484">
      <c r="A484" s="51"/>
      <c r="B484" s="136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  <c r="BR484" s="51"/>
      <c r="BS484" s="51"/>
      <c r="BT484" s="51"/>
      <c r="BU484" s="51"/>
      <c r="BV484" s="51"/>
      <c r="BW484" s="51"/>
      <c r="BX484" s="51"/>
      <c r="BY484" s="51"/>
      <c r="BZ484" s="51"/>
      <c r="CA484" s="51"/>
      <c r="CB484" s="51"/>
      <c r="CC484" s="51"/>
      <c r="CD484" s="51"/>
      <c r="CE484" s="51"/>
      <c r="CF484" s="51"/>
      <c r="CG484" s="51"/>
      <c r="CH484" s="51"/>
      <c r="CI484" s="51"/>
      <c r="CJ484" s="51"/>
      <c r="CK484" s="51"/>
      <c r="CL484" s="51"/>
      <c r="CM484" s="51"/>
      <c r="CN484" s="51"/>
      <c r="CO484" s="51"/>
      <c r="CP484" s="51"/>
      <c r="CQ484" s="51"/>
      <c r="CR484" s="51"/>
      <c r="CS484" s="51"/>
      <c r="CT484" s="51"/>
      <c r="CU484" s="51"/>
      <c r="CV484" s="51"/>
      <c r="CW484" s="51"/>
      <c r="CX484" s="51"/>
      <c r="CY484" s="51"/>
      <c r="CZ484" s="51"/>
      <c r="DA484" s="51"/>
      <c r="DB484" s="51"/>
      <c r="DC484" s="51"/>
      <c r="DD484" s="51"/>
      <c r="DE484" s="51"/>
      <c r="DF484" s="51"/>
      <c r="DG484" s="51"/>
    </row>
    <row r="485">
      <c r="A485" s="51"/>
      <c r="B485" s="136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  <c r="BR485" s="51"/>
      <c r="BS485" s="51"/>
      <c r="BT485" s="51"/>
      <c r="BU485" s="51"/>
      <c r="BV485" s="51"/>
      <c r="BW485" s="51"/>
      <c r="BX485" s="51"/>
      <c r="BY485" s="51"/>
      <c r="BZ485" s="51"/>
      <c r="CA485" s="51"/>
      <c r="CB485" s="51"/>
      <c r="CC485" s="51"/>
      <c r="CD485" s="51"/>
      <c r="CE485" s="51"/>
      <c r="CF485" s="51"/>
      <c r="CG485" s="51"/>
      <c r="CH485" s="51"/>
      <c r="CI485" s="51"/>
      <c r="CJ485" s="51"/>
      <c r="CK485" s="51"/>
      <c r="CL485" s="51"/>
      <c r="CM485" s="51"/>
      <c r="CN485" s="51"/>
      <c r="CO485" s="51"/>
      <c r="CP485" s="51"/>
      <c r="CQ485" s="51"/>
      <c r="CR485" s="51"/>
      <c r="CS485" s="51"/>
      <c r="CT485" s="51"/>
      <c r="CU485" s="51"/>
      <c r="CV485" s="51"/>
      <c r="CW485" s="51"/>
      <c r="CX485" s="51"/>
      <c r="CY485" s="51"/>
      <c r="CZ485" s="51"/>
      <c r="DA485" s="51"/>
      <c r="DB485" s="51"/>
      <c r="DC485" s="51"/>
      <c r="DD485" s="51"/>
      <c r="DE485" s="51"/>
      <c r="DF485" s="51"/>
      <c r="DG485" s="51"/>
    </row>
    <row r="486">
      <c r="A486" s="51"/>
      <c r="B486" s="136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  <c r="BR486" s="51"/>
      <c r="BS486" s="51"/>
      <c r="BT486" s="51"/>
      <c r="BU486" s="51"/>
      <c r="BV486" s="51"/>
      <c r="BW486" s="51"/>
      <c r="BX486" s="51"/>
      <c r="BY486" s="51"/>
      <c r="BZ486" s="51"/>
      <c r="CA486" s="51"/>
      <c r="CB486" s="51"/>
      <c r="CC486" s="51"/>
      <c r="CD486" s="51"/>
      <c r="CE486" s="51"/>
      <c r="CF486" s="51"/>
      <c r="CG486" s="51"/>
      <c r="CH486" s="51"/>
      <c r="CI486" s="51"/>
      <c r="CJ486" s="51"/>
      <c r="CK486" s="51"/>
      <c r="CL486" s="51"/>
      <c r="CM486" s="51"/>
      <c r="CN486" s="51"/>
      <c r="CO486" s="51"/>
      <c r="CP486" s="51"/>
      <c r="CQ486" s="51"/>
      <c r="CR486" s="51"/>
      <c r="CS486" s="51"/>
      <c r="CT486" s="51"/>
      <c r="CU486" s="51"/>
      <c r="CV486" s="51"/>
      <c r="CW486" s="51"/>
      <c r="CX486" s="51"/>
      <c r="CY486" s="51"/>
      <c r="CZ486" s="51"/>
      <c r="DA486" s="51"/>
      <c r="DB486" s="51"/>
      <c r="DC486" s="51"/>
      <c r="DD486" s="51"/>
      <c r="DE486" s="51"/>
      <c r="DF486" s="51"/>
      <c r="DG486" s="51"/>
    </row>
    <row r="487">
      <c r="A487" s="51"/>
      <c r="B487" s="136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  <c r="BR487" s="51"/>
      <c r="BS487" s="51"/>
      <c r="BT487" s="51"/>
      <c r="BU487" s="51"/>
      <c r="BV487" s="51"/>
      <c r="BW487" s="51"/>
      <c r="BX487" s="51"/>
      <c r="BY487" s="51"/>
      <c r="BZ487" s="51"/>
      <c r="CA487" s="51"/>
      <c r="CB487" s="51"/>
      <c r="CC487" s="51"/>
      <c r="CD487" s="51"/>
      <c r="CE487" s="51"/>
      <c r="CF487" s="51"/>
      <c r="CG487" s="51"/>
      <c r="CH487" s="51"/>
      <c r="CI487" s="51"/>
      <c r="CJ487" s="51"/>
      <c r="CK487" s="51"/>
      <c r="CL487" s="51"/>
      <c r="CM487" s="51"/>
      <c r="CN487" s="51"/>
      <c r="CO487" s="51"/>
      <c r="CP487" s="51"/>
      <c r="CQ487" s="51"/>
      <c r="CR487" s="51"/>
      <c r="CS487" s="51"/>
      <c r="CT487" s="51"/>
      <c r="CU487" s="51"/>
      <c r="CV487" s="51"/>
      <c r="CW487" s="51"/>
      <c r="CX487" s="51"/>
      <c r="CY487" s="51"/>
      <c r="CZ487" s="51"/>
      <c r="DA487" s="51"/>
      <c r="DB487" s="51"/>
      <c r="DC487" s="51"/>
      <c r="DD487" s="51"/>
      <c r="DE487" s="51"/>
      <c r="DF487" s="51"/>
      <c r="DG487" s="51"/>
    </row>
    <row r="488">
      <c r="A488" s="51"/>
      <c r="B488" s="136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  <c r="BR488" s="51"/>
      <c r="BS488" s="51"/>
      <c r="BT488" s="51"/>
      <c r="BU488" s="51"/>
      <c r="BV488" s="51"/>
      <c r="BW488" s="51"/>
      <c r="BX488" s="51"/>
      <c r="BY488" s="51"/>
      <c r="BZ488" s="51"/>
      <c r="CA488" s="51"/>
      <c r="CB488" s="51"/>
      <c r="CC488" s="51"/>
      <c r="CD488" s="51"/>
      <c r="CE488" s="51"/>
      <c r="CF488" s="51"/>
      <c r="CG488" s="51"/>
      <c r="CH488" s="51"/>
      <c r="CI488" s="51"/>
      <c r="CJ488" s="51"/>
      <c r="CK488" s="51"/>
      <c r="CL488" s="51"/>
      <c r="CM488" s="51"/>
      <c r="CN488" s="51"/>
      <c r="CO488" s="51"/>
      <c r="CP488" s="51"/>
      <c r="CQ488" s="51"/>
      <c r="CR488" s="51"/>
      <c r="CS488" s="51"/>
      <c r="CT488" s="51"/>
      <c r="CU488" s="51"/>
      <c r="CV488" s="51"/>
      <c r="CW488" s="51"/>
      <c r="CX488" s="51"/>
      <c r="CY488" s="51"/>
      <c r="CZ488" s="51"/>
      <c r="DA488" s="51"/>
      <c r="DB488" s="51"/>
      <c r="DC488" s="51"/>
      <c r="DD488" s="51"/>
      <c r="DE488" s="51"/>
      <c r="DF488" s="51"/>
      <c r="DG488" s="51"/>
    </row>
    <row r="489">
      <c r="A489" s="51"/>
      <c r="B489" s="136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  <c r="BR489" s="51"/>
      <c r="BS489" s="51"/>
      <c r="BT489" s="51"/>
      <c r="BU489" s="51"/>
      <c r="BV489" s="51"/>
      <c r="BW489" s="51"/>
      <c r="BX489" s="51"/>
      <c r="BY489" s="51"/>
      <c r="BZ489" s="51"/>
      <c r="CA489" s="51"/>
      <c r="CB489" s="51"/>
      <c r="CC489" s="51"/>
      <c r="CD489" s="51"/>
      <c r="CE489" s="51"/>
      <c r="CF489" s="51"/>
      <c r="CG489" s="51"/>
      <c r="CH489" s="51"/>
      <c r="CI489" s="51"/>
      <c r="CJ489" s="51"/>
      <c r="CK489" s="51"/>
      <c r="CL489" s="51"/>
      <c r="CM489" s="51"/>
      <c r="CN489" s="51"/>
      <c r="CO489" s="51"/>
      <c r="CP489" s="51"/>
      <c r="CQ489" s="51"/>
      <c r="CR489" s="51"/>
      <c r="CS489" s="51"/>
      <c r="CT489" s="51"/>
      <c r="CU489" s="51"/>
      <c r="CV489" s="51"/>
      <c r="CW489" s="51"/>
      <c r="CX489" s="51"/>
      <c r="CY489" s="51"/>
      <c r="CZ489" s="51"/>
      <c r="DA489" s="51"/>
      <c r="DB489" s="51"/>
      <c r="DC489" s="51"/>
      <c r="DD489" s="51"/>
      <c r="DE489" s="51"/>
      <c r="DF489" s="51"/>
      <c r="DG489" s="51"/>
    </row>
    <row r="490">
      <c r="A490" s="51"/>
      <c r="B490" s="136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1"/>
      <c r="BT490" s="51"/>
      <c r="BU490" s="51"/>
      <c r="BV490" s="51"/>
      <c r="BW490" s="51"/>
      <c r="BX490" s="51"/>
      <c r="BY490" s="51"/>
      <c r="BZ490" s="51"/>
      <c r="CA490" s="51"/>
      <c r="CB490" s="51"/>
      <c r="CC490" s="51"/>
      <c r="CD490" s="51"/>
      <c r="CE490" s="51"/>
      <c r="CF490" s="51"/>
      <c r="CG490" s="51"/>
      <c r="CH490" s="51"/>
      <c r="CI490" s="51"/>
      <c r="CJ490" s="51"/>
      <c r="CK490" s="51"/>
      <c r="CL490" s="51"/>
      <c r="CM490" s="51"/>
      <c r="CN490" s="51"/>
      <c r="CO490" s="51"/>
      <c r="CP490" s="51"/>
      <c r="CQ490" s="51"/>
      <c r="CR490" s="51"/>
      <c r="CS490" s="51"/>
      <c r="CT490" s="51"/>
      <c r="CU490" s="51"/>
      <c r="CV490" s="51"/>
      <c r="CW490" s="51"/>
      <c r="CX490" s="51"/>
      <c r="CY490" s="51"/>
      <c r="CZ490" s="51"/>
      <c r="DA490" s="51"/>
      <c r="DB490" s="51"/>
      <c r="DC490" s="51"/>
      <c r="DD490" s="51"/>
      <c r="DE490" s="51"/>
      <c r="DF490" s="51"/>
      <c r="DG490" s="51"/>
    </row>
    <row r="491">
      <c r="A491" s="51"/>
      <c r="B491" s="136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51"/>
      <c r="BS491" s="51"/>
      <c r="BT491" s="51"/>
      <c r="BU491" s="51"/>
      <c r="BV491" s="51"/>
      <c r="BW491" s="51"/>
      <c r="BX491" s="51"/>
      <c r="BY491" s="51"/>
      <c r="BZ491" s="51"/>
      <c r="CA491" s="51"/>
      <c r="CB491" s="51"/>
      <c r="CC491" s="51"/>
      <c r="CD491" s="51"/>
      <c r="CE491" s="51"/>
      <c r="CF491" s="51"/>
      <c r="CG491" s="51"/>
      <c r="CH491" s="51"/>
      <c r="CI491" s="51"/>
      <c r="CJ491" s="51"/>
      <c r="CK491" s="51"/>
      <c r="CL491" s="51"/>
      <c r="CM491" s="51"/>
      <c r="CN491" s="51"/>
      <c r="CO491" s="51"/>
      <c r="CP491" s="51"/>
      <c r="CQ491" s="51"/>
      <c r="CR491" s="51"/>
      <c r="CS491" s="51"/>
      <c r="CT491" s="51"/>
      <c r="CU491" s="51"/>
      <c r="CV491" s="51"/>
      <c r="CW491" s="51"/>
      <c r="CX491" s="51"/>
      <c r="CY491" s="51"/>
      <c r="CZ491" s="51"/>
      <c r="DA491" s="51"/>
      <c r="DB491" s="51"/>
      <c r="DC491" s="51"/>
      <c r="DD491" s="51"/>
      <c r="DE491" s="51"/>
      <c r="DF491" s="51"/>
      <c r="DG491" s="51"/>
    </row>
    <row r="492">
      <c r="A492" s="51"/>
      <c r="B492" s="136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51"/>
      <c r="BS492" s="51"/>
      <c r="BT492" s="51"/>
      <c r="BU492" s="51"/>
      <c r="BV492" s="51"/>
      <c r="BW492" s="51"/>
      <c r="BX492" s="51"/>
      <c r="BY492" s="51"/>
      <c r="BZ492" s="51"/>
      <c r="CA492" s="51"/>
      <c r="CB492" s="51"/>
      <c r="CC492" s="51"/>
      <c r="CD492" s="51"/>
      <c r="CE492" s="51"/>
      <c r="CF492" s="51"/>
      <c r="CG492" s="51"/>
      <c r="CH492" s="51"/>
      <c r="CI492" s="51"/>
      <c r="CJ492" s="51"/>
      <c r="CK492" s="51"/>
      <c r="CL492" s="51"/>
      <c r="CM492" s="51"/>
      <c r="CN492" s="51"/>
      <c r="CO492" s="51"/>
      <c r="CP492" s="51"/>
      <c r="CQ492" s="51"/>
      <c r="CR492" s="51"/>
      <c r="CS492" s="51"/>
      <c r="CT492" s="51"/>
      <c r="CU492" s="51"/>
      <c r="CV492" s="51"/>
      <c r="CW492" s="51"/>
      <c r="CX492" s="51"/>
      <c r="CY492" s="51"/>
      <c r="CZ492" s="51"/>
      <c r="DA492" s="51"/>
      <c r="DB492" s="51"/>
      <c r="DC492" s="51"/>
      <c r="DD492" s="51"/>
      <c r="DE492" s="51"/>
      <c r="DF492" s="51"/>
      <c r="DG492" s="51"/>
    </row>
    <row r="493">
      <c r="A493" s="51"/>
      <c r="B493" s="136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  <c r="BR493" s="51"/>
      <c r="BS493" s="51"/>
      <c r="BT493" s="51"/>
      <c r="BU493" s="51"/>
      <c r="BV493" s="51"/>
      <c r="BW493" s="51"/>
      <c r="BX493" s="51"/>
      <c r="BY493" s="51"/>
      <c r="BZ493" s="51"/>
      <c r="CA493" s="51"/>
      <c r="CB493" s="51"/>
      <c r="CC493" s="51"/>
      <c r="CD493" s="51"/>
      <c r="CE493" s="51"/>
      <c r="CF493" s="51"/>
      <c r="CG493" s="51"/>
      <c r="CH493" s="51"/>
      <c r="CI493" s="51"/>
      <c r="CJ493" s="51"/>
      <c r="CK493" s="51"/>
      <c r="CL493" s="51"/>
      <c r="CM493" s="51"/>
      <c r="CN493" s="51"/>
      <c r="CO493" s="51"/>
      <c r="CP493" s="51"/>
      <c r="CQ493" s="51"/>
      <c r="CR493" s="51"/>
      <c r="CS493" s="51"/>
      <c r="CT493" s="51"/>
      <c r="CU493" s="51"/>
      <c r="CV493" s="51"/>
      <c r="CW493" s="51"/>
      <c r="CX493" s="51"/>
      <c r="CY493" s="51"/>
      <c r="CZ493" s="51"/>
      <c r="DA493" s="51"/>
      <c r="DB493" s="51"/>
      <c r="DC493" s="51"/>
      <c r="DD493" s="51"/>
      <c r="DE493" s="51"/>
      <c r="DF493" s="51"/>
      <c r="DG493" s="51"/>
    </row>
    <row r="494">
      <c r="A494" s="51"/>
      <c r="B494" s="136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51"/>
      <c r="BS494" s="51"/>
      <c r="BT494" s="51"/>
      <c r="BU494" s="51"/>
      <c r="BV494" s="51"/>
      <c r="BW494" s="51"/>
      <c r="BX494" s="51"/>
      <c r="BY494" s="51"/>
      <c r="BZ494" s="51"/>
      <c r="CA494" s="51"/>
      <c r="CB494" s="51"/>
      <c r="CC494" s="51"/>
      <c r="CD494" s="51"/>
      <c r="CE494" s="51"/>
      <c r="CF494" s="51"/>
      <c r="CG494" s="51"/>
      <c r="CH494" s="51"/>
      <c r="CI494" s="51"/>
      <c r="CJ494" s="51"/>
      <c r="CK494" s="51"/>
      <c r="CL494" s="51"/>
      <c r="CM494" s="51"/>
      <c r="CN494" s="51"/>
      <c r="CO494" s="51"/>
      <c r="CP494" s="51"/>
      <c r="CQ494" s="51"/>
      <c r="CR494" s="51"/>
      <c r="CS494" s="51"/>
      <c r="CT494" s="51"/>
      <c r="CU494" s="51"/>
      <c r="CV494" s="51"/>
      <c r="CW494" s="51"/>
      <c r="CX494" s="51"/>
      <c r="CY494" s="51"/>
      <c r="CZ494" s="51"/>
      <c r="DA494" s="51"/>
      <c r="DB494" s="51"/>
      <c r="DC494" s="51"/>
      <c r="DD494" s="51"/>
      <c r="DE494" s="51"/>
      <c r="DF494" s="51"/>
      <c r="DG494" s="51"/>
    </row>
    <row r="495">
      <c r="A495" s="51"/>
      <c r="B495" s="136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  <c r="BR495" s="51"/>
      <c r="BS495" s="51"/>
      <c r="BT495" s="51"/>
      <c r="BU495" s="51"/>
      <c r="BV495" s="51"/>
      <c r="BW495" s="51"/>
      <c r="BX495" s="51"/>
      <c r="BY495" s="51"/>
      <c r="BZ495" s="51"/>
      <c r="CA495" s="51"/>
      <c r="CB495" s="51"/>
      <c r="CC495" s="51"/>
      <c r="CD495" s="51"/>
      <c r="CE495" s="51"/>
      <c r="CF495" s="51"/>
      <c r="CG495" s="51"/>
      <c r="CH495" s="51"/>
      <c r="CI495" s="51"/>
      <c r="CJ495" s="51"/>
      <c r="CK495" s="51"/>
      <c r="CL495" s="51"/>
      <c r="CM495" s="51"/>
      <c r="CN495" s="51"/>
      <c r="CO495" s="51"/>
      <c r="CP495" s="51"/>
      <c r="CQ495" s="51"/>
      <c r="CR495" s="51"/>
      <c r="CS495" s="51"/>
      <c r="CT495" s="51"/>
      <c r="CU495" s="51"/>
      <c r="CV495" s="51"/>
      <c r="CW495" s="51"/>
      <c r="CX495" s="51"/>
      <c r="CY495" s="51"/>
      <c r="CZ495" s="51"/>
      <c r="DA495" s="51"/>
      <c r="DB495" s="51"/>
      <c r="DC495" s="51"/>
      <c r="DD495" s="51"/>
      <c r="DE495" s="51"/>
      <c r="DF495" s="51"/>
      <c r="DG495" s="51"/>
    </row>
    <row r="496">
      <c r="A496" s="51"/>
      <c r="B496" s="136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  <c r="BR496" s="51"/>
      <c r="BS496" s="51"/>
      <c r="BT496" s="51"/>
      <c r="BU496" s="51"/>
      <c r="BV496" s="51"/>
      <c r="BW496" s="51"/>
      <c r="BX496" s="51"/>
      <c r="BY496" s="51"/>
      <c r="BZ496" s="51"/>
      <c r="CA496" s="51"/>
      <c r="CB496" s="51"/>
      <c r="CC496" s="51"/>
      <c r="CD496" s="51"/>
      <c r="CE496" s="51"/>
      <c r="CF496" s="51"/>
      <c r="CG496" s="51"/>
      <c r="CH496" s="51"/>
      <c r="CI496" s="51"/>
      <c r="CJ496" s="51"/>
      <c r="CK496" s="51"/>
      <c r="CL496" s="51"/>
      <c r="CM496" s="51"/>
      <c r="CN496" s="51"/>
      <c r="CO496" s="51"/>
      <c r="CP496" s="51"/>
      <c r="CQ496" s="51"/>
      <c r="CR496" s="51"/>
      <c r="CS496" s="51"/>
      <c r="CT496" s="51"/>
      <c r="CU496" s="51"/>
      <c r="CV496" s="51"/>
      <c r="CW496" s="51"/>
      <c r="CX496" s="51"/>
      <c r="CY496" s="51"/>
      <c r="CZ496" s="51"/>
      <c r="DA496" s="51"/>
      <c r="DB496" s="51"/>
      <c r="DC496" s="51"/>
      <c r="DD496" s="51"/>
      <c r="DE496" s="51"/>
      <c r="DF496" s="51"/>
      <c r="DG496" s="51"/>
    </row>
    <row r="497">
      <c r="A497" s="51"/>
      <c r="B497" s="136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  <c r="BR497" s="51"/>
      <c r="BS497" s="51"/>
      <c r="BT497" s="51"/>
      <c r="BU497" s="51"/>
      <c r="BV497" s="51"/>
      <c r="BW497" s="51"/>
      <c r="BX497" s="51"/>
      <c r="BY497" s="51"/>
      <c r="BZ497" s="51"/>
      <c r="CA497" s="51"/>
      <c r="CB497" s="51"/>
      <c r="CC497" s="51"/>
      <c r="CD497" s="51"/>
      <c r="CE497" s="51"/>
      <c r="CF497" s="51"/>
      <c r="CG497" s="51"/>
      <c r="CH497" s="51"/>
      <c r="CI497" s="51"/>
      <c r="CJ497" s="51"/>
      <c r="CK497" s="51"/>
      <c r="CL497" s="51"/>
      <c r="CM497" s="51"/>
      <c r="CN497" s="51"/>
      <c r="CO497" s="51"/>
      <c r="CP497" s="51"/>
      <c r="CQ497" s="51"/>
      <c r="CR497" s="51"/>
      <c r="CS497" s="51"/>
      <c r="CT497" s="51"/>
      <c r="CU497" s="51"/>
      <c r="CV497" s="51"/>
      <c r="CW497" s="51"/>
      <c r="CX497" s="51"/>
      <c r="CY497" s="51"/>
      <c r="CZ497" s="51"/>
      <c r="DA497" s="51"/>
      <c r="DB497" s="51"/>
      <c r="DC497" s="51"/>
      <c r="DD497" s="51"/>
      <c r="DE497" s="51"/>
      <c r="DF497" s="51"/>
      <c r="DG497" s="51"/>
    </row>
    <row r="498">
      <c r="A498" s="51"/>
      <c r="B498" s="136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  <c r="BR498" s="51"/>
      <c r="BS498" s="51"/>
      <c r="BT498" s="51"/>
      <c r="BU498" s="51"/>
      <c r="BV498" s="51"/>
      <c r="BW498" s="51"/>
      <c r="BX498" s="51"/>
      <c r="BY498" s="51"/>
      <c r="BZ498" s="51"/>
      <c r="CA498" s="51"/>
      <c r="CB498" s="51"/>
      <c r="CC498" s="51"/>
      <c r="CD498" s="51"/>
      <c r="CE498" s="51"/>
      <c r="CF498" s="51"/>
      <c r="CG498" s="51"/>
      <c r="CH498" s="51"/>
      <c r="CI498" s="51"/>
      <c r="CJ498" s="51"/>
      <c r="CK498" s="51"/>
      <c r="CL498" s="51"/>
      <c r="CM498" s="51"/>
      <c r="CN498" s="51"/>
      <c r="CO498" s="51"/>
      <c r="CP498" s="51"/>
      <c r="CQ498" s="51"/>
      <c r="CR498" s="51"/>
      <c r="CS498" s="51"/>
      <c r="CT498" s="51"/>
      <c r="CU498" s="51"/>
      <c r="CV498" s="51"/>
      <c r="CW498" s="51"/>
      <c r="CX498" s="51"/>
      <c r="CY498" s="51"/>
      <c r="CZ498" s="51"/>
      <c r="DA498" s="51"/>
      <c r="DB498" s="51"/>
      <c r="DC498" s="51"/>
      <c r="DD498" s="51"/>
      <c r="DE498" s="51"/>
      <c r="DF498" s="51"/>
      <c r="DG498" s="51"/>
    </row>
    <row r="499">
      <c r="A499" s="51"/>
      <c r="B499" s="136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  <c r="BR499" s="51"/>
      <c r="BS499" s="51"/>
      <c r="BT499" s="51"/>
      <c r="BU499" s="51"/>
      <c r="BV499" s="51"/>
      <c r="BW499" s="51"/>
      <c r="BX499" s="51"/>
      <c r="BY499" s="51"/>
      <c r="BZ499" s="51"/>
      <c r="CA499" s="51"/>
      <c r="CB499" s="51"/>
      <c r="CC499" s="51"/>
      <c r="CD499" s="51"/>
      <c r="CE499" s="51"/>
      <c r="CF499" s="51"/>
      <c r="CG499" s="51"/>
      <c r="CH499" s="51"/>
      <c r="CI499" s="51"/>
      <c r="CJ499" s="51"/>
      <c r="CK499" s="51"/>
      <c r="CL499" s="51"/>
      <c r="CM499" s="51"/>
      <c r="CN499" s="51"/>
      <c r="CO499" s="51"/>
      <c r="CP499" s="51"/>
      <c r="CQ499" s="51"/>
      <c r="CR499" s="51"/>
      <c r="CS499" s="51"/>
      <c r="CT499" s="51"/>
      <c r="CU499" s="51"/>
      <c r="CV499" s="51"/>
      <c r="CW499" s="51"/>
      <c r="CX499" s="51"/>
      <c r="CY499" s="51"/>
      <c r="CZ499" s="51"/>
      <c r="DA499" s="51"/>
      <c r="DB499" s="51"/>
      <c r="DC499" s="51"/>
      <c r="DD499" s="51"/>
      <c r="DE499" s="51"/>
      <c r="DF499" s="51"/>
      <c r="DG499" s="51"/>
    </row>
    <row r="500">
      <c r="A500" s="51"/>
      <c r="B500" s="136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51"/>
      <c r="BS500" s="51"/>
      <c r="BT500" s="51"/>
      <c r="BU500" s="51"/>
      <c r="BV500" s="51"/>
      <c r="BW500" s="51"/>
      <c r="BX500" s="51"/>
      <c r="BY500" s="51"/>
      <c r="BZ500" s="51"/>
      <c r="CA500" s="51"/>
      <c r="CB500" s="51"/>
      <c r="CC500" s="51"/>
      <c r="CD500" s="51"/>
      <c r="CE500" s="51"/>
      <c r="CF500" s="51"/>
      <c r="CG500" s="51"/>
      <c r="CH500" s="51"/>
      <c r="CI500" s="51"/>
      <c r="CJ500" s="51"/>
      <c r="CK500" s="51"/>
      <c r="CL500" s="51"/>
      <c r="CM500" s="51"/>
      <c r="CN500" s="51"/>
      <c r="CO500" s="51"/>
      <c r="CP500" s="51"/>
      <c r="CQ500" s="51"/>
      <c r="CR500" s="51"/>
      <c r="CS500" s="51"/>
      <c r="CT500" s="51"/>
      <c r="CU500" s="51"/>
      <c r="CV500" s="51"/>
      <c r="CW500" s="51"/>
      <c r="CX500" s="51"/>
      <c r="CY500" s="51"/>
      <c r="CZ500" s="51"/>
      <c r="DA500" s="51"/>
      <c r="DB500" s="51"/>
      <c r="DC500" s="51"/>
      <c r="DD500" s="51"/>
      <c r="DE500" s="51"/>
      <c r="DF500" s="51"/>
      <c r="DG500" s="51"/>
    </row>
    <row r="501">
      <c r="A501" s="51"/>
      <c r="B501" s="136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51"/>
      <c r="BS501" s="51"/>
      <c r="BT501" s="51"/>
      <c r="BU501" s="51"/>
      <c r="BV501" s="51"/>
      <c r="BW501" s="51"/>
      <c r="BX501" s="51"/>
      <c r="BY501" s="51"/>
      <c r="BZ501" s="51"/>
      <c r="CA501" s="51"/>
      <c r="CB501" s="51"/>
      <c r="CC501" s="51"/>
      <c r="CD501" s="51"/>
      <c r="CE501" s="51"/>
      <c r="CF501" s="51"/>
      <c r="CG501" s="51"/>
      <c r="CH501" s="51"/>
      <c r="CI501" s="51"/>
      <c r="CJ501" s="51"/>
      <c r="CK501" s="51"/>
      <c r="CL501" s="51"/>
      <c r="CM501" s="51"/>
      <c r="CN501" s="51"/>
      <c r="CO501" s="51"/>
      <c r="CP501" s="51"/>
      <c r="CQ501" s="51"/>
      <c r="CR501" s="51"/>
      <c r="CS501" s="51"/>
      <c r="CT501" s="51"/>
      <c r="CU501" s="51"/>
      <c r="CV501" s="51"/>
      <c r="CW501" s="51"/>
      <c r="CX501" s="51"/>
      <c r="CY501" s="51"/>
      <c r="CZ501" s="51"/>
      <c r="DA501" s="51"/>
      <c r="DB501" s="51"/>
      <c r="DC501" s="51"/>
      <c r="DD501" s="51"/>
      <c r="DE501" s="51"/>
      <c r="DF501" s="51"/>
      <c r="DG501" s="51"/>
    </row>
    <row r="502">
      <c r="A502" s="51"/>
      <c r="B502" s="136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  <c r="BT502" s="51"/>
      <c r="BU502" s="51"/>
      <c r="BV502" s="51"/>
      <c r="BW502" s="51"/>
      <c r="BX502" s="51"/>
      <c r="BY502" s="51"/>
      <c r="BZ502" s="51"/>
      <c r="CA502" s="51"/>
      <c r="CB502" s="51"/>
      <c r="CC502" s="51"/>
      <c r="CD502" s="51"/>
      <c r="CE502" s="51"/>
      <c r="CF502" s="51"/>
      <c r="CG502" s="51"/>
      <c r="CH502" s="51"/>
      <c r="CI502" s="51"/>
      <c r="CJ502" s="51"/>
      <c r="CK502" s="51"/>
      <c r="CL502" s="51"/>
      <c r="CM502" s="51"/>
      <c r="CN502" s="51"/>
      <c r="CO502" s="51"/>
      <c r="CP502" s="51"/>
      <c r="CQ502" s="51"/>
      <c r="CR502" s="51"/>
      <c r="CS502" s="51"/>
      <c r="CT502" s="51"/>
      <c r="CU502" s="51"/>
      <c r="CV502" s="51"/>
      <c r="CW502" s="51"/>
      <c r="CX502" s="51"/>
      <c r="CY502" s="51"/>
      <c r="CZ502" s="51"/>
      <c r="DA502" s="51"/>
      <c r="DB502" s="51"/>
      <c r="DC502" s="51"/>
      <c r="DD502" s="51"/>
      <c r="DE502" s="51"/>
      <c r="DF502" s="51"/>
      <c r="DG502" s="51"/>
    </row>
    <row r="503">
      <c r="A503" s="51"/>
      <c r="B503" s="136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1"/>
      <c r="BT503" s="51"/>
      <c r="BU503" s="51"/>
      <c r="BV503" s="51"/>
      <c r="BW503" s="51"/>
      <c r="BX503" s="51"/>
      <c r="BY503" s="51"/>
      <c r="BZ503" s="51"/>
      <c r="CA503" s="51"/>
      <c r="CB503" s="51"/>
      <c r="CC503" s="51"/>
      <c r="CD503" s="51"/>
      <c r="CE503" s="51"/>
      <c r="CF503" s="51"/>
      <c r="CG503" s="51"/>
      <c r="CH503" s="51"/>
      <c r="CI503" s="51"/>
      <c r="CJ503" s="51"/>
      <c r="CK503" s="51"/>
      <c r="CL503" s="51"/>
      <c r="CM503" s="51"/>
      <c r="CN503" s="51"/>
      <c r="CO503" s="51"/>
      <c r="CP503" s="51"/>
      <c r="CQ503" s="51"/>
      <c r="CR503" s="51"/>
      <c r="CS503" s="51"/>
      <c r="CT503" s="51"/>
      <c r="CU503" s="51"/>
      <c r="CV503" s="51"/>
      <c r="CW503" s="51"/>
      <c r="CX503" s="51"/>
      <c r="CY503" s="51"/>
      <c r="CZ503" s="51"/>
      <c r="DA503" s="51"/>
      <c r="DB503" s="51"/>
      <c r="DC503" s="51"/>
      <c r="DD503" s="51"/>
      <c r="DE503" s="51"/>
      <c r="DF503" s="51"/>
      <c r="DG503" s="51"/>
    </row>
    <row r="504">
      <c r="A504" s="51"/>
      <c r="B504" s="136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1"/>
      <c r="BT504" s="51"/>
      <c r="BU504" s="51"/>
      <c r="BV504" s="51"/>
      <c r="BW504" s="51"/>
      <c r="BX504" s="51"/>
      <c r="BY504" s="51"/>
      <c r="BZ504" s="51"/>
      <c r="CA504" s="51"/>
      <c r="CB504" s="51"/>
      <c r="CC504" s="51"/>
      <c r="CD504" s="51"/>
      <c r="CE504" s="51"/>
      <c r="CF504" s="51"/>
      <c r="CG504" s="51"/>
      <c r="CH504" s="51"/>
      <c r="CI504" s="51"/>
      <c r="CJ504" s="51"/>
      <c r="CK504" s="51"/>
      <c r="CL504" s="51"/>
      <c r="CM504" s="51"/>
      <c r="CN504" s="51"/>
      <c r="CO504" s="51"/>
      <c r="CP504" s="51"/>
      <c r="CQ504" s="51"/>
      <c r="CR504" s="51"/>
      <c r="CS504" s="51"/>
      <c r="CT504" s="51"/>
      <c r="CU504" s="51"/>
      <c r="CV504" s="51"/>
      <c r="CW504" s="51"/>
      <c r="CX504" s="51"/>
      <c r="CY504" s="51"/>
      <c r="CZ504" s="51"/>
      <c r="DA504" s="51"/>
      <c r="DB504" s="51"/>
      <c r="DC504" s="51"/>
      <c r="DD504" s="51"/>
      <c r="DE504" s="51"/>
      <c r="DF504" s="51"/>
      <c r="DG504" s="51"/>
    </row>
    <row r="505">
      <c r="A505" s="51"/>
      <c r="B505" s="136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51"/>
      <c r="BS505" s="51"/>
      <c r="BT505" s="51"/>
      <c r="BU505" s="51"/>
      <c r="BV505" s="51"/>
      <c r="BW505" s="51"/>
      <c r="BX505" s="51"/>
      <c r="BY505" s="51"/>
      <c r="BZ505" s="51"/>
      <c r="CA505" s="51"/>
      <c r="CB505" s="51"/>
      <c r="CC505" s="51"/>
      <c r="CD505" s="51"/>
      <c r="CE505" s="51"/>
      <c r="CF505" s="51"/>
      <c r="CG505" s="51"/>
      <c r="CH505" s="51"/>
      <c r="CI505" s="51"/>
      <c r="CJ505" s="51"/>
      <c r="CK505" s="51"/>
      <c r="CL505" s="51"/>
      <c r="CM505" s="51"/>
      <c r="CN505" s="51"/>
      <c r="CO505" s="51"/>
      <c r="CP505" s="51"/>
      <c r="CQ505" s="51"/>
      <c r="CR505" s="51"/>
      <c r="CS505" s="51"/>
      <c r="CT505" s="51"/>
      <c r="CU505" s="51"/>
      <c r="CV505" s="51"/>
      <c r="CW505" s="51"/>
      <c r="CX505" s="51"/>
      <c r="CY505" s="51"/>
      <c r="CZ505" s="51"/>
      <c r="DA505" s="51"/>
      <c r="DB505" s="51"/>
      <c r="DC505" s="51"/>
      <c r="DD505" s="51"/>
      <c r="DE505" s="51"/>
      <c r="DF505" s="51"/>
      <c r="DG505" s="51"/>
    </row>
    <row r="506">
      <c r="A506" s="51"/>
      <c r="B506" s="136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51"/>
      <c r="BS506" s="51"/>
      <c r="BT506" s="51"/>
      <c r="BU506" s="51"/>
      <c r="BV506" s="51"/>
      <c r="BW506" s="51"/>
      <c r="BX506" s="51"/>
      <c r="BY506" s="51"/>
      <c r="BZ506" s="51"/>
      <c r="CA506" s="51"/>
      <c r="CB506" s="51"/>
      <c r="CC506" s="51"/>
      <c r="CD506" s="51"/>
      <c r="CE506" s="51"/>
      <c r="CF506" s="51"/>
      <c r="CG506" s="51"/>
      <c r="CH506" s="51"/>
      <c r="CI506" s="51"/>
      <c r="CJ506" s="51"/>
      <c r="CK506" s="51"/>
      <c r="CL506" s="51"/>
      <c r="CM506" s="51"/>
      <c r="CN506" s="51"/>
      <c r="CO506" s="51"/>
      <c r="CP506" s="51"/>
      <c r="CQ506" s="51"/>
      <c r="CR506" s="51"/>
      <c r="CS506" s="51"/>
      <c r="CT506" s="51"/>
      <c r="CU506" s="51"/>
      <c r="CV506" s="51"/>
      <c r="CW506" s="51"/>
      <c r="CX506" s="51"/>
      <c r="CY506" s="51"/>
      <c r="CZ506" s="51"/>
      <c r="DA506" s="51"/>
      <c r="DB506" s="51"/>
      <c r="DC506" s="51"/>
      <c r="DD506" s="51"/>
      <c r="DE506" s="51"/>
      <c r="DF506" s="51"/>
      <c r="DG506" s="51"/>
    </row>
    <row r="507">
      <c r="A507" s="51"/>
      <c r="B507" s="136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1"/>
      <c r="BT507" s="51"/>
      <c r="BU507" s="51"/>
      <c r="BV507" s="51"/>
      <c r="BW507" s="51"/>
      <c r="BX507" s="51"/>
      <c r="BY507" s="51"/>
      <c r="BZ507" s="51"/>
      <c r="CA507" s="51"/>
      <c r="CB507" s="51"/>
      <c r="CC507" s="51"/>
      <c r="CD507" s="51"/>
      <c r="CE507" s="51"/>
      <c r="CF507" s="51"/>
      <c r="CG507" s="51"/>
      <c r="CH507" s="51"/>
      <c r="CI507" s="51"/>
      <c r="CJ507" s="51"/>
      <c r="CK507" s="51"/>
      <c r="CL507" s="51"/>
      <c r="CM507" s="51"/>
      <c r="CN507" s="51"/>
      <c r="CO507" s="51"/>
      <c r="CP507" s="51"/>
      <c r="CQ507" s="51"/>
      <c r="CR507" s="51"/>
      <c r="CS507" s="51"/>
      <c r="CT507" s="51"/>
      <c r="CU507" s="51"/>
      <c r="CV507" s="51"/>
      <c r="CW507" s="51"/>
      <c r="CX507" s="51"/>
      <c r="CY507" s="51"/>
      <c r="CZ507" s="51"/>
      <c r="DA507" s="51"/>
      <c r="DB507" s="51"/>
      <c r="DC507" s="51"/>
      <c r="DD507" s="51"/>
      <c r="DE507" s="51"/>
      <c r="DF507" s="51"/>
      <c r="DG507" s="51"/>
    </row>
    <row r="508">
      <c r="A508" s="51"/>
      <c r="B508" s="136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51"/>
      <c r="BS508" s="51"/>
      <c r="BT508" s="51"/>
      <c r="BU508" s="51"/>
      <c r="BV508" s="51"/>
      <c r="BW508" s="51"/>
      <c r="BX508" s="51"/>
      <c r="BY508" s="51"/>
      <c r="BZ508" s="51"/>
      <c r="CA508" s="51"/>
      <c r="CB508" s="51"/>
      <c r="CC508" s="51"/>
      <c r="CD508" s="51"/>
      <c r="CE508" s="51"/>
      <c r="CF508" s="51"/>
      <c r="CG508" s="51"/>
      <c r="CH508" s="51"/>
      <c r="CI508" s="51"/>
      <c r="CJ508" s="51"/>
      <c r="CK508" s="51"/>
      <c r="CL508" s="51"/>
      <c r="CM508" s="51"/>
      <c r="CN508" s="51"/>
      <c r="CO508" s="51"/>
      <c r="CP508" s="51"/>
      <c r="CQ508" s="51"/>
      <c r="CR508" s="51"/>
      <c r="CS508" s="51"/>
      <c r="CT508" s="51"/>
      <c r="CU508" s="51"/>
      <c r="CV508" s="51"/>
      <c r="CW508" s="51"/>
      <c r="CX508" s="51"/>
      <c r="CY508" s="51"/>
      <c r="CZ508" s="51"/>
      <c r="DA508" s="51"/>
      <c r="DB508" s="51"/>
      <c r="DC508" s="51"/>
      <c r="DD508" s="51"/>
      <c r="DE508" s="51"/>
      <c r="DF508" s="51"/>
      <c r="DG508" s="51"/>
    </row>
    <row r="509">
      <c r="A509" s="51"/>
      <c r="B509" s="136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  <c r="BR509" s="51"/>
      <c r="BS509" s="51"/>
      <c r="BT509" s="51"/>
      <c r="BU509" s="51"/>
      <c r="BV509" s="51"/>
      <c r="BW509" s="51"/>
      <c r="BX509" s="51"/>
      <c r="BY509" s="51"/>
      <c r="BZ509" s="51"/>
      <c r="CA509" s="51"/>
      <c r="CB509" s="51"/>
      <c r="CC509" s="51"/>
      <c r="CD509" s="51"/>
      <c r="CE509" s="51"/>
      <c r="CF509" s="51"/>
      <c r="CG509" s="51"/>
      <c r="CH509" s="51"/>
      <c r="CI509" s="51"/>
      <c r="CJ509" s="51"/>
      <c r="CK509" s="51"/>
      <c r="CL509" s="51"/>
      <c r="CM509" s="51"/>
      <c r="CN509" s="51"/>
      <c r="CO509" s="51"/>
      <c r="CP509" s="51"/>
      <c r="CQ509" s="51"/>
      <c r="CR509" s="51"/>
      <c r="CS509" s="51"/>
      <c r="CT509" s="51"/>
      <c r="CU509" s="51"/>
      <c r="CV509" s="51"/>
      <c r="CW509" s="51"/>
      <c r="CX509" s="51"/>
      <c r="CY509" s="51"/>
      <c r="CZ509" s="51"/>
      <c r="DA509" s="51"/>
      <c r="DB509" s="51"/>
      <c r="DC509" s="51"/>
      <c r="DD509" s="51"/>
      <c r="DE509" s="51"/>
      <c r="DF509" s="51"/>
      <c r="DG509" s="51"/>
    </row>
    <row r="510">
      <c r="A510" s="51"/>
      <c r="B510" s="136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  <c r="BR510" s="51"/>
      <c r="BS510" s="51"/>
      <c r="BT510" s="51"/>
      <c r="BU510" s="51"/>
      <c r="BV510" s="51"/>
      <c r="BW510" s="51"/>
      <c r="BX510" s="51"/>
      <c r="BY510" s="51"/>
      <c r="BZ510" s="51"/>
      <c r="CA510" s="51"/>
      <c r="CB510" s="51"/>
      <c r="CC510" s="51"/>
      <c r="CD510" s="51"/>
      <c r="CE510" s="51"/>
      <c r="CF510" s="51"/>
      <c r="CG510" s="51"/>
      <c r="CH510" s="51"/>
      <c r="CI510" s="51"/>
      <c r="CJ510" s="51"/>
      <c r="CK510" s="51"/>
      <c r="CL510" s="51"/>
      <c r="CM510" s="51"/>
      <c r="CN510" s="51"/>
      <c r="CO510" s="51"/>
      <c r="CP510" s="51"/>
      <c r="CQ510" s="51"/>
      <c r="CR510" s="51"/>
      <c r="CS510" s="51"/>
      <c r="CT510" s="51"/>
      <c r="CU510" s="51"/>
      <c r="CV510" s="51"/>
      <c r="CW510" s="51"/>
      <c r="CX510" s="51"/>
      <c r="CY510" s="51"/>
      <c r="CZ510" s="51"/>
      <c r="DA510" s="51"/>
      <c r="DB510" s="51"/>
      <c r="DC510" s="51"/>
      <c r="DD510" s="51"/>
      <c r="DE510" s="51"/>
      <c r="DF510" s="51"/>
      <c r="DG510" s="51"/>
    </row>
    <row r="511">
      <c r="A511" s="51"/>
      <c r="B511" s="136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  <c r="BR511" s="51"/>
      <c r="BS511" s="51"/>
      <c r="BT511" s="51"/>
      <c r="BU511" s="51"/>
      <c r="BV511" s="51"/>
      <c r="BW511" s="51"/>
      <c r="BX511" s="51"/>
      <c r="BY511" s="51"/>
      <c r="BZ511" s="51"/>
      <c r="CA511" s="51"/>
      <c r="CB511" s="51"/>
      <c r="CC511" s="51"/>
      <c r="CD511" s="51"/>
      <c r="CE511" s="51"/>
      <c r="CF511" s="51"/>
      <c r="CG511" s="51"/>
      <c r="CH511" s="51"/>
      <c r="CI511" s="51"/>
      <c r="CJ511" s="51"/>
      <c r="CK511" s="51"/>
      <c r="CL511" s="51"/>
      <c r="CM511" s="51"/>
      <c r="CN511" s="51"/>
      <c r="CO511" s="51"/>
      <c r="CP511" s="51"/>
      <c r="CQ511" s="51"/>
      <c r="CR511" s="51"/>
      <c r="CS511" s="51"/>
      <c r="CT511" s="51"/>
      <c r="CU511" s="51"/>
      <c r="CV511" s="51"/>
      <c r="CW511" s="51"/>
      <c r="CX511" s="51"/>
      <c r="CY511" s="51"/>
      <c r="CZ511" s="51"/>
      <c r="DA511" s="51"/>
      <c r="DB511" s="51"/>
      <c r="DC511" s="51"/>
      <c r="DD511" s="51"/>
      <c r="DE511" s="51"/>
      <c r="DF511" s="51"/>
      <c r="DG511" s="51"/>
    </row>
    <row r="512">
      <c r="A512" s="51"/>
      <c r="B512" s="136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  <c r="BR512" s="51"/>
      <c r="BS512" s="51"/>
      <c r="BT512" s="51"/>
      <c r="BU512" s="51"/>
      <c r="BV512" s="51"/>
      <c r="BW512" s="51"/>
      <c r="BX512" s="51"/>
      <c r="BY512" s="51"/>
      <c r="BZ512" s="51"/>
      <c r="CA512" s="51"/>
      <c r="CB512" s="51"/>
      <c r="CC512" s="51"/>
      <c r="CD512" s="51"/>
      <c r="CE512" s="51"/>
      <c r="CF512" s="51"/>
      <c r="CG512" s="51"/>
      <c r="CH512" s="51"/>
      <c r="CI512" s="51"/>
      <c r="CJ512" s="51"/>
      <c r="CK512" s="51"/>
      <c r="CL512" s="51"/>
      <c r="CM512" s="51"/>
      <c r="CN512" s="51"/>
      <c r="CO512" s="51"/>
      <c r="CP512" s="51"/>
      <c r="CQ512" s="51"/>
      <c r="CR512" s="51"/>
      <c r="CS512" s="51"/>
      <c r="CT512" s="51"/>
      <c r="CU512" s="51"/>
      <c r="CV512" s="51"/>
      <c r="CW512" s="51"/>
      <c r="CX512" s="51"/>
      <c r="CY512" s="51"/>
      <c r="CZ512" s="51"/>
      <c r="DA512" s="51"/>
      <c r="DB512" s="51"/>
      <c r="DC512" s="51"/>
      <c r="DD512" s="51"/>
      <c r="DE512" s="51"/>
      <c r="DF512" s="51"/>
      <c r="DG512" s="51"/>
    </row>
    <row r="513">
      <c r="A513" s="51"/>
      <c r="B513" s="136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  <c r="BR513" s="51"/>
      <c r="BS513" s="51"/>
      <c r="BT513" s="51"/>
      <c r="BU513" s="51"/>
      <c r="BV513" s="51"/>
      <c r="BW513" s="51"/>
      <c r="BX513" s="51"/>
      <c r="BY513" s="51"/>
      <c r="BZ513" s="51"/>
      <c r="CA513" s="51"/>
      <c r="CB513" s="51"/>
      <c r="CC513" s="51"/>
      <c r="CD513" s="51"/>
      <c r="CE513" s="51"/>
      <c r="CF513" s="51"/>
      <c r="CG513" s="51"/>
      <c r="CH513" s="51"/>
      <c r="CI513" s="51"/>
      <c r="CJ513" s="51"/>
      <c r="CK513" s="51"/>
      <c r="CL513" s="51"/>
      <c r="CM513" s="51"/>
      <c r="CN513" s="51"/>
      <c r="CO513" s="51"/>
      <c r="CP513" s="51"/>
      <c r="CQ513" s="51"/>
      <c r="CR513" s="51"/>
      <c r="CS513" s="51"/>
      <c r="CT513" s="51"/>
      <c r="CU513" s="51"/>
      <c r="CV513" s="51"/>
      <c r="CW513" s="51"/>
      <c r="CX513" s="51"/>
      <c r="CY513" s="51"/>
      <c r="CZ513" s="51"/>
      <c r="DA513" s="51"/>
      <c r="DB513" s="51"/>
      <c r="DC513" s="51"/>
      <c r="DD513" s="51"/>
      <c r="DE513" s="51"/>
      <c r="DF513" s="51"/>
      <c r="DG513" s="51"/>
    </row>
    <row r="514">
      <c r="A514" s="51"/>
      <c r="B514" s="136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  <c r="BR514" s="51"/>
      <c r="BS514" s="51"/>
      <c r="BT514" s="51"/>
      <c r="BU514" s="51"/>
      <c r="BV514" s="51"/>
      <c r="BW514" s="51"/>
      <c r="BX514" s="51"/>
      <c r="BY514" s="51"/>
      <c r="BZ514" s="51"/>
      <c r="CA514" s="51"/>
      <c r="CB514" s="51"/>
      <c r="CC514" s="51"/>
      <c r="CD514" s="51"/>
      <c r="CE514" s="51"/>
      <c r="CF514" s="51"/>
      <c r="CG514" s="51"/>
      <c r="CH514" s="51"/>
      <c r="CI514" s="51"/>
      <c r="CJ514" s="51"/>
      <c r="CK514" s="51"/>
      <c r="CL514" s="51"/>
      <c r="CM514" s="51"/>
      <c r="CN514" s="51"/>
      <c r="CO514" s="51"/>
      <c r="CP514" s="51"/>
      <c r="CQ514" s="51"/>
      <c r="CR514" s="51"/>
      <c r="CS514" s="51"/>
      <c r="CT514" s="51"/>
      <c r="CU514" s="51"/>
      <c r="CV514" s="51"/>
      <c r="CW514" s="51"/>
      <c r="CX514" s="51"/>
      <c r="CY514" s="51"/>
      <c r="CZ514" s="51"/>
      <c r="DA514" s="51"/>
      <c r="DB514" s="51"/>
      <c r="DC514" s="51"/>
      <c r="DD514" s="51"/>
      <c r="DE514" s="51"/>
      <c r="DF514" s="51"/>
      <c r="DG514" s="51"/>
    </row>
    <row r="515">
      <c r="A515" s="51"/>
      <c r="B515" s="136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  <c r="BR515" s="51"/>
      <c r="BS515" s="51"/>
      <c r="BT515" s="51"/>
      <c r="BU515" s="51"/>
      <c r="BV515" s="51"/>
      <c r="BW515" s="51"/>
      <c r="BX515" s="51"/>
      <c r="BY515" s="51"/>
      <c r="BZ515" s="51"/>
      <c r="CA515" s="51"/>
      <c r="CB515" s="51"/>
      <c r="CC515" s="51"/>
      <c r="CD515" s="51"/>
      <c r="CE515" s="51"/>
      <c r="CF515" s="51"/>
      <c r="CG515" s="51"/>
      <c r="CH515" s="51"/>
      <c r="CI515" s="51"/>
      <c r="CJ515" s="51"/>
      <c r="CK515" s="51"/>
      <c r="CL515" s="51"/>
      <c r="CM515" s="51"/>
      <c r="CN515" s="51"/>
      <c r="CO515" s="51"/>
      <c r="CP515" s="51"/>
      <c r="CQ515" s="51"/>
      <c r="CR515" s="51"/>
      <c r="CS515" s="51"/>
      <c r="CT515" s="51"/>
      <c r="CU515" s="51"/>
      <c r="CV515" s="51"/>
      <c r="CW515" s="51"/>
      <c r="CX515" s="51"/>
      <c r="CY515" s="51"/>
      <c r="CZ515" s="51"/>
      <c r="DA515" s="51"/>
      <c r="DB515" s="51"/>
      <c r="DC515" s="51"/>
      <c r="DD515" s="51"/>
      <c r="DE515" s="51"/>
      <c r="DF515" s="51"/>
      <c r="DG515" s="51"/>
    </row>
    <row r="516">
      <c r="A516" s="51"/>
      <c r="B516" s="136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  <c r="BR516" s="51"/>
      <c r="BS516" s="51"/>
      <c r="BT516" s="51"/>
      <c r="BU516" s="51"/>
      <c r="BV516" s="51"/>
      <c r="BW516" s="51"/>
      <c r="BX516" s="51"/>
      <c r="BY516" s="51"/>
      <c r="BZ516" s="51"/>
      <c r="CA516" s="51"/>
      <c r="CB516" s="51"/>
      <c r="CC516" s="51"/>
      <c r="CD516" s="51"/>
      <c r="CE516" s="51"/>
      <c r="CF516" s="51"/>
      <c r="CG516" s="51"/>
      <c r="CH516" s="51"/>
      <c r="CI516" s="51"/>
      <c r="CJ516" s="51"/>
      <c r="CK516" s="51"/>
      <c r="CL516" s="51"/>
      <c r="CM516" s="51"/>
      <c r="CN516" s="51"/>
      <c r="CO516" s="51"/>
      <c r="CP516" s="51"/>
      <c r="CQ516" s="51"/>
      <c r="CR516" s="51"/>
      <c r="CS516" s="51"/>
      <c r="CT516" s="51"/>
      <c r="CU516" s="51"/>
      <c r="CV516" s="51"/>
      <c r="CW516" s="51"/>
      <c r="CX516" s="51"/>
      <c r="CY516" s="51"/>
      <c r="CZ516" s="51"/>
      <c r="DA516" s="51"/>
      <c r="DB516" s="51"/>
      <c r="DC516" s="51"/>
      <c r="DD516" s="51"/>
      <c r="DE516" s="51"/>
      <c r="DF516" s="51"/>
      <c r="DG516" s="51"/>
    </row>
    <row r="517">
      <c r="A517" s="51"/>
      <c r="B517" s="136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51"/>
      <c r="BS517" s="51"/>
      <c r="BT517" s="51"/>
      <c r="BU517" s="51"/>
      <c r="BV517" s="51"/>
      <c r="BW517" s="51"/>
      <c r="BX517" s="51"/>
      <c r="BY517" s="51"/>
      <c r="BZ517" s="51"/>
      <c r="CA517" s="51"/>
      <c r="CB517" s="51"/>
      <c r="CC517" s="51"/>
      <c r="CD517" s="51"/>
      <c r="CE517" s="51"/>
      <c r="CF517" s="51"/>
      <c r="CG517" s="51"/>
      <c r="CH517" s="51"/>
      <c r="CI517" s="51"/>
      <c r="CJ517" s="51"/>
      <c r="CK517" s="51"/>
      <c r="CL517" s="51"/>
      <c r="CM517" s="51"/>
      <c r="CN517" s="51"/>
      <c r="CO517" s="51"/>
      <c r="CP517" s="51"/>
      <c r="CQ517" s="51"/>
      <c r="CR517" s="51"/>
      <c r="CS517" s="51"/>
      <c r="CT517" s="51"/>
      <c r="CU517" s="51"/>
      <c r="CV517" s="51"/>
      <c r="CW517" s="51"/>
      <c r="CX517" s="51"/>
      <c r="CY517" s="51"/>
      <c r="CZ517" s="51"/>
      <c r="DA517" s="51"/>
      <c r="DB517" s="51"/>
      <c r="DC517" s="51"/>
      <c r="DD517" s="51"/>
      <c r="DE517" s="51"/>
      <c r="DF517" s="51"/>
      <c r="DG517" s="51"/>
    </row>
    <row r="518">
      <c r="A518" s="51"/>
      <c r="B518" s="136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51"/>
      <c r="BS518" s="51"/>
      <c r="BT518" s="51"/>
      <c r="BU518" s="51"/>
      <c r="BV518" s="51"/>
      <c r="BW518" s="51"/>
      <c r="BX518" s="51"/>
      <c r="BY518" s="51"/>
      <c r="BZ518" s="51"/>
      <c r="CA518" s="51"/>
      <c r="CB518" s="51"/>
      <c r="CC518" s="51"/>
      <c r="CD518" s="51"/>
      <c r="CE518" s="51"/>
      <c r="CF518" s="51"/>
      <c r="CG518" s="51"/>
      <c r="CH518" s="51"/>
      <c r="CI518" s="51"/>
      <c r="CJ518" s="51"/>
      <c r="CK518" s="51"/>
      <c r="CL518" s="51"/>
      <c r="CM518" s="51"/>
      <c r="CN518" s="51"/>
      <c r="CO518" s="51"/>
      <c r="CP518" s="51"/>
      <c r="CQ518" s="51"/>
      <c r="CR518" s="51"/>
      <c r="CS518" s="51"/>
      <c r="CT518" s="51"/>
      <c r="CU518" s="51"/>
      <c r="CV518" s="51"/>
      <c r="CW518" s="51"/>
      <c r="CX518" s="51"/>
      <c r="CY518" s="51"/>
      <c r="CZ518" s="51"/>
      <c r="DA518" s="51"/>
      <c r="DB518" s="51"/>
      <c r="DC518" s="51"/>
      <c r="DD518" s="51"/>
      <c r="DE518" s="51"/>
      <c r="DF518" s="51"/>
      <c r="DG518" s="51"/>
    </row>
    <row r="519">
      <c r="A519" s="51"/>
      <c r="B519" s="136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51"/>
      <c r="BS519" s="51"/>
      <c r="BT519" s="51"/>
      <c r="BU519" s="51"/>
      <c r="BV519" s="51"/>
      <c r="BW519" s="51"/>
      <c r="BX519" s="51"/>
      <c r="BY519" s="51"/>
      <c r="BZ519" s="51"/>
      <c r="CA519" s="51"/>
      <c r="CB519" s="51"/>
      <c r="CC519" s="51"/>
      <c r="CD519" s="51"/>
      <c r="CE519" s="51"/>
      <c r="CF519" s="51"/>
      <c r="CG519" s="51"/>
      <c r="CH519" s="51"/>
      <c r="CI519" s="51"/>
      <c r="CJ519" s="51"/>
      <c r="CK519" s="51"/>
      <c r="CL519" s="51"/>
      <c r="CM519" s="51"/>
      <c r="CN519" s="51"/>
      <c r="CO519" s="51"/>
      <c r="CP519" s="51"/>
      <c r="CQ519" s="51"/>
      <c r="CR519" s="51"/>
      <c r="CS519" s="51"/>
      <c r="CT519" s="51"/>
      <c r="CU519" s="51"/>
      <c r="CV519" s="51"/>
      <c r="CW519" s="51"/>
      <c r="CX519" s="51"/>
      <c r="CY519" s="51"/>
      <c r="CZ519" s="51"/>
      <c r="DA519" s="51"/>
      <c r="DB519" s="51"/>
      <c r="DC519" s="51"/>
      <c r="DD519" s="51"/>
      <c r="DE519" s="51"/>
      <c r="DF519" s="51"/>
      <c r="DG519" s="51"/>
    </row>
    <row r="520">
      <c r="A520" s="51"/>
      <c r="B520" s="136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  <c r="BR520" s="51"/>
      <c r="BS520" s="51"/>
      <c r="BT520" s="51"/>
      <c r="BU520" s="51"/>
      <c r="BV520" s="51"/>
      <c r="BW520" s="51"/>
      <c r="BX520" s="51"/>
      <c r="BY520" s="51"/>
      <c r="BZ520" s="51"/>
      <c r="CA520" s="51"/>
      <c r="CB520" s="51"/>
      <c r="CC520" s="51"/>
      <c r="CD520" s="51"/>
      <c r="CE520" s="51"/>
      <c r="CF520" s="51"/>
      <c r="CG520" s="51"/>
      <c r="CH520" s="51"/>
      <c r="CI520" s="51"/>
      <c r="CJ520" s="51"/>
      <c r="CK520" s="51"/>
      <c r="CL520" s="51"/>
      <c r="CM520" s="51"/>
      <c r="CN520" s="51"/>
      <c r="CO520" s="51"/>
      <c r="CP520" s="51"/>
      <c r="CQ520" s="51"/>
      <c r="CR520" s="51"/>
      <c r="CS520" s="51"/>
      <c r="CT520" s="51"/>
      <c r="CU520" s="51"/>
      <c r="CV520" s="51"/>
      <c r="CW520" s="51"/>
      <c r="CX520" s="51"/>
      <c r="CY520" s="51"/>
      <c r="CZ520" s="51"/>
      <c r="DA520" s="51"/>
      <c r="DB520" s="51"/>
      <c r="DC520" s="51"/>
      <c r="DD520" s="51"/>
      <c r="DE520" s="51"/>
      <c r="DF520" s="51"/>
      <c r="DG520" s="51"/>
    </row>
    <row r="521">
      <c r="A521" s="51"/>
      <c r="B521" s="136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  <c r="BR521" s="51"/>
      <c r="BS521" s="51"/>
      <c r="BT521" s="51"/>
      <c r="BU521" s="51"/>
      <c r="BV521" s="51"/>
      <c r="BW521" s="51"/>
      <c r="BX521" s="51"/>
      <c r="BY521" s="51"/>
      <c r="BZ521" s="51"/>
      <c r="CA521" s="51"/>
      <c r="CB521" s="51"/>
      <c r="CC521" s="51"/>
      <c r="CD521" s="51"/>
      <c r="CE521" s="51"/>
      <c r="CF521" s="51"/>
      <c r="CG521" s="51"/>
      <c r="CH521" s="51"/>
      <c r="CI521" s="51"/>
      <c r="CJ521" s="51"/>
      <c r="CK521" s="51"/>
      <c r="CL521" s="51"/>
      <c r="CM521" s="51"/>
      <c r="CN521" s="51"/>
      <c r="CO521" s="51"/>
      <c r="CP521" s="51"/>
      <c r="CQ521" s="51"/>
      <c r="CR521" s="51"/>
      <c r="CS521" s="51"/>
      <c r="CT521" s="51"/>
      <c r="CU521" s="51"/>
      <c r="CV521" s="51"/>
      <c r="CW521" s="51"/>
      <c r="CX521" s="51"/>
      <c r="CY521" s="51"/>
      <c r="CZ521" s="51"/>
      <c r="DA521" s="51"/>
      <c r="DB521" s="51"/>
      <c r="DC521" s="51"/>
      <c r="DD521" s="51"/>
      <c r="DE521" s="51"/>
      <c r="DF521" s="51"/>
      <c r="DG521" s="51"/>
    </row>
    <row r="522">
      <c r="A522" s="51"/>
      <c r="B522" s="136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  <c r="BR522" s="51"/>
      <c r="BS522" s="51"/>
      <c r="BT522" s="51"/>
      <c r="BU522" s="51"/>
      <c r="BV522" s="51"/>
      <c r="BW522" s="51"/>
      <c r="BX522" s="51"/>
      <c r="BY522" s="51"/>
      <c r="BZ522" s="51"/>
      <c r="CA522" s="51"/>
      <c r="CB522" s="51"/>
      <c r="CC522" s="51"/>
      <c r="CD522" s="51"/>
      <c r="CE522" s="51"/>
      <c r="CF522" s="51"/>
      <c r="CG522" s="51"/>
      <c r="CH522" s="51"/>
      <c r="CI522" s="51"/>
      <c r="CJ522" s="51"/>
      <c r="CK522" s="51"/>
      <c r="CL522" s="51"/>
      <c r="CM522" s="51"/>
      <c r="CN522" s="51"/>
      <c r="CO522" s="51"/>
      <c r="CP522" s="51"/>
      <c r="CQ522" s="51"/>
      <c r="CR522" s="51"/>
      <c r="CS522" s="51"/>
      <c r="CT522" s="51"/>
      <c r="CU522" s="51"/>
      <c r="CV522" s="51"/>
      <c r="CW522" s="51"/>
      <c r="CX522" s="51"/>
      <c r="CY522" s="51"/>
      <c r="CZ522" s="51"/>
      <c r="DA522" s="51"/>
      <c r="DB522" s="51"/>
      <c r="DC522" s="51"/>
      <c r="DD522" s="51"/>
      <c r="DE522" s="51"/>
      <c r="DF522" s="51"/>
      <c r="DG522" s="51"/>
    </row>
    <row r="523">
      <c r="A523" s="51"/>
      <c r="B523" s="136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  <c r="BR523" s="51"/>
      <c r="BS523" s="51"/>
      <c r="BT523" s="51"/>
      <c r="BU523" s="51"/>
      <c r="BV523" s="51"/>
      <c r="BW523" s="51"/>
      <c r="BX523" s="51"/>
      <c r="BY523" s="51"/>
      <c r="BZ523" s="51"/>
      <c r="CA523" s="51"/>
      <c r="CB523" s="51"/>
      <c r="CC523" s="51"/>
      <c r="CD523" s="51"/>
      <c r="CE523" s="51"/>
      <c r="CF523" s="51"/>
      <c r="CG523" s="51"/>
      <c r="CH523" s="51"/>
      <c r="CI523" s="51"/>
      <c r="CJ523" s="51"/>
      <c r="CK523" s="51"/>
      <c r="CL523" s="51"/>
      <c r="CM523" s="51"/>
      <c r="CN523" s="51"/>
      <c r="CO523" s="51"/>
      <c r="CP523" s="51"/>
      <c r="CQ523" s="51"/>
      <c r="CR523" s="51"/>
      <c r="CS523" s="51"/>
      <c r="CT523" s="51"/>
      <c r="CU523" s="51"/>
      <c r="CV523" s="51"/>
      <c r="CW523" s="51"/>
      <c r="CX523" s="51"/>
      <c r="CY523" s="51"/>
      <c r="CZ523" s="51"/>
      <c r="DA523" s="51"/>
      <c r="DB523" s="51"/>
      <c r="DC523" s="51"/>
      <c r="DD523" s="51"/>
      <c r="DE523" s="51"/>
      <c r="DF523" s="51"/>
      <c r="DG523" s="51"/>
    </row>
    <row r="524">
      <c r="A524" s="51"/>
      <c r="B524" s="136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  <c r="BR524" s="51"/>
      <c r="BS524" s="51"/>
      <c r="BT524" s="51"/>
      <c r="BU524" s="51"/>
      <c r="BV524" s="51"/>
      <c r="BW524" s="51"/>
      <c r="BX524" s="51"/>
      <c r="BY524" s="51"/>
      <c r="BZ524" s="51"/>
      <c r="CA524" s="51"/>
      <c r="CB524" s="51"/>
      <c r="CC524" s="51"/>
      <c r="CD524" s="51"/>
      <c r="CE524" s="51"/>
      <c r="CF524" s="51"/>
      <c r="CG524" s="51"/>
      <c r="CH524" s="51"/>
      <c r="CI524" s="51"/>
      <c r="CJ524" s="51"/>
      <c r="CK524" s="51"/>
      <c r="CL524" s="51"/>
      <c r="CM524" s="51"/>
      <c r="CN524" s="51"/>
      <c r="CO524" s="51"/>
      <c r="CP524" s="51"/>
      <c r="CQ524" s="51"/>
      <c r="CR524" s="51"/>
      <c r="CS524" s="51"/>
      <c r="CT524" s="51"/>
      <c r="CU524" s="51"/>
      <c r="CV524" s="51"/>
      <c r="CW524" s="51"/>
      <c r="CX524" s="51"/>
      <c r="CY524" s="51"/>
      <c r="CZ524" s="51"/>
      <c r="DA524" s="51"/>
      <c r="DB524" s="51"/>
      <c r="DC524" s="51"/>
      <c r="DD524" s="51"/>
      <c r="DE524" s="51"/>
      <c r="DF524" s="51"/>
      <c r="DG524" s="51"/>
    </row>
    <row r="525">
      <c r="A525" s="51"/>
      <c r="B525" s="136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  <c r="BR525" s="51"/>
      <c r="BS525" s="51"/>
      <c r="BT525" s="51"/>
      <c r="BU525" s="51"/>
      <c r="BV525" s="51"/>
      <c r="BW525" s="51"/>
      <c r="BX525" s="51"/>
      <c r="BY525" s="51"/>
      <c r="BZ525" s="51"/>
      <c r="CA525" s="51"/>
      <c r="CB525" s="51"/>
      <c r="CC525" s="51"/>
      <c r="CD525" s="51"/>
      <c r="CE525" s="51"/>
      <c r="CF525" s="51"/>
      <c r="CG525" s="51"/>
      <c r="CH525" s="51"/>
      <c r="CI525" s="51"/>
      <c r="CJ525" s="51"/>
      <c r="CK525" s="51"/>
      <c r="CL525" s="51"/>
      <c r="CM525" s="51"/>
      <c r="CN525" s="51"/>
      <c r="CO525" s="51"/>
      <c r="CP525" s="51"/>
      <c r="CQ525" s="51"/>
      <c r="CR525" s="51"/>
      <c r="CS525" s="51"/>
      <c r="CT525" s="51"/>
      <c r="CU525" s="51"/>
      <c r="CV525" s="51"/>
      <c r="CW525" s="51"/>
      <c r="CX525" s="51"/>
      <c r="CY525" s="51"/>
      <c r="CZ525" s="51"/>
      <c r="DA525" s="51"/>
      <c r="DB525" s="51"/>
      <c r="DC525" s="51"/>
      <c r="DD525" s="51"/>
      <c r="DE525" s="51"/>
      <c r="DF525" s="51"/>
      <c r="DG525" s="51"/>
    </row>
    <row r="526">
      <c r="A526" s="51"/>
      <c r="B526" s="136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  <c r="BR526" s="51"/>
      <c r="BS526" s="51"/>
      <c r="BT526" s="51"/>
      <c r="BU526" s="51"/>
      <c r="BV526" s="51"/>
      <c r="BW526" s="51"/>
      <c r="BX526" s="51"/>
      <c r="BY526" s="51"/>
      <c r="BZ526" s="51"/>
      <c r="CA526" s="51"/>
      <c r="CB526" s="51"/>
      <c r="CC526" s="51"/>
      <c r="CD526" s="51"/>
      <c r="CE526" s="51"/>
      <c r="CF526" s="51"/>
      <c r="CG526" s="51"/>
      <c r="CH526" s="51"/>
      <c r="CI526" s="51"/>
      <c r="CJ526" s="51"/>
      <c r="CK526" s="51"/>
      <c r="CL526" s="51"/>
      <c r="CM526" s="51"/>
      <c r="CN526" s="51"/>
      <c r="CO526" s="51"/>
      <c r="CP526" s="51"/>
      <c r="CQ526" s="51"/>
      <c r="CR526" s="51"/>
      <c r="CS526" s="51"/>
      <c r="CT526" s="51"/>
      <c r="CU526" s="51"/>
      <c r="CV526" s="51"/>
      <c r="CW526" s="51"/>
      <c r="CX526" s="51"/>
      <c r="CY526" s="51"/>
      <c r="CZ526" s="51"/>
      <c r="DA526" s="51"/>
      <c r="DB526" s="51"/>
      <c r="DC526" s="51"/>
      <c r="DD526" s="51"/>
      <c r="DE526" s="51"/>
      <c r="DF526" s="51"/>
      <c r="DG526" s="51"/>
    </row>
    <row r="527">
      <c r="A527" s="51"/>
      <c r="B527" s="136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  <c r="BR527" s="51"/>
      <c r="BS527" s="51"/>
      <c r="BT527" s="51"/>
      <c r="BU527" s="51"/>
      <c r="BV527" s="51"/>
      <c r="BW527" s="51"/>
      <c r="BX527" s="51"/>
      <c r="BY527" s="51"/>
      <c r="BZ527" s="51"/>
      <c r="CA527" s="51"/>
      <c r="CB527" s="51"/>
      <c r="CC527" s="51"/>
      <c r="CD527" s="51"/>
      <c r="CE527" s="51"/>
      <c r="CF527" s="51"/>
      <c r="CG527" s="51"/>
      <c r="CH527" s="51"/>
      <c r="CI527" s="51"/>
      <c r="CJ527" s="51"/>
      <c r="CK527" s="51"/>
      <c r="CL527" s="51"/>
      <c r="CM527" s="51"/>
      <c r="CN527" s="51"/>
      <c r="CO527" s="51"/>
      <c r="CP527" s="51"/>
      <c r="CQ527" s="51"/>
      <c r="CR527" s="51"/>
      <c r="CS527" s="51"/>
      <c r="CT527" s="51"/>
      <c r="CU527" s="51"/>
      <c r="CV527" s="51"/>
      <c r="CW527" s="51"/>
      <c r="CX527" s="51"/>
      <c r="CY527" s="51"/>
      <c r="CZ527" s="51"/>
      <c r="DA527" s="51"/>
      <c r="DB527" s="51"/>
      <c r="DC527" s="51"/>
      <c r="DD527" s="51"/>
      <c r="DE527" s="51"/>
      <c r="DF527" s="51"/>
      <c r="DG527" s="51"/>
    </row>
    <row r="528">
      <c r="A528" s="51"/>
      <c r="B528" s="136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  <c r="BR528" s="51"/>
      <c r="BS528" s="51"/>
      <c r="BT528" s="51"/>
      <c r="BU528" s="51"/>
      <c r="BV528" s="51"/>
      <c r="BW528" s="51"/>
      <c r="BX528" s="51"/>
      <c r="BY528" s="51"/>
      <c r="BZ528" s="51"/>
      <c r="CA528" s="51"/>
      <c r="CB528" s="51"/>
      <c r="CC528" s="51"/>
      <c r="CD528" s="51"/>
      <c r="CE528" s="51"/>
      <c r="CF528" s="51"/>
      <c r="CG528" s="51"/>
      <c r="CH528" s="51"/>
      <c r="CI528" s="51"/>
      <c r="CJ528" s="51"/>
      <c r="CK528" s="51"/>
      <c r="CL528" s="51"/>
      <c r="CM528" s="51"/>
      <c r="CN528" s="51"/>
      <c r="CO528" s="51"/>
      <c r="CP528" s="51"/>
      <c r="CQ528" s="51"/>
      <c r="CR528" s="51"/>
      <c r="CS528" s="51"/>
      <c r="CT528" s="51"/>
      <c r="CU528" s="51"/>
      <c r="CV528" s="51"/>
      <c r="CW528" s="51"/>
      <c r="CX528" s="51"/>
      <c r="CY528" s="51"/>
      <c r="CZ528" s="51"/>
      <c r="DA528" s="51"/>
      <c r="DB528" s="51"/>
      <c r="DC528" s="51"/>
      <c r="DD528" s="51"/>
      <c r="DE528" s="51"/>
      <c r="DF528" s="51"/>
      <c r="DG528" s="51"/>
    </row>
    <row r="529">
      <c r="A529" s="51"/>
      <c r="B529" s="136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  <c r="BR529" s="51"/>
      <c r="BS529" s="51"/>
      <c r="BT529" s="51"/>
      <c r="BU529" s="51"/>
      <c r="BV529" s="51"/>
      <c r="BW529" s="51"/>
      <c r="BX529" s="51"/>
      <c r="BY529" s="51"/>
      <c r="BZ529" s="51"/>
      <c r="CA529" s="51"/>
      <c r="CB529" s="51"/>
      <c r="CC529" s="51"/>
      <c r="CD529" s="51"/>
      <c r="CE529" s="51"/>
      <c r="CF529" s="51"/>
      <c r="CG529" s="51"/>
      <c r="CH529" s="51"/>
      <c r="CI529" s="51"/>
      <c r="CJ529" s="51"/>
      <c r="CK529" s="51"/>
      <c r="CL529" s="51"/>
      <c r="CM529" s="51"/>
      <c r="CN529" s="51"/>
      <c r="CO529" s="51"/>
      <c r="CP529" s="51"/>
      <c r="CQ529" s="51"/>
      <c r="CR529" s="51"/>
      <c r="CS529" s="51"/>
      <c r="CT529" s="51"/>
      <c r="CU529" s="51"/>
      <c r="CV529" s="51"/>
      <c r="CW529" s="51"/>
      <c r="CX529" s="51"/>
      <c r="CY529" s="51"/>
      <c r="CZ529" s="51"/>
      <c r="DA529" s="51"/>
      <c r="DB529" s="51"/>
      <c r="DC529" s="51"/>
      <c r="DD529" s="51"/>
      <c r="DE529" s="51"/>
      <c r="DF529" s="51"/>
      <c r="DG529" s="51"/>
    </row>
    <row r="530">
      <c r="A530" s="51"/>
      <c r="B530" s="136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  <c r="BR530" s="51"/>
      <c r="BS530" s="51"/>
      <c r="BT530" s="51"/>
      <c r="BU530" s="51"/>
      <c r="BV530" s="51"/>
      <c r="BW530" s="51"/>
      <c r="BX530" s="51"/>
      <c r="BY530" s="51"/>
      <c r="BZ530" s="51"/>
      <c r="CA530" s="51"/>
      <c r="CB530" s="51"/>
      <c r="CC530" s="51"/>
      <c r="CD530" s="51"/>
      <c r="CE530" s="51"/>
      <c r="CF530" s="51"/>
      <c r="CG530" s="51"/>
      <c r="CH530" s="51"/>
      <c r="CI530" s="51"/>
      <c r="CJ530" s="51"/>
      <c r="CK530" s="51"/>
      <c r="CL530" s="51"/>
      <c r="CM530" s="51"/>
      <c r="CN530" s="51"/>
      <c r="CO530" s="51"/>
      <c r="CP530" s="51"/>
      <c r="CQ530" s="51"/>
      <c r="CR530" s="51"/>
      <c r="CS530" s="51"/>
      <c r="CT530" s="51"/>
      <c r="CU530" s="51"/>
      <c r="CV530" s="51"/>
      <c r="CW530" s="51"/>
      <c r="CX530" s="51"/>
      <c r="CY530" s="51"/>
      <c r="CZ530" s="51"/>
      <c r="DA530" s="51"/>
      <c r="DB530" s="51"/>
      <c r="DC530" s="51"/>
      <c r="DD530" s="51"/>
      <c r="DE530" s="51"/>
      <c r="DF530" s="51"/>
      <c r="DG530" s="51"/>
    </row>
    <row r="531">
      <c r="A531" s="51"/>
      <c r="B531" s="136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  <c r="BR531" s="51"/>
      <c r="BS531" s="51"/>
      <c r="BT531" s="51"/>
      <c r="BU531" s="51"/>
      <c r="BV531" s="51"/>
      <c r="BW531" s="51"/>
      <c r="BX531" s="51"/>
      <c r="BY531" s="51"/>
      <c r="BZ531" s="51"/>
      <c r="CA531" s="51"/>
      <c r="CB531" s="51"/>
      <c r="CC531" s="51"/>
      <c r="CD531" s="51"/>
      <c r="CE531" s="51"/>
      <c r="CF531" s="51"/>
      <c r="CG531" s="51"/>
      <c r="CH531" s="51"/>
      <c r="CI531" s="51"/>
      <c r="CJ531" s="51"/>
      <c r="CK531" s="51"/>
      <c r="CL531" s="51"/>
      <c r="CM531" s="51"/>
      <c r="CN531" s="51"/>
      <c r="CO531" s="51"/>
      <c r="CP531" s="51"/>
      <c r="CQ531" s="51"/>
      <c r="CR531" s="51"/>
      <c r="CS531" s="51"/>
      <c r="CT531" s="51"/>
      <c r="CU531" s="51"/>
      <c r="CV531" s="51"/>
      <c r="CW531" s="51"/>
      <c r="CX531" s="51"/>
      <c r="CY531" s="51"/>
      <c r="CZ531" s="51"/>
      <c r="DA531" s="51"/>
      <c r="DB531" s="51"/>
      <c r="DC531" s="51"/>
      <c r="DD531" s="51"/>
      <c r="DE531" s="51"/>
      <c r="DF531" s="51"/>
      <c r="DG531" s="51"/>
    </row>
    <row r="532">
      <c r="A532" s="51"/>
      <c r="B532" s="136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  <c r="BR532" s="51"/>
      <c r="BS532" s="51"/>
      <c r="BT532" s="51"/>
      <c r="BU532" s="51"/>
      <c r="BV532" s="51"/>
      <c r="BW532" s="51"/>
      <c r="BX532" s="51"/>
      <c r="BY532" s="51"/>
      <c r="BZ532" s="51"/>
      <c r="CA532" s="51"/>
      <c r="CB532" s="51"/>
      <c r="CC532" s="51"/>
      <c r="CD532" s="51"/>
      <c r="CE532" s="51"/>
      <c r="CF532" s="51"/>
      <c r="CG532" s="51"/>
      <c r="CH532" s="51"/>
      <c r="CI532" s="51"/>
      <c r="CJ532" s="51"/>
      <c r="CK532" s="51"/>
      <c r="CL532" s="51"/>
      <c r="CM532" s="51"/>
      <c r="CN532" s="51"/>
      <c r="CO532" s="51"/>
      <c r="CP532" s="51"/>
      <c r="CQ532" s="51"/>
      <c r="CR532" s="51"/>
      <c r="CS532" s="51"/>
      <c r="CT532" s="51"/>
      <c r="CU532" s="51"/>
      <c r="CV532" s="51"/>
      <c r="CW532" s="51"/>
      <c r="CX532" s="51"/>
      <c r="CY532" s="51"/>
      <c r="CZ532" s="51"/>
      <c r="DA532" s="51"/>
      <c r="DB532" s="51"/>
      <c r="DC532" s="51"/>
      <c r="DD532" s="51"/>
      <c r="DE532" s="51"/>
      <c r="DF532" s="51"/>
      <c r="DG532" s="51"/>
    </row>
    <row r="533">
      <c r="A533" s="51"/>
      <c r="B533" s="136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  <c r="BR533" s="51"/>
      <c r="BS533" s="51"/>
      <c r="BT533" s="51"/>
      <c r="BU533" s="51"/>
      <c r="BV533" s="51"/>
      <c r="BW533" s="51"/>
      <c r="BX533" s="51"/>
      <c r="BY533" s="51"/>
      <c r="BZ533" s="51"/>
      <c r="CA533" s="51"/>
      <c r="CB533" s="51"/>
      <c r="CC533" s="51"/>
      <c r="CD533" s="51"/>
      <c r="CE533" s="51"/>
      <c r="CF533" s="51"/>
      <c r="CG533" s="51"/>
      <c r="CH533" s="51"/>
      <c r="CI533" s="51"/>
      <c r="CJ533" s="51"/>
      <c r="CK533" s="51"/>
      <c r="CL533" s="51"/>
      <c r="CM533" s="51"/>
      <c r="CN533" s="51"/>
      <c r="CO533" s="51"/>
      <c r="CP533" s="51"/>
      <c r="CQ533" s="51"/>
      <c r="CR533" s="51"/>
      <c r="CS533" s="51"/>
      <c r="CT533" s="51"/>
      <c r="CU533" s="51"/>
      <c r="CV533" s="51"/>
      <c r="CW533" s="51"/>
      <c r="CX533" s="51"/>
      <c r="CY533" s="51"/>
      <c r="CZ533" s="51"/>
      <c r="DA533" s="51"/>
      <c r="DB533" s="51"/>
      <c r="DC533" s="51"/>
      <c r="DD533" s="51"/>
      <c r="DE533" s="51"/>
      <c r="DF533" s="51"/>
      <c r="DG533" s="51"/>
    </row>
    <row r="534">
      <c r="A534" s="51"/>
      <c r="B534" s="136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  <c r="BR534" s="51"/>
      <c r="BS534" s="51"/>
      <c r="BT534" s="51"/>
      <c r="BU534" s="51"/>
      <c r="BV534" s="51"/>
      <c r="BW534" s="51"/>
      <c r="BX534" s="51"/>
      <c r="BY534" s="51"/>
      <c r="BZ534" s="51"/>
      <c r="CA534" s="51"/>
      <c r="CB534" s="51"/>
      <c r="CC534" s="51"/>
      <c r="CD534" s="51"/>
      <c r="CE534" s="51"/>
      <c r="CF534" s="51"/>
      <c r="CG534" s="51"/>
      <c r="CH534" s="51"/>
      <c r="CI534" s="51"/>
      <c r="CJ534" s="51"/>
      <c r="CK534" s="51"/>
      <c r="CL534" s="51"/>
      <c r="CM534" s="51"/>
      <c r="CN534" s="51"/>
      <c r="CO534" s="51"/>
      <c r="CP534" s="51"/>
      <c r="CQ534" s="51"/>
      <c r="CR534" s="51"/>
      <c r="CS534" s="51"/>
      <c r="CT534" s="51"/>
      <c r="CU534" s="51"/>
      <c r="CV534" s="51"/>
      <c r="CW534" s="51"/>
      <c r="CX534" s="51"/>
      <c r="CY534" s="51"/>
      <c r="CZ534" s="51"/>
      <c r="DA534" s="51"/>
      <c r="DB534" s="51"/>
      <c r="DC534" s="51"/>
      <c r="DD534" s="51"/>
      <c r="DE534" s="51"/>
      <c r="DF534" s="51"/>
      <c r="DG534" s="51"/>
    </row>
    <row r="535">
      <c r="A535" s="51"/>
      <c r="B535" s="136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  <c r="BR535" s="51"/>
      <c r="BS535" s="51"/>
      <c r="BT535" s="51"/>
      <c r="BU535" s="51"/>
      <c r="BV535" s="51"/>
      <c r="BW535" s="51"/>
      <c r="BX535" s="51"/>
      <c r="BY535" s="51"/>
      <c r="BZ535" s="51"/>
      <c r="CA535" s="51"/>
      <c r="CB535" s="51"/>
      <c r="CC535" s="51"/>
      <c r="CD535" s="51"/>
      <c r="CE535" s="51"/>
      <c r="CF535" s="51"/>
      <c r="CG535" s="51"/>
      <c r="CH535" s="51"/>
      <c r="CI535" s="51"/>
      <c r="CJ535" s="51"/>
      <c r="CK535" s="51"/>
      <c r="CL535" s="51"/>
      <c r="CM535" s="51"/>
      <c r="CN535" s="51"/>
      <c r="CO535" s="51"/>
      <c r="CP535" s="51"/>
      <c r="CQ535" s="51"/>
      <c r="CR535" s="51"/>
      <c r="CS535" s="51"/>
      <c r="CT535" s="51"/>
      <c r="CU535" s="51"/>
      <c r="CV535" s="51"/>
      <c r="CW535" s="51"/>
      <c r="CX535" s="51"/>
      <c r="CY535" s="51"/>
      <c r="CZ535" s="51"/>
      <c r="DA535" s="51"/>
      <c r="DB535" s="51"/>
      <c r="DC535" s="51"/>
      <c r="DD535" s="51"/>
      <c r="DE535" s="51"/>
      <c r="DF535" s="51"/>
      <c r="DG535" s="51"/>
    </row>
    <row r="536">
      <c r="A536" s="51"/>
      <c r="B536" s="136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  <c r="BR536" s="51"/>
      <c r="BS536" s="51"/>
      <c r="BT536" s="51"/>
      <c r="BU536" s="51"/>
      <c r="BV536" s="51"/>
      <c r="BW536" s="51"/>
      <c r="BX536" s="51"/>
      <c r="BY536" s="51"/>
      <c r="BZ536" s="51"/>
      <c r="CA536" s="51"/>
      <c r="CB536" s="51"/>
      <c r="CC536" s="51"/>
      <c r="CD536" s="51"/>
      <c r="CE536" s="51"/>
      <c r="CF536" s="51"/>
      <c r="CG536" s="51"/>
      <c r="CH536" s="51"/>
      <c r="CI536" s="51"/>
      <c r="CJ536" s="51"/>
      <c r="CK536" s="51"/>
      <c r="CL536" s="51"/>
      <c r="CM536" s="51"/>
      <c r="CN536" s="51"/>
      <c r="CO536" s="51"/>
      <c r="CP536" s="51"/>
      <c r="CQ536" s="51"/>
      <c r="CR536" s="51"/>
      <c r="CS536" s="51"/>
      <c r="CT536" s="51"/>
      <c r="CU536" s="51"/>
      <c r="CV536" s="51"/>
      <c r="CW536" s="51"/>
      <c r="CX536" s="51"/>
      <c r="CY536" s="51"/>
      <c r="CZ536" s="51"/>
      <c r="DA536" s="51"/>
      <c r="DB536" s="51"/>
      <c r="DC536" s="51"/>
      <c r="DD536" s="51"/>
      <c r="DE536" s="51"/>
      <c r="DF536" s="51"/>
      <c r="DG536" s="51"/>
    </row>
    <row r="537">
      <c r="A537" s="51"/>
      <c r="B537" s="136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  <c r="BR537" s="51"/>
      <c r="BS537" s="51"/>
      <c r="BT537" s="51"/>
      <c r="BU537" s="51"/>
      <c r="BV537" s="51"/>
      <c r="BW537" s="51"/>
      <c r="BX537" s="51"/>
      <c r="BY537" s="51"/>
      <c r="BZ537" s="51"/>
      <c r="CA537" s="51"/>
      <c r="CB537" s="51"/>
      <c r="CC537" s="51"/>
      <c r="CD537" s="51"/>
      <c r="CE537" s="51"/>
      <c r="CF537" s="51"/>
      <c r="CG537" s="51"/>
      <c r="CH537" s="51"/>
      <c r="CI537" s="51"/>
      <c r="CJ537" s="51"/>
      <c r="CK537" s="51"/>
      <c r="CL537" s="51"/>
      <c r="CM537" s="51"/>
      <c r="CN537" s="51"/>
      <c r="CO537" s="51"/>
      <c r="CP537" s="51"/>
      <c r="CQ537" s="51"/>
      <c r="CR537" s="51"/>
      <c r="CS537" s="51"/>
      <c r="CT537" s="51"/>
      <c r="CU537" s="51"/>
      <c r="CV537" s="51"/>
      <c r="CW537" s="51"/>
      <c r="CX537" s="51"/>
      <c r="CY537" s="51"/>
      <c r="CZ537" s="51"/>
      <c r="DA537" s="51"/>
      <c r="DB537" s="51"/>
      <c r="DC537" s="51"/>
      <c r="DD537" s="51"/>
      <c r="DE537" s="51"/>
      <c r="DF537" s="51"/>
      <c r="DG537" s="51"/>
    </row>
    <row r="538">
      <c r="A538" s="51"/>
      <c r="B538" s="136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  <c r="BR538" s="51"/>
      <c r="BS538" s="51"/>
      <c r="BT538" s="51"/>
      <c r="BU538" s="51"/>
      <c r="BV538" s="51"/>
      <c r="BW538" s="51"/>
      <c r="BX538" s="51"/>
      <c r="BY538" s="51"/>
      <c r="BZ538" s="51"/>
      <c r="CA538" s="51"/>
      <c r="CB538" s="51"/>
      <c r="CC538" s="51"/>
      <c r="CD538" s="51"/>
      <c r="CE538" s="51"/>
      <c r="CF538" s="51"/>
      <c r="CG538" s="51"/>
      <c r="CH538" s="51"/>
      <c r="CI538" s="51"/>
      <c r="CJ538" s="51"/>
      <c r="CK538" s="51"/>
      <c r="CL538" s="51"/>
      <c r="CM538" s="51"/>
      <c r="CN538" s="51"/>
      <c r="CO538" s="51"/>
      <c r="CP538" s="51"/>
      <c r="CQ538" s="51"/>
      <c r="CR538" s="51"/>
      <c r="CS538" s="51"/>
      <c r="CT538" s="51"/>
      <c r="CU538" s="51"/>
      <c r="CV538" s="51"/>
      <c r="CW538" s="51"/>
      <c r="CX538" s="51"/>
      <c r="CY538" s="51"/>
      <c r="CZ538" s="51"/>
      <c r="DA538" s="51"/>
      <c r="DB538" s="51"/>
      <c r="DC538" s="51"/>
      <c r="DD538" s="51"/>
      <c r="DE538" s="51"/>
      <c r="DF538" s="51"/>
      <c r="DG538" s="51"/>
    </row>
    <row r="539">
      <c r="A539" s="51"/>
      <c r="B539" s="136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  <c r="BR539" s="51"/>
      <c r="BS539" s="51"/>
      <c r="BT539" s="51"/>
      <c r="BU539" s="51"/>
      <c r="BV539" s="51"/>
      <c r="BW539" s="51"/>
      <c r="BX539" s="51"/>
      <c r="BY539" s="51"/>
      <c r="BZ539" s="51"/>
      <c r="CA539" s="51"/>
      <c r="CB539" s="51"/>
      <c r="CC539" s="51"/>
      <c r="CD539" s="51"/>
      <c r="CE539" s="51"/>
      <c r="CF539" s="51"/>
      <c r="CG539" s="51"/>
      <c r="CH539" s="51"/>
      <c r="CI539" s="51"/>
      <c r="CJ539" s="51"/>
      <c r="CK539" s="51"/>
      <c r="CL539" s="51"/>
      <c r="CM539" s="51"/>
      <c r="CN539" s="51"/>
      <c r="CO539" s="51"/>
      <c r="CP539" s="51"/>
      <c r="CQ539" s="51"/>
      <c r="CR539" s="51"/>
      <c r="CS539" s="51"/>
      <c r="CT539" s="51"/>
      <c r="CU539" s="51"/>
      <c r="CV539" s="51"/>
      <c r="CW539" s="51"/>
      <c r="CX539" s="51"/>
      <c r="CY539" s="51"/>
      <c r="CZ539" s="51"/>
      <c r="DA539" s="51"/>
      <c r="DB539" s="51"/>
      <c r="DC539" s="51"/>
      <c r="DD539" s="51"/>
      <c r="DE539" s="51"/>
      <c r="DF539" s="51"/>
      <c r="DG539" s="51"/>
    </row>
    <row r="540">
      <c r="A540" s="51"/>
      <c r="B540" s="136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  <c r="BR540" s="51"/>
      <c r="BS540" s="51"/>
      <c r="BT540" s="51"/>
      <c r="BU540" s="51"/>
      <c r="BV540" s="51"/>
      <c r="BW540" s="51"/>
      <c r="BX540" s="51"/>
      <c r="BY540" s="51"/>
      <c r="BZ540" s="51"/>
      <c r="CA540" s="51"/>
      <c r="CB540" s="51"/>
      <c r="CC540" s="51"/>
      <c r="CD540" s="51"/>
      <c r="CE540" s="51"/>
      <c r="CF540" s="51"/>
      <c r="CG540" s="51"/>
      <c r="CH540" s="51"/>
      <c r="CI540" s="51"/>
      <c r="CJ540" s="51"/>
      <c r="CK540" s="51"/>
      <c r="CL540" s="51"/>
      <c r="CM540" s="51"/>
      <c r="CN540" s="51"/>
      <c r="CO540" s="51"/>
      <c r="CP540" s="51"/>
      <c r="CQ540" s="51"/>
      <c r="CR540" s="51"/>
      <c r="CS540" s="51"/>
      <c r="CT540" s="51"/>
      <c r="CU540" s="51"/>
      <c r="CV540" s="51"/>
      <c r="CW540" s="51"/>
      <c r="CX540" s="51"/>
      <c r="CY540" s="51"/>
      <c r="CZ540" s="51"/>
      <c r="DA540" s="51"/>
      <c r="DB540" s="51"/>
      <c r="DC540" s="51"/>
      <c r="DD540" s="51"/>
      <c r="DE540" s="51"/>
      <c r="DF540" s="51"/>
      <c r="DG540" s="51"/>
    </row>
    <row r="541">
      <c r="A541" s="51"/>
      <c r="B541" s="136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  <c r="BR541" s="51"/>
      <c r="BS541" s="51"/>
      <c r="BT541" s="51"/>
      <c r="BU541" s="51"/>
      <c r="BV541" s="51"/>
      <c r="BW541" s="51"/>
      <c r="BX541" s="51"/>
      <c r="BY541" s="51"/>
      <c r="BZ541" s="51"/>
      <c r="CA541" s="51"/>
      <c r="CB541" s="51"/>
      <c r="CC541" s="51"/>
      <c r="CD541" s="51"/>
      <c r="CE541" s="51"/>
      <c r="CF541" s="51"/>
      <c r="CG541" s="51"/>
      <c r="CH541" s="51"/>
      <c r="CI541" s="51"/>
      <c r="CJ541" s="51"/>
      <c r="CK541" s="51"/>
      <c r="CL541" s="51"/>
      <c r="CM541" s="51"/>
      <c r="CN541" s="51"/>
      <c r="CO541" s="51"/>
      <c r="CP541" s="51"/>
      <c r="CQ541" s="51"/>
      <c r="CR541" s="51"/>
      <c r="CS541" s="51"/>
      <c r="CT541" s="51"/>
      <c r="CU541" s="51"/>
      <c r="CV541" s="51"/>
      <c r="CW541" s="51"/>
      <c r="CX541" s="51"/>
      <c r="CY541" s="51"/>
      <c r="CZ541" s="51"/>
      <c r="DA541" s="51"/>
      <c r="DB541" s="51"/>
      <c r="DC541" s="51"/>
      <c r="DD541" s="51"/>
      <c r="DE541" s="51"/>
      <c r="DF541" s="51"/>
      <c r="DG541" s="51"/>
    </row>
    <row r="542">
      <c r="A542" s="51"/>
      <c r="B542" s="136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  <c r="BR542" s="51"/>
      <c r="BS542" s="51"/>
      <c r="BT542" s="51"/>
      <c r="BU542" s="51"/>
      <c r="BV542" s="51"/>
      <c r="BW542" s="51"/>
      <c r="BX542" s="51"/>
      <c r="BY542" s="51"/>
      <c r="BZ542" s="51"/>
      <c r="CA542" s="51"/>
      <c r="CB542" s="51"/>
      <c r="CC542" s="51"/>
      <c r="CD542" s="51"/>
      <c r="CE542" s="51"/>
      <c r="CF542" s="51"/>
      <c r="CG542" s="51"/>
      <c r="CH542" s="51"/>
      <c r="CI542" s="51"/>
      <c r="CJ542" s="51"/>
      <c r="CK542" s="51"/>
      <c r="CL542" s="51"/>
      <c r="CM542" s="51"/>
      <c r="CN542" s="51"/>
      <c r="CO542" s="51"/>
      <c r="CP542" s="51"/>
      <c r="CQ542" s="51"/>
      <c r="CR542" s="51"/>
      <c r="CS542" s="51"/>
      <c r="CT542" s="51"/>
      <c r="CU542" s="51"/>
      <c r="CV542" s="51"/>
      <c r="CW542" s="51"/>
      <c r="CX542" s="51"/>
      <c r="CY542" s="51"/>
      <c r="CZ542" s="51"/>
      <c r="DA542" s="51"/>
      <c r="DB542" s="51"/>
      <c r="DC542" s="51"/>
      <c r="DD542" s="51"/>
      <c r="DE542" s="51"/>
      <c r="DF542" s="51"/>
      <c r="DG542" s="51"/>
    </row>
    <row r="543">
      <c r="A543" s="51"/>
      <c r="B543" s="136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  <c r="BR543" s="51"/>
      <c r="BS543" s="51"/>
      <c r="BT543" s="51"/>
      <c r="BU543" s="51"/>
      <c r="BV543" s="51"/>
      <c r="BW543" s="51"/>
      <c r="BX543" s="51"/>
      <c r="BY543" s="51"/>
      <c r="BZ543" s="51"/>
      <c r="CA543" s="51"/>
      <c r="CB543" s="51"/>
      <c r="CC543" s="51"/>
      <c r="CD543" s="51"/>
      <c r="CE543" s="51"/>
      <c r="CF543" s="51"/>
      <c r="CG543" s="51"/>
      <c r="CH543" s="51"/>
      <c r="CI543" s="51"/>
      <c r="CJ543" s="51"/>
      <c r="CK543" s="51"/>
      <c r="CL543" s="51"/>
      <c r="CM543" s="51"/>
      <c r="CN543" s="51"/>
      <c r="CO543" s="51"/>
      <c r="CP543" s="51"/>
      <c r="CQ543" s="51"/>
      <c r="CR543" s="51"/>
      <c r="CS543" s="51"/>
      <c r="CT543" s="51"/>
      <c r="CU543" s="51"/>
      <c r="CV543" s="51"/>
      <c r="CW543" s="51"/>
      <c r="CX543" s="51"/>
      <c r="CY543" s="51"/>
      <c r="CZ543" s="51"/>
      <c r="DA543" s="51"/>
      <c r="DB543" s="51"/>
      <c r="DC543" s="51"/>
      <c r="DD543" s="51"/>
      <c r="DE543" s="51"/>
      <c r="DF543" s="51"/>
      <c r="DG543" s="51"/>
    </row>
    <row r="544">
      <c r="A544" s="51"/>
      <c r="B544" s="136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  <c r="BR544" s="51"/>
      <c r="BS544" s="51"/>
      <c r="BT544" s="51"/>
      <c r="BU544" s="51"/>
      <c r="BV544" s="51"/>
      <c r="BW544" s="51"/>
      <c r="BX544" s="51"/>
      <c r="BY544" s="51"/>
      <c r="BZ544" s="51"/>
      <c r="CA544" s="51"/>
      <c r="CB544" s="51"/>
      <c r="CC544" s="51"/>
      <c r="CD544" s="51"/>
      <c r="CE544" s="51"/>
      <c r="CF544" s="51"/>
      <c r="CG544" s="51"/>
      <c r="CH544" s="51"/>
      <c r="CI544" s="51"/>
      <c r="CJ544" s="51"/>
      <c r="CK544" s="51"/>
      <c r="CL544" s="51"/>
      <c r="CM544" s="51"/>
      <c r="CN544" s="51"/>
      <c r="CO544" s="51"/>
      <c r="CP544" s="51"/>
      <c r="CQ544" s="51"/>
      <c r="CR544" s="51"/>
      <c r="CS544" s="51"/>
      <c r="CT544" s="51"/>
      <c r="CU544" s="51"/>
      <c r="CV544" s="51"/>
      <c r="CW544" s="51"/>
      <c r="CX544" s="51"/>
      <c r="CY544" s="51"/>
      <c r="CZ544" s="51"/>
      <c r="DA544" s="51"/>
      <c r="DB544" s="51"/>
      <c r="DC544" s="51"/>
      <c r="DD544" s="51"/>
      <c r="DE544" s="51"/>
      <c r="DF544" s="51"/>
      <c r="DG544" s="51"/>
    </row>
    <row r="545">
      <c r="A545" s="51"/>
      <c r="B545" s="136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  <c r="BR545" s="51"/>
      <c r="BS545" s="51"/>
      <c r="BT545" s="51"/>
      <c r="BU545" s="51"/>
      <c r="BV545" s="51"/>
      <c r="BW545" s="51"/>
      <c r="BX545" s="51"/>
      <c r="BY545" s="51"/>
      <c r="BZ545" s="51"/>
      <c r="CA545" s="51"/>
      <c r="CB545" s="51"/>
      <c r="CC545" s="51"/>
      <c r="CD545" s="51"/>
      <c r="CE545" s="51"/>
      <c r="CF545" s="51"/>
      <c r="CG545" s="51"/>
      <c r="CH545" s="51"/>
      <c r="CI545" s="51"/>
      <c r="CJ545" s="51"/>
      <c r="CK545" s="51"/>
      <c r="CL545" s="51"/>
      <c r="CM545" s="51"/>
      <c r="CN545" s="51"/>
      <c r="CO545" s="51"/>
      <c r="CP545" s="51"/>
      <c r="CQ545" s="51"/>
      <c r="CR545" s="51"/>
      <c r="CS545" s="51"/>
      <c r="CT545" s="51"/>
      <c r="CU545" s="51"/>
      <c r="CV545" s="51"/>
      <c r="CW545" s="51"/>
      <c r="CX545" s="51"/>
      <c r="CY545" s="51"/>
      <c r="CZ545" s="51"/>
      <c r="DA545" s="51"/>
      <c r="DB545" s="51"/>
      <c r="DC545" s="51"/>
      <c r="DD545" s="51"/>
      <c r="DE545" s="51"/>
      <c r="DF545" s="51"/>
      <c r="DG545" s="51"/>
    </row>
    <row r="546">
      <c r="A546" s="51"/>
      <c r="B546" s="136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  <c r="BR546" s="51"/>
      <c r="BS546" s="51"/>
      <c r="BT546" s="51"/>
      <c r="BU546" s="51"/>
      <c r="BV546" s="51"/>
      <c r="BW546" s="51"/>
      <c r="BX546" s="51"/>
      <c r="BY546" s="51"/>
      <c r="BZ546" s="51"/>
      <c r="CA546" s="51"/>
      <c r="CB546" s="51"/>
      <c r="CC546" s="51"/>
      <c r="CD546" s="51"/>
      <c r="CE546" s="51"/>
      <c r="CF546" s="51"/>
      <c r="CG546" s="51"/>
      <c r="CH546" s="51"/>
      <c r="CI546" s="51"/>
      <c r="CJ546" s="51"/>
      <c r="CK546" s="51"/>
      <c r="CL546" s="51"/>
      <c r="CM546" s="51"/>
      <c r="CN546" s="51"/>
      <c r="CO546" s="51"/>
      <c r="CP546" s="51"/>
      <c r="CQ546" s="51"/>
      <c r="CR546" s="51"/>
      <c r="CS546" s="51"/>
      <c r="CT546" s="51"/>
      <c r="CU546" s="51"/>
      <c r="CV546" s="51"/>
      <c r="CW546" s="51"/>
      <c r="CX546" s="51"/>
      <c r="CY546" s="51"/>
      <c r="CZ546" s="51"/>
      <c r="DA546" s="51"/>
      <c r="DB546" s="51"/>
      <c r="DC546" s="51"/>
      <c r="DD546" s="51"/>
      <c r="DE546" s="51"/>
      <c r="DF546" s="51"/>
      <c r="DG546" s="51"/>
    </row>
    <row r="547">
      <c r="A547" s="51"/>
      <c r="B547" s="136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  <c r="BR547" s="51"/>
      <c r="BS547" s="51"/>
      <c r="BT547" s="51"/>
      <c r="BU547" s="51"/>
      <c r="BV547" s="51"/>
      <c r="BW547" s="51"/>
      <c r="BX547" s="51"/>
      <c r="BY547" s="51"/>
      <c r="BZ547" s="51"/>
      <c r="CA547" s="51"/>
      <c r="CB547" s="51"/>
      <c r="CC547" s="51"/>
      <c r="CD547" s="51"/>
      <c r="CE547" s="51"/>
      <c r="CF547" s="51"/>
      <c r="CG547" s="51"/>
      <c r="CH547" s="51"/>
      <c r="CI547" s="51"/>
      <c r="CJ547" s="51"/>
      <c r="CK547" s="51"/>
      <c r="CL547" s="51"/>
      <c r="CM547" s="51"/>
      <c r="CN547" s="51"/>
      <c r="CO547" s="51"/>
      <c r="CP547" s="51"/>
      <c r="CQ547" s="51"/>
      <c r="CR547" s="51"/>
      <c r="CS547" s="51"/>
      <c r="CT547" s="51"/>
      <c r="CU547" s="51"/>
      <c r="CV547" s="51"/>
      <c r="CW547" s="51"/>
      <c r="CX547" s="51"/>
      <c r="CY547" s="51"/>
      <c r="CZ547" s="51"/>
      <c r="DA547" s="51"/>
      <c r="DB547" s="51"/>
      <c r="DC547" s="51"/>
      <c r="DD547" s="51"/>
      <c r="DE547" s="51"/>
      <c r="DF547" s="51"/>
      <c r="DG547" s="51"/>
    </row>
    <row r="548">
      <c r="A548" s="51"/>
      <c r="B548" s="136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  <c r="BR548" s="51"/>
      <c r="BS548" s="51"/>
      <c r="BT548" s="51"/>
      <c r="BU548" s="51"/>
      <c r="BV548" s="51"/>
      <c r="BW548" s="51"/>
      <c r="BX548" s="51"/>
      <c r="BY548" s="51"/>
      <c r="BZ548" s="51"/>
      <c r="CA548" s="51"/>
      <c r="CB548" s="51"/>
      <c r="CC548" s="51"/>
      <c r="CD548" s="51"/>
      <c r="CE548" s="51"/>
      <c r="CF548" s="51"/>
      <c r="CG548" s="51"/>
      <c r="CH548" s="51"/>
      <c r="CI548" s="51"/>
      <c r="CJ548" s="51"/>
      <c r="CK548" s="51"/>
      <c r="CL548" s="51"/>
      <c r="CM548" s="51"/>
      <c r="CN548" s="51"/>
      <c r="CO548" s="51"/>
      <c r="CP548" s="51"/>
      <c r="CQ548" s="51"/>
      <c r="CR548" s="51"/>
      <c r="CS548" s="51"/>
      <c r="CT548" s="51"/>
      <c r="CU548" s="51"/>
      <c r="CV548" s="51"/>
      <c r="CW548" s="51"/>
      <c r="CX548" s="51"/>
      <c r="CY548" s="51"/>
      <c r="CZ548" s="51"/>
      <c r="DA548" s="51"/>
      <c r="DB548" s="51"/>
      <c r="DC548" s="51"/>
      <c r="DD548" s="51"/>
      <c r="DE548" s="51"/>
      <c r="DF548" s="51"/>
      <c r="DG548" s="51"/>
    </row>
    <row r="549">
      <c r="A549" s="51"/>
      <c r="B549" s="136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  <c r="BR549" s="51"/>
      <c r="BS549" s="51"/>
      <c r="BT549" s="51"/>
      <c r="BU549" s="51"/>
      <c r="BV549" s="51"/>
      <c r="BW549" s="51"/>
      <c r="BX549" s="51"/>
      <c r="BY549" s="51"/>
      <c r="BZ549" s="51"/>
      <c r="CA549" s="51"/>
      <c r="CB549" s="51"/>
      <c r="CC549" s="51"/>
      <c r="CD549" s="51"/>
      <c r="CE549" s="51"/>
      <c r="CF549" s="51"/>
      <c r="CG549" s="51"/>
      <c r="CH549" s="51"/>
      <c r="CI549" s="51"/>
      <c r="CJ549" s="51"/>
      <c r="CK549" s="51"/>
      <c r="CL549" s="51"/>
      <c r="CM549" s="51"/>
      <c r="CN549" s="51"/>
      <c r="CO549" s="51"/>
      <c r="CP549" s="51"/>
      <c r="CQ549" s="51"/>
      <c r="CR549" s="51"/>
      <c r="CS549" s="51"/>
      <c r="CT549" s="51"/>
      <c r="CU549" s="51"/>
      <c r="CV549" s="51"/>
      <c r="CW549" s="51"/>
      <c r="CX549" s="51"/>
      <c r="CY549" s="51"/>
      <c r="CZ549" s="51"/>
      <c r="DA549" s="51"/>
      <c r="DB549" s="51"/>
      <c r="DC549" s="51"/>
      <c r="DD549" s="51"/>
      <c r="DE549" s="51"/>
      <c r="DF549" s="51"/>
      <c r="DG549" s="51"/>
    </row>
    <row r="550">
      <c r="A550" s="51"/>
      <c r="B550" s="136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  <c r="BR550" s="51"/>
      <c r="BS550" s="51"/>
      <c r="BT550" s="51"/>
      <c r="BU550" s="51"/>
      <c r="BV550" s="51"/>
      <c r="BW550" s="51"/>
      <c r="BX550" s="51"/>
      <c r="BY550" s="51"/>
      <c r="BZ550" s="51"/>
      <c r="CA550" s="51"/>
      <c r="CB550" s="51"/>
      <c r="CC550" s="51"/>
      <c r="CD550" s="51"/>
      <c r="CE550" s="51"/>
      <c r="CF550" s="51"/>
      <c r="CG550" s="51"/>
      <c r="CH550" s="51"/>
      <c r="CI550" s="51"/>
      <c r="CJ550" s="51"/>
      <c r="CK550" s="51"/>
      <c r="CL550" s="51"/>
      <c r="CM550" s="51"/>
      <c r="CN550" s="51"/>
      <c r="CO550" s="51"/>
      <c r="CP550" s="51"/>
      <c r="CQ550" s="51"/>
      <c r="CR550" s="51"/>
      <c r="CS550" s="51"/>
      <c r="CT550" s="51"/>
      <c r="CU550" s="51"/>
      <c r="CV550" s="51"/>
      <c r="CW550" s="51"/>
      <c r="CX550" s="51"/>
      <c r="CY550" s="51"/>
      <c r="CZ550" s="51"/>
      <c r="DA550" s="51"/>
      <c r="DB550" s="51"/>
      <c r="DC550" s="51"/>
      <c r="DD550" s="51"/>
      <c r="DE550" s="51"/>
      <c r="DF550" s="51"/>
      <c r="DG550" s="51"/>
    </row>
    <row r="551">
      <c r="A551" s="51"/>
      <c r="B551" s="136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  <c r="BR551" s="51"/>
      <c r="BS551" s="51"/>
      <c r="BT551" s="51"/>
      <c r="BU551" s="51"/>
      <c r="BV551" s="51"/>
      <c r="BW551" s="51"/>
      <c r="BX551" s="51"/>
      <c r="BY551" s="51"/>
      <c r="BZ551" s="51"/>
      <c r="CA551" s="51"/>
      <c r="CB551" s="51"/>
      <c r="CC551" s="51"/>
      <c r="CD551" s="51"/>
      <c r="CE551" s="51"/>
      <c r="CF551" s="51"/>
      <c r="CG551" s="51"/>
      <c r="CH551" s="51"/>
      <c r="CI551" s="51"/>
      <c r="CJ551" s="51"/>
      <c r="CK551" s="51"/>
      <c r="CL551" s="51"/>
      <c r="CM551" s="51"/>
      <c r="CN551" s="51"/>
      <c r="CO551" s="51"/>
      <c r="CP551" s="51"/>
      <c r="CQ551" s="51"/>
      <c r="CR551" s="51"/>
      <c r="CS551" s="51"/>
      <c r="CT551" s="51"/>
      <c r="CU551" s="51"/>
      <c r="CV551" s="51"/>
      <c r="CW551" s="51"/>
      <c r="CX551" s="51"/>
      <c r="CY551" s="51"/>
      <c r="CZ551" s="51"/>
      <c r="DA551" s="51"/>
      <c r="DB551" s="51"/>
      <c r="DC551" s="51"/>
      <c r="DD551" s="51"/>
      <c r="DE551" s="51"/>
      <c r="DF551" s="51"/>
      <c r="DG551" s="51"/>
    </row>
    <row r="552">
      <c r="A552" s="51"/>
      <c r="B552" s="136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  <c r="BR552" s="51"/>
      <c r="BS552" s="51"/>
      <c r="BT552" s="51"/>
      <c r="BU552" s="51"/>
      <c r="BV552" s="51"/>
      <c r="BW552" s="51"/>
      <c r="BX552" s="51"/>
      <c r="BY552" s="51"/>
      <c r="BZ552" s="51"/>
      <c r="CA552" s="51"/>
      <c r="CB552" s="51"/>
      <c r="CC552" s="51"/>
      <c r="CD552" s="51"/>
      <c r="CE552" s="51"/>
      <c r="CF552" s="51"/>
      <c r="CG552" s="51"/>
      <c r="CH552" s="51"/>
      <c r="CI552" s="51"/>
      <c r="CJ552" s="51"/>
      <c r="CK552" s="51"/>
      <c r="CL552" s="51"/>
      <c r="CM552" s="51"/>
      <c r="CN552" s="51"/>
      <c r="CO552" s="51"/>
      <c r="CP552" s="51"/>
      <c r="CQ552" s="51"/>
      <c r="CR552" s="51"/>
      <c r="CS552" s="51"/>
      <c r="CT552" s="51"/>
      <c r="CU552" s="51"/>
      <c r="CV552" s="51"/>
      <c r="CW552" s="51"/>
      <c r="CX552" s="51"/>
      <c r="CY552" s="51"/>
      <c r="CZ552" s="51"/>
      <c r="DA552" s="51"/>
      <c r="DB552" s="51"/>
      <c r="DC552" s="51"/>
      <c r="DD552" s="51"/>
      <c r="DE552" s="51"/>
      <c r="DF552" s="51"/>
      <c r="DG552" s="51"/>
    </row>
    <row r="553">
      <c r="A553" s="51"/>
      <c r="B553" s="136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  <c r="BR553" s="51"/>
      <c r="BS553" s="51"/>
      <c r="BT553" s="51"/>
      <c r="BU553" s="51"/>
      <c r="BV553" s="51"/>
      <c r="BW553" s="51"/>
      <c r="BX553" s="51"/>
      <c r="BY553" s="51"/>
      <c r="BZ553" s="51"/>
      <c r="CA553" s="51"/>
      <c r="CB553" s="51"/>
      <c r="CC553" s="51"/>
      <c r="CD553" s="51"/>
      <c r="CE553" s="51"/>
      <c r="CF553" s="51"/>
      <c r="CG553" s="51"/>
      <c r="CH553" s="51"/>
      <c r="CI553" s="51"/>
      <c r="CJ553" s="51"/>
      <c r="CK553" s="51"/>
      <c r="CL553" s="51"/>
      <c r="CM553" s="51"/>
      <c r="CN553" s="51"/>
      <c r="CO553" s="51"/>
      <c r="CP553" s="51"/>
      <c r="CQ553" s="51"/>
      <c r="CR553" s="51"/>
      <c r="CS553" s="51"/>
      <c r="CT553" s="51"/>
      <c r="CU553" s="51"/>
      <c r="CV553" s="51"/>
      <c r="CW553" s="51"/>
      <c r="CX553" s="51"/>
      <c r="CY553" s="51"/>
      <c r="CZ553" s="51"/>
      <c r="DA553" s="51"/>
      <c r="DB553" s="51"/>
      <c r="DC553" s="51"/>
      <c r="DD553" s="51"/>
      <c r="DE553" s="51"/>
      <c r="DF553" s="51"/>
      <c r="DG553" s="51"/>
    </row>
    <row r="554">
      <c r="A554" s="51"/>
      <c r="B554" s="136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  <c r="BR554" s="51"/>
      <c r="BS554" s="51"/>
      <c r="BT554" s="51"/>
      <c r="BU554" s="51"/>
      <c r="BV554" s="51"/>
      <c r="BW554" s="51"/>
      <c r="BX554" s="51"/>
      <c r="BY554" s="51"/>
      <c r="BZ554" s="51"/>
      <c r="CA554" s="51"/>
      <c r="CB554" s="51"/>
      <c r="CC554" s="51"/>
      <c r="CD554" s="51"/>
      <c r="CE554" s="51"/>
      <c r="CF554" s="51"/>
      <c r="CG554" s="51"/>
      <c r="CH554" s="51"/>
      <c r="CI554" s="51"/>
      <c r="CJ554" s="51"/>
      <c r="CK554" s="51"/>
      <c r="CL554" s="51"/>
      <c r="CM554" s="51"/>
      <c r="CN554" s="51"/>
      <c r="CO554" s="51"/>
      <c r="CP554" s="51"/>
      <c r="CQ554" s="51"/>
      <c r="CR554" s="51"/>
      <c r="CS554" s="51"/>
      <c r="CT554" s="51"/>
      <c r="CU554" s="51"/>
      <c r="CV554" s="51"/>
      <c r="CW554" s="51"/>
      <c r="CX554" s="51"/>
      <c r="CY554" s="51"/>
      <c r="CZ554" s="51"/>
      <c r="DA554" s="51"/>
      <c r="DB554" s="51"/>
      <c r="DC554" s="51"/>
      <c r="DD554" s="51"/>
      <c r="DE554" s="51"/>
      <c r="DF554" s="51"/>
      <c r="DG554" s="51"/>
    </row>
    <row r="555">
      <c r="A555" s="51"/>
      <c r="B555" s="136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  <c r="BR555" s="51"/>
      <c r="BS555" s="51"/>
      <c r="BT555" s="51"/>
      <c r="BU555" s="51"/>
      <c r="BV555" s="51"/>
      <c r="BW555" s="51"/>
      <c r="BX555" s="51"/>
      <c r="BY555" s="51"/>
      <c r="BZ555" s="51"/>
      <c r="CA555" s="51"/>
      <c r="CB555" s="51"/>
      <c r="CC555" s="51"/>
      <c r="CD555" s="51"/>
      <c r="CE555" s="51"/>
      <c r="CF555" s="51"/>
      <c r="CG555" s="51"/>
      <c r="CH555" s="51"/>
      <c r="CI555" s="51"/>
      <c r="CJ555" s="51"/>
      <c r="CK555" s="51"/>
      <c r="CL555" s="51"/>
      <c r="CM555" s="51"/>
      <c r="CN555" s="51"/>
      <c r="CO555" s="51"/>
      <c r="CP555" s="51"/>
      <c r="CQ555" s="51"/>
      <c r="CR555" s="51"/>
      <c r="CS555" s="51"/>
      <c r="CT555" s="51"/>
      <c r="CU555" s="51"/>
      <c r="CV555" s="51"/>
      <c r="CW555" s="51"/>
      <c r="CX555" s="51"/>
      <c r="CY555" s="51"/>
      <c r="CZ555" s="51"/>
      <c r="DA555" s="51"/>
      <c r="DB555" s="51"/>
      <c r="DC555" s="51"/>
      <c r="DD555" s="51"/>
      <c r="DE555" s="51"/>
      <c r="DF555" s="51"/>
      <c r="DG555" s="51"/>
    </row>
    <row r="556">
      <c r="A556" s="51"/>
      <c r="B556" s="136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  <c r="BR556" s="51"/>
      <c r="BS556" s="51"/>
      <c r="BT556" s="51"/>
      <c r="BU556" s="51"/>
      <c r="BV556" s="51"/>
      <c r="BW556" s="51"/>
      <c r="BX556" s="51"/>
      <c r="BY556" s="51"/>
      <c r="BZ556" s="51"/>
      <c r="CA556" s="51"/>
      <c r="CB556" s="51"/>
      <c r="CC556" s="51"/>
      <c r="CD556" s="51"/>
      <c r="CE556" s="51"/>
      <c r="CF556" s="51"/>
      <c r="CG556" s="51"/>
      <c r="CH556" s="51"/>
      <c r="CI556" s="51"/>
      <c r="CJ556" s="51"/>
      <c r="CK556" s="51"/>
      <c r="CL556" s="51"/>
      <c r="CM556" s="51"/>
      <c r="CN556" s="51"/>
      <c r="CO556" s="51"/>
      <c r="CP556" s="51"/>
      <c r="CQ556" s="51"/>
      <c r="CR556" s="51"/>
      <c r="CS556" s="51"/>
      <c r="CT556" s="51"/>
      <c r="CU556" s="51"/>
      <c r="CV556" s="51"/>
      <c r="CW556" s="51"/>
      <c r="CX556" s="51"/>
      <c r="CY556" s="51"/>
      <c r="CZ556" s="51"/>
      <c r="DA556" s="51"/>
      <c r="DB556" s="51"/>
      <c r="DC556" s="51"/>
      <c r="DD556" s="51"/>
      <c r="DE556" s="51"/>
      <c r="DF556" s="51"/>
      <c r="DG556" s="51"/>
    </row>
    <row r="557">
      <c r="A557" s="51"/>
      <c r="B557" s="136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  <c r="BR557" s="51"/>
      <c r="BS557" s="51"/>
      <c r="BT557" s="51"/>
      <c r="BU557" s="51"/>
      <c r="BV557" s="51"/>
      <c r="BW557" s="51"/>
      <c r="BX557" s="51"/>
      <c r="BY557" s="51"/>
      <c r="BZ557" s="51"/>
      <c r="CA557" s="51"/>
      <c r="CB557" s="51"/>
      <c r="CC557" s="51"/>
      <c r="CD557" s="51"/>
      <c r="CE557" s="51"/>
      <c r="CF557" s="51"/>
      <c r="CG557" s="51"/>
      <c r="CH557" s="51"/>
      <c r="CI557" s="51"/>
      <c r="CJ557" s="51"/>
      <c r="CK557" s="51"/>
      <c r="CL557" s="51"/>
      <c r="CM557" s="51"/>
      <c r="CN557" s="51"/>
      <c r="CO557" s="51"/>
      <c r="CP557" s="51"/>
      <c r="CQ557" s="51"/>
      <c r="CR557" s="51"/>
      <c r="CS557" s="51"/>
      <c r="CT557" s="51"/>
      <c r="CU557" s="51"/>
      <c r="CV557" s="51"/>
      <c r="CW557" s="51"/>
      <c r="CX557" s="51"/>
      <c r="CY557" s="51"/>
      <c r="CZ557" s="51"/>
      <c r="DA557" s="51"/>
      <c r="DB557" s="51"/>
      <c r="DC557" s="51"/>
      <c r="DD557" s="51"/>
      <c r="DE557" s="51"/>
      <c r="DF557" s="51"/>
      <c r="DG557" s="51"/>
    </row>
    <row r="558">
      <c r="A558" s="51"/>
      <c r="B558" s="136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  <c r="BR558" s="51"/>
      <c r="BS558" s="51"/>
      <c r="BT558" s="51"/>
      <c r="BU558" s="51"/>
      <c r="BV558" s="51"/>
      <c r="BW558" s="51"/>
      <c r="BX558" s="51"/>
      <c r="BY558" s="51"/>
      <c r="BZ558" s="51"/>
      <c r="CA558" s="51"/>
      <c r="CB558" s="51"/>
      <c r="CC558" s="51"/>
      <c r="CD558" s="51"/>
      <c r="CE558" s="51"/>
      <c r="CF558" s="51"/>
      <c r="CG558" s="51"/>
      <c r="CH558" s="51"/>
      <c r="CI558" s="51"/>
      <c r="CJ558" s="51"/>
      <c r="CK558" s="51"/>
      <c r="CL558" s="51"/>
      <c r="CM558" s="51"/>
      <c r="CN558" s="51"/>
      <c r="CO558" s="51"/>
      <c r="CP558" s="51"/>
      <c r="CQ558" s="51"/>
      <c r="CR558" s="51"/>
      <c r="CS558" s="51"/>
      <c r="CT558" s="51"/>
      <c r="CU558" s="51"/>
      <c r="CV558" s="51"/>
      <c r="CW558" s="51"/>
      <c r="CX558" s="51"/>
      <c r="CY558" s="51"/>
      <c r="CZ558" s="51"/>
      <c r="DA558" s="51"/>
      <c r="DB558" s="51"/>
      <c r="DC558" s="51"/>
      <c r="DD558" s="51"/>
      <c r="DE558" s="51"/>
      <c r="DF558" s="51"/>
      <c r="DG558" s="51"/>
    </row>
    <row r="559">
      <c r="A559" s="51"/>
      <c r="B559" s="136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  <c r="BR559" s="51"/>
      <c r="BS559" s="51"/>
      <c r="BT559" s="51"/>
      <c r="BU559" s="51"/>
      <c r="BV559" s="51"/>
      <c r="BW559" s="51"/>
      <c r="BX559" s="51"/>
      <c r="BY559" s="51"/>
      <c r="BZ559" s="51"/>
      <c r="CA559" s="51"/>
      <c r="CB559" s="51"/>
      <c r="CC559" s="51"/>
      <c r="CD559" s="51"/>
      <c r="CE559" s="51"/>
      <c r="CF559" s="51"/>
      <c r="CG559" s="51"/>
      <c r="CH559" s="51"/>
      <c r="CI559" s="51"/>
      <c r="CJ559" s="51"/>
      <c r="CK559" s="51"/>
      <c r="CL559" s="51"/>
      <c r="CM559" s="51"/>
      <c r="CN559" s="51"/>
      <c r="CO559" s="51"/>
      <c r="CP559" s="51"/>
      <c r="CQ559" s="51"/>
      <c r="CR559" s="51"/>
      <c r="CS559" s="51"/>
      <c r="CT559" s="51"/>
      <c r="CU559" s="51"/>
      <c r="CV559" s="51"/>
      <c r="CW559" s="51"/>
      <c r="CX559" s="51"/>
      <c r="CY559" s="51"/>
      <c r="CZ559" s="51"/>
      <c r="DA559" s="51"/>
      <c r="DB559" s="51"/>
      <c r="DC559" s="51"/>
      <c r="DD559" s="51"/>
      <c r="DE559" s="51"/>
      <c r="DF559" s="51"/>
      <c r="DG559" s="51"/>
    </row>
    <row r="560">
      <c r="A560" s="51"/>
      <c r="B560" s="136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  <c r="BR560" s="51"/>
      <c r="BS560" s="51"/>
      <c r="BT560" s="51"/>
      <c r="BU560" s="51"/>
      <c r="BV560" s="51"/>
      <c r="BW560" s="51"/>
      <c r="BX560" s="51"/>
      <c r="BY560" s="51"/>
      <c r="BZ560" s="51"/>
      <c r="CA560" s="51"/>
      <c r="CB560" s="51"/>
      <c r="CC560" s="51"/>
      <c r="CD560" s="51"/>
      <c r="CE560" s="51"/>
      <c r="CF560" s="51"/>
      <c r="CG560" s="51"/>
      <c r="CH560" s="51"/>
      <c r="CI560" s="51"/>
      <c r="CJ560" s="51"/>
      <c r="CK560" s="51"/>
      <c r="CL560" s="51"/>
      <c r="CM560" s="51"/>
      <c r="CN560" s="51"/>
      <c r="CO560" s="51"/>
      <c r="CP560" s="51"/>
      <c r="CQ560" s="51"/>
      <c r="CR560" s="51"/>
      <c r="CS560" s="51"/>
      <c r="CT560" s="51"/>
      <c r="CU560" s="51"/>
      <c r="CV560" s="51"/>
      <c r="CW560" s="51"/>
      <c r="CX560" s="51"/>
      <c r="CY560" s="51"/>
      <c r="CZ560" s="51"/>
      <c r="DA560" s="51"/>
      <c r="DB560" s="51"/>
      <c r="DC560" s="51"/>
      <c r="DD560" s="51"/>
      <c r="DE560" s="51"/>
      <c r="DF560" s="51"/>
      <c r="DG560" s="51"/>
    </row>
    <row r="561">
      <c r="A561" s="51"/>
      <c r="B561" s="136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  <c r="BR561" s="51"/>
      <c r="BS561" s="51"/>
      <c r="BT561" s="51"/>
      <c r="BU561" s="51"/>
      <c r="BV561" s="51"/>
      <c r="BW561" s="51"/>
      <c r="BX561" s="51"/>
      <c r="BY561" s="51"/>
      <c r="BZ561" s="51"/>
      <c r="CA561" s="51"/>
      <c r="CB561" s="51"/>
      <c r="CC561" s="51"/>
      <c r="CD561" s="51"/>
      <c r="CE561" s="51"/>
      <c r="CF561" s="51"/>
      <c r="CG561" s="51"/>
      <c r="CH561" s="51"/>
      <c r="CI561" s="51"/>
      <c r="CJ561" s="51"/>
      <c r="CK561" s="51"/>
      <c r="CL561" s="51"/>
      <c r="CM561" s="51"/>
      <c r="CN561" s="51"/>
      <c r="CO561" s="51"/>
      <c r="CP561" s="51"/>
      <c r="CQ561" s="51"/>
      <c r="CR561" s="51"/>
      <c r="CS561" s="51"/>
      <c r="CT561" s="51"/>
      <c r="CU561" s="51"/>
      <c r="CV561" s="51"/>
      <c r="CW561" s="51"/>
      <c r="CX561" s="51"/>
      <c r="CY561" s="51"/>
      <c r="CZ561" s="51"/>
      <c r="DA561" s="51"/>
      <c r="DB561" s="51"/>
      <c r="DC561" s="51"/>
      <c r="DD561" s="51"/>
      <c r="DE561" s="51"/>
      <c r="DF561" s="51"/>
      <c r="DG561" s="51"/>
    </row>
    <row r="562">
      <c r="A562" s="51"/>
      <c r="B562" s="136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  <c r="BR562" s="51"/>
      <c r="BS562" s="51"/>
      <c r="BT562" s="51"/>
      <c r="BU562" s="51"/>
      <c r="BV562" s="51"/>
      <c r="BW562" s="51"/>
      <c r="BX562" s="51"/>
      <c r="BY562" s="51"/>
      <c r="BZ562" s="51"/>
      <c r="CA562" s="51"/>
      <c r="CB562" s="51"/>
      <c r="CC562" s="51"/>
      <c r="CD562" s="51"/>
      <c r="CE562" s="51"/>
      <c r="CF562" s="51"/>
      <c r="CG562" s="51"/>
      <c r="CH562" s="51"/>
      <c r="CI562" s="51"/>
      <c r="CJ562" s="51"/>
      <c r="CK562" s="51"/>
      <c r="CL562" s="51"/>
      <c r="CM562" s="51"/>
      <c r="CN562" s="51"/>
      <c r="CO562" s="51"/>
      <c r="CP562" s="51"/>
      <c r="CQ562" s="51"/>
      <c r="CR562" s="51"/>
      <c r="CS562" s="51"/>
      <c r="CT562" s="51"/>
      <c r="CU562" s="51"/>
      <c r="CV562" s="51"/>
      <c r="CW562" s="51"/>
      <c r="CX562" s="51"/>
      <c r="CY562" s="51"/>
      <c r="CZ562" s="51"/>
      <c r="DA562" s="51"/>
      <c r="DB562" s="51"/>
      <c r="DC562" s="51"/>
      <c r="DD562" s="51"/>
      <c r="DE562" s="51"/>
      <c r="DF562" s="51"/>
      <c r="DG562" s="51"/>
    </row>
    <row r="563">
      <c r="A563" s="51"/>
      <c r="B563" s="136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  <c r="BR563" s="51"/>
      <c r="BS563" s="51"/>
      <c r="BT563" s="51"/>
      <c r="BU563" s="51"/>
      <c r="BV563" s="51"/>
      <c r="BW563" s="51"/>
      <c r="BX563" s="51"/>
      <c r="BY563" s="51"/>
      <c r="BZ563" s="51"/>
      <c r="CA563" s="51"/>
      <c r="CB563" s="51"/>
      <c r="CC563" s="51"/>
      <c r="CD563" s="51"/>
      <c r="CE563" s="51"/>
      <c r="CF563" s="51"/>
      <c r="CG563" s="51"/>
      <c r="CH563" s="51"/>
      <c r="CI563" s="51"/>
      <c r="CJ563" s="51"/>
      <c r="CK563" s="51"/>
      <c r="CL563" s="51"/>
      <c r="CM563" s="51"/>
      <c r="CN563" s="51"/>
      <c r="CO563" s="51"/>
      <c r="CP563" s="51"/>
      <c r="CQ563" s="51"/>
      <c r="CR563" s="51"/>
      <c r="CS563" s="51"/>
      <c r="CT563" s="51"/>
      <c r="CU563" s="51"/>
      <c r="CV563" s="51"/>
      <c r="CW563" s="51"/>
      <c r="CX563" s="51"/>
      <c r="CY563" s="51"/>
      <c r="CZ563" s="51"/>
      <c r="DA563" s="51"/>
      <c r="DB563" s="51"/>
      <c r="DC563" s="51"/>
      <c r="DD563" s="51"/>
      <c r="DE563" s="51"/>
      <c r="DF563" s="51"/>
      <c r="DG563" s="51"/>
    </row>
    <row r="564">
      <c r="A564" s="51"/>
      <c r="B564" s="136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  <c r="BR564" s="51"/>
      <c r="BS564" s="51"/>
      <c r="BT564" s="51"/>
      <c r="BU564" s="51"/>
      <c r="BV564" s="51"/>
      <c r="BW564" s="51"/>
      <c r="BX564" s="51"/>
      <c r="BY564" s="51"/>
      <c r="BZ564" s="51"/>
      <c r="CA564" s="51"/>
      <c r="CB564" s="51"/>
      <c r="CC564" s="51"/>
      <c r="CD564" s="51"/>
      <c r="CE564" s="51"/>
      <c r="CF564" s="51"/>
      <c r="CG564" s="51"/>
      <c r="CH564" s="51"/>
      <c r="CI564" s="51"/>
      <c r="CJ564" s="51"/>
      <c r="CK564" s="51"/>
      <c r="CL564" s="51"/>
      <c r="CM564" s="51"/>
      <c r="CN564" s="51"/>
      <c r="CO564" s="51"/>
      <c r="CP564" s="51"/>
      <c r="CQ564" s="51"/>
      <c r="CR564" s="51"/>
      <c r="CS564" s="51"/>
      <c r="CT564" s="51"/>
      <c r="CU564" s="51"/>
      <c r="CV564" s="51"/>
      <c r="CW564" s="51"/>
      <c r="CX564" s="51"/>
      <c r="CY564" s="51"/>
      <c r="CZ564" s="51"/>
      <c r="DA564" s="51"/>
      <c r="DB564" s="51"/>
      <c r="DC564" s="51"/>
      <c r="DD564" s="51"/>
      <c r="DE564" s="51"/>
      <c r="DF564" s="51"/>
      <c r="DG564" s="51"/>
    </row>
    <row r="565">
      <c r="A565" s="51"/>
      <c r="B565" s="136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  <c r="BR565" s="51"/>
      <c r="BS565" s="51"/>
      <c r="BT565" s="51"/>
      <c r="BU565" s="51"/>
      <c r="BV565" s="51"/>
      <c r="BW565" s="51"/>
      <c r="BX565" s="51"/>
      <c r="BY565" s="51"/>
      <c r="BZ565" s="51"/>
      <c r="CA565" s="51"/>
      <c r="CB565" s="51"/>
      <c r="CC565" s="51"/>
      <c r="CD565" s="51"/>
      <c r="CE565" s="51"/>
      <c r="CF565" s="51"/>
      <c r="CG565" s="51"/>
      <c r="CH565" s="51"/>
      <c r="CI565" s="51"/>
      <c r="CJ565" s="51"/>
      <c r="CK565" s="51"/>
      <c r="CL565" s="51"/>
      <c r="CM565" s="51"/>
      <c r="CN565" s="51"/>
      <c r="CO565" s="51"/>
      <c r="CP565" s="51"/>
      <c r="CQ565" s="51"/>
      <c r="CR565" s="51"/>
      <c r="CS565" s="51"/>
      <c r="CT565" s="51"/>
      <c r="CU565" s="51"/>
      <c r="CV565" s="51"/>
      <c r="CW565" s="51"/>
      <c r="CX565" s="51"/>
      <c r="CY565" s="51"/>
      <c r="CZ565" s="51"/>
      <c r="DA565" s="51"/>
      <c r="DB565" s="51"/>
      <c r="DC565" s="51"/>
      <c r="DD565" s="51"/>
      <c r="DE565" s="51"/>
      <c r="DF565" s="51"/>
      <c r="DG565" s="51"/>
    </row>
    <row r="566">
      <c r="A566" s="51"/>
      <c r="B566" s="136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  <c r="BR566" s="51"/>
      <c r="BS566" s="51"/>
      <c r="BT566" s="51"/>
      <c r="BU566" s="51"/>
      <c r="BV566" s="51"/>
      <c r="BW566" s="51"/>
      <c r="BX566" s="51"/>
      <c r="BY566" s="51"/>
      <c r="BZ566" s="51"/>
      <c r="CA566" s="51"/>
      <c r="CB566" s="51"/>
      <c r="CC566" s="51"/>
      <c r="CD566" s="51"/>
      <c r="CE566" s="51"/>
      <c r="CF566" s="51"/>
      <c r="CG566" s="51"/>
      <c r="CH566" s="51"/>
      <c r="CI566" s="51"/>
      <c r="CJ566" s="51"/>
      <c r="CK566" s="51"/>
      <c r="CL566" s="51"/>
      <c r="CM566" s="51"/>
      <c r="CN566" s="51"/>
      <c r="CO566" s="51"/>
      <c r="CP566" s="51"/>
      <c r="CQ566" s="51"/>
      <c r="CR566" s="51"/>
      <c r="CS566" s="51"/>
      <c r="CT566" s="51"/>
      <c r="CU566" s="51"/>
      <c r="CV566" s="51"/>
      <c r="CW566" s="51"/>
      <c r="CX566" s="51"/>
      <c r="CY566" s="51"/>
      <c r="CZ566" s="51"/>
      <c r="DA566" s="51"/>
      <c r="DB566" s="51"/>
      <c r="DC566" s="51"/>
      <c r="DD566" s="51"/>
      <c r="DE566" s="51"/>
      <c r="DF566" s="51"/>
      <c r="DG566" s="51"/>
    </row>
    <row r="567">
      <c r="A567" s="51"/>
      <c r="B567" s="136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  <c r="BR567" s="51"/>
      <c r="BS567" s="51"/>
      <c r="BT567" s="51"/>
      <c r="BU567" s="51"/>
      <c r="BV567" s="51"/>
      <c r="BW567" s="51"/>
      <c r="BX567" s="51"/>
      <c r="BY567" s="51"/>
      <c r="BZ567" s="51"/>
      <c r="CA567" s="51"/>
      <c r="CB567" s="51"/>
      <c r="CC567" s="51"/>
      <c r="CD567" s="51"/>
      <c r="CE567" s="51"/>
      <c r="CF567" s="51"/>
      <c r="CG567" s="51"/>
      <c r="CH567" s="51"/>
      <c r="CI567" s="51"/>
      <c r="CJ567" s="51"/>
      <c r="CK567" s="51"/>
      <c r="CL567" s="51"/>
      <c r="CM567" s="51"/>
      <c r="CN567" s="51"/>
      <c r="CO567" s="51"/>
      <c r="CP567" s="51"/>
      <c r="CQ567" s="51"/>
      <c r="CR567" s="51"/>
      <c r="CS567" s="51"/>
      <c r="CT567" s="51"/>
      <c r="CU567" s="51"/>
      <c r="CV567" s="51"/>
      <c r="CW567" s="51"/>
      <c r="CX567" s="51"/>
      <c r="CY567" s="51"/>
      <c r="CZ567" s="51"/>
      <c r="DA567" s="51"/>
      <c r="DB567" s="51"/>
      <c r="DC567" s="51"/>
      <c r="DD567" s="51"/>
      <c r="DE567" s="51"/>
      <c r="DF567" s="51"/>
      <c r="DG567" s="51"/>
    </row>
    <row r="568">
      <c r="A568" s="51"/>
      <c r="B568" s="136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  <c r="BR568" s="51"/>
      <c r="BS568" s="51"/>
      <c r="BT568" s="51"/>
      <c r="BU568" s="51"/>
      <c r="BV568" s="51"/>
      <c r="BW568" s="51"/>
      <c r="BX568" s="51"/>
      <c r="BY568" s="51"/>
      <c r="BZ568" s="51"/>
      <c r="CA568" s="51"/>
      <c r="CB568" s="51"/>
      <c r="CC568" s="51"/>
      <c r="CD568" s="51"/>
      <c r="CE568" s="51"/>
      <c r="CF568" s="51"/>
      <c r="CG568" s="51"/>
      <c r="CH568" s="51"/>
      <c r="CI568" s="51"/>
      <c r="CJ568" s="51"/>
      <c r="CK568" s="51"/>
      <c r="CL568" s="51"/>
      <c r="CM568" s="51"/>
      <c r="CN568" s="51"/>
      <c r="CO568" s="51"/>
      <c r="CP568" s="51"/>
      <c r="CQ568" s="51"/>
      <c r="CR568" s="51"/>
      <c r="CS568" s="51"/>
      <c r="CT568" s="51"/>
      <c r="CU568" s="51"/>
      <c r="CV568" s="51"/>
      <c r="CW568" s="51"/>
      <c r="CX568" s="51"/>
      <c r="CY568" s="51"/>
      <c r="CZ568" s="51"/>
      <c r="DA568" s="51"/>
      <c r="DB568" s="51"/>
      <c r="DC568" s="51"/>
      <c r="DD568" s="51"/>
      <c r="DE568" s="51"/>
      <c r="DF568" s="51"/>
      <c r="DG568" s="51"/>
    </row>
    <row r="569">
      <c r="A569" s="51"/>
      <c r="B569" s="136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  <c r="BR569" s="51"/>
      <c r="BS569" s="51"/>
      <c r="BT569" s="51"/>
      <c r="BU569" s="51"/>
      <c r="BV569" s="51"/>
      <c r="BW569" s="51"/>
      <c r="BX569" s="51"/>
      <c r="BY569" s="51"/>
      <c r="BZ569" s="51"/>
      <c r="CA569" s="51"/>
      <c r="CB569" s="51"/>
      <c r="CC569" s="51"/>
      <c r="CD569" s="51"/>
      <c r="CE569" s="51"/>
      <c r="CF569" s="51"/>
      <c r="CG569" s="51"/>
      <c r="CH569" s="51"/>
      <c r="CI569" s="51"/>
      <c r="CJ569" s="51"/>
      <c r="CK569" s="51"/>
      <c r="CL569" s="51"/>
      <c r="CM569" s="51"/>
      <c r="CN569" s="51"/>
      <c r="CO569" s="51"/>
      <c r="CP569" s="51"/>
      <c r="CQ569" s="51"/>
      <c r="CR569" s="51"/>
      <c r="CS569" s="51"/>
      <c r="CT569" s="51"/>
      <c r="CU569" s="51"/>
      <c r="CV569" s="51"/>
      <c r="CW569" s="51"/>
      <c r="CX569" s="51"/>
      <c r="CY569" s="51"/>
      <c r="CZ569" s="51"/>
      <c r="DA569" s="51"/>
      <c r="DB569" s="51"/>
      <c r="DC569" s="51"/>
      <c r="DD569" s="51"/>
      <c r="DE569" s="51"/>
      <c r="DF569" s="51"/>
      <c r="DG569" s="51"/>
    </row>
    <row r="570">
      <c r="A570" s="51"/>
      <c r="B570" s="136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  <c r="BR570" s="51"/>
      <c r="BS570" s="51"/>
      <c r="BT570" s="51"/>
      <c r="BU570" s="51"/>
      <c r="BV570" s="51"/>
      <c r="BW570" s="51"/>
      <c r="BX570" s="51"/>
      <c r="BY570" s="51"/>
      <c r="BZ570" s="51"/>
      <c r="CA570" s="51"/>
      <c r="CB570" s="51"/>
      <c r="CC570" s="51"/>
      <c r="CD570" s="51"/>
      <c r="CE570" s="51"/>
      <c r="CF570" s="51"/>
      <c r="CG570" s="51"/>
      <c r="CH570" s="51"/>
      <c r="CI570" s="51"/>
      <c r="CJ570" s="51"/>
      <c r="CK570" s="51"/>
      <c r="CL570" s="51"/>
      <c r="CM570" s="51"/>
      <c r="CN570" s="51"/>
      <c r="CO570" s="51"/>
      <c r="CP570" s="51"/>
      <c r="CQ570" s="51"/>
      <c r="CR570" s="51"/>
      <c r="CS570" s="51"/>
      <c r="CT570" s="51"/>
      <c r="CU570" s="51"/>
      <c r="CV570" s="51"/>
      <c r="CW570" s="51"/>
      <c r="CX570" s="51"/>
      <c r="CY570" s="51"/>
      <c r="CZ570" s="51"/>
      <c r="DA570" s="51"/>
      <c r="DB570" s="51"/>
      <c r="DC570" s="51"/>
      <c r="DD570" s="51"/>
      <c r="DE570" s="51"/>
      <c r="DF570" s="51"/>
      <c r="DG570" s="51"/>
    </row>
    <row r="571">
      <c r="A571" s="51"/>
      <c r="B571" s="136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  <c r="BR571" s="51"/>
      <c r="BS571" s="51"/>
      <c r="BT571" s="51"/>
      <c r="BU571" s="51"/>
      <c r="BV571" s="51"/>
      <c r="BW571" s="51"/>
      <c r="BX571" s="51"/>
      <c r="BY571" s="51"/>
      <c r="BZ571" s="51"/>
      <c r="CA571" s="51"/>
      <c r="CB571" s="51"/>
      <c r="CC571" s="51"/>
      <c r="CD571" s="51"/>
      <c r="CE571" s="51"/>
      <c r="CF571" s="51"/>
      <c r="CG571" s="51"/>
      <c r="CH571" s="51"/>
      <c r="CI571" s="51"/>
      <c r="CJ571" s="51"/>
      <c r="CK571" s="51"/>
      <c r="CL571" s="51"/>
      <c r="CM571" s="51"/>
      <c r="CN571" s="51"/>
      <c r="CO571" s="51"/>
      <c r="CP571" s="51"/>
      <c r="CQ571" s="51"/>
      <c r="CR571" s="51"/>
      <c r="CS571" s="51"/>
      <c r="CT571" s="51"/>
      <c r="CU571" s="51"/>
      <c r="CV571" s="51"/>
      <c r="CW571" s="51"/>
      <c r="CX571" s="51"/>
      <c r="CY571" s="51"/>
      <c r="CZ571" s="51"/>
      <c r="DA571" s="51"/>
      <c r="DB571" s="51"/>
      <c r="DC571" s="51"/>
      <c r="DD571" s="51"/>
      <c r="DE571" s="51"/>
      <c r="DF571" s="51"/>
      <c r="DG571" s="51"/>
    </row>
    <row r="572">
      <c r="A572" s="51"/>
      <c r="B572" s="136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  <c r="BR572" s="51"/>
      <c r="BS572" s="51"/>
      <c r="BT572" s="51"/>
      <c r="BU572" s="51"/>
      <c r="BV572" s="51"/>
      <c r="BW572" s="51"/>
      <c r="BX572" s="51"/>
      <c r="BY572" s="51"/>
      <c r="BZ572" s="51"/>
      <c r="CA572" s="51"/>
      <c r="CB572" s="51"/>
      <c r="CC572" s="51"/>
      <c r="CD572" s="51"/>
      <c r="CE572" s="51"/>
      <c r="CF572" s="51"/>
      <c r="CG572" s="51"/>
      <c r="CH572" s="51"/>
      <c r="CI572" s="51"/>
      <c r="CJ572" s="51"/>
      <c r="CK572" s="51"/>
      <c r="CL572" s="51"/>
      <c r="CM572" s="51"/>
      <c r="CN572" s="51"/>
      <c r="CO572" s="51"/>
      <c r="CP572" s="51"/>
      <c r="CQ572" s="51"/>
      <c r="CR572" s="51"/>
      <c r="CS572" s="51"/>
      <c r="CT572" s="51"/>
      <c r="CU572" s="51"/>
      <c r="CV572" s="51"/>
      <c r="CW572" s="51"/>
      <c r="CX572" s="51"/>
      <c r="CY572" s="51"/>
      <c r="CZ572" s="51"/>
      <c r="DA572" s="51"/>
      <c r="DB572" s="51"/>
      <c r="DC572" s="51"/>
      <c r="DD572" s="51"/>
      <c r="DE572" s="51"/>
      <c r="DF572" s="51"/>
      <c r="DG572" s="51"/>
    </row>
    <row r="573">
      <c r="A573" s="51"/>
      <c r="B573" s="136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  <c r="BR573" s="51"/>
      <c r="BS573" s="51"/>
      <c r="BT573" s="51"/>
      <c r="BU573" s="51"/>
      <c r="BV573" s="51"/>
      <c r="BW573" s="51"/>
      <c r="BX573" s="51"/>
      <c r="BY573" s="51"/>
      <c r="BZ573" s="51"/>
      <c r="CA573" s="51"/>
      <c r="CB573" s="51"/>
      <c r="CC573" s="51"/>
      <c r="CD573" s="51"/>
      <c r="CE573" s="51"/>
      <c r="CF573" s="51"/>
      <c r="CG573" s="51"/>
      <c r="CH573" s="51"/>
      <c r="CI573" s="51"/>
      <c r="CJ573" s="51"/>
      <c r="CK573" s="51"/>
      <c r="CL573" s="51"/>
      <c r="CM573" s="51"/>
      <c r="CN573" s="51"/>
      <c r="CO573" s="51"/>
      <c r="CP573" s="51"/>
      <c r="CQ573" s="51"/>
      <c r="CR573" s="51"/>
      <c r="CS573" s="51"/>
      <c r="CT573" s="51"/>
      <c r="CU573" s="51"/>
      <c r="CV573" s="51"/>
      <c r="CW573" s="51"/>
      <c r="CX573" s="51"/>
      <c r="CY573" s="51"/>
      <c r="CZ573" s="51"/>
      <c r="DA573" s="51"/>
      <c r="DB573" s="51"/>
      <c r="DC573" s="51"/>
      <c r="DD573" s="51"/>
      <c r="DE573" s="51"/>
      <c r="DF573" s="51"/>
      <c r="DG573" s="51"/>
    </row>
    <row r="574">
      <c r="A574" s="51"/>
      <c r="B574" s="136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  <c r="BR574" s="51"/>
      <c r="BS574" s="51"/>
      <c r="BT574" s="51"/>
      <c r="BU574" s="51"/>
      <c r="BV574" s="51"/>
      <c r="BW574" s="51"/>
      <c r="BX574" s="51"/>
      <c r="BY574" s="51"/>
      <c r="BZ574" s="51"/>
      <c r="CA574" s="51"/>
      <c r="CB574" s="51"/>
      <c r="CC574" s="51"/>
      <c r="CD574" s="51"/>
      <c r="CE574" s="51"/>
      <c r="CF574" s="51"/>
      <c r="CG574" s="51"/>
      <c r="CH574" s="51"/>
      <c r="CI574" s="51"/>
      <c r="CJ574" s="51"/>
      <c r="CK574" s="51"/>
      <c r="CL574" s="51"/>
      <c r="CM574" s="51"/>
      <c r="CN574" s="51"/>
      <c r="CO574" s="51"/>
      <c r="CP574" s="51"/>
      <c r="CQ574" s="51"/>
      <c r="CR574" s="51"/>
      <c r="CS574" s="51"/>
      <c r="CT574" s="51"/>
      <c r="CU574" s="51"/>
      <c r="CV574" s="51"/>
      <c r="CW574" s="51"/>
      <c r="CX574" s="51"/>
      <c r="CY574" s="51"/>
      <c r="CZ574" s="51"/>
      <c r="DA574" s="51"/>
      <c r="DB574" s="51"/>
      <c r="DC574" s="51"/>
      <c r="DD574" s="51"/>
      <c r="DE574" s="51"/>
      <c r="DF574" s="51"/>
      <c r="DG574" s="51"/>
    </row>
    <row r="575">
      <c r="A575" s="51"/>
      <c r="B575" s="136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  <c r="BR575" s="51"/>
      <c r="BS575" s="51"/>
      <c r="BT575" s="51"/>
      <c r="BU575" s="51"/>
      <c r="BV575" s="51"/>
      <c r="BW575" s="51"/>
      <c r="BX575" s="51"/>
      <c r="BY575" s="51"/>
      <c r="BZ575" s="51"/>
      <c r="CA575" s="51"/>
      <c r="CB575" s="51"/>
      <c r="CC575" s="51"/>
      <c r="CD575" s="51"/>
      <c r="CE575" s="51"/>
      <c r="CF575" s="51"/>
      <c r="CG575" s="51"/>
      <c r="CH575" s="51"/>
      <c r="CI575" s="51"/>
      <c r="CJ575" s="51"/>
      <c r="CK575" s="51"/>
      <c r="CL575" s="51"/>
      <c r="CM575" s="51"/>
      <c r="CN575" s="51"/>
      <c r="CO575" s="51"/>
      <c r="CP575" s="51"/>
      <c r="CQ575" s="51"/>
      <c r="CR575" s="51"/>
      <c r="CS575" s="51"/>
      <c r="CT575" s="51"/>
      <c r="CU575" s="51"/>
      <c r="CV575" s="51"/>
      <c r="CW575" s="51"/>
      <c r="CX575" s="51"/>
      <c r="CY575" s="51"/>
      <c r="CZ575" s="51"/>
      <c r="DA575" s="51"/>
      <c r="DB575" s="51"/>
      <c r="DC575" s="51"/>
      <c r="DD575" s="51"/>
      <c r="DE575" s="51"/>
      <c r="DF575" s="51"/>
      <c r="DG575" s="51"/>
    </row>
    <row r="576">
      <c r="A576" s="51"/>
      <c r="B576" s="136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  <c r="BR576" s="51"/>
      <c r="BS576" s="51"/>
      <c r="BT576" s="51"/>
      <c r="BU576" s="51"/>
      <c r="BV576" s="51"/>
      <c r="BW576" s="51"/>
      <c r="BX576" s="51"/>
      <c r="BY576" s="51"/>
      <c r="BZ576" s="51"/>
      <c r="CA576" s="51"/>
      <c r="CB576" s="51"/>
      <c r="CC576" s="51"/>
      <c r="CD576" s="51"/>
      <c r="CE576" s="51"/>
      <c r="CF576" s="51"/>
      <c r="CG576" s="51"/>
      <c r="CH576" s="51"/>
      <c r="CI576" s="51"/>
      <c r="CJ576" s="51"/>
      <c r="CK576" s="51"/>
      <c r="CL576" s="51"/>
      <c r="CM576" s="51"/>
      <c r="CN576" s="51"/>
      <c r="CO576" s="51"/>
      <c r="CP576" s="51"/>
      <c r="CQ576" s="51"/>
      <c r="CR576" s="51"/>
      <c r="CS576" s="51"/>
      <c r="CT576" s="51"/>
      <c r="CU576" s="51"/>
      <c r="CV576" s="51"/>
      <c r="CW576" s="51"/>
      <c r="CX576" s="51"/>
      <c r="CY576" s="51"/>
      <c r="CZ576" s="51"/>
      <c r="DA576" s="51"/>
      <c r="DB576" s="51"/>
      <c r="DC576" s="51"/>
      <c r="DD576" s="51"/>
      <c r="DE576" s="51"/>
      <c r="DF576" s="51"/>
      <c r="DG576" s="51"/>
    </row>
    <row r="577">
      <c r="A577" s="51"/>
      <c r="B577" s="136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  <c r="BR577" s="51"/>
      <c r="BS577" s="51"/>
      <c r="BT577" s="51"/>
      <c r="BU577" s="51"/>
      <c r="BV577" s="51"/>
      <c r="BW577" s="51"/>
      <c r="BX577" s="51"/>
      <c r="BY577" s="51"/>
      <c r="BZ577" s="51"/>
      <c r="CA577" s="51"/>
      <c r="CB577" s="51"/>
      <c r="CC577" s="51"/>
      <c r="CD577" s="51"/>
      <c r="CE577" s="51"/>
      <c r="CF577" s="51"/>
      <c r="CG577" s="51"/>
      <c r="CH577" s="51"/>
      <c r="CI577" s="51"/>
      <c r="CJ577" s="51"/>
      <c r="CK577" s="51"/>
      <c r="CL577" s="51"/>
      <c r="CM577" s="51"/>
      <c r="CN577" s="51"/>
      <c r="CO577" s="51"/>
      <c r="CP577" s="51"/>
      <c r="CQ577" s="51"/>
      <c r="CR577" s="51"/>
      <c r="CS577" s="51"/>
      <c r="CT577" s="51"/>
      <c r="CU577" s="51"/>
      <c r="CV577" s="51"/>
      <c r="CW577" s="51"/>
      <c r="CX577" s="51"/>
      <c r="CY577" s="51"/>
      <c r="CZ577" s="51"/>
      <c r="DA577" s="51"/>
      <c r="DB577" s="51"/>
      <c r="DC577" s="51"/>
      <c r="DD577" s="51"/>
      <c r="DE577" s="51"/>
      <c r="DF577" s="51"/>
      <c r="DG577" s="51"/>
    </row>
    <row r="578">
      <c r="A578" s="51"/>
      <c r="B578" s="136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  <c r="BR578" s="51"/>
      <c r="BS578" s="51"/>
      <c r="BT578" s="51"/>
      <c r="BU578" s="51"/>
      <c r="BV578" s="51"/>
      <c r="BW578" s="51"/>
      <c r="BX578" s="51"/>
      <c r="BY578" s="51"/>
      <c r="BZ578" s="51"/>
      <c r="CA578" s="51"/>
      <c r="CB578" s="51"/>
      <c r="CC578" s="51"/>
      <c r="CD578" s="51"/>
      <c r="CE578" s="51"/>
      <c r="CF578" s="51"/>
      <c r="CG578" s="51"/>
      <c r="CH578" s="51"/>
      <c r="CI578" s="51"/>
      <c r="CJ578" s="51"/>
      <c r="CK578" s="51"/>
      <c r="CL578" s="51"/>
      <c r="CM578" s="51"/>
      <c r="CN578" s="51"/>
      <c r="CO578" s="51"/>
      <c r="CP578" s="51"/>
      <c r="CQ578" s="51"/>
      <c r="CR578" s="51"/>
      <c r="CS578" s="51"/>
      <c r="CT578" s="51"/>
      <c r="CU578" s="51"/>
      <c r="CV578" s="51"/>
      <c r="CW578" s="51"/>
      <c r="CX578" s="51"/>
      <c r="CY578" s="51"/>
      <c r="CZ578" s="51"/>
      <c r="DA578" s="51"/>
      <c r="DB578" s="51"/>
      <c r="DC578" s="51"/>
      <c r="DD578" s="51"/>
      <c r="DE578" s="51"/>
      <c r="DF578" s="51"/>
      <c r="DG578" s="51"/>
    </row>
    <row r="579">
      <c r="A579" s="51"/>
      <c r="B579" s="136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  <c r="BR579" s="51"/>
      <c r="BS579" s="51"/>
      <c r="BT579" s="51"/>
      <c r="BU579" s="51"/>
      <c r="BV579" s="51"/>
      <c r="BW579" s="51"/>
      <c r="BX579" s="51"/>
      <c r="BY579" s="51"/>
      <c r="BZ579" s="51"/>
      <c r="CA579" s="51"/>
      <c r="CB579" s="51"/>
      <c r="CC579" s="51"/>
      <c r="CD579" s="51"/>
      <c r="CE579" s="51"/>
      <c r="CF579" s="51"/>
      <c r="CG579" s="51"/>
      <c r="CH579" s="51"/>
      <c r="CI579" s="51"/>
      <c r="CJ579" s="51"/>
      <c r="CK579" s="51"/>
      <c r="CL579" s="51"/>
      <c r="CM579" s="51"/>
      <c r="CN579" s="51"/>
      <c r="CO579" s="51"/>
      <c r="CP579" s="51"/>
      <c r="CQ579" s="51"/>
      <c r="CR579" s="51"/>
      <c r="CS579" s="51"/>
      <c r="CT579" s="51"/>
      <c r="CU579" s="51"/>
      <c r="CV579" s="51"/>
      <c r="CW579" s="51"/>
      <c r="CX579" s="51"/>
      <c r="CY579" s="51"/>
      <c r="CZ579" s="51"/>
      <c r="DA579" s="51"/>
      <c r="DB579" s="51"/>
      <c r="DC579" s="51"/>
      <c r="DD579" s="51"/>
      <c r="DE579" s="51"/>
      <c r="DF579" s="51"/>
      <c r="DG579" s="51"/>
    </row>
    <row r="580">
      <c r="A580" s="51"/>
      <c r="B580" s="136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  <c r="BR580" s="51"/>
      <c r="BS580" s="51"/>
      <c r="BT580" s="51"/>
      <c r="BU580" s="51"/>
      <c r="BV580" s="51"/>
      <c r="BW580" s="51"/>
      <c r="BX580" s="51"/>
      <c r="BY580" s="51"/>
      <c r="BZ580" s="51"/>
      <c r="CA580" s="51"/>
      <c r="CB580" s="51"/>
      <c r="CC580" s="51"/>
      <c r="CD580" s="51"/>
      <c r="CE580" s="51"/>
      <c r="CF580" s="51"/>
      <c r="CG580" s="51"/>
      <c r="CH580" s="51"/>
      <c r="CI580" s="51"/>
      <c r="CJ580" s="51"/>
      <c r="CK580" s="51"/>
      <c r="CL580" s="51"/>
      <c r="CM580" s="51"/>
      <c r="CN580" s="51"/>
      <c r="CO580" s="51"/>
      <c r="CP580" s="51"/>
      <c r="CQ580" s="51"/>
      <c r="CR580" s="51"/>
      <c r="CS580" s="51"/>
      <c r="CT580" s="51"/>
      <c r="CU580" s="51"/>
      <c r="CV580" s="51"/>
      <c r="CW580" s="51"/>
      <c r="CX580" s="51"/>
      <c r="CY580" s="51"/>
      <c r="CZ580" s="51"/>
      <c r="DA580" s="51"/>
      <c r="DB580" s="51"/>
      <c r="DC580" s="51"/>
      <c r="DD580" s="51"/>
      <c r="DE580" s="51"/>
      <c r="DF580" s="51"/>
      <c r="DG580" s="51"/>
    </row>
    <row r="581">
      <c r="A581" s="51"/>
      <c r="B581" s="136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  <c r="BR581" s="51"/>
      <c r="BS581" s="51"/>
      <c r="BT581" s="51"/>
      <c r="BU581" s="51"/>
      <c r="BV581" s="51"/>
      <c r="BW581" s="51"/>
      <c r="BX581" s="51"/>
      <c r="BY581" s="51"/>
      <c r="BZ581" s="51"/>
      <c r="CA581" s="51"/>
      <c r="CB581" s="51"/>
      <c r="CC581" s="51"/>
      <c r="CD581" s="51"/>
      <c r="CE581" s="51"/>
      <c r="CF581" s="51"/>
      <c r="CG581" s="51"/>
      <c r="CH581" s="51"/>
      <c r="CI581" s="51"/>
      <c r="CJ581" s="51"/>
      <c r="CK581" s="51"/>
      <c r="CL581" s="51"/>
      <c r="CM581" s="51"/>
      <c r="CN581" s="51"/>
      <c r="CO581" s="51"/>
      <c r="CP581" s="51"/>
      <c r="CQ581" s="51"/>
      <c r="CR581" s="51"/>
      <c r="CS581" s="51"/>
      <c r="CT581" s="51"/>
      <c r="CU581" s="51"/>
      <c r="CV581" s="51"/>
      <c r="CW581" s="51"/>
      <c r="CX581" s="51"/>
      <c r="CY581" s="51"/>
      <c r="CZ581" s="51"/>
      <c r="DA581" s="51"/>
      <c r="DB581" s="51"/>
      <c r="DC581" s="51"/>
      <c r="DD581" s="51"/>
      <c r="DE581" s="51"/>
      <c r="DF581" s="51"/>
      <c r="DG581" s="51"/>
    </row>
    <row r="582">
      <c r="A582" s="51"/>
      <c r="B582" s="136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51"/>
      <c r="BS582" s="51"/>
      <c r="BT582" s="51"/>
      <c r="BU582" s="51"/>
      <c r="BV582" s="51"/>
      <c r="BW582" s="51"/>
      <c r="BX582" s="51"/>
      <c r="BY582" s="51"/>
      <c r="BZ582" s="51"/>
      <c r="CA582" s="51"/>
      <c r="CB582" s="51"/>
      <c r="CC582" s="51"/>
      <c r="CD582" s="51"/>
      <c r="CE582" s="51"/>
      <c r="CF582" s="51"/>
      <c r="CG582" s="51"/>
      <c r="CH582" s="51"/>
      <c r="CI582" s="51"/>
      <c r="CJ582" s="51"/>
      <c r="CK582" s="51"/>
      <c r="CL582" s="51"/>
      <c r="CM582" s="51"/>
      <c r="CN582" s="51"/>
      <c r="CO582" s="51"/>
      <c r="CP582" s="51"/>
      <c r="CQ582" s="51"/>
      <c r="CR582" s="51"/>
      <c r="CS582" s="51"/>
      <c r="CT582" s="51"/>
      <c r="CU582" s="51"/>
      <c r="CV582" s="51"/>
      <c r="CW582" s="51"/>
      <c r="CX582" s="51"/>
      <c r="CY582" s="51"/>
      <c r="CZ582" s="51"/>
      <c r="DA582" s="51"/>
      <c r="DB582" s="51"/>
      <c r="DC582" s="51"/>
      <c r="DD582" s="51"/>
      <c r="DE582" s="51"/>
      <c r="DF582" s="51"/>
      <c r="DG582" s="51"/>
    </row>
    <row r="583">
      <c r="A583" s="51"/>
      <c r="B583" s="136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  <c r="BR583" s="51"/>
      <c r="BS583" s="51"/>
      <c r="BT583" s="51"/>
      <c r="BU583" s="51"/>
      <c r="BV583" s="51"/>
      <c r="BW583" s="51"/>
      <c r="BX583" s="51"/>
      <c r="BY583" s="51"/>
      <c r="BZ583" s="51"/>
      <c r="CA583" s="51"/>
      <c r="CB583" s="51"/>
      <c r="CC583" s="51"/>
      <c r="CD583" s="51"/>
      <c r="CE583" s="51"/>
      <c r="CF583" s="51"/>
      <c r="CG583" s="51"/>
      <c r="CH583" s="51"/>
      <c r="CI583" s="51"/>
      <c r="CJ583" s="51"/>
      <c r="CK583" s="51"/>
      <c r="CL583" s="51"/>
      <c r="CM583" s="51"/>
      <c r="CN583" s="51"/>
      <c r="CO583" s="51"/>
      <c r="CP583" s="51"/>
      <c r="CQ583" s="51"/>
      <c r="CR583" s="51"/>
      <c r="CS583" s="51"/>
      <c r="CT583" s="51"/>
      <c r="CU583" s="51"/>
      <c r="CV583" s="51"/>
      <c r="CW583" s="51"/>
      <c r="CX583" s="51"/>
      <c r="CY583" s="51"/>
      <c r="CZ583" s="51"/>
      <c r="DA583" s="51"/>
      <c r="DB583" s="51"/>
      <c r="DC583" s="51"/>
      <c r="DD583" s="51"/>
      <c r="DE583" s="51"/>
      <c r="DF583" s="51"/>
      <c r="DG583" s="51"/>
    </row>
    <row r="584">
      <c r="A584" s="51"/>
      <c r="B584" s="136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  <c r="BR584" s="51"/>
      <c r="BS584" s="51"/>
      <c r="BT584" s="51"/>
      <c r="BU584" s="51"/>
      <c r="BV584" s="51"/>
      <c r="BW584" s="51"/>
      <c r="BX584" s="51"/>
      <c r="BY584" s="51"/>
      <c r="BZ584" s="51"/>
      <c r="CA584" s="51"/>
      <c r="CB584" s="51"/>
      <c r="CC584" s="51"/>
      <c r="CD584" s="51"/>
      <c r="CE584" s="51"/>
      <c r="CF584" s="51"/>
      <c r="CG584" s="51"/>
      <c r="CH584" s="51"/>
      <c r="CI584" s="51"/>
      <c r="CJ584" s="51"/>
      <c r="CK584" s="51"/>
      <c r="CL584" s="51"/>
      <c r="CM584" s="51"/>
      <c r="CN584" s="51"/>
      <c r="CO584" s="51"/>
      <c r="CP584" s="51"/>
      <c r="CQ584" s="51"/>
      <c r="CR584" s="51"/>
      <c r="CS584" s="51"/>
      <c r="CT584" s="51"/>
      <c r="CU584" s="51"/>
      <c r="CV584" s="51"/>
      <c r="CW584" s="51"/>
      <c r="CX584" s="51"/>
      <c r="CY584" s="51"/>
      <c r="CZ584" s="51"/>
      <c r="DA584" s="51"/>
      <c r="DB584" s="51"/>
      <c r="DC584" s="51"/>
      <c r="DD584" s="51"/>
      <c r="DE584" s="51"/>
      <c r="DF584" s="51"/>
      <c r="DG584" s="51"/>
    </row>
    <row r="585">
      <c r="A585" s="51"/>
      <c r="B585" s="136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51"/>
      <c r="BS585" s="51"/>
      <c r="BT585" s="51"/>
      <c r="BU585" s="51"/>
      <c r="BV585" s="51"/>
      <c r="BW585" s="51"/>
      <c r="BX585" s="51"/>
      <c r="BY585" s="51"/>
      <c r="BZ585" s="51"/>
      <c r="CA585" s="51"/>
      <c r="CB585" s="51"/>
      <c r="CC585" s="51"/>
      <c r="CD585" s="51"/>
      <c r="CE585" s="51"/>
      <c r="CF585" s="51"/>
      <c r="CG585" s="51"/>
      <c r="CH585" s="51"/>
      <c r="CI585" s="51"/>
      <c r="CJ585" s="51"/>
      <c r="CK585" s="51"/>
      <c r="CL585" s="51"/>
      <c r="CM585" s="51"/>
      <c r="CN585" s="51"/>
      <c r="CO585" s="51"/>
      <c r="CP585" s="51"/>
      <c r="CQ585" s="51"/>
      <c r="CR585" s="51"/>
      <c r="CS585" s="51"/>
      <c r="CT585" s="51"/>
      <c r="CU585" s="51"/>
      <c r="CV585" s="51"/>
      <c r="CW585" s="51"/>
      <c r="CX585" s="51"/>
      <c r="CY585" s="51"/>
      <c r="CZ585" s="51"/>
      <c r="DA585" s="51"/>
      <c r="DB585" s="51"/>
      <c r="DC585" s="51"/>
      <c r="DD585" s="51"/>
      <c r="DE585" s="51"/>
      <c r="DF585" s="51"/>
      <c r="DG585" s="51"/>
    </row>
    <row r="586">
      <c r="A586" s="51"/>
      <c r="B586" s="136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51"/>
      <c r="BS586" s="51"/>
      <c r="BT586" s="51"/>
      <c r="BU586" s="51"/>
      <c r="BV586" s="51"/>
      <c r="BW586" s="51"/>
      <c r="BX586" s="51"/>
      <c r="BY586" s="51"/>
      <c r="BZ586" s="51"/>
      <c r="CA586" s="51"/>
      <c r="CB586" s="51"/>
      <c r="CC586" s="51"/>
      <c r="CD586" s="51"/>
      <c r="CE586" s="51"/>
      <c r="CF586" s="51"/>
      <c r="CG586" s="51"/>
      <c r="CH586" s="51"/>
      <c r="CI586" s="51"/>
      <c r="CJ586" s="51"/>
      <c r="CK586" s="51"/>
      <c r="CL586" s="51"/>
      <c r="CM586" s="51"/>
      <c r="CN586" s="51"/>
      <c r="CO586" s="51"/>
      <c r="CP586" s="51"/>
      <c r="CQ586" s="51"/>
      <c r="CR586" s="51"/>
      <c r="CS586" s="51"/>
      <c r="CT586" s="51"/>
      <c r="CU586" s="51"/>
      <c r="CV586" s="51"/>
      <c r="CW586" s="51"/>
      <c r="CX586" s="51"/>
      <c r="CY586" s="51"/>
      <c r="CZ586" s="51"/>
      <c r="DA586" s="51"/>
      <c r="DB586" s="51"/>
      <c r="DC586" s="51"/>
      <c r="DD586" s="51"/>
      <c r="DE586" s="51"/>
      <c r="DF586" s="51"/>
      <c r="DG586" s="51"/>
    </row>
    <row r="587">
      <c r="A587" s="51"/>
      <c r="B587" s="136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51"/>
      <c r="BS587" s="51"/>
      <c r="BT587" s="51"/>
      <c r="BU587" s="51"/>
      <c r="BV587" s="51"/>
      <c r="BW587" s="51"/>
      <c r="BX587" s="51"/>
      <c r="BY587" s="51"/>
      <c r="BZ587" s="51"/>
      <c r="CA587" s="51"/>
      <c r="CB587" s="51"/>
      <c r="CC587" s="51"/>
      <c r="CD587" s="51"/>
      <c r="CE587" s="51"/>
      <c r="CF587" s="51"/>
      <c r="CG587" s="51"/>
      <c r="CH587" s="51"/>
      <c r="CI587" s="51"/>
      <c r="CJ587" s="51"/>
      <c r="CK587" s="51"/>
      <c r="CL587" s="51"/>
      <c r="CM587" s="51"/>
      <c r="CN587" s="51"/>
      <c r="CO587" s="51"/>
      <c r="CP587" s="51"/>
      <c r="CQ587" s="51"/>
      <c r="CR587" s="51"/>
      <c r="CS587" s="51"/>
      <c r="CT587" s="51"/>
      <c r="CU587" s="51"/>
      <c r="CV587" s="51"/>
      <c r="CW587" s="51"/>
      <c r="CX587" s="51"/>
      <c r="CY587" s="51"/>
      <c r="CZ587" s="51"/>
      <c r="DA587" s="51"/>
      <c r="DB587" s="51"/>
      <c r="DC587" s="51"/>
      <c r="DD587" s="51"/>
      <c r="DE587" s="51"/>
      <c r="DF587" s="51"/>
      <c r="DG587" s="51"/>
    </row>
    <row r="588">
      <c r="A588" s="51"/>
      <c r="B588" s="136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  <c r="BT588" s="51"/>
      <c r="BU588" s="51"/>
      <c r="BV588" s="51"/>
      <c r="BW588" s="51"/>
      <c r="BX588" s="51"/>
      <c r="BY588" s="51"/>
      <c r="BZ588" s="51"/>
      <c r="CA588" s="51"/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  <c r="CL588" s="51"/>
      <c r="CM588" s="51"/>
      <c r="CN588" s="51"/>
      <c r="CO588" s="51"/>
      <c r="CP588" s="51"/>
      <c r="CQ588" s="51"/>
      <c r="CR588" s="51"/>
      <c r="CS588" s="51"/>
      <c r="CT588" s="51"/>
      <c r="CU588" s="51"/>
      <c r="CV588" s="51"/>
      <c r="CW588" s="51"/>
      <c r="CX588" s="51"/>
      <c r="CY588" s="51"/>
      <c r="CZ588" s="51"/>
      <c r="DA588" s="51"/>
      <c r="DB588" s="51"/>
      <c r="DC588" s="51"/>
      <c r="DD588" s="51"/>
      <c r="DE588" s="51"/>
      <c r="DF588" s="51"/>
      <c r="DG588" s="51"/>
    </row>
    <row r="589">
      <c r="A589" s="51"/>
      <c r="B589" s="136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  <c r="BR589" s="51"/>
      <c r="BS589" s="51"/>
      <c r="BT589" s="51"/>
      <c r="BU589" s="51"/>
      <c r="BV589" s="51"/>
      <c r="BW589" s="51"/>
      <c r="BX589" s="51"/>
      <c r="BY589" s="51"/>
      <c r="BZ589" s="51"/>
      <c r="CA589" s="51"/>
      <c r="CB589" s="51"/>
      <c r="CC589" s="51"/>
      <c r="CD589" s="51"/>
      <c r="CE589" s="51"/>
      <c r="CF589" s="51"/>
      <c r="CG589" s="51"/>
      <c r="CH589" s="51"/>
      <c r="CI589" s="51"/>
      <c r="CJ589" s="51"/>
      <c r="CK589" s="51"/>
      <c r="CL589" s="51"/>
      <c r="CM589" s="51"/>
      <c r="CN589" s="51"/>
      <c r="CO589" s="51"/>
      <c r="CP589" s="51"/>
      <c r="CQ589" s="51"/>
      <c r="CR589" s="51"/>
      <c r="CS589" s="51"/>
      <c r="CT589" s="51"/>
      <c r="CU589" s="51"/>
      <c r="CV589" s="51"/>
      <c r="CW589" s="51"/>
      <c r="CX589" s="51"/>
      <c r="CY589" s="51"/>
      <c r="CZ589" s="51"/>
      <c r="DA589" s="51"/>
      <c r="DB589" s="51"/>
      <c r="DC589" s="51"/>
      <c r="DD589" s="51"/>
      <c r="DE589" s="51"/>
      <c r="DF589" s="51"/>
      <c r="DG589" s="51"/>
    </row>
    <row r="590">
      <c r="A590" s="51"/>
      <c r="B590" s="136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  <c r="BR590" s="51"/>
      <c r="BS590" s="51"/>
      <c r="BT590" s="51"/>
      <c r="BU590" s="51"/>
      <c r="BV590" s="51"/>
      <c r="BW590" s="51"/>
      <c r="BX590" s="51"/>
      <c r="BY590" s="51"/>
      <c r="BZ590" s="51"/>
      <c r="CA590" s="51"/>
      <c r="CB590" s="51"/>
      <c r="CC590" s="51"/>
      <c r="CD590" s="51"/>
      <c r="CE590" s="51"/>
      <c r="CF590" s="51"/>
      <c r="CG590" s="51"/>
      <c r="CH590" s="51"/>
      <c r="CI590" s="51"/>
      <c r="CJ590" s="51"/>
      <c r="CK590" s="51"/>
      <c r="CL590" s="51"/>
      <c r="CM590" s="51"/>
      <c r="CN590" s="51"/>
      <c r="CO590" s="51"/>
      <c r="CP590" s="51"/>
      <c r="CQ590" s="51"/>
      <c r="CR590" s="51"/>
      <c r="CS590" s="51"/>
      <c r="CT590" s="51"/>
      <c r="CU590" s="51"/>
      <c r="CV590" s="51"/>
      <c r="CW590" s="51"/>
      <c r="CX590" s="51"/>
      <c r="CY590" s="51"/>
      <c r="CZ590" s="51"/>
      <c r="DA590" s="51"/>
      <c r="DB590" s="51"/>
      <c r="DC590" s="51"/>
      <c r="DD590" s="51"/>
      <c r="DE590" s="51"/>
      <c r="DF590" s="51"/>
      <c r="DG590" s="51"/>
    </row>
    <row r="591">
      <c r="A591" s="51"/>
      <c r="B591" s="136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  <c r="BR591" s="51"/>
      <c r="BS591" s="51"/>
      <c r="BT591" s="51"/>
      <c r="BU591" s="51"/>
      <c r="BV591" s="51"/>
      <c r="BW591" s="51"/>
      <c r="BX591" s="51"/>
      <c r="BY591" s="51"/>
      <c r="BZ591" s="51"/>
      <c r="CA591" s="51"/>
      <c r="CB591" s="51"/>
      <c r="CC591" s="51"/>
      <c r="CD591" s="51"/>
      <c r="CE591" s="51"/>
      <c r="CF591" s="51"/>
      <c r="CG591" s="51"/>
      <c r="CH591" s="51"/>
      <c r="CI591" s="51"/>
      <c r="CJ591" s="51"/>
      <c r="CK591" s="51"/>
      <c r="CL591" s="51"/>
      <c r="CM591" s="51"/>
      <c r="CN591" s="51"/>
      <c r="CO591" s="51"/>
      <c r="CP591" s="51"/>
      <c r="CQ591" s="51"/>
      <c r="CR591" s="51"/>
      <c r="CS591" s="51"/>
      <c r="CT591" s="51"/>
      <c r="CU591" s="51"/>
      <c r="CV591" s="51"/>
      <c r="CW591" s="51"/>
      <c r="CX591" s="51"/>
      <c r="CY591" s="51"/>
      <c r="CZ591" s="51"/>
      <c r="DA591" s="51"/>
      <c r="DB591" s="51"/>
      <c r="DC591" s="51"/>
      <c r="DD591" s="51"/>
      <c r="DE591" s="51"/>
      <c r="DF591" s="51"/>
      <c r="DG591" s="51"/>
    </row>
    <row r="592">
      <c r="A592" s="51"/>
      <c r="B592" s="136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  <c r="BR592" s="51"/>
      <c r="BS592" s="51"/>
      <c r="BT592" s="51"/>
      <c r="BU592" s="51"/>
      <c r="BV592" s="51"/>
      <c r="BW592" s="51"/>
      <c r="BX592" s="51"/>
      <c r="BY592" s="51"/>
      <c r="BZ592" s="51"/>
      <c r="CA592" s="51"/>
      <c r="CB592" s="51"/>
      <c r="CC592" s="51"/>
      <c r="CD592" s="51"/>
      <c r="CE592" s="51"/>
      <c r="CF592" s="51"/>
      <c r="CG592" s="51"/>
      <c r="CH592" s="51"/>
      <c r="CI592" s="51"/>
      <c r="CJ592" s="51"/>
      <c r="CK592" s="51"/>
      <c r="CL592" s="51"/>
      <c r="CM592" s="51"/>
      <c r="CN592" s="51"/>
      <c r="CO592" s="51"/>
      <c r="CP592" s="51"/>
      <c r="CQ592" s="51"/>
      <c r="CR592" s="51"/>
      <c r="CS592" s="51"/>
      <c r="CT592" s="51"/>
      <c r="CU592" s="51"/>
      <c r="CV592" s="51"/>
      <c r="CW592" s="51"/>
      <c r="CX592" s="51"/>
      <c r="CY592" s="51"/>
      <c r="CZ592" s="51"/>
      <c r="DA592" s="51"/>
      <c r="DB592" s="51"/>
      <c r="DC592" s="51"/>
      <c r="DD592" s="51"/>
      <c r="DE592" s="51"/>
      <c r="DF592" s="51"/>
      <c r="DG592" s="51"/>
    </row>
    <row r="593">
      <c r="A593" s="51"/>
      <c r="B593" s="136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  <c r="BR593" s="51"/>
      <c r="BS593" s="51"/>
      <c r="BT593" s="51"/>
      <c r="BU593" s="51"/>
      <c r="BV593" s="51"/>
      <c r="BW593" s="51"/>
      <c r="BX593" s="51"/>
      <c r="BY593" s="51"/>
      <c r="BZ593" s="51"/>
      <c r="CA593" s="51"/>
      <c r="CB593" s="51"/>
      <c r="CC593" s="51"/>
      <c r="CD593" s="51"/>
      <c r="CE593" s="51"/>
      <c r="CF593" s="51"/>
      <c r="CG593" s="51"/>
      <c r="CH593" s="51"/>
      <c r="CI593" s="51"/>
      <c r="CJ593" s="51"/>
      <c r="CK593" s="51"/>
      <c r="CL593" s="51"/>
      <c r="CM593" s="51"/>
      <c r="CN593" s="51"/>
      <c r="CO593" s="51"/>
      <c r="CP593" s="51"/>
      <c r="CQ593" s="51"/>
      <c r="CR593" s="51"/>
      <c r="CS593" s="51"/>
      <c r="CT593" s="51"/>
      <c r="CU593" s="51"/>
      <c r="CV593" s="51"/>
      <c r="CW593" s="51"/>
      <c r="CX593" s="51"/>
      <c r="CY593" s="51"/>
      <c r="CZ593" s="51"/>
      <c r="DA593" s="51"/>
      <c r="DB593" s="51"/>
      <c r="DC593" s="51"/>
      <c r="DD593" s="51"/>
      <c r="DE593" s="51"/>
      <c r="DF593" s="51"/>
      <c r="DG593" s="51"/>
    </row>
    <row r="594">
      <c r="A594" s="51"/>
      <c r="B594" s="136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  <c r="BR594" s="51"/>
      <c r="BS594" s="51"/>
      <c r="BT594" s="51"/>
      <c r="BU594" s="51"/>
      <c r="BV594" s="51"/>
      <c r="BW594" s="51"/>
      <c r="BX594" s="51"/>
      <c r="BY594" s="51"/>
      <c r="BZ594" s="51"/>
      <c r="CA594" s="51"/>
      <c r="CB594" s="51"/>
      <c r="CC594" s="51"/>
      <c r="CD594" s="51"/>
      <c r="CE594" s="51"/>
      <c r="CF594" s="51"/>
      <c r="CG594" s="51"/>
      <c r="CH594" s="51"/>
      <c r="CI594" s="51"/>
      <c r="CJ594" s="51"/>
      <c r="CK594" s="51"/>
      <c r="CL594" s="51"/>
      <c r="CM594" s="51"/>
      <c r="CN594" s="51"/>
      <c r="CO594" s="51"/>
      <c r="CP594" s="51"/>
      <c r="CQ594" s="51"/>
      <c r="CR594" s="51"/>
      <c r="CS594" s="51"/>
      <c r="CT594" s="51"/>
      <c r="CU594" s="51"/>
      <c r="CV594" s="51"/>
      <c r="CW594" s="51"/>
      <c r="CX594" s="51"/>
      <c r="CY594" s="51"/>
      <c r="CZ594" s="51"/>
      <c r="DA594" s="51"/>
      <c r="DB594" s="51"/>
      <c r="DC594" s="51"/>
      <c r="DD594" s="51"/>
      <c r="DE594" s="51"/>
      <c r="DF594" s="51"/>
      <c r="DG594" s="51"/>
    </row>
    <row r="595">
      <c r="A595" s="51"/>
      <c r="B595" s="136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  <c r="BR595" s="51"/>
      <c r="BS595" s="51"/>
      <c r="BT595" s="51"/>
      <c r="BU595" s="51"/>
      <c r="BV595" s="51"/>
      <c r="BW595" s="51"/>
      <c r="BX595" s="51"/>
      <c r="BY595" s="51"/>
      <c r="BZ595" s="51"/>
      <c r="CA595" s="51"/>
      <c r="CB595" s="51"/>
      <c r="CC595" s="51"/>
      <c r="CD595" s="51"/>
      <c r="CE595" s="51"/>
      <c r="CF595" s="51"/>
      <c r="CG595" s="51"/>
      <c r="CH595" s="51"/>
      <c r="CI595" s="51"/>
      <c r="CJ595" s="51"/>
      <c r="CK595" s="51"/>
      <c r="CL595" s="51"/>
      <c r="CM595" s="51"/>
      <c r="CN595" s="51"/>
      <c r="CO595" s="51"/>
      <c r="CP595" s="51"/>
      <c r="CQ595" s="51"/>
      <c r="CR595" s="51"/>
      <c r="CS595" s="51"/>
      <c r="CT595" s="51"/>
      <c r="CU595" s="51"/>
      <c r="CV595" s="51"/>
      <c r="CW595" s="51"/>
      <c r="CX595" s="51"/>
      <c r="CY595" s="51"/>
      <c r="CZ595" s="51"/>
      <c r="DA595" s="51"/>
      <c r="DB595" s="51"/>
      <c r="DC595" s="51"/>
      <c r="DD595" s="51"/>
      <c r="DE595" s="51"/>
      <c r="DF595" s="51"/>
      <c r="DG595" s="51"/>
    </row>
    <row r="596">
      <c r="A596" s="51"/>
      <c r="B596" s="136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  <c r="BR596" s="51"/>
      <c r="BS596" s="51"/>
      <c r="BT596" s="51"/>
      <c r="BU596" s="51"/>
      <c r="BV596" s="51"/>
      <c r="BW596" s="51"/>
      <c r="BX596" s="51"/>
      <c r="BY596" s="51"/>
      <c r="BZ596" s="51"/>
      <c r="CA596" s="51"/>
      <c r="CB596" s="51"/>
      <c r="CC596" s="51"/>
      <c r="CD596" s="51"/>
      <c r="CE596" s="51"/>
      <c r="CF596" s="51"/>
      <c r="CG596" s="51"/>
      <c r="CH596" s="51"/>
      <c r="CI596" s="51"/>
      <c r="CJ596" s="51"/>
      <c r="CK596" s="51"/>
      <c r="CL596" s="51"/>
      <c r="CM596" s="51"/>
      <c r="CN596" s="51"/>
      <c r="CO596" s="51"/>
      <c r="CP596" s="51"/>
      <c r="CQ596" s="51"/>
      <c r="CR596" s="51"/>
      <c r="CS596" s="51"/>
      <c r="CT596" s="51"/>
      <c r="CU596" s="51"/>
      <c r="CV596" s="51"/>
      <c r="CW596" s="51"/>
      <c r="CX596" s="51"/>
      <c r="CY596" s="51"/>
      <c r="CZ596" s="51"/>
      <c r="DA596" s="51"/>
      <c r="DB596" s="51"/>
      <c r="DC596" s="51"/>
      <c r="DD596" s="51"/>
      <c r="DE596" s="51"/>
      <c r="DF596" s="51"/>
      <c r="DG596" s="51"/>
    </row>
    <row r="597">
      <c r="A597" s="51"/>
      <c r="B597" s="136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  <c r="BR597" s="51"/>
      <c r="BS597" s="51"/>
      <c r="BT597" s="51"/>
      <c r="BU597" s="51"/>
      <c r="BV597" s="51"/>
      <c r="BW597" s="51"/>
      <c r="BX597" s="51"/>
      <c r="BY597" s="51"/>
      <c r="BZ597" s="51"/>
      <c r="CA597" s="51"/>
      <c r="CB597" s="51"/>
      <c r="CC597" s="51"/>
      <c r="CD597" s="51"/>
      <c r="CE597" s="51"/>
      <c r="CF597" s="51"/>
      <c r="CG597" s="51"/>
      <c r="CH597" s="51"/>
      <c r="CI597" s="51"/>
      <c r="CJ597" s="51"/>
      <c r="CK597" s="51"/>
      <c r="CL597" s="51"/>
      <c r="CM597" s="51"/>
      <c r="CN597" s="51"/>
      <c r="CO597" s="51"/>
      <c r="CP597" s="51"/>
      <c r="CQ597" s="51"/>
      <c r="CR597" s="51"/>
      <c r="CS597" s="51"/>
      <c r="CT597" s="51"/>
      <c r="CU597" s="51"/>
      <c r="CV597" s="51"/>
      <c r="CW597" s="51"/>
      <c r="CX597" s="51"/>
      <c r="CY597" s="51"/>
      <c r="CZ597" s="51"/>
      <c r="DA597" s="51"/>
      <c r="DB597" s="51"/>
      <c r="DC597" s="51"/>
      <c r="DD597" s="51"/>
      <c r="DE597" s="51"/>
      <c r="DF597" s="51"/>
      <c r="DG597" s="51"/>
    </row>
    <row r="598">
      <c r="A598" s="51"/>
      <c r="B598" s="136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  <c r="BR598" s="51"/>
      <c r="BS598" s="51"/>
      <c r="BT598" s="51"/>
      <c r="BU598" s="51"/>
      <c r="BV598" s="51"/>
      <c r="BW598" s="51"/>
      <c r="BX598" s="51"/>
      <c r="BY598" s="51"/>
      <c r="BZ598" s="51"/>
      <c r="CA598" s="51"/>
      <c r="CB598" s="51"/>
      <c r="CC598" s="51"/>
      <c r="CD598" s="51"/>
      <c r="CE598" s="51"/>
      <c r="CF598" s="51"/>
      <c r="CG598" s="51"/>
      <c r="CH598" s="51"/>
      <c r="CI598" s="51"/>
      <c r="CJ598" s="51"/>
      <c r="CK598" s="51"/>
      <c r="CL598" s="51"/>
      <c r="CM598" s="51"/>
      <c r="CN598" s="51"/>
      <c r="CO598" s="51"/>
      <c r="CP598" s="51"/>
      <c r="CQ598" s="51"/>
      <c r="CR598" s="51"/>
      <c r="CS598" s="51"/>
      <c r="CT598" s="51"/>
      <c r="CU598" s="51"/>
      <c r="CV598" s="51"/>
      <c r="CW598" s="51"/>
      <c r="CX598" s="51"/>
      <c r="CY598" s="51"/>
      <c r="CZ598" s="51"/>
      <c r="DA598" s="51"/>
      <c r="DB598" s="51"/>
      <c r="DC598" s="51"/>
      <c r="DD598" s="51"/>
      <c r="DE598" s="51"/>
      <c r="DF598" s="51"/>
      <c r="DG598" s="51"/>
    </row>
    <row r="599">
      <c r="A599" s="51"/>
      <c r="B599" s="136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  <c r="BR599" s="51"/>
      <c r="BS599" s="51"/>
      <c r="BT599" s="51"/>
      <c r="BU599" s="51"/>
      <c r="BV599" s="51"/>
      <c r="BW599" s="51"/>
      <c r="BX599" s="51"/>
      <c r="BY599" s="51"/>
      <c r="BZ599" s="51"/>
      <c r="CA599" s="51"/>
      <c r="CB599" s="51"/>
      <c r="CC599" s="51"/>
      <c r="CD599" s="51"/>
      <c r="CE599" s="51"/>
      <c r="CF599" s="51"/>
      <c r="CG599" s="51"/>
      <c r="CH599" s="51"/>
      <c r="CI599" s="51"/>
      <c r="CJ599" s="51"/>
      <c r="CK599" s="51"/>
      <c r="CL599" s="51"/>
      <c r="CM599" s="51"/>
      <c r="CN599" s="51"/>
      <c r="CO599" s="51"/>
      <c r="CP599" s="51"/>
      <c r="CQ599" s="51"/>
      <c r="CR599" s="51"/>
      <c r="CS599" s="51"/>
      <c r="CT599" s="51"/>
      <c r="CU599" s="51"/>
      <c r="CV599" s="51"/>
      <c r="CW599" s="51"/>
      <c r="CX599" s="51"/>
      <c r="CY599" s="51"/>
      <c r="CZ599" s="51"/>
      <c r="DA599" s="51"/>
      <c r="DB599" s="51"/>
      <c r="DC599" s="51"/>
      <c r="DD599" s="51"/>
      <c r="DE599" s="51"/>
      <c r="DF599" s="51"/>
      <c r="DG599" s="51"/>
    </row>
    <row r="600">
      <c r="A600" s="51"/>
      <c r="B600" s="136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  <c r="BR600" s="51"/>
      <c r="BS600" s="51"/>
      <c r="BT600" s="51"/>
      <c r="BU600" s="51"/>
      <c r="BV600" s="51"/>
      <c r="BW600" s="51"/>
      <c r="BX600" s="51"/>
      <c r="BY600" s="51"/>
      <c r="BZ600" s="51"/>
      <c r="CA600" s="51"/>
      <c r="CB600" s="51"/>
      <c r="CC600" s="51"/>
      <c r="CD600" s="51"/>
      <c r="CE600" s="51"/>
      <c r="CF600" s="51"/>
      <c r="CG600" s="51"/>
      <c r="CH600" s="51"/>
      <c r="CI600" s="51"/>
      <c r="CJ600" s="51"/>
      <c r="CK600" s="51"/>
      <c r="CL600" s="51"/>
      <c r="CM600" s="51"/>
      <c r="CN600" s="51"/>
      <c r="CO600" s="51"/>
      <c r="CP600" s="51"/>
      <c r="CQ600" s="51"/>
      <c r="CR600" s="51"/>
      <c r="CS600" s="51"/>
      <c r="CT600" s="51"/>
      <c r="CU600" s="51"/>
      <c r="CV600" s="51"/>
      <c r="CW600" s="51"/>
      <c r="CX600" s="51"/>
      <c r="CY600" s="51"/>
      <c r="CZ600" s="51"/>
      <c r="DA600" s="51"/>
      <c r="DB600" s="51"/>
      <c r="DC600" s="51"/>
      <c r="DD600" s="51"/>
      <c r="DE600" s="51"/>
      <c r="DF600" s="51"/>
      <c r="DG600" s="51"/>
    </row>
    <row r="601">
      <c r="A601" s="51"/>
      <c r="B601" s="136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  <c r="BR601" s="51"/>
      <c r="BS601" s="51"/>
      <c r="BT601" s="51"/>
      <c r="BU601" s="51"/>
      <c r="BV601" s="51"/>
      <c r="BW601" s="51"/>
      <c r="BX601" s="51"/>
      <c r="BY601" s="51"/>
      <c r="BZ601" s="51"/>
      <c r="CA601" s="51"/>
      <c r="CB601" s="51"/>
      <c r="CC601" s="51"/>
      <c r="CD601" s="51"/>
      <c r="CE601" s="51"/>
      <c r="CF601" s="51"/>
      <c r="CG601" s="51"/>
      <c r="CH601" s="51"/>
      <c r="CI601" s="51"/>
      <c r="CJ601" s="51"/>
      <c r="CK601" s="51"/>
      <c r="CL601" s="51"/>
      <c r="CM601" s="51"/>
      <c r="CN601" s="51"/>
      <c r="CO601" s="51"/>
      <c r="CP601" s="51"/>
      <c r="CQ601" s="51"/>
      <c r="CR601" s="51"/>
      <c r="CS601" s="51"/>
      <c r="CT601" s="51"/>
      <c r="CU601" s="51"/>
      <c r="CV601" s="51"/>
      <c r="CW601" s="51"/>
      <c r="CX601" s="51"/>
      <c r="CY601" s="51"/>
      <c r="CZ601" s="51"/>
      <c r="DA601" s="51"/>
      <c r="DB601" s="51"/>
      <c r="DC601" s="51"/>
      <c r="DD601" s="51"/>
      <c r="DE601" s="51"/>
      <c r="DF601" s="51"/>
      <c r="DG601" s="51"/>
    </row>
    <row r="602">
      <c r="A602" s="51"/>
      <c r="B602" s="136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  <c r="BR602" s="51"/>
      <c r="BS602" s="51"/>
      <c r="BT602" s="51"/>
      <c r="BU602" s="51"/>
      <c r="BV602" s="51"/>
      <c r="BW602" s="51"/>
      <c r="BX602" s="51"/>
      <c r="BY602" s="51"/>
      <c r="BZ602" s="51"/>
      <c r="CA602" s="51"/>
      <c r="CB602" s="51"/>
      <c r="CC602" s="51"/>
      <c r="CD602" s="51"/>
      <c r="CE602" s="51"/>
      <c r="CF602" s="51"/>
      <c r="CG602" s="51"/>
      <c r="CH602" s="51"/>
      <c r="CI602" s="51"/>
      <c r="CJ602" s="51"/>
      <c r="CK602" s="51"/>
      <c r="CL602" s="51"/>
      <c r="CM602" s="51"/>
      <c r="CN602" s="51"/>
      <c r="CO602" s="51"/>
      <c r="CP602" s="51"/>
      <c r="CQ602" s="51"/>
      <c r="CR602" s="51"/>
      <c r="CS602" s="51"/>
      <c r="CT602" s="51"/>
      <c r="CU602" s="51"/>
      <c r="CV602" s="51"/>
      <c r="CW602" s="51"/>
      <c r="CX602" s="51"/>
      <c r="CY602" s="51"/>
      <c r="CZ602" s="51"/>
      <c r="DA602" s="51"/>
      <c r="DB602" s="51"/>
      <c r="DC602" s="51"/>
      <c r="DD602" s="51"/>
      <c r="DE602" s="51"/>
      <c r="DF602" s="51"/>
      <c r="DG602" s="51"/>
    </row>
    <row r="603">
      <c r="A603" s="51"/>
      <c r="B603" s="136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  <c r="BR603" s="51"/>
      <c r="BS603" s="51"/>
      <c r="BT603" s="51"/>
      <c r="BU603" s="51"/>
      <c r="BV603" s="51"/>
      <c r="BW603" s="51"/>
      <c r="BX603" s="51"/>
      <c r="BY603" s="51"/>
      <c r="BZ603" s="51"/>
      <c r="CA603" s="51"/>
      <c r="CB603" s="51"/>
      <c r="CC603" s="51"/>
      <c r="CD603" s="51"/>
      <c r="CE603" s="51"/>
      <c r="CF603" s="51"/>
      <c r="CG603" s="51"/>
      <c r="CH603" s="51"/>
      <c r="CI603" s="51"/>
      <c r="CJ603" s="51"/>
      <c r="CK603" s="51"/>
      <c r="CL603" s="51"/>
      <c r="CM603" s="51"/>
      <c r="CN603" s="51"/>
      <c r="CO603" s="51"/>
      <c r="CP603" s="51"/>
      <c r="CQ603" s="51"/>
      <c r="CR603" s="51"/>
      <c r="CS603" s="51"/>
      <c r="CT603" s="51"/>
      <c r="CU603" s="51"/>
      <c r="CV603" s="51"/>
      <c r="CW603" s="51"/>
      <c r="CX603" s="51"/>
      <c r="CY603" s="51"/>
      <c r="CZ603" s="51"/>
      <c r="DA603" s="51"/>
      <c r="DB603" s="51"/>
      <c r="DC603" s="51"/>
      <c r="DD603" s="51"/>
      <c r="DE603" s="51"/>
      <c r="DF603" s="51"/>
      <c r="DG603" s="51"/>
    </row>
    <row r="604">
      <c r="A604" s="51"/>
      <c r="B604" s="136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  <c r="BR604" s="51"/>
      <c r="BS604" s="51"/>
      <c r="BT604" s="51"/>
      <c r="BU604" s="51"/>
      <c r="BV604" s="51"/>
      <c r="BW604" s="51"/>
      <c r="BX604" s="51"/>
      <c r="BY604" s="51"/>
      <c r="BZ604" s="51"/>
      <c r="CA604" s="51"/>
      <c r="CB604" s="51"/>
      <c r="CC604" s="51"/>
      <c r="CD604" s="51"/>
      <c r="CE604" s="51"/>
      <c r="CF604" s="51"/>
      <c r="CG604" s="51"/>
      <c r="CH604" s="51"/>
      <c r="CI604" s="51"/>
      <c r="CJ604" s="51"/>
      <c r="CK604" s="51"/>
      <c r="CL604" s="51"/>
      <c r="CM604" s="51"/>
      <c r="CN604" s="51"/>
      <c r="CO604" s="51"/>
      <c r="CP604" s="51"/>
      <c r="CQ604" s="51"/>
      <c r="CR604" s="51"/>
      <c r="CS604" s="51"/>
      <c r="CT604" s="51"/>
      <c r="CU604" s="51"/>
      <c r="CV604" s="51"/>
      <c r="CW604" s="51"/>
      <c r="CX604" s="51"/>
      <c r="CY604" s="51"/>
      <c r="CZ604" s="51"/>
      <c r="DA604" s="51"/>
      <c r="DB604" s="51"/>
      <c r="DC604" s="51"/>
      <c r="DD604" s="51"/>
      <c r="DE604" s="51"/>
      <c r="DF604" s="51"/>
      <c r="DG604" s="51"/>
    </row>
    <row r="605">
      <c r="A605" s="51"/>
      <c r="B605" s="136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  <c r="BR605" s="51"/>
      <c r="BS605" s="51"/>
      <c r="BT605" s="51"/>
      <c r="BU605" s="51"/>
      <c r="BV605" s="51"/>
      <c r="BW605" s="51"/>
      <c r="BX605" s="51"/>
      <c r="BY605" s="51"/>
      <c r="BZ605" s="51"/>
      <c r="CA605" s="51"/>
      <c r="CB605" s="51"/>
      <c r="CC605" s="51"/>
      <c r="CD605" s="51"/>
      <c r="CE605" s="51"/>
      <c r="CF605" s="51"/>
      <c r="CG605" s="51"/>
      <c r="CH605" s="51"/>
      <c r="CI605" s="51"/>
      <c r="CJ605" s="51"/>
      <c r="CK605" s="51"/>
      <c r="CL605" s="51"/>
      <c r="CM605" s="51"/>
      <c r="CN605" s="51"/>
      <c r="CO605" s="51"/>
      <c r="CP605" s="51"/>
      <c r="CQ605" s="51"/>
      <c r="CR605" s="51"/>
      <c r="CS605" s="51"/>
      <c r="CT605" s="51"/>
      <c r="CU605" s="51"/>
      <c r="CV605" s="51"/>
      <c r="CW605" s="51"/>
      <c r="CX605" s="51"/>
      <c r="CY605" s="51"/>
      <c r="CZ605" s="51"/>
      <c r="DA605" s="51"/>
      <c r="DB605" s="51"/>
      <c r="DC605" s="51"/>
      <c r="DD605" s="51"/>
      <c r="DE605" s="51"/>
      <c r="DF605" s="51"/>
      <c r="DG605" s="51"/>
    </row>
    <row r="606">
      <c r="A606" s="51"/>
      <c r="B606" s="136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  <c r="BR606" s="51"/>
      <c r="BS606" s="51"/>
      <c r="BT606" s="51"/>
      <c r="BU606" s="51"/>
      <c r="BV606" s="51"/>
      <c r="BW606" s="51"/>
      <c r="BX606" s="51"/>
      <c r="BY606" s="51"/>
      <c r="BZ606" s="51"/>
      <c r="CA606" s="51"/>
      <c r="CB606" s="51"/>
      <c r="CC606" s="51"/>
      <c r="CD606" s="51"/>
      <c r="CE606" s="51"/>
      <c r="CF606" s="51"/>
      <c r="CG606" s="51"/>
      <c r="CH606" s="51"/>
      <c r="CI606" s="51"/>
      <c r="CJ606" s="51"/>
      <c r="CK606" s="51"/>
      <c r="CL606" s="51"/>
      <c r="CM606" s="51"/>
      <c r="CN606" s="51"/>
      <c r="CO606" s="51"/>
      <c r="CP606" s="51"/>
      <c r="CQ606" s="51"/>
      <c r="CR606" s="51"/>
      <c r="CS606" s="51"/>
      <c r="CT606" s="51"/>
      <c r="CU606" s="51"/>
      <c r="CV606" s="51"/>
      <c r="CW606" s="51"/>
      <c r="CX606" s="51"/>
      <c r="CY606" s="51"/>
      <c r="CZ606" s="51"/>
      <c r="DA606" s="51"/>
      <c r="DB606" s="51"/>
      <c r="DC606" s="51"/>
      <c r="DD606" s="51"/>
      <c r="DE606" s="51"/>
      <c r="DF606" s="51"/>
      <c r="DG606" s="51"/>
    </row>
    <row r="607">
      <c r="A607" s="51"/>
      <c r="B607" s="136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  <c r="BR607" s="51"/>
      <c r="BS607" s="51"/>
      <c r="BT607" s="51"/>
      <c r="BU607" s="51"/>
      <c r="BV607" s="51"/>
      <c r="BW607" s="51"/>
      <c r="BX607" s="51"/>
      <c r="BY607" s="51"/>
      <c r="BZ607" s="51"/>
      <c r="CA607" s="51"/>
      <c r="CB607" s="51"/>
      <c r="CC607" s="51"/>
      <c r="CD607" s="51"/>
      <c r="CE607" s="51"/>
      <c r="CF607" s="51"/>
      <c r="CG607" s="51"/>
      <c r="CH607" s="51"/>
      <c r="CI607" s="51"/>
      <c r="CJ607" s="51"/>
      <c r="CK607" s="51"/>
      <c r="CL607" s="51"/>
      <c r="CM607" s="51"/>
      <c r="CN607" s="51"/>
      <c r="CO607" s="51"/>
      <c r="CP607" s="51"/>
      <c r="CQ607" s="51"/>
      <c r="CR607" s="51"/>
      <c r="CS607" s="51"/>
      <c r="CT607" s="51"/>
      <c r="CU607" s="51"/>
      <c r="CV607" s="51"/>
      <c r="CW607" s="51"/>
      <c r="CX607" s="51"/>
      <c r="CY607" s="51"/>
      <c r="CZ607" s="51"/>
      <c r="DA607" s="51"/>
      <c r="DB607" s="51"/>
      <c r="DC607" s="51"/>
      <c r="DD607" s="51"/>
      <c r="DE607" s="51"/>
      <c r="DF607" s="51"/>
      <c r="DG607" s="51"/>
    </row>
    <row r="608">
      <c r="A608" s="51"/>
      <c r="B608" s="136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  <c r="BR608" s="51"/>
      <c r="BS608" s="51"/>
      <c r="BT608" s="51"/>
      <c r="BU608" s="51"/>
      <c r="BV608" s="51"/>
      <c r="BW608" s="51"/>
      <c r="BX608" s="51"/>
      <c r="BY608" s="51"/>
      <c r="BZ608" s="51"/>
      <c r="CA608" s="51"/>
      <c r="CB608" s="51"/>
      <c r="CC608" s="51"/>
      <c r="CD608" s="51"/>
      <c r="CE608" s="51"/>
      <c r="CF608" s="51"/>
      <c r="CG608" s="51"/>
      <c r="CH608" s="51"/>
      <c r="CI608" s="51"/>
      <c r="CJ608" s="51"/>
      <c r="CK608" s="51"/>
      <c r="CL608" s="51"/>
      <c r="CM608" s="51"/>
      <c r="CN608" s="51"/>
      <c r="CO608" s="51"/>
      <c r="CP608" s="51"/>
      <c r="CQ608" s="51"/>
      <c r="CR608" s="51"/>
      <c r="CS608" s="51"/>
      <c r="CT608" s="51"/>
      <c r="CU608" s="51"/>
      <c r="CV608" s="51"/>
      <c r="CW608" s="51"/>
      <c r="CX608" s="51"/>
      <c r="CY608" s="51"/>
      <c r="CZ608" s="51"/>
      <c r="DA608" s="51"/>
      <c r="DB608" s="51"/>
      <c r="DC608" s="51"/>
      <c r="DD608" s="51"/>
      <c r="DE608" s="51"/>
      <c r="DF608" s="51"/>
      <c r="DG608" s="51"/>
    </row>
    <row r="609">
      <c r="A609" s="51"/>
      <c r="B609" s="136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  <c r="BT609" s="51"/>
      <c r="BU609" s="51"/>
      <c r="BV609" s="51"/>
      <c r="BW609" s="51"/>
      <c r="BX609" s="51"/>
      <c r="BY609" s="51"/>
      <c r="BZ609" s="51"/>
      <c r="CA609" s="51"/>
      <c r="CB609" s="51"/>
      <c r="CC609" s="51"/>
      <c r="CD609" s="51"/>
      <c r="CE609" s="51"/>
      <c r="CF609" s="51"/>
      <c r="CG609" s="51"/>
      <c r="CH609" s="51"/>
      <c r="CI609" s="51"/>
      <c r="CJ609" s="51"/>
      <c r="CK609" s="51"/>
      <c r="CL609" s="51"/>
      <c r="CM609" s="51"/>
      <c r="CN609" s="51"/>
      <c r="CO609" s="51"/>
      <c r="CP609" s="51"/>
      <c r="CQ609" s="51"/>
      <c r="CR609" s="51"/>
      <c r="CS609" s="51"/>
      <c r="CT609" s="51"/>
      <c r="CU609" s="51"/>
      <c r="CV609" s="51"/>
      <c r="CW609" s="51"/>
      <c r="CX609" s="51"/>
      <c r="CY609" s="51"/>
      <c r="CZ609" s="51"/>
      <c r="DA609" s="51"/>
      <c r="DB609" s="51"/>
      <c r="DC609" s="51"/>
      <c r="DD609" s="51"/>
      <c r="DE609" s="51"/>
      <c r="DF609" s="51"/>
      <c r="DG609" s="51"/>
    </row>
    <row r="610">
      <c r="A610" s="51"/>
      <c r="B610" s="136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  <c r="BT610" s="51"/>
      <c r="BU610" s="51"/>
      <c r="BV610" s="51"/>
      <c r="BW610" s="51"/>
      <c r="BX610" s="51"/>
      <c r="BY610" s="51"/>
      <c r="BZ610" s="51"/>
      <c r="CA610" s="51"/>
      <c r="CB610" s="51"/>
      <c r="CC610" s="51"/>
      <c r="CD610" s="51"/>
      <c r="CE610" s="51"/>
      <c r="CF610" s="51"/>
      <c r="CG610" s="51"/>
      <c r="CH610" s="51"/>
      <c r="CI610" s="51"/>
      <c r="CJ610" s="51"/>
      <c r="CK610" s="51"/>
      <c r="CL610" s="51"/>
      <c r="CM610" s="51"/>
      <c r="CN610" s="51"/>
      <c r="CO610" s="51"/>
      <c r="CP610" s="51"/>
      <c r="CQ610" s="51"/>
      <c r="CR610" s="51"/>
      <c r="CS610" s="51"/>
      <c r="CT610" s="51"/>
      <c r="CU610" s="51"/>
      <c r="CV610" s="51"/>
      <c r="CW610" s="51"/>
      <c r="CX610" s="51"/>
      <c r="CY610" s="51"/>
      <c r="CZ610" s="51"/>
      <c r="DA610" s="51"/>
      <c r="DB610" s="51"/>
      <c r="DC610" s="51"/>
      <c r="DD610" s="51"/>
      <c r="DE610" s="51"/>
      <c r="DF610" s="51"/>
      <c r="DG610" s="51"/>
    </row>
    <row r="611">
      <c r="A611" s="51"/>
      <c r="B611" s="136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  <c r="BW611" s="51"/>
      <c r="BX611" s="51"/>
      <c r="BY611" s="51"/>
      <c r="BZ611" s="51"/>
      <c r="CA611" s="51"/>
      <c r="CB611" s="51"/>
      <c r="CC611" s="51"/>
      <c r="CD611" s="51"/>
      <c r="CE611" s="51"/>
      <c r="CF611" s="51"/>
      <c r="CG611" s="51"/>
      <c r="CH611" s="51"/>
      <c r="CI611" s="51"/>
      <c r="CJ611" s="51"/>
      <c r="CK611" s="51"/>
      <c r="CL611" s="51"/>
      <c r="CM611" s="51"/>
      <c r="CN611" s="51"/>
      <c r="CO611" s="51"/>
      <c r="CP611" s="51"/>
      <c r="CQ611" s="51"/>
      <c r="CR611" s="51"/>
      <c r="CS611" s="51"/>
      <c r="CT611" s="51"/>
      <c r="CU611" s="51"/>
      <c r="CV611" s="51"/>
      <c r="CW611" s="51"/>
      <c r="CX611" s="51"/>
      <c r="CY611" s="51"/>
      <c r="CZ611" s="51"/>
      <c r="DA611" s="51"/>
      <c r="DB611" s="51"/>
      <c r="DC611" s="51"/>
      <c r="DD611" s="51"/>
      <c r="DE611" s="51"/>
      <c r="DF611" s="51"/>
      <c r="DG611" s="51"/>
    </row>
    <row r="612">
      <c r="A612" s="51"/>
      <c r="B612" s="136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  <c r="BT612" s="51"/>
      <c r="BU612" s="51"/>
      <c r="BV612" s="51"/>
      <c r="BW612" s="51"/>
      <c r="BX612" s="51"/>
      <c r="BY612" s="51"/>
      <c r="BZ612" s="51"/>
      <c r="CA612" s="51"/>
      <c r="CB612" s="51"/>
      <c r="CC612" s="51"/>
      <c r="CD612" s="51"/>
      <c r="CE612" s="51"/>
      <c r="CF612" s="51"/>
      <c r="CG612" s="51"/>
      <c r="CH612" s="51"/>
      <c r="CI612" s="51"/>
      <c r="CJ612" s="51"/>
      <c r="CK612" s="51"/>
      <c r="CL612" s="51"/>
      <c r="CM612" s="51"/>
      <c r="CN612" s="51"/>
      <c r="CO612" s="51"/>
      <c r="CP612" s="51"/>
      <c r="CQ612" s="51"/>
      <c r="CR612" s="51"/>
      <c r="CS612" s="51"/>
      <c r="CT612" s="51"/>
      <c r="CU612" s="51"/>
      <c r="CV612" s="51"/>
      <c r="CW612" s="51"/>
      <c r="CX612" s="51"/>
      <c r="CY612" s="51"/>
      <c r="CZ612" s="51"/>
      <c r="DA612" s="51"/>
      <c r="DB612" s="51"/>
      <c r="DC612" s="51"/>
      <c r="DD612" s="51"/>
      <c r="DE612" s="51"/>
      <c r="DF612" s="51"/>
      <c r="DG612" s="51"/>
    </row>
    <row r="613">
      <c r="A613" s="51"/>
      <c r="B613" s="136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51"/>
      <c r="BS613" s="51"/>
      <c r="BT613" s="51"/>
      <c r="BU613" s="51"/>
      <c r="BV613" s="51"/>
      <c r="BW613" s="51"/>
      <c r="BX613" s="51"/>
      <c r="BY613" s="51"/>
      <c r="BZ613" s="51"/>
      <c r="CA613" s="51"/>
      <c r="CB613" s="51"/>
      <c r="CC613" s="51"/>
      <c r="CD613" s="51"/>
      <c r="CE613" s="51"/>
      <c r="CF613" s="51"/>
      <c r="CG613" s="51"/>
      <c r="CH613" s="51"/>
      <c r="CI613" s="51"/>
      <c r="CJ613" s="51"/>
      <c r="CK613" s="51"/>
      <c r="CL613" s="51"/>
      <c r="CM613" s="51"/>
      <c r="CN613" s="51"/>
      <c r="CO613" s="51"/>
      <c r="CP613" s="51"/>
      <c r="CQ613" s="51"/>
      <c r="CR613" s="51"/>
      <c r="CS613" s="51"/>
      <c r="CT613" s="51"/>
      <c r="CU613" s="51"/>
      <c r="CV613" s="51"/>
      <c r="CW613" s="51"/>
      <c r="CX613" s="51"/>
      <c r="CY613" s="51"/>
      <c r="CZ613" s="51"/>
      <c r="DA613" s="51"/>
      <c r="DB613" s="51"/>
      <c r="DC613" s="51"/>
      <c r="DD613" s="51"/>
      <c r="DE613" s="51"/>
      <c r="DF613" s="51"/>
      <c r="DG613" s="51"/>
    </row>
    <row r="614">
      <c r="A614" s="51"/>
      <c r="B614" s="136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51"/>
      <c r="BS614" s="51"/>
      <c r="BT614" s="51"/>
      <c r="BU614" s="51"/>
      <c r="BV614" s="51"/>
      <c r="BW614" s="51"/>
      <c r="BX614" s="51"/>
      <c r="BY614" s="51"/>
      <c r="BZ614" s="51"/>
      <c r="CA614" s="51"/>
      <c r="CB614" s="51"/>
      <c r="CC614" s="51"/>
      <c r="CD614" s="51"/>
      <c r="CE614" s="51"/>
      <c r="CF614" s="51"/>
      <c r="CG614" s="51"/>
      <c r="CH614" s="51"/>
      <c r="CI614" s="51"/>
      <c r="CJ614" s="51"/>
      <c r="CK614" s="51"/>
      <c r="CL614" s="51"/>
      <c r="CM614" s="51"/>
      <c r="CN614" s="51"/>
      <c r="CO614" s="51"/>
      <c r="CP614" s="51"/>
      <c r="CQ614" s="51"/>
      <c r="CR614" s="51"/>
      <c r="CS614" s="51"/>
      <c r="CT614" s="51"/>
      <c r="CU614" s="51"/>
      <c r="CV614" s="51"/>
      <c r="CW614" s="51"/>
      <c r="CX614" s="51"/>
      <c r="CY614" s="51"/>
      <c r="CZ614" s="51"/>
      <c r="DA614" s="51"/>
      <c r="DB614" s="51"/>
      <c r="DC614" s="51"/>
      <c r="DD614" s="51"/>
      <c r="DE614" s="51"/>
      <c r="DF614" s="51"/>
      <c r="DG614" s="51"/>
    </row>
    <row r="615">
      <c r="A615" s="51"/>
      <c r="B615" s="136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  <c r="BR615" s="51"/>
      <c r="BS615" s="51"/>
      <c r="BT615" s="51"/>
      <c r="BU615" s="51"/>
      <c r="BV615" s="51"/>
      <c r="BW615" s="51"/>
      <c r="BX615" s="51"/>
      <c r="BY615" s="51"/>
      <c r="BZ615" s="51"/>
      <c r="CA615" s="51"/>
      <c r="CB615" s="51"/>
      <c r="CC615" s="51"/>
      <c r="CD615" s="51"/>
      <c r="CE615" s="51"/>
      <c r="CF615" s="51"/>
      <c r="CG615" s="51"/>
      <c r="CH615" s="51"/>
      <c r="CI615" s="51"/>
      <c r="CJ615" s="51"/>
      <c r="CK615" s="51"/>
      <c r="CL615" s="51"/>
      <c r="CM615" s="51"/>
      <c r="CN615" s="51"/>
      <c r="CO615" s="51"/>
      <c r="CP615" s="51"/>
      <c r="CQ615" s="51"/>
      <c r="CR615" s="51"/>
      <c r="CS615" s="51"/>
      <c r="CT615" s="51"/>
      <c r="CU615" s="51"/>
      <c r="CV615" s="51"/>
      <c r="CW615" s="51"/>
      <c r="CX615" s="51"/>
      <c r="CY615" s="51"/>
      <c r="CZ615" s="51"/>
      <c r="DA615" s="51"/>
      <c r="DB615" s="51"/>
      <c r="DC615" s="51"/>
      <c r="DD615" s="51"/>
      <c r="DE615" s="51"/>
      <c r="DF615" s="51"/>
      <c r="DG615" s="51"/>
    </row>
    <row r="616">
      <c r="A616" s="51"/>
      <c r="B616" s="136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  <c r="BR616" s="51"/>
      <c r="BS616" s="51"/>
      <c r="BT616" s="51"/>
      <c r="BU616" s="51"/>
      <c r="BV616" s="51"/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  <c r="CG616" s="51"/>
      <c r="CH616" s="51"/>
      <c r="CI616" s="51"/>
      <c r="CJ616" s="51"/>
      <c r="CK616" s="51"/>
      <c r="CL616" s="51"/>
      <c r="CM616" s="51"/>
      <c r="CN616" s="51"/>
      <c r="CO616" s="51"/>
      <c r="CP616" s="51"/>
      <c r="CQ616" s="51"/>
      <c r="CR616" s="51"/>
      <c r="CS616" s="51"/>
      <c r="CT616" s="51"/>
      <c r="CU616" s="51"/>
      <c r="CV616" s="51"/>
      <c r="CW616" s="51"/>
      <c r="CX616" s="51"/>
      <c r="CY616" s="51"/>
      <c r="CZ616" s="51"/>
      <c r="DA616" s="51"/>
      <c r="DB616" s="51"/>
      <c r="DC616" s="51"/>
      <c r="DD616" s="51"/>
      <c r="DE616" s="51"/>
      <c r="DF616" s="51"/>
      <c r="DG616" s="51"/>
    </row>
    <row r="617">
      <c r="A617" s="51"/>
      <c r="B617" s="136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  <c r="BR617" s="51"/>
      <c r="BS617" s="51"/>
      <c r="BT617" s="51"/>
      <c r="BU617" s="51"/>
      <c r="BV617" s="51"/>
      <c r="BW617" s="51"/>
      <c r="BX617" s="51"/>
      <c r="BY617" s="51"/>
      <c r="BZ617" s="51"/>
      <c r="CA617" s="51"/>
      <c r="CB617" s="51"/>
      <c r="CC617" s="51"/>
      <c r="CD617" s="51"/>
      <c r="CE617" s="51"/>
      <c r="CF617" s="51"/>
      <c r="CG617" s="51"/>
      <c r="CH617" s="51"/>
      <c r="CI617" s="51"/>
      <c r="CJ617" s="51"/>
      <c r="CK617" s="51"/>
      <c r="CL617" s="51"/>
      <c r="CM617" s="51"/>
      <c r="CN617" s="51"/>
      <c r="CO617" s="51"/>
      <c r="CP617" s="51"/>
      <c r="CQ617" s="51"/>
      <c r="CR617" s="51"/>
      <c r="CS617" s="51"/>
      <c r="CT617" s="51"/>
      <c r="CU617" s="51"/>
      <c r="CV617" s="51"/>
      <c r="CW617" s="51"/>
      <c r="CX617" s="51"/>
      <c r="CY617" s="51"/>
      <c r="CZ617" s="51"/>
      <c r="DA617" s="51"/>
      <c r="DB617" s="51"/>
      <c r="DC617" s="51"/>
      <c r="DD617" s="51"/>
      <c r="DE617" s="51"/>
      <c r="DF617" s="51"/>
      <c r="DG617" s="51"/>
    </row>
    <row r="618">
      <c r="A618" s="51"/>
      <c r="B618" s="136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  <c r="BR618" s="51"/>
      <c r="BS618" s="51"/>
      <c r="BT618" s="51"/>
      <c r="BU618" s="51"/>
      <c r="BV618" s="51"/>
      <c r="BW618" s="51"/>
      <c r="BX618" s="51"/>
      <c r="BY618" s="51"/>
      <c r="BZ618" s="51"/>
      <c r="CA618" s="51"/>
      <c r="CB618" s="51"/>
      <c r="CC618" s="51"/>
      <c r="CD618" s="51"/>
      <c r="CE618" s="51"/>
      <c r="CF618" s="51"/>
      <c r="CG618" s="51"/>
      <c r="CH618" s="51"/>
      <c r="CI618" s="51"/>
      <c r="CJ618" s="51"/>
      <c r="CK618" s="51"/>
      <c r="CL618" s="51"/>
      <c r="CM618" s="51"/>
      <c r="CN618" s="51"/>
      <c r="CO618" s="51"/>
      <c r="CP618" s="51"/>
      <c r="CQ618" s="51"/>
      <c r="CR618" s="51"/>
      <c r="CS618" s="51"/>
      <c r="CT618" s="51"/>
      <c r="CU618" s="51"/>
      <c r="CV618" s="51"/>
      <c r="CW618" s="51"/>
      <c r="CX618" s="51"/>
      <c r="CY618" s="51"/>
      <c r="CZ618" s="51"/>
      <c r="DA618" s="51"/>
      <c r="DB618" s="51"/>
      <c r="DC618" s="51"/>
      <c r="DD618" s="51"/>
      <c r="DE618" s="51"/>
      <c r="DF618" s="51"/>
      <c r="DG618" s="51"/>
    </row>
    <row r="619">
      <c r="A619" s="51"/>
      <c r="B619" s="136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  <c r="BR619" s="51"/>
      <c r="BS619" s="51"/>
      <c r="BT619" s="51"/>
      <c r="BU619" s="51"/>
      <c r="BV619" s="51"/>
      <c r="BW619" s="51"/>
      <c r="BX619" s="51"/>
      <c r="BY619" s="51"/>
      <c r="BZ619" s="51"/>
      <c r="CA619" s="51"/>
      <c r="CB619" s="51"/>
      <c r="CC619" s="51"/>
      <c r="CD619" s="51"/>
      <c r="CE619" s="51"/>
      <c r="CF619" s="51"/>
      <c r="CG619" s="51"/>
      <c r="CH619" s="51"/>
      <c r="CI619" s="51"/>
      <c r="CJ619" s="51"/>
      <c r="CK619" s="51"/>
      <c r="CL619" s="51"/>
      <c r="CM619" s="51"/>
      <c r="CN619" s="51"/>
      <c r="CO619" s="51"/>
      <c r="CP619" s="51"/>
      <c r="CQ619" s="51"/>
      <c r="CR619" s="51"/>
      <c r="CS619" s="51"/>
      <c r="CT619" s="51"/>
      <c r="CU619" s="51"/>
      <c r="CV619" s="51"/>
      <c r="CW619" s="51"/>
      <c r="CX619" s="51"/>
      <c r="CY619" s="51"/>
      <c r="CZ619" s="51"/>
      <c r="DA619" s="51"/>
      <c r="DB619" s="51"/>
      <c r="DC619" s="51"/>
      <c r="DD619" s="51"/>
      <c r="DE619" s="51"/>
      <c r="DF619" s="51"/>
      <c r="DG619" s="51"/>
    </row>
    <row r="620">
      <c r="A620" s="51"/>
      <c r="B620" s="136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  <c r="BR620" s="51"/>
      <c r="BS620" s="51"/>
      <c r="BT620" s="51"/>
      <c r="BU620" s="51"/>
      <c r="BV620" s="51"/>
      <c r="BW620" s="51"/>
      <c r="BX620" s="51"/>
      <c r="BY620" s="51"/>
      <c r="BZ620" s="51"/>
      <c r="CA620" s="51"/>
      <c r="CB620" s="51"/>
      <c r="CC620" s="51"/>
      <c r="CD620" s="51"/>
      <c r="CE620" s="51"/>
      <c r="CF620" s="51"/>
      <c r="CG620" s="51"/>
      <c r="CH620" s="51"/>
      <c r="CI620" s="51"/>
      <c r="CJ620" s="51"/>
      <c r="CK620" s="51"/>
      <c r="CL620" s="51"/>
      <c r="CM620" s="51"/>
      <c r="CN620" s="51"/>
      <c r="CO620" s="51"/>
      <c r="CP620" s="51"/>
      <c r="CQ620" s="51"/>
      <c r="CR620" s="51"/>
      <c r="CS620" s="51"/>
      <c r="CT620" s="51"/>
      <c r="CU620" s="51"/>
      <c r="CV620" s="51"/>
      <c r="CW620" s="51"/>
      <c r="CX620" s="51"/>
      <c r="CY620" s="51"/>
      <c r="CZ620" s="51"/>
      <c r="DA620" s="51"/>
      <c r="DB620" s="51"/>
      <c r="DC620" s="51"/>
      <c r="DD620" s="51"/>
      <c r="DE620" s="51"/>
      <c r="DF620" s="51"/>
      <c r="DG620" s="51"/>
    </row>
    <row r="621">
      <c r="A621" s="51"/>
      <c r="B621" s="136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  <c r="BR621" s="51"/>
      <c r="BS621" s="51"/>
      <c r="BT621" s="51"/>
      <c r="BU621" s="51"/>
      <c r="BV621" s="51"/>
      <c r="BW621" s="51"/>
      <c r="BX621" s="51"/>
      <c r="BY621" s="51"/>
      <c r="BZ621" s="51"/>
      <c r="CA621" s="51"/>
      <c r="CB621" s="51"/>
      <c r="CC621" s="51"/>
      <c r="CD621" s="51"/>
      <c r="CE621" s="51"/>
      <c r="CF621" s="51"/>
      <c r="CG621" s="51"/>
      <c r="CH621" s="51"/>
      <c r="CI621" s="51"/>
      <c r="CJ621" s="51"/>
      <c r="CK621" s="51"/>
      <c r="CL621" s="51"/>
      <c r="CM621" s="51"/>
      <c r="CN621" s="51"/>
      <c r="CO621" s="51"/>
      <c r="CP621" s="51"/>
      <c r="CQ621" s="51"/>
      <c r="CR621" s="51"/>
      <c r="CS621" s="51"/>
      <c r="CT621" s="51"/>
      <c r="CU621" s="51"/>
      <c r="CV621" s="51"/>
      <c r="CW621" s="51"/>
      <c r="CX621" s="51"/>
      <c r="CY621" s="51"/>
      <c r="CZ621" s="51"/>
      <c r="DA621" s="51"/>
      <c r="DB621" s="51"/>
      <c r="DC621" s="51"/>
      <c r="DD621" s="51"/>
      <c r="DE621" s="51"/>
      <c r="DF621" s="51"/>
      <c r="DG621" s="51"/>
    </row>
    <row r="622">
      <c r="A622" s="51"/>
      <c r="B622" s="136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  <c r="BR622" s="51"/>
      <c r="BS622" s="51"/>
      <c r="BT622" s="51"/>
      <c r="BU622" s="51"/>
      <c r="BV622" s="51"/>
      <c r="BW622" s="51"/>
      <c r="BX622" s="51"/>
      <c r="BY622" s="51"/>
      <c r="BZ622" s="51"/>
      <c r="CA622" s="51"/>
      <c r="CB622" s="51"/>
      <c r="CC622" s="51"/>
      <c r="CD622" s="51"/>
      <c r="CE622" s="51"/>
      <c r="CF622" s="51"/>
      <c r="CG622" s="51"/>
      <c r="CH622" s="51"/>
      <c r="CI622" s="51"/>
      <c r="CJ622" s="51"/>
      <c r="CK622" s="51"/>
      <c r="CL622" s="51"/>
      <c r="CM622" s="51"/>
      <c r="CN622" s="51"/>
      <c r="CO622" s="51"/>
      <c r="CP622" s="51"/>
      <c r="CQ622" s="51"/>
      <c r="CR622" s="51"/>
      <c r="CS622" s="51"/>
      <c r="CT622" s="51"/>
      <c r="CU622" s="51"/>
      <c r="CV622" s="51"/>
      <c r="CW622" s="51"/>
      <c r="CX622" s="51"/>
      <c r="CY622" s="51"/>
      <c r="CZ622" s="51"/>
      <c r="DA622" s="51"/>
      <c r="DB622" s="51"/>
      <c r="DC622" s="51"/>
      <c r="DD622" s="51"/>
      <c r="DE622" s="51"/>
      <c r="DF622" s="51"/>
      <c r="DG622" s="51"/>
    </row>
    <row r="623">
      <c r="A623" s="51"/>
      <c r="B623" s="136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  <c r="BR623" s="51"/>
      <c r="BS623" s="51"/>
      <c r="BT623" s="51"/>
      <c r="BU623" s="51"/>
      <c r="BV623" s="51"/>
      <c r="BW623" s="51"/>
      <c r="BX623" s="51"/>
      <c r="BY623" s="51"/>
      <c r="BZ623" s="51"/>
      <c r="CA623" s="51"/>
      <c r="CB623" s="51"/>
      <c r="CC623" s="51"/>
      <c r="CD623" s="51"/>
      <c r="CE623" s="51"/>
      <c r="CF623" s="51"/>
      <c r="CG623" s="51"/>
      <c r="CH623" s="51"/>
      <c r="CI623" s="51"/>
      <c r="CJ623" s="51"/>
      <c r="CK623" s="51"/>
      <c r="CL623" s="51"/>
      <c r="CM623" s="51"/>
      <c r="CN623" s="51"/>
      <c r="CO623" s="51"/>
      <c r="CP623" s="51"/>
      <c r="CQ623" s="51"/>
      <c r="CR623" s="51"/>
      <c r="CS623" s="51"/>
      <c r="CT623" s="51"/>
      <c r="CU623" s="51"/>
      <c r="CV623" s="51"/>
      <c r="CW623" s="51"/>
      <c r="CX623" s="51"/>
      <c r="CY623" s="51"/>
      <c r="CZ623" s="51"/>
      <c r="DA623" s="51"/>
      <c r="DB623" s="51"/>
      <c r="DC623" s="51"/>
      <c r="DD623" s="51"/>
      <c r="DE623" s="51"/>
      <c r="DF623" s="51"/>
      <c r="DG623" s="51"/>
    </row>
    <row r="624">
      <c r="A624" s="51"/>
      <c r="B624" s="136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  <c r="BR624" s="51"/>
      <c r="BS624" s="51"/>
      <c r="BT624" s="51"/>
      <c r="BU624" s="51"/>
      <c r="BV624" s="51"/>
      <c r="BW624" s="51"/>
      <c r="BX624" s="51"/>
      <c r="BY624" s="51"/>
      <c r="BZ624" s="51"/>
      <c r="CA624" s="51"/>
      <c r="CB624" s="51"/>
      <c r="CC624" s="51"/>
      <c r="CD624" s="51"/>
      <c r="CE624" s="51"/>
      <c r="CF624" s="51"/>
      <c r="CG624" s="51"/>
      <c r="CH624" s="51"/>
      <c r="CI624" s="51"/>
      <c r="CJ624" s="51"/>
      <c r="CK624" s="51"/>
      <c r="CL624" s="51"/>
      <c r="CM624" s="51"/>
      <c r="CN624" s="51"/>
      <c r="CO624" s="51"/>
      <c r="CP624" s="51"/>
      <c r="CQ624" s="51"/>
      <c r="CR624" s="51"/>
      <c r="CS624" s="51"/>
      <c r="CT624" s="51"/>
      <c r="CU624" s="51"/>
      <c r="CV624" s="51"/>
      <c r="CW624" s="51"/>
      <c r="CX624" s="51"/>
      <c r="CY624" s="51"/>
      <c r="CZ624" s="51"/>
      <c r="DA624" s="51"/>
      <c r="DB624" s="51"/>
      <c r="DC624" s="51"/>
      <c r="DD624" s="51"/>
      <c r="DE624" s="51"/>
      <c r="DF624" s="51"/>
      <c r="DG624" s="51"/>
    </row>
    <row r="625">
      <c r="A625" s="51"/>
      <c r="B625" s="136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  <c r="BR625" s="51"/>
      <c r="BS625" s="51"/>
      <c r="BT625" s="51"/>
      <c r="BU625" s="51"/>
      <c r="BV625" s="51"/>
      <c r="BW625" s="51"/>
      <c r="BX625" s="51"/>
      <c r="BY625" s="51"/>
      <c r="BZ625" s="51"/>
      <c r="CA625" s="51"/>
      <c r="CB625" s="51"/>
      <c r="CC625" s="51"/>
      <c r="CD625" s="51"/>
      <c r="CE625" s="51"/>
      <c r="CF625" s="51"/>
      <c r="CG625" s="51"/>
      <c r="CH625" s="51"/>
      <c r="CI625" s="51"/>
      <c r="CJ625" s="51"/>
      <c r="CK625" s="51"/>
      <c r="CL625" s="51"/>
      <c r="CM625" s="51"/>
      <c r="CN625" s="51"/>
      <c r="CO625" s="51"/>
      <c r="CP625" s="51"/>
      <c r="CQ625" s="51"/>
      <c r="CR625" s="51"/>
      <c r="CS625" s="51"/>
      <c r="CT625" s="51"/>
      <c r="CU625" s="51"/>
      <c r="CV625" s="51"/>
      <c r="CW625" s="51"/>
      <c r="CX625" s="51"/>
      <c r="CY625" s="51"/>
      <c r="CZ625" s="51"/>
      <c r="DA625" s="51"/>
      <c r="DB625" s="51"/>
      <c r="DC625" s="51"/>
      <c r="DD625" s="51"/>
      <c r="DE625" s="51"/>
      <c r="DF625" s="51"/>
      <c r="DG625" s="51"/>
    </row>
    <row r="626">
      <c r="A626" s="51"/>
      <c r="B626" s="136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51"/>
      <c r="BH626" s="51"/>
      <c r="BI626" s="51"/>
      <c r="BJ626" s="51"/>
      <c r="BK626" s="51"/>
      <c r="BL626" s="51"/>
      <c r="BM626" s="51"/>
      <c r="BN626" s="51"/>
      <c r="BO626" s="51"/>
      <c r="BP626" s="51"/>
      <c r="BQ626" s="51"/>
      <c r="BR626" s="51"/>
      <c r="BS626" s="51"/>
      <c r="BT626" s="51"/>
      <c r="BU626" s="51"/>
      <c r="BV626" s="51"/>
      <c r="BW626" s="51"/>
      <c r="BX626" s="51"/>
      <c r="BY626" s="51"/>
      <c r="BZ626" s="51"/>
      <c r="CA626" s="51"/>
      <c r="CB626" s="51"/>
      <c r="CC626" s="51"/>
      <c r="CD626" s="51"/>
      <c r="CE626" s="51"/>
      <c r="CF626" s="51"/>
      <c r="CG626" s="51"/>
      <c r="CH626" s="51"/>
      <c r="CI626" s="51"/>
      <c r="CJ626" s="51"/>
      <c r="CK626" s="51"/>
      <c r="CL626" s="51"/>
      <c r="CM626" s="51"/>
      <c r="CN626" s="51"/>
      <c r="CO626" s="51"/>
      <c r="CP626" s="51"/>
      <c r="CQ626" s="51"/>
      <c r="CR626" s="51"/>
      <c r="CS626" s="51"/>
      <c r="CT626" s="51"/>
      <c r="CU626" s="51"/>
      <c r="CV626" s="51"/>
      <c r="CW626" s="51"/>
      <c r="CX626" s="51"/>
      <c r="CY626" s="51"/>
      <c r="CZ626" s="51"/>
      <c r="DA626" s="51"/>
      <c r="DB626" s="51"/>
      <c r="DC626" s="51"/>
      <c r="DD626" s="51"/>
      <c r="DE626" s="51"/>
      <c r="DF626" s="51"/>
      <c r="DG626" s="51"/>
    </row>
    <row r="627">
      <c r="A627" s="51"/>
      <c r="B627" s="136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51"/>
      <c r="BH627" s="51"/>
      <c r="BI627" s="51"/>
      <c r="BJ627" s="51"/>
      <c r="BK627" s="51"/>
      <c r="BL627" s="51"/>
      <c r="BM627" s="51"/>
      <c r="BN627" s="51"/>
      <c r="BO627" s="51"/>
      <c r="BP627" s="51"/>
      <c r="BQ627" s="51"/>
      <c r="BR627" s="51"/>
      <c r="BS627" s="51"/>
      <c r="BT627" s="51"/>
      <c r="BU627" s="51"/>
      <c r="BV627" s="51"/>
      <c r="BW627" s="51"/>
      <c r="BX627" s="51"/>
      <c r="BY627" s="51"/>
      <c r="BZ627" s="51"/>
      <c r="CA627" s="51"/>
      <c r="CB627" s="51"/>
      <c r="CC627" s="51"/>
      <c r="CD627" s="51"/>
      <c r="CE627" s="51"/>
      <c r="CF627" s="51"/>
      <c r="CG627" s="51"/>
      <c r="CH627" s="51"/>
      <c r="CI627" s="51"/>
      <c r="CJ627" s="51"/>
      <c r="CK627" s="51"/>
      <c r="CL627" s="51"/>
      <c r="CM627" s="51"/>
      <c r="CN627" s="51"/>
      <c r="CO627" s="51"/>
      <c r="CP627" s="51"/>
      <c r="CQ627" s="51"/>
      <c r="CR627" s="51"/>
      <c r="CS627" s="51"/>
      <c r="CT627" s="51"/>
      <c r="CU627" s="51"/>
      <c r="CV627" s="51"/>
      <c r="CW627" s="51"/>
      <c r="CX627" s="51"/>
      <c r="CY627" s="51"/>
      <c r="CZ627" s="51"/>
      <c r="DA627" s="51"/>
      <c r="DB627" s="51"/>
      <c r="DC627" s="51"/>
      <c r="DD627" s="51"/>
      <c r="DE627" s="51"/>
      <c r="DF627" s="51"/>
      <c r="DG627" s="51"/>
    </row>
    <row r="628">
      <c r="A628" s="51"/>
      <c r="B628" s="136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1"/>
      <c r="BH628" s="51"/>
      <c r="BI628" s="51"/>
      <c r="BJ628" s="51"/>
      <c r="BK628" s="51"/>
      <c r="BL628" s="51"/>
      <c r="BM628" s="51"/>
      <c r="BN628" s="51"/>
      <c r="BO628" s="51"/>
      <c r="BP628" s="51"/>
      <c r="BQ628" s="51"/>
      <c r="BR628" s="51"/>
      <c r="BS628" s="51"/>
      <c r="BT628" s="51"/>
      <c r="BU628" s="51"/>
      <c r="BV628" s="51"/>
      <c r="BW628" s="51"/>
      <c r="BX628" s="51"/>
      <c r="BY628" s="51"/>
      <c r="BZ628" s="51"/>
      <c r="CA628" s="51"/>
      <c r="CB628" s="51"/>
      <c r="CC628" s="51"/>
      <c r="CD628" s="51"/>
      <c r="CE628" s="51"/>
      <c r="CF628" s="51"/>
      <c r="CG628" s="51"/>
      <c r="CH628" s="51"/>
      <c r="CI628" s="51"/>
      <c r="CJ628" s="51"/>
      <c r="CK628" s="51"/>
      <c r="CL628" s="51"/>
      <c r="CM628" s="51"/>
      <c r="CN628" s="51"/>
      <c r="CO628" s="51"/>
      <c r="CP628" s="51"/>
      <c r="CQ628" s="51"/>
      <c r="CR628" s="51"/>
      <c r="CS628" s="51"/>
      <c r="CT628" s="51"/>
      <c r="CU628" s="51"/>
      <c r="CV628" s="51"/>
      <c r="CW628" s="51"/>
      <c r="CX628" s="51"/>
      <c r="CY628" s="51"/>
      <c r="CZ628" s="51"/>
      <c r="DA628" s="51"/>
      <c r="DB628" s="51"/>
      <c r="DC628" s="51"/>
      <c r="DD628" s="51"/>
      <c r="DE628" s="51"/>
      <c r="DF628" s="51"/>
      <c r="DG628" s="51"/>
    </row>
    <row r="629">
      <c r="A629" s="51"/>
      <c r="B629" s="136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51"/>
      <c r="BH629" s="51"/>
      <c r="BI629" s="51"/>
      <c r="BJ629" s="51"/>
      <c r="BK629" s="51"/>
      <c r="BL629" s="51"/>
      <c r="BM629" s="51"/>
      <c r="BN629" s="51"/>
      <c r="BO629" s="51"/>
      <c r="BP629" s="51"/>
      <c r="BQ629" s="51"/>
      <c r="BR629" s="51"/>
      <c r="BS629" s="51"/>
      <c r="BT629" s="51"/>
      <c r="BU629" s="51"/>
      <c r="BV629" s="51"/>
      <c r="BW629" s="51"/>
      <c r="BX629" s="51"/>
      <c r="BY629" s="51"/>
      <c r="BZ629" s="51"/>
      <c r="CA629" s="51"/>
      <c r="CB629" s="51"/>
      <c r="CC629" s="51"/>
      <c r="CD629" s="51"/>
      <c r="CE629" s="51"/>
      <c r="CF629" s="51"/>
      <c r="CG629" s="51"/>
      <c r="CH629" s="51"/>
      <c r="CI629" s="51"/>
      <c r="CJ629" s="51"/>
      <c r="CK629" s="51"/>
      <c r="CL629" s="51"/>
      <c r="CM629" s="51"/>
      <c r="CN629" s="51"/>
      <c r="CO629" s="51"/>
      <c r="CP629" s="51"/>
      <c r="CQ629" s="51"/>
      <c r="CR629" s="51"/>
      <c r="CS629" s="51"/>
      <c r="CT629" s="51"/>
      <c r="CU629" s="51"/>
      <c r="CV629" s="51"/>
      <c r="CW629" s="51"/>
      <c r="CX629" s="51"/>
      <c r="CY629" s="51"/>
      <c r="CZ629" s="51"/>
      <c r="DA629" s="51"/>
      <c r="DB629" s="51"/>
      <c r="DC629" s="51"/>
      <c r="DD629" s="51"/>
      <c r="DE629" s="51"/>
      <c r="DF629" s="51"/>
      <c r="DG629" s="51"/>
    </row>
    <row r="630">
      <c r="A630" s="51"/>
      <c r="B630" s="136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1"/>
      <c r="BH630" s="51"/>
      <c r="BI630" s="51"/>
      <c r="BJ630" s="51"/>
      <c r="BK630" s="51"/>
      <c r="BL630" s="51"/>
      <c r="BM630" s="51"/>
      <c r="BN630" s="51"/>
      <c r="BO630" s="51"/>
      <c r="BP630" s="51"/>
      <c r="BQ630" s="51"/>
      <c r="BR630" s="51"/>
      <c r="BS630" s="51"/>
      <c r="BT630" s="51"/>
      <c r="BU630" s="51"/>
      <c r="BV630" s="51"/>
      <c r="BW630" s="51"/>
      <c r="BX630" s="51"/>
      <c r="BY630" s="51"/>
      <c r="BZ630" s="51"/>
      <c r="CA630" s="51"/>
      <c r="CB630" s="51"/>
      <c r="CC630" s="51"/>
      <c r="CD630" s="51"/>
      <c r="CE630" s="51"/>
      <c r="CF630" s="51"/>
      <c r="CG630" s="51"/>
      <c r="CH630" s="51"/>
      <c r="CI630" s="51"/>
      <c r="CJ630" s="51"/>
      <c r="CK630" s="51"/>
      <c r="CL630" s="51"/>
      <c r="CM630" s="51"/>
      <c r="CN630" s="51"/>
      <c r="CO630" s="51"/>
      <c r="CP630" s="51"/>
      <c r="CQ630" s="51"/>
      <c r="CR630" s="51"/>
      <c r="CS630" s="51"/>
      <c r="CT630" s="51"/>
      <c r="CU630" s="51"/>
      <c r="CV630" s="51"/>
      <c r="CW630" s="51"/>
      <c r="CX630" s="51"/>
      <c r="CY630" s="51"/>
      <c r="CZ630" s="51"/>
      <c r="DA630" s="51"/>
      <c r="DB630" s="51"/>
      <c r="DC630" s="51"/>
      <c r="DD630" s="51"/>
      <c r="DE630" s="51"/>
      <c r="DF630" s="51"/>
      <c r="DG630" s="51"/>
    </row>
    <row r="631">
      <c r="A631" s="51"/>
      <c r="B631" s="136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51"/>
      <c r="BH631" s="51"/>
      <c r="BI631" s="51"/>
      <c r="BJ631" s="51"/>
      <c r="BK631" s="51"/>
      <c r="BL631" s="51"/>
      <c r="BM631" s="51"/>
      <c r="BN631" s="51"/>
      <c r="BO631" s="51"/>
      <c r="BP631" s="51"/>
      <c r="BQ631" s="51"/>
      <c r="BR631" s="51"/>
      <c r="BS631" s="51"/>
      <c r="BT631" s="51"/>
      <c r="BU631" s="51"/>
      <c r="BV631" s="51"/>
      <c r="BW631" s="51"/>
      <c r="BX631" s="51"/>
      <c r="BY631" s="51"/>
      <c r="BZ631" s="51"/>
      <c r="CA631" s="51"/>
      <c r="CB631" s="51"/>
      <c r="CC631" s="51"/>
      <c r="CD631" s="51"/>
      <c r="CE631" s="51"/>
      <c r="CF631" s="51"/>
      <c r="CG631" s="51"/>
      <c r="CH631" s="51"/>
      <c r="CI631" s="51"/>
      <c r="CJ631" s="51"/>
      <c r="CK631" s="51"/>
      <c r="CL631" s="51"/>
      <c r="CM631" s="51"/>
      <c r="CN631" s="51"/>
      <c r="CO631" s="51"/>
      <c r="CP631" s="51"/>
      <c r="CQ631" s="51"/>
      <c r="CR631" s="51"/>
      <c r="CS631" s="51"/>
      <c r="CT631" s="51"/>
      <c r="CU631" s="51"/>
      <c r="CV631" s="51"/>
      <c r="CW631" s="51"/>
      <c r="CX631" s="51"/>
      <c r="CY631" s="51"/>
      <c r="CZ631" s="51"/>
      <c r="DA631" s="51"/>
      <c r="DB631" s="51"/>
      <c r="DC631" s="51"/>
      <c r="DD631" s="51"/>
      <c r="DE631" s="51"/>
      <c r="DF631" s="51"/>
      <c r="DG631" s="51"/>
    </row>
    <row r="632">
      <c r="A632" s="51"/>
      <c r="B632" s="136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51"/>
      <c r="BH632" s="51"/>
      <c r="BI632" s="51"/>
      <c r="BJ632" s="51"/>
      <c r="BK632" s="51"/>
      <c r="BL632" s="51"/>
      <c r="BM632" s="51"/>
      <c r="BN632" s="51"/>
      <c r="BO632" s="51"/>
      <c r="BP632" s="51"/>
      <c r="BQ632" s="51"/>
      <c r="BR632" s="51"/>
      <c r="BS632" s="51"/>
      <c r="BT632" s="51"/>
      <c r="BU632" s="51"/>
      <c r="BV632" s="51"/>
      <c r="BW632" s="51"/>
      <c r="BX632" s="51"/>
      <c r="BY632" s="51"/>
      <c r="BZ632" s="51"/>
      <c r="CA632" s="51"/>
      <c r="CB632" s="51"/>
      <c r="CC632" s="51"/>
      <c r="CD632" s="51"/>
      <c r="CE632" s="51"/>
      <c r="CF632" s="51"/>
      <c r="CG632" s="51"/>
      <c r="CH632" s="51"/>
      <c r="CI632" s="51"/>
      <c r="CJ632" s="51"/>
      <c r="CK632" s="51"/>
      <c r="CL632" s="51"/>
      <c r="CM632" s="51"/>
      <c r="CN632" s="51"/>
      <c r="CO632" s="51"/>
      <c r="CP632" s="51"/>
      <c r="CQ632" s="51"/>
      <c r="CR632" s="51"/>
      <c r="CS632" s="51"/>
      <c r="CT632" s="51"/>
      <c r="CU632" s="51"/>
      <c r="CV632" s="51"/>
      <c r="CW632" s="51"/>
      <c r="CX632" s="51"/>
      <c r="CY632" s="51"/>
      <c r="CZ632" s="51"/>
      <c r="DA632" s="51"/>
      <c r="DB632" s="51"/>
      <c r="DC632" s="51"/>
      <c r="DD632" s="51"/>
      <c r="DE632" s="51"/>
      <c r="DF632" s="51"/>
      <c r="DG632" s="51"/>
    </row>
    <row r="633">
      <c r="A633" s="51"/>
      <c r="B633" s="136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51"/>
      <c r="BH633" s="51"/>
      <c r="BI633" s="51"/>
      <c r="BJ633" s="51"/>
      <c r="BK633" s="51"/>
      <c r="BL633" s="51"/>
      <c r="BM633" s="51"/>
      <c r="BN633" s="51"/>
      <c r="BO633" s="51"/>
      <c r="BP633" s="51"/>
      <c r="BQ633" s="51"/>
      <c r="BR633" s="51"/>
      <c r="BS633" s="51"/>
      <c r="BT633" s="51"/>
      <c r="BU633" s="51"/>
      <c r="BV633" s="51"/>
      <c r="BW633" s="51"/>
      <c r="BX633" s="51"/>
      <c r="BY633" s="51"/>
      <c r="BZ633" s="51"/>
      <c r="CA633" s="51"/>
      <c r="CB633" s="51"/>
      <c r="CC633" s="51"/>
      <c r="CD633" s="51"/>
      <c r="CE633" s="51"/>
      <c r="CF633" s="51"/>
      <c r="CG633" s="51"/>
      <c r="CH633" s="51"/>
      <c r="CI633" s="51"/>
      <c r="CJ633" s="51"/>
      <c r="CK633" s="51"/>
      <c r="CL633" s="51"/>
      <c r="CM633" s="51"/>
      <c r="CN633" s="51"/>
      <c r="CO633" s="51"/>
      <c r="CP633" s="51"/>
      <c r="CQ633" s="51"/>
      <c r="CR633" s="51"/>
      <c r="CS633" s="51"/>
      <c r="CT633" s="51"/>
      <c r="CU633" s="51"/>
      <c r="CV633" s="51"/>
      <c r="CW633" s="51"/>
      <c r="CX633" s="51"/>
      <c r="CY633" s="51"/>
      <c r="CZ633" s="51"/>
      <c r="DA633" s="51"/>
      <c r="DB633" s="51"/>
      <c r="DC633" s="51"/>
      <c r="DD633" s="51"/>
      <c r="DE633" s="51"/>
      <c r="DF633" s="51"/>
      <c r="DG633" s="51"/>
    </row>
    <row r="634">
      <c r="A634" s="51"/>
      <c r="B634" s="136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51"/>
      <c r="BN634" s="51"/>
      <c r="BO634" s="51"/>
      <c r="BP634" s="51"/>
      <c r="BQ634" s="51"/>
      <c r="BR634" s="51"/>
      <c r="BS634" s="51"/>
      <c r="BT634" s="51"/>
      <c r="BU634" s="51"/>
      <c r="BV634" s="51"/>
      <c r="BW634" s="51"/>
      <c r="BX634" s="51"/>
      <c r="BY634" s="51"/>
      <c r="BZ634" s="51"/>
      <c r="CA634" s="51"/>
      <c r="CB634" s="51"/>
      <c r="CC634" s="51"/>
      <c r="CD634" s="51"/>
      <c r="CE634" s="51"/>
      <c r="CF634" s="51"/>
      <c r="CG634" s="51"/>
      <c r="CH634" s="51"/>
      <c r="CI634" s="51"/>
      <c r="CJ634" s="51"/>
      <c r="CK634" s="51"/>
      <c r="CL634" s="51"/>
      <c r="CM634" s="51"/>
      <c r="CN634" s="51"/>
      <c r="CO634" s="51"/>
      <c r="CP634" s="51"/>
      <c r="CQ634" s="51"/>
      <c r="CR634" s="51"/>
      <c r="CS634" s="51"/>
      <c r="CT634" s="51"/>
      <c r="CU634" s="51"/>
      <c r="CV634" s="51"/>
      <c r="CW634" s="51"/>
      <c r="CX634" s="51"/>
      <c r="CY634" s="51"/>
      <c r="CZ634" s="51"/>
      <c r="DA634" s="51"/>
      <c r="DB634" s="51"/>
      <c r="DC634" s="51"/>
      <c r="DD634" s="51"/>
      <c r="DE634" s="51"/>
      <c r="DF634" s="51"/>
      <c r="DG634" s="51"/>
    </row>
    <row r="635">
      <c r="A635" s="51"/>
      <c r="B635" s="136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51"/>
      <c r="BH635" s="51"/>
      <c r="BI635" s="51"/>
      <c r="BJ635" s="51"/>
      <c r="BK635" s="51"/>
      <c r="BL635" s="51"/>
      <c r="BM635" s="51"/>
      <c r="BN635" s="51"/>
      <c r="BO635" s="51"/>
      <c r="BP635" s="51"/>
      <c r="BQ635" s="51"/>
      <c r="BR635" s="51"/>
      <c r="BS635" s="51"/>
      <c r="BT635" s="51"/>
      <c r="BU635" s="51"/>
      <c r="BV635" s="51"/>
      <c r="BW635" s="51"/>
      <c r="BX635" s="51"/>
      <c r="BY635" s="51"/>
      <c r="BZ635" s="51"/>
      <c r="CA635" s="51"/>
      <c r="CB635" s="51"/>
      <c r="CC635" s="51"/>
      <c r="CD635" s="51"/>
      <c r="CE635" s="51"/>
      <c r="CF635" s="51"/>
      <c r="CG635" s="51"/>
      <c r="CH635" s="51"/>
      <c r="CI635" s="51"/>
      <c r="CJ635" s="51"/>
      <c r="CK635" s="51"/>
      <c r="CL635" s="51"/>
      <c r="CM635" s="51"/>
      <c r="CN635" s="51"/>
      <c r="CO635" s="51"/>
      <c r="CP635" s="51"/>
      <c r="CQ635" s="51"/>
      <c r="CR635" s="51"/>
      <c r="CS635" s="51"/>
      <c r="CT635" s="51"/>
      <c r="CU635" s="51"/>
      <c r="CV635" s="51"/>
      <c r="CW635" s="51"/>
      <c r="CX635" s="51"/>
      <c r="CY635" s="51"/>
      <c r="CZ635" s="51"/>
      <c r="DA635" s="51"/>
      <c r="DB635" s="51"/>
      <c r="DC635" s="51"/>
      <c r="DD635" s="51"/>
      <c r="DE635" s="51"/>
      <c r="DF635" s="51"/>
      <c r="DG635" s="51"/>
    </row>
    <row r="636">
      <c r="A636" s="51"/>
      <c r="B636" s="136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51"/>
      <c r="BH636" s="51"/>
      <c r="BI636" s="51"/>
      <c r="BJ636" s="51"/>
      <c r="BK636" s="51"/>
      <c r="BL636" s="51"/>
      <c r="BM636" s="51"/>
      <c r="BN636" s="51"/>
      <c r="BO636" s="51"/>
      <c r="BP636" s="51"/>
      <c r="BQ636" s="51"/>
      <c r="BR636" s="51"/>
      <c r="BS636" s="51"/>
      <c r="BT636" s="51"/>
      <c r="BU636" s="51"/>
      <c r="BV636" s="51"/>
      <c r="BW636" s="51"/>
      <c r="BX636" s="51"/>
      <c r="BY636" s="51"/>
      <c r="BZ636" s="51"/>
      <c r="CA636" s="51"/>
      <c r="CB636" s="51"/>
      <c r="CC636" s="51"/>
      <c r="CD636" s="51"/>
      <c r="CE636" s="51"/>
      <c r="CF636" s="51"/>
      <c r="CG636" s="51"/>
      <c r="CH636" s="51"/>
      <c r="CI636" s="51"/>
      <c r="CJ636" s="51"/>
      <c r="CK636" s="51"/>
      <c r="CL636" s="51"/>
      <c r="CM636" s="51"/>
      <c r="CN636" s="51"/>
      <c r="CO636" s="51"/>
      <c r="CP636" s="51"/>
      <c r="CQ636" s="51"/>
      <c r="CR636" s="51"/>
      <c r="CS636" s="51"/>
      <c r="CT636" s="51"/>
      <c r="CU636" s="51"/>
      <c r="CV636" s="51"/>
      <c r="CW636" s="51"/>
      <c r="CX636" s="51"/>
      <c r="CY636" s="51"/>
      <c r="CZ636" s="51"/>
      <c r="DA636" s="51"/>
      <c r="DB636" s="51"/>
      <c r="DC636" s="51"/>
      <c r="DD636" s="51"/>
      <c r="DE636" s="51"/>
      <c r="DF636" s="51"/>
      <c r="DG636" s="51"/>
    </row>
    <row r="637">
      <c r="A637" s="51"/>
      <c r="B637" s="136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51"/>
      <c r="BH637" s="51"/>
      <c r="BI637" s="51"/>
      <c r="BJ637" s="51"/>
      <c r="BK637" s="51"/>
      <c r="BL637" s="51"/>
      <c r="BM637" s="51"/>
      <c r="BN637" s="51"/>
      <c r="BO637" s="51"/>
      <c r="BP637" s="51"/>
      <c r="BQ637" s="51"/>
      <c r="BR637" s="51"/>
      <c r="BS637" s="51"/>
      <c r="BT637" s="51"/>
      <c r="BU637" s="51"/>
      <c r="BV637" s="51"/>
      <c r="BW637" s="51"/>
      <c r="BX637" s="51"/>
      <c r="BY637" s="51"/>
      <c r="BZ637" s="51"/>
      <c r="CA637" s="51"/>
      <c r="CB637" s="51"/>
      <c r="CC637" s="51"/>
      <c r="CD637" s="51"/>
      <c r="CE637" s="51"/>
      <c r="CF637" s="51"/>
      <c r="CG637" s="51"/>
      <c r="CH637" s="51"/>
      <c r="CI637" s="51"/>
      <c r="CJ637" s="51"/>
      <c r="CK637" s="51"/>
      <c r="CL637" s="51"/>
      <c r="CM637" s="51"/>
      <c r="CN637" s="51"/>
      <c r="CO637" s="51"/>
      <c r="CP637" s="51"/>
      <c r="CQ637" s="51"/>
      <c r="CR637" s="51"/>
      <c r="CS637" s="51"/>
      <c r="CT637" s="51"/>
      <c r="CU637" s="51"/>
      <c r="CV637" s="51"/>
      <c r="CW637" s="51"/>
      <c r="CX637" s="51"/>
      <c r="CY637" s="51"/>
      <c r="CZ637" s="51"/>
      <c r="DA637" s="51"/>
      <c r="DB637" s="51"/>
      <c r="DC637" s="51"/>
      <c r="DD637" s="51"/>
      <c r="DE637" s="51"/>
      <c r="DF637" s="51"/>
      <c r="DG637" s="51"/>
    </row>
    <row r="638">
      <c r="A638" s="51"/>
      <c r="B638" s="136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51"/>
      <c r="BH638" s="51"/>
      <c r="BI638" s="51"/>
      <c r="BJ638" s="51"/>
      <c r="BK638" s="51"/>
      <c r="BL638" s="51"/>
      <c r="BM638" s="51"/>
      <c r="BN638" s="51"/>
      <c r="BO638" s="51"/>
      <c r="BP638" s="51"/>
      <c r="BQ638" s="51"/>
      <c r="BR638" s="51"/>
      <c r="BS638" s="51"/>
      <c r="BT638" s="51"/>
      <c r="BU638" s="51"/>
      <c r="BV638" s="51"/>
      <c r="BW638" s="51"/>
      <c r="BX638" s="51"/>
      <c r="BY638" s="51"/>
      <c r="BZ638" s="51"/>
      <c r="CA638" s="51"/>
      <c r="CB638" s="51"/>
      <c r="CC638" s="51"/>
      <c r="CD638" s="51"/>
      <c r="CE638" s="51"/>
      <c r="CF638" s="51"/>
      <c r="CG638" s="51"/>
      <c r="CH638" s="51"/>
      <c r="CI638" s="51"/>
      <c r="CJ638" s="51"/>
      <c r="CK638" s="51"/>
      <c r="CL638" s="51"/>
      <c r="CM638" s="51"/>
      <c r="CN638" s="51"/>
      <c r="CO638" s="51"/>
      <c r="CP638" s="51"/>
      <c r="CQ638" s="51"/>
      <c r="CR638" s="51"/>
      <c r="CS638" s="51"/>
      <c r="CT638" s="51"/>
      <c r="CU638" s="51"/>
      <c r="CV638" s="51"/>
      <c r="CW638" s="51"/>
      <c r="CX638" s="51"/>
      <c r="CY638" s="51"/>
      <c r="CZ638" s="51"/>
      <c r="DA638" s="51"/>
      <c r="DB638" s="51"/>
      <c r="DC638" s="51"/>
      <c r="DD638" s="51"/>
      <c r="DE638" s="51"/>
      <c r="DF638" s="51"/>
      <c r="DG638" s="51"/>
    </row>
    <row r="639">
      <c r="A639" s="51"/>
      <c r="B639" s="136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51"/>
      <c r="BH639" s="51"/>
      <c r="BI639" s="51"/>
      <c r="BJ639" s="51"/>
      <c r="BK639" s="51"/>
      <c r="BL639" s="51"/>
      <c r="BM639" s="51"/>
      <c r="BN639" s="51"/>
      <c r="BO639" s="51"/>
      <c r="BP639" s="51"/>
      <c r="BQ639" s="51"/>
      <c r="BR639" s="51"/>
      <c r="BS639" s="51"/>
      <c r="BT639" s="51"/>
      <c r="BU639" s="51"/>
      <c r="BV639" s="51"/>
      <c r="BW639" s="51"/>
      <c r="BX639" s="51"/>
      <c r="BY639" s="51"/>
      <c r="BZ639" s="51"/>
      <c r="CA639" s="51"/>
      <c r="CB639" s="51"/>
      <c r="CC639" s="51"/>
      <c r="CD639" s="51"/>
      <c r="CE639" s="51"/>
      <c r="CF639" s="51"/>
      <c r="CG639" s="51"/>
      <c r="CH639" s="51"/>
      <c r="CI639" s="51"/>
      <c r="CJ639" s="51"/>
      <c r="CK639" s="51"/>
      <c r="CL639" s="51"/>
      <c r="CM639" s="51"/>
      <c r="CN639" s="51"/>
      <c r="CO639" s="51"/>
      <c r="CP639" s="51"/>
      <c r="CQ639" s="51"/>
      <c r="CR639" s="51"/>
      <c r="CS639" s="51"/>
      <c r="CT639" s="51"/>
      <c r="CU639" s="51"/>
      <c r="CV639" s="51"/>
      <c r="CW639" s="51"/>
      <c r="CX639" s="51"/>
      <c r="CY639" s="51"/>
      <c r="CZ639" s="51"/>
      <c r="DA639" s="51"/>
      <c r="DB639" s="51"/>
      <c r="DC639" s="51"/>
      <c r="DD639" s="51"/>
      <c r="DE639" s="51"/>
      <c r="DF639" s="51"/>
      <c r="DG639" s="51"/>
    </row>
    <row r="640">
      <c r="A640" s="51"/>
      <c r="B640" s="136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51"/>
      <c r="BH640" s="51"/>
      <c r="BI640" s="51"/>
      <c r="BJ640" s="51"/>
      <c r="BK640" s="51"/>
      <c r="BL640" s="51"/>
      <c r="BM640" s="51"/>
      <c r="BN640" s="51"/>
      <c r="BO640" s="51"/>
      <c r="BP640" s="51"/>
      <c r="BQ640" s="51"/>
      <c r="BR640" s="51"/>
      <c r="BS640" s="51"/>
      <c r="BT640" s="51"/>
      <c r="BU640" s="51"/>
      <c r="BV640" s="51"/>
      <c r="BW640" s="51"/>
      <c r="BX640" s="51"/>
      <c r="BY640" s="51"/>
      <c r="BZ640" s="51"/>
      <c r="CA640" s="51"/>
      <c r="CB640" s="51"/>
      <c r="CC640" s="51"/>
      <c r="CD640" s="51"/>
      <c r="CE640" s="51"/>
      <c r="CF640" s="51"/>
      <c r="CG640" s="51"/>
      <c r="CH640" s="51"/>
      <c r="CI640" s="51"/>
      <c r="CJ640" s="51"/>
      <c r="CK640" s="51"/>
      <c r="CL640" s="51"/>
      <c r="CM640" s="51"/>
      <c r="CN640" s="51"/>
      <c r="CO640" s="51"/>
      <c r="CP640" s="51"/>
      <c r="CQ640" s="51"/>
      <c r="CR640" s="51"/>
      <c r="CS640" s="51"/>
      <c r="CT640" s="51"/>
      <c r="CU640" s="51"/>
      <c r="CV640" s="51"/>
      <c r="CW640" s="51"/>
      <c r="CX640" s="51"/>
      <c r="CY640" s="51"/>
      <c r="CZ640" s="51"/>
      <c r="DA640" s="51"/>
      <c r="DB640" s="51"/>
      <c r="DC640" s="51"/>
      <c r="DD640" s="51"/>
      <c r="DE640" s="51"/>
      <c r="DF640" s="51"/>
      <c r="DG640" s="51"/>
    </row>
    <row r="641">
      <c r="A641" s="51"/>
      <c r="B641" s="136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51"/>
      <c r="BH641" s="51"/>
      <c r="BI641" s="51"/>
      <c r="BJ641" s="51"/>
      <c r="BK641" s="51"/>
      <c r="BL641" s="51"/>
      <c r="BM641" s="51"/>
      <c r="BN641" s="51"/>
      <c r="BO641" s="51"/>
      <c r="BP641" s="51"/>
      <c r="BQ641" s="51"/>
      <c r="BR641" s="51"/>
      <c r="BS641" s="51"/>
      <c r="BT641" s="51"/>
      <c r="BU641" s="51"/>
      <c r="BV641" s="51"/>
      <c r="BW641" s="51"/>
      <c r="BX641" s="51"/>
      <c r="BY641" s="51"/>
      <c r="BZ641" s="51"/>
      <c r="CA641" s="51"/>
      <c r="CB641" s="51"/>
      <c r="CC641" s="51"/>
      <c r="CD641" s="51"/>
      <c r="CE641" s="51"/>
      <c r="CF641" s="51"/>
      <c r="CG641" s="51"/>
      <c r="CH641" s="51"/>
      <c r="CI641" s="51"/>
      <c r="CJ641" s="51"/>
      <c r="CK641" s="51"/>
      <c r="CL641" s="51"/>
      <c r="CM641" s="51"/>
      <c r="CN641" s="51"/>
      <c r="CO641" s="51"/>
      <c r="CP641" s="51"/>
      <c r="CQ641" s="51"/>
      <c r="CR641" s="51"/>
      <c r="CS641" s="51"/>
      <c r="CT641" s="51"/>
      <c r="CU641" s="51"/>
      <c r="CV641" s="51"/>
      <c r="CW641" s="51"/>
      <c r="CX641" s="51"/>
      <c r="CY641" s="51"/>
      <c r="CZ641" s="51"/>
      <c r="DA641" s="51"/>
      <c r="DB641" s="51"/>
      <c r="DC641" s="51"/>
      <c r="DD641" s="51"/>
      <c r="DE641" s="51"/>
      <c r="DF641" s="51"/>
      <c r="DG641" s="51"/>
    </row>
    <row r="642">
      <c r="A642" s="51"/>
      <c r="B642" s="136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51"/>
      <c r="BH642" s="51"/>
      <c r="BI642" s="51"/>
      <c r="BJ642" s="51"/>
      <c r="BK642" s="51"/>
      <c r="BL642" s="51"/>
      <c r="BM642" s="51"/>
      <c r="BN642" s="51"/>
      <c r="BO642" s="51"/>
      <c r="BP642" s="51"/>
      <c r="BQ642" s="51"/>
      <c r="BR642" s="51"/>
      <c r="BS642" s="51"/>
      <c r="BT642" s="51"/>
      <c r="BU642" s="51"/>
      <c r="BV642" s="51"/>
      <c r="BW642" s="51"/>
      <c r="BX642" s="51"/>
      <c r="BY642" s="51"/>
      <c r="BZ642" s="51"/>
      <c r="CA642" s="51"/>
      <c r="CB642" s="51"/>
      <c r="CC642" s="51"/>
      <c r="CD642" s="51"/>
      <c r="CE642" s="51"/>
      <c r="CF642" s="51"/>
      <c r="CG642" s="51"/>
      <c r="CH642" s="51"/>
      <c r="CI642" s="51"/>
      <c r="CJ642" s="51"/>
      <c r="CK642" s="51"/>
      <c r="CL642" s="51"/>
      <c r="CM642" s="51"/>
      <c r="CN642" s="51"/>
      <c r="CO642" s="51"/>
      <c r="CP642" s="51"/>
      <c r="CQ642" s="51"/>
      <c r="CR642" s="51"/>
      <c r="CS642" s="51"/>
      <c r="CT642" s="51"/>
      <c r="CU642" s="51"/>
      <c r="CV642" s="51"/>
      <c r="CW642" s="51"/>
      <c r="CX642" s="51"/>
      <c r="CY642" s="51"/>
      <c r="CZ642" s="51"/>
      <c r="DA642" s="51"/>
      <c r="DB642" s="51"/>
      <c r="DC642" s="51"/>
      <c r="DD642" s="51"/>
      <c r="DE642" s="51"/>
      <c r="DF642" s="51"/>
      <c r="DG642" s="51"/>
    </row>
    <row r="643">
      <c r="A643" s="51"/>
      <c r="B643" s="136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51"/>
      <c r="BH643" s="51"/>
      <c r="BI643" s="51"/>
      <c r="BJ643" s="51"/>
      <c r="BK643" s="51"/>
      <c r="BL643" s="51"/>
      <c r="BM643" s="51"/>
      <c r="BN643" s="51"/>
      <c r="BO643" s="51"/>
      <c r="BP643" s="51"/>
      <c r="BQ643" s="51"/>
      <c r="BR643" s="51"/>
      <c r="BS643" s="51"/>
      <c r="BT643" s="51"/>
      <c r="BU643" s="51"/>
      <c r="BV643" s="51"/>
      <c r="BW643" s="51"/>
      <c r="BX643" s="51"/>
      <c r="BY643" s="51"/>
      <c r="BZ643" s="51"/>
      <c r="CA643" s="51"/>
      <c r="CB643" s="51"/>
      <c r="CC643" s="51"/>
      <c r="CD643" s="51"/>
      <c r="CE643" s="51"/>
      <c r="CF643" s="51"/>
      <c r="CG643" s="51"/>
      <c r="CH643" s="51"/>
      <c r="CI643" s="51"/>
      <c r="CJ643" s="51"/>
      <c r="CK643" s="51"/>
      <c r="CL643" s="51"/>
      <c r="CM643" s="51"/>
      <c r="CN643" s="51"/>
      <c r="CO643" s="51"/>
      <c r="CP643" s="51"/>
      <c r="CQ643" s="51"/>
      <c r="CR643" s="51"/>
      <c r="CS643" s="51"/>
      <c r="CT643" s="51"/>
      <c r="CU643" s="51"/>
      <c r="CV643" s="51"/>
      <c r="CW643" s="51"/>
      <c r="CX643" s="51"/>
      <c r="CY643" s="51"/>
      <c r="CZ643" s="51"/>
      <c r="DA643" s="51"/>
      <c r="DB643" s="51"/>
      <c r="DC643" s="51"/>
      <c r="DD643" s="51"/>
      <c r="DE643" s="51"/>
      <c r="DF643" s="51"/>
      <c r="DG643" s="51"/>
    </row>
    <row r="644">
      <c r="A644" s="51"/>
      <c r="B644" s="136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51"/>
      <c r="BH644" s="51"/>
      <c r="BI644" s="51"/>
      <c r="BJ644" s="51"/>
      <c r="BK644" s="51"/>
      <c r="BL644" s="51"/>
      <c r="BM644" s="51"/>
      <c r="BN644" s="51"/>
      <c r="BO644" s="51"/>
      <c r="BP644" s="51"/>
      <c r="BQ644" s="51"/>
      <c r="BR644" s="51"/>
      <c r="BS644" s="51"/>
      <c r="BT644" s="51"/>
      <c r="BU644" s="51"/>
      <c r="BV644" s="51"/>
      <c r="BW644" s="51"/>
      <c r="BX644" s="51"/>
      <c r="BY644" s="51"/>
      <c r="BZ644" s="51"/>
      <c r="CA644" s="51"/>
      <c r="CB644" s="51"/>
      <c r="CC644" s="51"/>
      <c r="CD644" s="51"/>
      <c r="CE644" s="51"/>
      <c r="CF644" s="51"/>
      <c r="CG644" s="51"/>
      <c r="CH644" s="51"/>
      <c r="CI644" s="51"/>
      <c r="CJ644" s="51"/>
      <c r="CK644" s="51"/>
      <c r="CL644" s="51"/>
      <c r="CM644" s="51"/>
      <c r="CN644" s="51"/>
      <c r="CO644" s="51"/>
      <c r="CP644" s="51"/>
      <c r="CQ644" s="51"/>
      <c r="CR644" s="51"/>
      <c r="CS644" s="51"/>
      <c r="CT644" s="51"/>
      <c r="CU644" s="51"/>
      <c r="CV644" s="51"/>
      <c r="CW644" s="51"/>
      <c r="CX644" s="51"/>
      <c r="CY644" s="51"/>
      <c r="CZ644" s="51"/>
      <c r="DA644" s="51"/>
      <c r="DB644" s="51"/>
      <c r="DC644" s="51"/>
      <c r="DD644" s="51"/>
      <c r="DE644" s="51"/>
      <c r="DF644" s="51"/>
      <c r="DG644" s="51"/>
    </row>
    <row r="645">
      <c r="A645" s="51"/>
      <c r="B645" s="136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51"/>
      <c r="BH645" s="51"/>
      <c r="BI645" s="51"/>
      <c r="BJ645" s="51"/>
      <c r="BK645" s="51"/>
      <c r="BL645" s="51"/>
      <c r="BM645" s="51"/>
      <c r="BN645" s="51"/>
      <c r="BO645" s="51"/>
      <c r="BP645" s="51"/>
      <c r="BQ645" s="51"/>
      <c r="BR645" s="51"/>
      <c r="BS645" s="51"/>
      <c r="BT645" s="51"/>
      <c r="BU645" s="51"/>
      <c r="BV645" s="51"/>
      <c r="BW645" s="51"/>
      <c r="BX645" s="51"/>
      <c r="BY645" s="51"/>
      <c r="BZ645" s="51"/>
      <c r="CA645" s="51"/>
      <c r="CB645" s="51"/>
      <c r="CC645" s="51"/>
      <c r="CD645" s="51"/>
      <c r="CE645" s="51"/>
      <c r="CF645" s="51"/>
      <c r="CG645" s="51"/>
      <c r="CH645" s="51"/>
      <c r="CI645" s="51"/>
      <c r="CJ645" s="51"/>
      <c r="CK645" s="51"/>
      <c r="CL645" s="51"/>
      <c r="CM645" s="51"/>
      <c r="CN645" s="51"/>
      <c r="CO645" s="51"/>
      <c r="CP645" s="51"/>
      <c r="CQ645" s="51"/>
      <c r="CR645" s="51"/>
      <c r="CS645" s="51"/>
      <c r="CT645" s="51"/>
      <c r="CU645" s="51"/>
      <c r="CV645" s="51"/>
      <c r="CW645" s="51"/>
      <c r="CX645" s="51"/>
      <c r="CY645" s="51"/>
      <c r="CZ645" s="51"/>
      <c r="DA645" s="51"/>
      <c r="DB645" s="51"/>
      <c r="DC645" s="51"/>
      <c r="DD645" s="51"/>
      <c r="DE645" s="51"/>
      <c r="DF645" s="51"/>
      <c r="DG645" s="51"/>
    </row>
    <row r="646">
      <c r="A646" s="51"/>
      <c r="B646" s="136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51"/>
      <c r="BH646" s="51"/>
      <c r="BI646" s="51"/>
      <c r="BJ646" s="51"/>
      <c r="BK646" s="51"/>
      <c r="BL646" s="51"/>
      <c r="BM646" s="51"/>
      <c r="BN646" s="51"/>
      <c r="BO646" s="51"/>
      <c r="BP646" s="51"/>
      <c r="BQ646" s="51"/>
      <c r="BR646" s="51"/>
      <c r="BS646" s="51"/>
      <c r="BT646" s="51"/>
      <c r="BU646" s="51"/>
      <c r="BV646" s="51"/>
      <c r="BW646" s="51"/>
      <c r="BX646" s="51"/>
      <c r="BY646" s="51"/>
      <c r="BZ646" s="51"/>
      <c r="CA646" s="51"/>
      <c r="CB646" s="51"/>
      <c r="CC646" s="51"/>
      <c r="CD646" s="51"/>
      <c r="CE646" s="51"/>
      <c r="CF646" s="51"/>
      <c r="CG646" s="51"/>
      <c r="CH646" s="51"/>
      <c r="CI646" s="51"/>
      <c r="CJ646" s="51"/>
      <c r="CK646" s="51"/>
      <c r="CL646" s="51"/>
      <c r="CM646" s="51"/>
      <c r="CN646" s="51"/>
      <c r="CO646" s="51"/>
      <c r="CP646" s="51"/>
      <c r="CQ646" s="51"/>
      <c r="CR646" s="51"/>
      <c r="CS646" s="51"/>
      <c r="CT646" s="51"/>
      <c r="CU646" s="51"/>
      <c r="CV646" s="51"/>
      <c r="CW646" s="51"/>
      <c r="CX646" s="51"/>
      <c r="CY646" s="51"/>
      <c r="CZ646" s="51"/>
      <c r="DA646" s="51"/>
      <c r="DB646" s="51"/>
      <c r="DC646" s="51"/>
      <c r="DD646" s="51"/>
      <c r="DE646" s="51"/>
      <c r="DF646" s="51"/>
      <c r="DG646" s="51"/>
    </row>
    <row r="647">
      <c r="A647" s="51"/>
      <c r="B647" s="136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51"/>
      <c r="BH647" s="51"/>
      <c r="BI647" s="51"/>
      <c r="BJ647" s="51"/>
      <c r="BK647" s="51"/>
      <c r="BL647" s="51"/>
      <c r="BM647" s="51"/>
      <c r="BN647" s="51"/>
      <c r="BO647" s="51"/>
      <c r="BP647" s="51"/>
      <c r="BQ647" s="51"/>
      <c r="BR647" s="51"/>
      <c r="BS647" s="51"/>
      <c r="BT647" s="51"/>
      <c r="BU647" s="51"/>
      <c r="BV647" s="51"/>
      <c r="BW647" s="51"/>
      <c r="BX647" s="51"/>
      <c r="BY647" s="51"/>
      <c r="BZ647" s="51"/>
      <c r="CA647" s="51"/>
      <c r="CB647" s="51"/>
      <c r="CC647" s="51"/>
      <c r="CD647" s="51"/>
      <c r="CE647" s="51"/>
      <c r="CF647" s="51"/>
      <c r="CG647" s="51"/>
      <c r="CH647" s="51"/>
      <c r="CI647" s="51"/>
      <c r="CJ647" s="51"/>
      <c r="CK647" s="51"/>
      <c r="CL647" s="51"/>
      <c r="CM647" s="51"/>
      <c r="CN647" s="51"/>
      <c r="CO647" s="51"/>
      <c r="CP647" s="51"/>
      <c r="CQ647" s="51"/>
      <c r="CR647" s="51"/>
      <c r="CS647" s="51"/>
      <c r="CT647" s="51"/>
      <c r="CU647" s="51"/>
      <c r="CV647" s="51"/>
      <c r="CW647" s="51"/>
      <c r="CX647" s="51"/>
      <c r="CY647" s="51"/>
      <c r="CZ647" s="51"/>
      <c r="DA647" s="51"/>
      <c r="DB647" s="51"/>
      <c r="DC647" s="51"/>
      <c r="DD647" s="51"/>
      <c r="DE647" s="51"/>
      <c r="DF647" s="51"/>
      <c r="DG647" s="51"/>
    </row>
    <row r="648">
      <c r="A648" s="51"/>
      <c r="B648" s="136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51"/>
      <c r="BH648" s="51"/>
      <c r="BI648" s="51"/>
      <c r="BJ648" s="51"/>
      <c r="BK648" s="51"/>
      <c r="BL648" s="51"/>
      <c r="BM648" s="51"/>
      <c r="BN648" s="51"/>
      <c r="BO648" s="51"/>
      <c r="BP648" s="51"/>
      <c r="BQ648" s="51"/>
      <c r="BR648" s="51"/>
      <c r="BS648" s="51"/>
      <c r="BT648" s="51"/>
      <c r="BU648" s="51"/>
      <c r="BV648" s="51"/>
      <c r="BW648" s="51"/>
      <c r="BX648" s="51"/>
      <c r="BY648" s="51"/>
      <c r="BZ648" s="51"/>
      <c r="CA648" s="51"/>
      <c r="CB648" s="51"/>
      <c r="CC648" s="51"/>
      <c r="CD648" s="51"/>
      <c r="CE648" s="51"/>
      <c r="CF648" s="51"/>
      <c r="CG648" s="51"/>
      <c r="CH648" s="51"/>
      <c r="CI648" s="51"/>
      <c r="CJ648" s="51"/>
      <c r="CK648" s="51"/>
      <c r="CL648" s="51"/>
      <c r="CM648" s="51"/>
      <c r="CN648" s="51"/>
      <c r="CO648" s="51"/>
      <c r="CP648" s="51"/>
      <c r="CQ648" s="51"/>
      <c r="CR648" s="51"/>
      <c r="CS648" s="51"/>
      <c r="CT648" s="51"/>
      <c r="CU648" s="51"/>
      <c r="CV648" s="51"/>
      <c r="CW648" s="51"/>
      <c r="CX648" s="51"/>
      <c r="CY648" s="51"/>
      <c r="CZ648" s="51"/>
      <c r="DA648" s="51"/>
      <c r="DB648" s="51"/>
      <c r="DC648" s="51"/>
      <c r="DD648" s="51"/>
      <c r="DE648" s="51"/>
      <c r="DF648" s="51"/>
      <c r="DG648" s="51"/>
    </row>
    <row r="649">
      <c r="A649" s="51"/>
      <c r="B649" s="136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51"/>
      <c r="BH649" s="51"/>
      <c r="BI649" s="51"/>
      <c r="BJ649" s="51"/>
      <c r="BK649" s="51"/>
      <c r="BL649" s="51"/>
      <c r="BM649" s="51"/>
      <c r="BN649" s="51"/>
      <c r="BO649" s="51"/>
      <c r="BP649" s="51"/>
      <c r="BQ649" s="51"/>
      <c r="BR649" s="51"/>
      <c r="BS649" s="51"/>
      <c r="BT649" s="51"/>
      <c r="BU649" s="51"/>
      <c r="BV649" s="51"/>
      <c r="BW649" s="51"/>
      <c r="BX649" s="51"/>
      <c r="BY649" s="51"/>
      <c r="BZ649" s="51"/>
      <c r="CA649" s="51"/>
      <c r="CB649" s="51"/>
      <c r="CC649" s="51"/>
      <c r="CD649" s="51"/>
      <c r="CE649" s="51"/>
      <c r="CF649" s="51"/>
      <c r="CG649" s="51"/>
      <c r="CH649" s="51"/>
      <c r="CI649" s="51"/>
      <c r="CJ649" s="51"/>
      <c r="CK649" s="51"/>
      <c r="CL649" s="51"/>
      <c r="CM649" s="51"/>
      <c r="CN649" s="51"/>
      <c r="CO649" s="51"/>
      <c r="CP649" s="51"/>
      <c r="CQ649" s="51"/>
      <c r="CR649" s="51"/>
      <c r="CS649" s="51"/>
      <c r="CT649" s="51"/>
      <c r="CU649" s="51"/>
      <c r="CV649" s="51"/>
      <c r="CW649" s="51"/>
      <c r="CX649" s="51"/>
      <c r="CY649" s="51"/>
      <c r="CZ649" s="51"/>
      <c r="DA649" s="51"/>
      <c r="DB649" s="51"/>
      <c r="DC649" s="51"/>
      <c r="DD649" s="51"/>
      <c r="DE649" s="51"/>
      <c r="DF649" s="51"/>
      <c r="DG649" s="51"/>
    </row>
    <row r="650">
      <c r="A650" s="51"/>
      <c r="B650" s="136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51"/>
      <c r="BH650" s="51"/>
      <c r="BI650" s="51"/>
      <c r="BJ650" s="51"/>
      <c r="BK650" s="51"/>
      <c r="BL650" s="51"/>
      <c r="BM650" s="51"/>
      <c r="BN650" s="51"/>
      <c r="BO650" s="51"/>
      <c r="BP650" s="51"/>
      <c r="BQ650" s="51"/>
      <c r="BR650" s="51"/>
      <c r="BS650" s="51"/>
      <c r="BT650" s="51"/>
      <c r="BU650" s="51"/>
      <c r="BV650" s="51"/>
      <c r="BW650" s="51"/>
      <c r="BX650" s="51"/>
      <c r="BY650" s="51"/>
      <c r="BZ650" s="51"/>
      <c r="CA650" s="51"/>
      <c r="CB650" s="51"/>
      <c r="CC650" s="51"/>
      <c r="CD650" s="51"/>
      <c r="CE650" s="51"/>
      <c r="CF650" s="51"/>
      <c r="CG650" s="51"/>
      <c r="CH650" s="51"/>
      <c r="CI650" s="51"/>
      <c r="CJ650" s="51"/>
      <c r="CK650" s="51"/>
      <c r="CL650" s="51"/>
      <c r="CM650" s="51"/>
      <c r="CN650" s="51"/>
      <c r="CO650" s="51"/>
      <c r="CP650" s="51"/>
      <c r="CQ650" s="51"/>
      <c r="CR650" s="51"/>
      <c r="CS650" s="51"/>
      <c r="CT650" s="51"/>
      <c r="CU650" s="51"/>
      <c r="CV650" s="51"/>
      <c r="CW650" s="51"/>
      <c r="CX650" s="51"/>
      <c r="CY650" s="51"/>
      <c r="CZ650" s="51"/>
      <c r="DA650" s="51"/>
      <c r="DB650" s="51"/>
      <c r="DC650" s="51"/>
      <c r="DD650" s="51"/>
      <c r="DE650" s="51"/>
      <c r="DF650" s="51"/>
      <c r="DG650" s="51"/>
    </row>
    <row r="651">
      <c r="A651" s="51"/>
      <c r="B651" s="136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51"/>
      <c r="BH651" s="51"/>
      <c r="BI651" s="51"/>
      <c r="BJ651" s="51"/>
      <c r="BK651" s="51"/>
      <c r="BL651" s="51"/>
      <c r="BM651" s="51"/>
      <c r="BN651" s="51"/>
      <c r="BO651" s="51"/>
      <c r="BP651" s="51"/>
      <c r="BQ651" s="51"/>
      <c r="BR651" s="51"/>
      <c r="BS651" s="51"/>
      <c r="BT651" s="51"/>
      <c r="BU651" s="51"/>
      <c r="BV651" s="51"/>
      <c r="BW651" s="51"/>
      <c r="BX651" s="51"/>
      <c r="BY651" s="51"/>
      <c r="BZ651" s="51"/>
      <c r="CA651" s="51"/>
      <c r="CB651" s="51"/>
      <c r="CC651" s="51"/>
      <c r="CD651" s="51"/>
      <c r="CE651" s="51"/>
      <c r="CF651" s="51"/>
      <c r="CG651" s="51"/>
      <c r="CH651" s="51"/>
      <c r="CI651" s="51"/>
      <c r="CJ651" s="51"/>
      <c r="CK651" s="51"/>
      <c r="CL651" s="51"/>
      <c r="CM651" s="51"/>
      <c r="CN651" s="51"/>
      <c r="CO651" s="51"/>
      <c r="CP651" s="51"/>
      <c r="CQ651" s="51"/>
      <c r="CR651" s="51"/>
      <c r="CS651" s="51"/>
      <c r="CT651" s="51"/>
      <c r="CU651" s="51"/>
      <c r="CV651" s="51"/>
      <c r="CW651" s="51"/>
      <c r="CX651" s="51"/>
      <c r="CY651" s="51"/>
      <c r="CZ651" s="51"/>
      <c r="DA651" s="51"/>
      <c r="DB651" s="51"/>
      <c r="DC651" s="51"/>
      <c r="DD651" s="51"/>
      <c r="DE651" s="51"/>
      <c r="DF651" s="51"/>
      <c r="DG651" s="51"/>
    </row>
    <row r="652">
      <c r="A652" s="51"/>
      <c r="B652" s="136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51"/>
      <c r="BH652" s="51"/>
      <c r="BI652" s="51"/>
      <c r="BJ652" s="51"/>
      <c r="BK652" s="51"/>
      <c r="BL652" s="51"/>
      <c r="BM652" s="51"/>
      <c r="BN652" s="51"/>
      <c r="BO652" s="51"/>
      <c r="BP652" s="51"/>
      <c r="BQ652" s="51"/>
      <c r="BR652" s="51"/>
      <c r="BS652" s="51"/>
      <c r="BT652" s="51"/>
      <c r="BU652" s="51"/>
      <c r="BV652" s="51"/>
      <c r="BW652" s="51"/>
      <c r="BX652" s="51"/>
      <c r="BY652" s="51"/>
      <c r="BZ652" s="51"/>
      <c r="CA652" s="51"/>
      <c r="CB652" s="51"/>
      <c r="CC652" s="51"/>
      <c r="CD652" s="51"/>
      <c r="CE652" s="51"/>
      <c r="CF652" s="51"/>
      <c r="CG652" s="51"/>
      <c r="CH652" s="51"/>
      <c r="CI652" s="51"/>
      <c r="CJ652" s="51"/>
      <c r="CK652" s="51"/>
      <c r="CL652" s="51"/>
      <c r="CM652" s="51"/>
      <c r="CN652" s="51"/>
      <c r="CO652" s="51"/>
      <c r="CP652" s="51"/>
      <c r="CQ652" s="51"/>
      <c r="CR652" s="51"/>
      <c r="CS652" s="51"/>
      <c r="CT652" s="51"/>
      <c r="CU652" s="51"/>
      <c r="CV652" s="51"/>
      <c r="CW652" s="51"/>
      <c r="CX652" s="51"/>
      <c r="CY652" s="51"/>
      <c r="CZ652" s="51"/>
      <c r="DA652" s="51"/>
      <c r="DB652" s="51"/>
      <c r="DC652" s="51"/>
      <c r="DD652" s="51"/>
      <c r="DE652" s="51"/>
      <c r="DF652" s="51"/>
      <c r="DG652" s="51"/>
    </row>
    <row r="653">
      <c r="A653" s="51"/>
      <c r="B653" s="136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1"/>
      <c r="BH653" s="51"/>
      <c r="BI653" s="51"/>
      <c r="BJ653" s="51"/>
      <c r="BK653" s="51"/>
      <c r="BL653" s="51"/>
      <c r="BM653" s="51"/>
      <c r="BN653" s="51"/>
      <c r="BO653" s="51"/>
      <c r="BP653" s="51"/>
      <c r="BQ653" s="51"/>
      <c r="BR653" s="51"/>
      <c r="BS653" s="51"/>
      <c r="BT653" s="51"/>
      <c r="BU653" s="51"/>
      <c r="BV653" s="51"/>
      <c r="BW653" s="51"/>
      <c r="BX653" s="51"/>
      <c r="BY653" s="51"/>
      <c r="BZ653" s="51"/>
      <c r="CA653" s="51"/>
      <c r="CB653" s="51"/>
      <c r="CC653" s="51"/>
      <c r="CD653" s="51"/>
      <c r="CE653" s="51"/>
      <c r="CF653" s="51"/>
      <c r="CG653" s="51"/>
      <c r="CH653" s="51"/>
      <c r="CI653" s="51"/>
      <c r="CJ653" s="51"/>
      <c r="CK653" s="51"/>
      <c r="CL653" s="51"/>
      <c r="CM653" s="51"/>
      <c r="CN653" s="51"/>
      <c r="CO653" s="51"/>
      <c r="CP653" s="51"/>
      <c r="CQ653" s="51"/>
      <c r="CR653" s="51"/>
      <c r="CS653" s="51"/>
      <c r="CT653" s="51"/>
      <c r="CU653" s="51"/>
      <c r="CV653" s="51"/>
      <c r="CW653" s="51"/>
      <c r="CX653" s="51"/>
      <c r="CY653" s="51"/>
      <c r="CZ653" s="51"/>
      <c r="DA653" s="51"/>
      <c r="DB653" s="51"/>
      <c r="DC653" s="51"/>
      <c r="DD653" s="51"/>
      <c r="DE653" s="51"/>
      <c r="DF653" s="51"/>
      <c r="DG653" s="51"/>
    </row>
    <row r="654">
      <c r="A654" s="51"/>
      <c r="B654" s="136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51"/>
      <c r="BH654" s="51"/>
      <c r="BI654" s="51"/>
      <c r="BJ654" s="51"/>
      <c r="BK654" s="51"/>
      <c r="BL654" s="51"/>
      <c r="BM654" s="51"/>
      <c r="BN654" s="51"/>
      <c r="BO654" s="51"/>
      <c r="BP654" s="51"/>
      <c r="BQ654" s="51"/>
      <c r="BR654" s="51"/>
      <c r="BS654" s="51"/>
      <c r="BT654" s="51"/>
      <c r="BU654" s="51"/>
      <c r="BV654" s="51"/>
      <c r="BW654" s="51"/>
      <c r="BX654" s="51"/>
      <c r="BY654" s="51"/>
      <c r="BZ654" s="51"/>
      <c r="CA654" s="51"/>
      <c r="CB654" s="51"/>
      <c r="CC654" s="51"/>
      <c r="CD654" s="51"/>
      <c r="CE654" s="51"/>
      <c r="CF654" s="51"/>
      <c r="CG654" s="51"/>
      <c r="CH654" s="51"/>
      <c r="CI654" s="51"/>
      <c r="CJ654" s="51"/>
      <c r="CK654" s="51"/>
      <c r="CL654" s="51"/>
      <c r="CM654" s="51"/>
      <c r="CN654" s="51"/>
      <c r="CO654" s="51"/>
      <c r="CP654" s="51"/>
      <c r="CQ654" s="51"/>
      <c r="CR654" s="51"/>
      <c r="CS654" s="51"/>
      <c r="CT654" s="51"/>
      <c r="CU654" s="51"/>
      <c r="CV654" s="51"/>
      <c r="CW654" s="51"/>
      <c r="CX654" s="51"/>
      <c r="CY654" s="51"/>
      <c r="CZ654" s="51"/>
      <c r="DA654" s="51"/>
      <c r="DB654" s="51"/>
      <c r="DC654" s="51"/>
      <c r="DD654" s="51"/>
      <c r="DE654" s="51"/>
      <c r="DF654" s="51"/>
      <c r="DG654" s="51"/>
    </row>
    <row r="655">
      <c r="A655" s="51"/>
      <c r="B655" s="136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51"/>
      <c r="BH655" s="51"/>
      <c r="BI655" s="51"/>
      <c r="BJ655" s="51"/>
      <c r="BK655" s="51"/>
      <c r="BL655" s="51"/>
      <c r="BM655" s="51"/>
      <c r="BN655" s="51"/>
      <c r="BO655" s="51"/>
      <c r="BP655" s="51"/>
      <c r="BQ655" s="51"/>
      <c r="BR655" s="51"/>
      <c r="BS655" s="51"/>
      <c r="BT655" s="51"/>
      <c r="BU655" s="51"/>
      <c r="BV655" s="51"/>
      <c r="BW655" s="51"/>
      <c r="BX655" s="51"/>
      <c r="BY655" s="51"/>
      <c r="BZ655" s="51"/>
      <c r="CA655" s="51"/>
      <c r="CB655" s="51"/>
      <c r="CC655" s="51"/>
      <c r="CD655" s="51"/>
      <c r="CE655" s="51"/>
      <c r="CF655" s="51"/>
      <c r="CG655" s="51"/>
      <c r="CH655" s="51"/>
      <c r="CI655" s="51"/>
      <c r="CJ655" s="51"/>
      <c r="CK655" s="51"/>
      <c r="CL655" s="51"/>
      <c r="CM655" s="51"/>
      <c r="CN655" s="51"/>
      <c r="CO655" s="51"/>
      <c r="CP655" s="51"/>
      <c r="CQ655" s="51"/>
      <c r="CR655" s="51"/>
      <c r="CS655" s="51"/>
      <c r="CT655" s="51"/>
      <c r="CU655" s="51"/>
      <c r="CV655" s="51"/>
      <c r="CW655" s="51"/>
      <c r="CX655" s="51"/>
      <c r="CY655" s="51"/>
      <c r="CZ655" s="51"/>
      <c r="DA655" s="51"/>
      <c r="DB655" s="51"/>
      <c r="DC655" s="51"/>
      <c r="DD655" s="51"/>
      <c r="DE655" s="51"/>
      <c r="DF655" s="51"/>
      <c r="DG655" s="51"/>
    </row>
    <row r="656">
      <c r="A656" s="51"/>
      <c r="B656" s="136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/>
      <c r="BB656" s="51"/>
      <c r="BC656" s="51"/>
      <c r="BD656" s="51"/>
      <c r="BE656" s="51"/>
      <c r="BF656" s="51"/>
      <c r="BG656" s="51"/>
      <c r="BH656" s="51"/>
      <c r="BI656" s="51"/>
      <c r="BJ656" s="51"/>
      <c r="BK656" s="51"/>
      <c r="BL656" s="51"/>
      <c r="BM656" s="51"/>
      <c r="BN656" s="51"/>
      <c r="BO656" s="51"/>
      <c r="BP656" s="51"/>
      <c r="BQ656" s="51"/>
      <c r="BR656" s="51"/>
      <c r="BS656" s="51"/>
      <c r="BT656" s="51"/>
      <c r="BU656" s="51"/>
      <c r="BV656" s="51"/>
      <c r="BW656" s="51"/>
      <c r="BX656" s="51"/>
      <c r="BY656" s="51"/>
      <c r="BZ656" s="51"/>
      <c r="CA656" s="51"/>
      <c r="CB656" s="51"/>
      <c r="CC656" s="51"/>
      <c r="CD656" s="51"/>
      <c r="CE656" s="51"/>
      <c r="CF656" s="51"/>
      <c r="CG656" s="51"/>
      <c r="CH656" s="51"/>
      <c r="CI656" s="51"/>
      <c r="CJ656" s="51"/>
      <c r="CK656" s="51"/>
      <c r="CL656" s="51"/>
      <c r="CM656" s="51"/>
      <c r="CN656" s="51"/>
      <c r="CO656" s="51"/>
      <c r="CP656" s="51"/>
      <c r="CQ656" s="51"/>
      <c r="CR656" s="51"/>
      <c r="CS656" s="51"/>
      <c r="CT656" s="51"/>
      <c r="CU656" s="51"/>
      <c r="CV656" s="51"/>
      <c r="CW656" s="51"/>
      <c r="CX656" s="51"/>
      <c r="CY656" s="51"/>
      <c r="CZ656" s="51"/>
      <c r="DA656" s="51"/>
      <c r="DB656" s="51"/>
      <c r="DC656" s="51"/>
      <c r="DD656" s="51"/>
      <c r="DE656" s="51"/>
      <c r="DF656" s="51"/>
      <c r="DG656" s="51"/>
    </row>
    <row r="657">
      <c r="A657" s="51"/>
      <c r="B657" s="136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51"/>
      <c r="BH657" s="51"/>
      <c r="BI657" s="51"/>
      <c r="BJ657" s="51"/>
      <c r="BK657" s="51"/>
      <c r="BL657" s="51"/>
      <c r="BM657" s="51"/>
      <c r="BN657" s="51"/>
      <c r="BO657" s="51"/>
      <c r="BP657" s="51"/>
      <c r="BQ657" s="51"/>
      <c r="BR657" s="51"/>
      <c r="BS657" s="51"/>
      <c r="BT657" s="51"/>
      <c r="BU657" s="51"/>
      <c r="BV657" s="51"/>
      <c r="BW657" s="51"/>
      <c r="BX657" s="51"/>
      <c r="BY657" s="51"/>
      <c r="BZ657" s="51"/>
      <c r="CA657" s="51"/>
      <c r="CB657" s="51"/>
      <c r="CC657" s="51"/>
      <c r="CD657" s="51"/>
      <c r="CE657" s="51"/>
      <c r="CF657" s="51"/>
      <c r="CG657" s="51"/>
      <c r="CH657" s="51"/>
      <c r="CI657" s="51"/>
      <c r="CJ657" s="51"/>
      <c r="CK657" s="51"/>
      <c r="CL657" s="51"/>
      <c r="CM657" s="51"/>
      <c r="CN657" s="51"/>
      <c r="CO657" s="51"/>
      <c r="CP657" s="51"/>
      <c r="CQ657" s="51"/>
      <c r="CR657" s="51"/>
      <c r="CS657" s="51"/>
      <c r="CT657" s="51"/>
      <c r="CU657" s="51"/>
      <c r="CV657" s="51"/>
      <c r="CW657" s="51"/>
      <c r="CX657" s="51"/>
      <c r="CY657" s="51"/>
      <c r="CZ657" s="51"/>
      <c r="DA657" s="51"/>
      <c r="DB657" s="51"/>
      <c r="DC657" s="51"/>
      <c r="DD657" s="51"/>
      <c r="DE657" s="51"/>
      <c r="DF657" s="51"/>
      <c r="DG657" s="51"/>
    </row>
    <row r="658">
      <c r="A658" s="51"/>
      <c r="B658" s="136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51"/>
      <c r="BH658" s="51"/>
      <c r="BI658" s="51"/>
      <c r="BJ658" s="51"/>
      <c r="BK658" s="51"/>
      <c r="BL658" s="51"/>
      <c r="BM658" s="51"/>
      <c r="BN658" s="51"/>
      <c r="BO658" s="51"/>
      <c r="BP658" s="51"/>
      <c r="BQ658" s="51"/>
      <c r="BR658" s="51"/>
      <c r="BS658" s="51"/>
      <c r="BT658" s="51"/>
      <c r="BU658" s="51"/>
      <c r="BV658" s="51"/>
      <c r="BW658" s="51"/>
      <c r="BX658" s="51"/>
      <c r="BY658" s="51"/>
      <c r="BZ658" s="51"/>
      <c r="CA658" s="51"/>
      <c r="CB658" s="51"/>
      <c r="CC658" s="51"/>
      <c r="CD658" s="51"/>
      <c r="CE658" s="51"/>
      <c r="CF658" s="51"/>
      <c r="CG658" s="51"/>
      <c r="CH658" s="51"/>
      <c r="CI658" s="51"/>
      <c r="CJ658" s="51"/>
      <c r="CK658" s="51"/>
      <c r="CL658" s="51"/>
      <c r="CM658" s="51"/>
      <c r="CN658" s="51"/>
      <c r="CO658" s="51"/>
      <c r="CP658" s="51"/>
      <c r="CQ658" s="51"/>
      <c r="CR658" s="51"/>
      <c r="CS658" s="51"/>
      <c r="CT658" s="51"/>
      <c r="CU658" s="51"/>
      <c r="CV658" s="51"/>
      <c r="CW658" s="51"/>
      <c r="CX658" s="51"/>
      <c r="CY658" s="51"/>
      <c r="CZ658" s="51"/>
      <c r="DA658" s="51"/>
      <c r="DB658" s="51"/>
      <c r="DC658" s="51"/>
      <c r="DD658" s="51"/>
      <c r="DE658" s="51"/>
      <c r="DF658" s="51"/>
      <c r="DG658" s="51"/>
    </row>
    <row r="659">
      <c r="A659" s="51"/>
      <c r="B659" s="136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51"/>
      <c r="BH659" s="51"/>
      <c r="BI659" s="51"/>
      <c r="BJ659" s="51"/>
      <c r="BK659" s="51"/>
      <c r="BL659" s="51"/>
      <c r="BM659" s="51"/>
      <c r="BN659" s="51"/>
      <c r="BO659" s="51"/>
      <c r="BP659" s="51"/>
      <c r="BQ659" s="51"/>
      <c r="BR659" s="51"/>
      <c r="BS659" s="51"/>
      <c r="BT659" s="51"/>
      <c r="BU659" s="51"/>
      <c r="BV659" s="51"/>
      <c r="BW659" s="51"/>
      <c r="BX659" s="51"/>
      <c r="BY659" s="51"/>
      <c r="BZ659" s="51"/>
      <c r="CA659" s="51"/>
      <c r="CB659" s="51"/>
      <c r="CC659" s="51"/>
      <c r="CD659" s="51"/>
      <c r="CE659" s="51"/>
      <c r="CF659" s="51"/>
      <c r="CG659" s="51"/>
      <c r="CH659" s="51"/>
      <c r="CI659" s="51"/>
      <c r="CJ659" s="51"/>
      <c r="CK659" s="51"/>
      <c r="CL659" s="51"/>
      <c r="CM659" s="51"/>
      <c r="CN659" s="51"/>
      <c r="CO659" s="51"/>
      <c r="CP659" s="51"/>
      <c r="CQ659" s="51"/>
      <c r="CR659" s="51"/>
      <c r="CS659" s="51"/>
      <c r="CT659" s="51"/>
      <c r="CU659" s="51"/>
      <c r="CV659" s="51"/>
      <c r="CW659" s="51"/>
      <c r="CX659" s="51"/>
      <c r="CY659" s="51"/>
      <c r="CZ659" s="51"/>
      <c r="DA659" s="51"/>
      <c r="DB659" s="51"/>
      <c r="DC659" s="51"/>
      <c r="DD659" s="51"/>
      <c r="DE659" s="51"/>
      <c r="DF659" s="51"/>
      <c r="DG659" s="51"/>
    </row>
    <row r="660">
      <c r="A660" s="51"/>
      <c r="B660" s="136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1"/>
      <c r="BH660" s="51"/>
      <c r="BI660" s="51"/>
      <c r="BJ660" s="51"/>
      <c r="BK660" s="51"/>
      <c r="BL660" s="51"/>
      <c r="BM660" s="51"/>
      <c r="BN660" s="51"/>
      <c r="BO660" s="51"/>
      <c r="BP660" s="51"/>
      <c r="BQ660" s="51"/>
      <c r="BR660" s="51"/>
      <c r="BS660" s="51"/>
      <c r="BT660" s="51"/>
      <c r="BU660" s="51"/>
      <c r="BV660" s="51"/>
      <c r="BW660" s="51"/>
      <c r="BX660" s="51"/>
      <c r="BY660" s="51"/>
      <c r="BZ660" s="51"/>
      <c r="CA660" s="51"/>
      <c r="CB660" s="51"/>
      <c r="CC660" s="51"/>
      <c r="CD660" s="51"/>
      <c r="CE660" s="51"/>
      <c r="CF660" s="51"/>
      <c r="CG660" s="51"/>
      <c r="CH660" s="51"/>
      <c r="CI660" s="51"/>
      <c r="CJ660" s="51"/>
      <c r="CK660" s="51"/>
      <c r="CL660" s="51"/>
      <c r="CM660" s="51"/>
      <c r="CN660" s="51"/>
      <c r="CO660" s="51"/>
      <c r="CP660" s="51"/>
      <c r="CQ660" s="51"/>
      <c r="CR660" s="51"/>
      <c r="CS660" s="51"/>
      <c r="CT660" s="51"/>
      <c r="CU660" s="51"/>
      <c r="CV660" s="51"/>
      <c r="CW660" s="51"/>
      <c r="CX660" s="51"/>
      <c r="CY660" s="51"/>
      <c r="CZ660" s="51"/>
      <c r="DA660" s="51"/>
      <c r="DB660" s="51"/>
      <c r="DC660" s="51"/>
      <c r="DD660" s="51"/>
      <c r="DE660" s="51"/>
      <c r="DF660" s="51"/>
      <c r="DG660" s="51"/>
    </row>
    <row r="661">
      <c r="A661" s="51"/>
      <c r="B661" s="136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51"/>
      <c r="BH661" s="51"/>
      <c r="BI661" s="51"/>
      <c r="BJ661" s="51"/>
      <c r="BK661" s="51"/>
      <c r="BL661" s="51"/>
      <c r="BM661" s="51"/>
      <c r="BN661" s="51"/>
      <c r="BO661" s="51"/>
      <c r="BP661" s="51"/>
      <c r="BQ661" s="51"/>
      <c r="BR661" s="51"/>
      <c r="BS661" s="51"/>
      <c r="BT661" s="51"/>
      <c r="BU661" s="51"/>
      <c r="BV661" s="51"/>
      <c r="BW661" s="51"/>
      <c r="BX661" s="51"/>
      <c r="BY661" s="51"/>
      <c r="BZ661" s="51"/>
      <c r="CA661" s="51"/>
      <c r="CB661" s="51"/>
      <c r="CC661" s="51"/>
      <c r="CD661" s="51"/>
      <c r="CE661" s="51"/>
      <c r="CF661" s="51"/>
      <c r="CG661" s="51"/>
      <c r="CH661" s="51"/>
      <c r="CI661" s="51"/>
      <c r="CJ661" s="51"/>
      <c r="CK661" s="51"/>
      <c r="CL661" s="51"/>
      <c r="CM661" s="51"/>
      <c r="CN661" s="51"/>
      <c r="CO661" s="51"/>
      <c r="CP661" s="51"/>
      <c r="CQ661" s="51"/>
      <c r="CR661" s="51"/>
      <c r="CS661" s="51"/>
      <c r="CT661" s="51"/>
      <c r="CU661" s="51"/>
      <c r="CV661" s="51"/>
      <c r="CW661" s="51"/>
      <c r="CX661" s="51"/>
      <c r="CY661" s="51"/>
      <c r="CZ661" s="51"/>
      <c r="DA661" s="51"/>
      <c r="DB661" s="51"/>
      <c r="DC661" s="51"/>
      <c r="DD661" s="51"/>
      <c r="DE661" s="51"/>
      <c r="DF661" s="51"/>
      <c r="DG661" s="51"/>
    </row>
    <row r="662">
      <c r="A662" s="51"/>
      <c r="B662" s="136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51"/>
      <c r="BH662" s="51"/>
      <c r="BI662" s="51"/>
      <c r="BJ662" s="51"/>
      <c r="BK662" s="51"/>
      <c r="BL662" s="51"/>
      <c r="BM662" s="51"/>
      <c r="BN662" s="51"/>
      <c r="BO662" s="51"/>
      <c r="BP662" s="51"/>
      <c r="BQ662" s="51"/>
      <c r="BR662" s="51"/>
      <c r="BS662" s="51"/>
      <c r="BT662" s="51"/>
      <c r="BU662" s="51"/>
      <c r="BV662" s="51"/>
      <c r="BW662" s="51"/>
      <c r="BX662" s="51"/>
      <c r="BY662" s="51"/>
      <c r="BZ662" s="51"/>
      <c r="CA662" s="51"/>
      <c r="CB662" s="51"/>
      <c r="CC662" s="51"/>
      <c r="CD662" s="51"/>
      <c r="CE662" s="51"/>
      <c r="CF662" s="51"/>
      <c r="CG662" s="51"/>
      <c r="CH662" s="51"/>
      <c r="CI662" s="51"/>
      <c r="CJ662" s="51"/>
      <c r="CK662" s="51"/>
      <c r="CL662" s="51"/>
      <c r="CM662" s="51"/>
      <c r="CN662" s="51"/>
      <c r="CO662" s="51"/>
      <c r="CP662" s="51"/>
      <c r="CQ662" s="51"/>
      <c r="CR662" s="51"/>
      <c r="CS662" s="51"/>
      <c r="CT662" s="51"/>
      <c r="CU662" s="51"/>
      <c r="CV662" s="51"/>
      <c r="CW662" s="51"/>
      <c r="CX662" s="51"/>
      <c r="CY662" s="51"/>
      <c r="CZ662" s="51"/>
      <c r="DA662" s="51"/>
      <c r="DB662" s="51"/>
      <c r="DC662" s="51"/>
      <c r="DD662" s="51"/>
      <c r="DE662" s="51"/>
      <c r="DF662" s="51"/>
      <c r="DG662" s="51"/>
    </row>
    <row r="663">
      <c r="A663" s="51"/>
      <c r="B663" s="136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51"/>
      <c r="BL663" s="51"/>
      <c r="BM663" s="51"/>
      <c r="BN663" s="51"/>
      <c r="BO663" s="51"/>
      <c r="BP663" s="51"/>
      <c r="BQ663" s="51"/>
      <c r="BR663" s="51"/>
      <c r="BS663" s="51"/>
      <c r="BT663" s="51"/>
      <c r="BU663" s="51"/>
      <c r="BV663" s="51"/>
      <c r="BW663" s="51"/>
      <c r="BX663" s="51"/>
      <c r="BY663" s="51"/>
      <c r="BZ663" s="51"/>
      <c r="CA663" s="51"/>
      <c r="CB663" s="51"/>
      <c r="CC663" s="51"/>
      <c r="CD663" s="51"/>
      <c r="CE663" s="51"/>
      <c r="CF663" s="51"/>
      <c r="CG663" s="51"/>
      <c r="CH663" s="51"/>
      <c r="CI663" s="51"/>
      <c r="CJ663" s="51"/>
      <c r="CK663" s="51"/>
      <c r="CL663" s="51"/>
      <c r="CM663" s="51"/>
      <c r="CN663" s="51"/>
      <c r="CO663" s="51"/>
      <c r="CP663" s="51"/>
      <c r="CQ663" s="51"/>
      <c r="CR663" s="51"/>
      <c r="CS663" s="51"/>
      <c r="CT663" s="51"/>
      <c r="CU663" s="51"/>
      <c r="CV663" s="51"/>
      <c r="CW663" s="51"/>
      <c r="CX663" s="51"/>
      <c r="CY663" s="51"/>
      <c r="CZ663" s="51"/>
      <c r="DA663" s="51"/>
      <c r="DB663" s="51"/>
      <c r="DC663" s="51"/>
      <c r="DD663" s="51"/>
      <c r="DE663" s="51"/>
      <c r="DF663" s="51"/>
      <c r="DG663" s="51"/>
    </row>
    <row r="664">
      <c r="A664" s="51"/>
      <c r="B664" s="136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1"/>
      <c r="BH664" s="51"/>
      <c r="BI664" s="51"/>
      <c r="BJ664" s="51"/>
      <c r="BK664" s="51"/>
      <c r="BL664" s="51"/>
      <c r="BM664" s="51"/>
      <c r="BN664" s="51"/>
      <c r="BO664" s="51"/>
      <c r="BP664" s="51"/>
      <c r="BQ664" s="51"/>
      <c r="BR664" s="51"/>
      <c r="BS664" s="51"/>
      <c r="BT664" s="51"/>
      <c r="BU664" s="51"/>
      <c r="BV664" s="51"/>
      <c r="BW664" s="51"/>
      <c r="BX664" s="51"/>
      <c r="BY664" s="51"/>
      <c r="BZ664" s="51"/>
      <c r="CA664" s="51"/>
      <c r="CB664" s="51"/>
      <c r="CC664" s="51"/>
      <c r="CD664" s="51"/>
      <c r="CE664" s="51"/>
      <c r="CF664" s="51"/>
      <c r="CG664" s="51"/>
      <c r="CH664" s="51"/>
      <c r="CI664" s="51"/>
      <c r="CJ664" s="51"/>
      <c r="CK664" s="51"/>
      <c r="CL664" s="51"/>
      <c r="CM664" s="51"/>
      <c r="CN664" s="51"/>
      <c r="CO664" s="51"/>
      <c r="CP664" s="51"/>
      <c r="CQ664" s="51"/>
      <c r="CR664" s="51"/>
      <c r="CS664" s="51"/>
      <c r="CT664" s="51"/>
      <c r="CU664" s="51"/>
      <c r="CV664" s="51"/>
      <c r="CW664" s="51"/>
      <c r="CX664" s="51"/>
      <c r="CY664" s="51"/>
      <c r="CZ664" s="51"/>
      <c r="DA664" s="51"/>
      <c r="DB664" s="51"/>
      <c r="DC664" s="51"/>
      <c r="DD664" s="51"/>
      <c r="DE664" s="51"/>
      <c r="DF664" s="51"/>
      <c r="DG664" s="51"/>
    </row>
    <row r="665">
      <c r="A665" s="51"/>
      <c r="B665" s="136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  <c r="BH665" s="51"/>
      <c r="BI665" s="51"/>
      <c r="BJ665" s="51"/>
      <c r="BK665" s="51"/>
      <c r="BL665" s="51"/>
      <c r="BM665" s="51"/>
      <c r="BN665" s="51"/>
      <c r="BO665" s="51"/>
      <c r="BP665" s="51"/>
      <c r="BQ665" s="51"/>
      <c r="BR665" s="51"/>
      <c r="BS665" s="51"/>
      <c r="BT665" s="51"/>
      <c r="BU665" s="51"/>
      <c r="BV665" s="51"/>
      <c r="BW665" s="51"/>
      <c r="BX665" s="51"/>
      <c r="BY665" s="51"/>
      <c r="BZ665" s="51"/>
      <c r="CA665" s="51"/>
      <c r="CB665" s="51"/>
      <c r="CC665" s="51"/>
      <c r="CD665" s="51"/>
      <c r="CE665" s="51"/>
      <c r="CF665" s="51"/>
      <c r="CG665" s="51"/>
      <c r="CH665" s="51"/>
      <c r="CI665" s="51"/>
      <c r="CJ665" s="51"/>
      <c r="CK665" s="51"/>
      <c r="CL665" s="51"/>
      <c r="CM665" s="51"/>
      <c r="CN665" s="51"/>
      <c r="CO665" s="51"/>
      <c r="CP665" s="51"/>
      <c r="CQ665" s="51"/>
      <c r="CR665" s="51"/>
      <c r="CS665" s="51"/>
      <c r="CT665" s="51"/>
      <c r="CU665" s="51"/>
      <c r="CV665" s="51"/>
      <c r="CW665" s="51"/>
      <c r="CX665" s="51"/>
      <c r="CY665" s="51"/>
      <c r="CZ665" s="51"/>
      <c r="DA665" s="51"/>
      <c r="DB665" s="51"/>
      <c r="DC665" s="51"/>
      <c r="DD665" s="51"/>
      <c r="DE665" s="51"/>
      <c r="DF665" s="51"/>
      <c r="DG665" s="51"/>
    </row>
    <row r="666">
      <c r="A666" s="51"/>
      <c r="B666" s="136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1"/>
      <c r="BH666" s="51"/>
      <c r="BI666" s="51"/>
      <c r="BJ666" s="51"/>
      <c r="BK666" s="51"/>
      <c r="BL666" s="51"/>
      <c r="BM666" s="51"/>
      <c r="BN666" s="51"/>
      <c r="BO666" s="51"/>
      <c r="BP666" s="51"/>
      <c r="BQ666" s="51"/>
      <c r="BR666" s="51"/>
      <c r="BS666" s="51"/>
      <c r="BT666" s="51"/>
      <c r="BU666" s="51"/>
      <c r="BV666" s="51"/>
      <c r="BW666" s="51"/>
      <c r="BX666" s="51"/>
      <c r="BY666" s="51"/>
      <c r="BZ666" s="51"/>
      <c r="CA666" s="51"/>
      <c r="CB666" s="51"/>
      <c r="CC666" s="51"/>
      <c r="CD666" s="51"/>
      <c r="CE666" s="51"/>
      <c r="CF666" s="51"/>
      <c r="CG666" s="51"/>
      <c r="CH666" s="51"/>
      <c r="CI666" s="51"/>
      <c r="CJ666" s="51"/>
      <c r="CK666" s="51"/>
      <c r="CL666" s="51"/>
      <c r="CM666" s="51"/>
      <c r="CN666" s="51"/>
      <c r="CO666" s="51"/>
      <c r="CP666" s="51"/>
      <c r="CQ666" s="51"/>
      <c r="CR666" s="51"/>
      <c r="CS666" s="51"/>
      <c r="CT666" s="51"/>
      <c r="CU666" s="51"/>
      <c r="CV666" s="51"/>
      <c r="CW666" s="51"/>
      <c r="CX666" s="51"/>
      <c r="CY666" s="51"/>
      <c r="CZ666" s="51"/>
      <c r="DA666" s="51"/>
      <c r="DB666" s="51"/>
      <c r="DC666" s="51"/>
      <c r="DD666" s="51"/>
      <c r="DE666" s="51"/>
      <c r="DF666" s="51"/>
      <c r="DG666" s="51"/>
    </row>
    <row r="667">
      <c r="A667" s="51"/>
      <c r="B667" s="136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1"/>
      <c r="BH667" s="51"/>
      <c r="BI667" s="51"/>
      <c r="BJ667" s="51"/>
      <c r="BK667" s="51"/>
      <c r="BL667" s="51"/>
      <c r="BM667" s="51"/>
      <c r="BN667" s="51"/>
      <c r="BO667" s="51"/>
      <c r="BP667" s="51"/>
      <c r="BQ667" s="51"/>
      <c r="BR667" s="51"/>
      <c r="BS667" s="51"/>
      <c r="BT667" s="51"/>
      <c r="BU667" s="51"/>
      <c r="BV667" s="51"/>
      <c r="BW667" s="51"/>
      <c r="BX667" s="51"/>
      <c r="BY667" s="51"/>
      <c r="BZ667" s="51"/>
      <c r="CA667" s="51"/>
      <c r="CB667" s="51"/>
      <c r="CC667" s="51"/>
      <c r="CD667" s="51"/>
      <c r="CE667" s="51"/>
      <c r="CF667" s="51"/>
      <c r="CG667" s="51"/>
      <c r="CH667" s="51"/>
      <c r="CI667" s="51"/>
      <c r="CJ667" s="51"/>
      <c r="CK667" s="51"/>
      <c r="CL667" s="51"/>
      <c r="CM667" s="51"/>
      <c r="CN667" s="51"/>
      <c r="CO667" s="51"/>
      <c r="CP667" s="51"/>
      <c r="CQ667" s="51"/>
      <c r="CR667" s="51"/>
      <c r="CS667" s="51"/>
      <c r="CT667" s="51"/>
      <c r="CU667" s="51"/>
      <c r="CV667" s="51"/>
      <c r="CW667" s="51"/>
      <c r="CX667" s="51"/>
      <c r="CY667" s="51"/>
      <c r="CZ667" s="51"/>
      <c r="DA667" s="51"/>
      <c r="DB667" s="51"/>
      <c r="DC667" s="51"/>
      <c r="DD667" s="51"/>
      <c r="DE667" s="51"/>
      <c r="DF667" s="51"/>
      <c r="DG667" s="51"/>
    </row>
    <row r="668">
      <c r="A668" s="51"/>
      <c r="B668" s="136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1"/>
      <c r="BH668" s="51"/>
      <c r="BI668" s="51"/>
      <c r="BJ668" s="51"/>
      <c r="BK668" s="51"/>
      <c r="BL668" s="51"/>
      <c r="BM668" s="51"/>
      <c r="BN668" s="51"/>
      <c r="BO668" s="51"/>
      <c r="BP668" s="51"/>
      <c r="BQ668" s="51"/>
      <c r="BR668" s="51"/>
      <c r="BS668" s="51"/>
      <c r="BT668" s="51"/>
      <c r="BU668" s="51"/>
      <c r="BV668" s="51"/>
      <c r="BW668" s="51"/>
      <c r="BX668" s="51"/>
      <c r="BY668" s="51"/>
      <c r="BZ668" s="51"/>
      <c r="CA668" s="51"/>
      <c r="CB668" s="51"/>
      <c r="CC668" s="51"/>
      <c r="CD668" s="51"/>
      <c r="CE668" s="51"/>
      <c r="CF668" s="51"/>
      <c r="CG668" s="51"/>
      <c r="CH668" s="51"/>
      <c r="CI668" s="51"/>
      <c r="CJ668" s="51"/>
      <c r="CK668" s="51"/>
      <c r="CL668" s="51"/>
      <c r="CM668" s="51"/>
      <c r="CN668" s="51"/>
      <c r="CO668" s="51"/>
      <c r="CP668" s="51"/>
      <c r="CQ668" s="51"/>
      <c r="CR668" s="51"/>
      <c r="CS668" s="51"/>
      <c r="CT668" s="51"/>
      <c r="CU668" s="51"/>
      <c r="CV668" s="51"/>
      <c r="CW668" s="51"/>
      <c r="CX668" s="51"/>
      <c r="CY668" s="51"/>
      <c r="CZ668" s="51"/>
      <c r="DA668" s="51"/>
      <c r="DB668" s="51"/>
      <c r="DC668" s="51"/>
      <c r="DD668" s="51"/>
      <c r="DE668" s="51"/>
      <c r="DF668" s="51"/>
      <c r="DG668" s="51"/>
    </row>
    <row r="669">
      <c r="A669" s="51"/>
      <c r="B669" s="136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51"/>
      <c r="BL669" s="51"/>
      <c r="BM669" s="51"/>
      <c r="BN669" s="51"/>
      <c r="BO669" s="51"/>
      <c r="BP669" s="51"/>
      <c r="BQ669" s="51"/>
      <c r="BR669" s="51"/>
      <c r="BS669" s="51"/>
      <c r="BT669" s="51"/>
      <c r="BU669" s="51"/>
      <c r="BV669" s="51"/>
      <c r="BW669" s="51"/>
      <c r="BX669" s="51"/>
      <c r="BY669" s="51"/>
      <c r="BZ669" s="51"/>
      <c r="CA669" s="51"/>
      <c r="CB669" s="51"/>
      <c r="CC669" s="51"/>
      <c r="CD669" s="51"/>
      <c r="CE669" s="51"/>
      <c r="CF669" s="51"/>
      <c r="CG669" s="51"/>
      <c r="CH669" s="51"/>
      <c r="CI669" s="51"/>
      <c r="CJ669" s="51"/>
      <c r="CK669" s="51"/>
      <c r="CL669" s="51"/>
      <c r="CM669" s="51"/>
      <c r="CN669" s="51"/>
      <c r="CO669" s="51"/>
      <c r="CP669" s="51"/>
      <c r="CQ669" s="51"/>
      <c r="CR669" s="51"/>
      <c r="CS669" s="51"/>
      <c r="CT669" s="51"/>
      <c r="CU669" s="51"/>
      <c r="CV669" s="51"/>
      <c r="CW669" s="51"/>
      <c r="CX669" s="51"/>
      <c r="CY669" s="51"/>
      <c r="CZ669" s="51"/>
      <c r="DA669" s="51"/>
      <c r="DB669" s="51"/>
      <c r="DC669" s="51"/>
      <c r="DD669" s="51"/>
      <c r="DE669" s="51"/>
      <c r="DF669" s="51"/>
      <c r="DG669" s="51"/>
    </row>
    <row r="670">
      <c r="A670" s="51"/>
      <c r="B670" s="136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  <c r="BR670" s="51"/>
      <c r="BS670" s="51"/>
      <c r="BT670" s="51"/>
      <c r="BU670" s="51"/>
      <c r="BV670" s="51"/>
      <c r="BW670" s="51"/>
      <c r="BX670" s="51"/>
      <c r="BY670" s="51"/>
      <c r="BZ670" s="51"/>
      <c r="CA670" s="51"/>
      <c r="CB670" s="51"/>
      <c r="CC670" s="51"/>
      <c r="CD670" s="51"/>
      <c r="CE670" s="51"/>
      <c r="CF670" s="51"/>
      <c r="CG670" s="51"/>
      <c r="CH670" s="51"/>
      <c r="CI670" s="51"/>
      <c r="CJ670" s="51"/>
      <c r="CK670" s="51"/>
      <c r="CL670" s="51"/>
      <c r="CM670" s="51"/>
      <c r="CN670" s="51"/>
      <c r="CO670" s="51"/>
      <c r="CP670" s="51"/>
      <c r="CQ670" s="51"/>
      <c r="CR670" s="51"/>
      <c r="CS670" s="51"/>
      <c r="CT670" s="51"/>
      <c r="CU670" s="51"/>
      <c r="CV670" s="51"/>
      <c r="CW670" s="51"/>
      <c r="CX670" s="51"/>
      <c r="CY670" s="51"/>
      <c r="CZ670" s="51"/>
      <c r="DA670" s="51"/>
      <c r="DB670" s="51"/>
      <c r="DC670" s="51"/>
      <c r="DD670" s="51"/>
      <c r="DE670" s="51"/>
      <c r="DF670" s="51"/>
      <c r="DG670" s="51"/>
    </row>
    <row r="671">
      <c r="A671" s="51"/>
      <c r="B671" s="136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  <c r="BR671" s="51"/>
      <c r="BS671" s="51"/>
      <c r="BT671" s="51"/>
      <c r="BU671" s="51"/>
      <c r="BV671" s="51"/>
      <c r="BW671" s="51"/>
      <c r="BX671" s="51"/>
      <c r="BY671" s="51"/>
      <c r="BZ671" s="51"/>
      <c r="CA671" s="51"/>
      <c r="CB671" s="51"/>
      <c r="CC671" s="51"/>
      <c r="CD671" s="51"/>
      <c r="CE671" s="51"/>
      <c r="CF671" s="51"/>
      <c r="CG671" s="51"/>
      <c r="CH671" s="51"/>
      <c r="CI671" s="51"/>
      <c r="CJ671" s="51"/>
      <c r="CK671" s="51"/>
      <c r="CL671" s="51"/>
      <c r="CM671" s="51"/>
      <c r="CN671" s="51"/>
      <c r="CO671" s="51"/>
      <c r="CP671" s="51"/>
      <c r="CQ671" s="51"/>
      <c r="CR671" s="51"/>
      <c r="CS671" s="51"/>
      <c r="CT671" s="51"/>
      <c r="CU671" s="51"/>
      <c r="CV671" s="51"/>
      <c r="CW671" s="51"/>
      <c r="CX671" s="51"/>
      <c r="CY671" s="51"/>
      <c r="CZ671" s="51"/>
      <c r="DA671" s="51"/>
      <c r="DB671" s="51"/>
      <c r="DC671" s="51"/>
      <c r="DD671" s="51"/>
      <c r="DE671" s="51"/>
      <c r="DF671" s="51"/>
      <c r="DG671" s="51"/>
    </row>
    <row r="672">
      <c r="A672" s="51"/>
      <c r="B672" s="136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51"/>
      <c r="BL672" s="51"/>
      <c r="BM672" s="51"/>
      <c r="BN672" s="51"/>
      <c r="BO672" s="51"/>
      <c r="BP672" s="51"/>
      <c r="BQ672" s="51"/>
      <c r="BR672" s="51"/>
      <c r="BS672" s="51"/>
      <c r="BT672" s="51"/>
      <c r="BU672" s="51"/>
      <c r="BV672" s="51"/>
      <c r="BW672" s="51"/>
      <c r="BX672" s="51"/>
      <c r="BY672" s="51"/>
      <c r="BZ672" s="51"/>
      <c r="CA672" s="51"/>
      <c r="CB672" s="51"/>
      <c r="CC672" s="51"/>
      <c r="CD672" s="51"/>
      <c r="CE672" s="51"/>
      <c r="CF672" s="51"/>
      <c r="CG672" s="51"/>
      <c r="CH672" s="51"/>
      <c r="CI672" s="51"/>
      <c r="CJ672" s="51"/>
      <c r="CK672" s="51"/>
      <c r="CL672" s="51"/>
      <c r="CM672" s="51"/>
      <c r="CN672" s="51"/>
      <c r="CO672" s="51"/>
      <c r="CP672" s="51"/>
      <c r="CQ672" s="51"/>
      <c r="CR672" s="51"/>
      <c r="CS672" s="51"/>
      <c r="CT672" s="51"/>
      <c r="CU672" s="51"/>
      <c r="CV672" s="51"/>
      <c r="CW672" s="51"/>
      <c r="CX672" s="51"/>
      <c r="CY672" s="51"/>
      <c r="CZ672" s="51"/>
      <c r="DA672" s="51"/>
      <c r="DB672" s="51"/>
      <c r="DC672" s="51"/>
      <c r="DD672" s="51"/>
      <c r="DE672" s="51"/>
      <c r="DF672" s="51"/>
      <c r="DG672" s="51"/>
    </row>
    <row r="673">
      <c r="A673" s="51"/>
      <c r="B673" s="136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  <c r="BR673" s="51"/>
      <c r="BS673" s="51"/>
      <c r="BT673" s="51"/>
      <c r="BU673" s="51"/>
      <c r="BV673" s="51"/>
      <c r="BW673" s="51"/>
      <c r="BX673" s="51"/>
      <c r="BY673" s="51"/>
      <c r="BZ673" s="51"/>
      <c r="CA673" s="51"/>
      <c r="CB673" s="51"/>
      <c r="CC673" s="51"/>
      <c r="CD673" s="51"/>
      <c r="CE673" s="51"/>
      <c r="CF673" s="51"/>
      <c r="CG673" s="51"/>
      <c r="CH673" s="51"/>
      <c r="CI673" s="51"/>
      <c r="CJ673" s="51"/>
      <c r="CK673" s="51"/>
      <c r="CL673" s="51"/>
      <c r="CM673" s="51"/>
      <c r="CN673" s="51"/>
      <c r="CO673" s="51"/>
      <c r="CP673" s="51"/>
      <c r="CQ673" s="51"/>
      <c r="CR673" s="51"/>
      <c r="CS673" s="51"/>
      <c r="CT673" s="51"/>
      <c r="CU673" s="51"/>
      <c r="CV673" s="51"/>
      <c r="CW673" s="51"/>
      <c r="CX673" s="51"/>
      <c r="CY673" s="51"/>
      <c r="CZ673" s="51"/>
      <c r="DA673" s="51"/>
      <c r="DB673" s="51"/>
      <c r="DC673" s="51"/>
      <c r="DD673" s="51"/>
      <c r="DE673" s="51"/>
      <c r="DF673" s="51"/>
      <c r="DG673" s="51"/>
    </row>
    <row r="674">
      <c r="A674" s="51"/>
      <c r="B674" s="136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1"/>
      <c r="BH674" s="51"/>
      <c r="BI674" s="51"/>
      <c r="BJ674" s="51"/>
      <c r="BK674" s="51"/>
      <c r="BL674" s="51"/>
      <c r="BM674" s="51"/>
      <c r="BN674" s="51"/>
      <c r="BO674" s="51"/>
      <c r="BP674" s="51"/>
      <c r="BQ674" s="51"/>
      <c r="BR674" s="51"/>
      <c r="BS674" s="51"/>
      <c r="BT674" s="51"/>
      <c r="BU674" s="51"/>
      <c r="BV674" s="51"/>
      <c r="BW674" s="51"/>
      <c r="BX674" s="51"/>
      <c r="BY674" s="51"/>
      <c r="BZ674" s="51"/>
      <c r="CA674" s="51"/>
      <c r="CB674" s="51"/>
      <c r="CC674" s="51"/>
      <c r="CD674" s="51"/>
      <c r="CE674" s="51"/>
      <c r="CF674" s="51"/>
      <c r="CG674" s="51"/>
      <c r="CH674" s="51"/>
      <c r="CI674" s="51"/>
      <c r="CJ674" s="51"/>
      <c r="CK674" s="51"/>
      <c r="CL674" s="51"/>
      <c r="CM674" s="51"/>
      <c r="CN674" s="51"/>
      <c r="CO674" s="51"/>
      <c r="CP674" s="51"/>
      <c r="CQ674" s="51"/>
      <c r="CR674" s="51"/>
      <c r="CS674" s="51"/>
      <c r="CT674" s="51"/>
      <c r="CU674" s="51"/>
      <c r="CV674" s="51"/>
      <c r="CW674" s="51"/>
      <c r="CX674" s="51"/>
      <c r="CY674" s="51"/>
      <c r="CZ674" s="51"/>
      <c r="DA674" s="51"/>
      <c r="DB674" s="51"/>
      <c r="DC674" s="51"/>
      <c r="DD674" s="51"/>
      <c r="DE674" s="51"/>
      <c r="DF674" s="51"/>
      <c r="DG674" s="51"/>
    </row>
    <row r="675">
      <c r="A675" s="51"/>
      <c r="B675" s="136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51"/>
      <c r="BL675" s="51"/>
      <c r="BM675" s="51"/>
      <c r="BN675" s="51"/>
      <c r="BO675" s="51"/>
      <c r="BP675" s="51"/>
      <c r="BQ675" s="51"/>
      <c r="BR675" s="51"/>
      <c r="BS675" s="51"/>
      <c r="BT675" s="51"/>
      <c r="BU675" s="51"/>
      <c r="BV675" s="51"/>
      <c r="BW675" s="51"/>
      <c r="BX675" s="51"/>
      <c r="BY675" s="51"/>
      <c r="BZ675" s="51"/>
      <c r="CA675" s="51"/>
      <c r="CB675" s="51"/>
      <c r="CC675" s="51"/>
      <c r="CD675" s="51"/>
      <c r="CE675" s="51"/>
      <c r="CF675" s="51"/>
      <c r="CG675" s="51"/>
      <c r="CH675" s="51"/>
      <c r="CI675" s="51"/>
      <c r="CJ675" s="51"/>
      <c r="CK675" s="51"/>
      <c r="CL675" s="51"/>
      <c r="CM675" s="51"/>
      <c r="CN675" s="51"/>
      <c r="CO675" s="51"/>
      <c r="CP675" s="51"/>
      <c r="CQ675" s="51"/>
      <c r="CR675" s="51"/>
      <c r="CS675" s="51"/>
      <c r="CT675" s="51"/>
      <c r="CU675" s="51"/>
      <c r="CV675" s="51"/>
      <c r="CW675" s="51"/>
      <c r="CX675" s="51"/>
      <c r="CY675" s="51"/>
      <c r="CZ675" s="51"/>
      <c r="DA675" s="51"/>
      <c r="DB675" s="51"/>
      <c r="DC675" s="51"/>
      <c r="DD675" s="51"/>
      <c r="DE675" s="51"/>
      <c r="DF675" s="51"/>
      <c r="DG675" s="51"/>
    </row>
    <row r="676">
      <c r="A676" s="51"/>
      <c r="B676" s="136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51"/>
      <c r="BL676" s="51"/>
      <c r="BM676" s="51"/>
      <c r="BN676" s="51"/>
      <c r="BO676" s="51"/>
      <c r="BP676" s="51"/>
      <c r="BQ676" s="51"/>
      <c r="BR676" s="51"/>
      <c r="BS676" s="51"/>
      <c r="BT676" s="51"/>
      <c r="BU676" s="51"/>
      <c r="BV676" s="51"/>
      <c r="BW676" s="51"/>
      <c r="BX676" s="51"/>
      <c r="BY676" s="51"/>
      <c r="BZ676" s="51"/>
      <c r="CA676" s="51"/>
      <c r="CB676" s="51"/>
      <c r="CC676" s="51"/>
      <c r="CD676" s="51"/>
      <c r="CE676" s="51"/>
      <c r="CF676" s="51"/>
      <c r="CG676" s="51"/>
      <c r="CH676" s="51"/>
      <c r="CI676" s="51"/>
      <c r="CJ676" s="51"/>
      <c r="CK676" s="51"/>
      <c r="CL676" s="51"/>
      <c r="CM676" s="51"/>
      <c r="CN676" s="51"/>
      <c r="CO676" s="51"/>
      <c r="CP676" s="51"/>
      <c r="CQ676" s="51"/>
      <c r="CR676" s="51"/>
      <c r="CS676" s="51"/>
      <c r="CT676" s="51"/>
      <c r="CU676" s="51"/>
      <c r="CV676" s="51"/>
      <c r="CW676" s="51"/>
      <c r="CX676" s="51"/>
      <c r="CY676" s="51"/>
      <c r="CZ676" s="51"/>
      <c r="DA676" s="51"/>
      <c r="DB676" s="51"/>
      <c r="DC676" s="51"/>
      <c r="DD676" s="51"/>
      <c r="DE676" s="51"/>
      <c r="DF676" s="51"/>
      <c r="DG676" s="51"/>
    </row>
    <row r="677">
      <c r="A677" s="51"/>
      <c r="B677" s="136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51"/>
      <c r="BL677" s="51"/>
      <c r="BM677" s="51"/>
      <c r="BN677" s="51"/>
      <c r="BO677" s="51"/>
      <c r="BP677" s="51"/>
      <c r="BQ677" s="51"/>
      <c r="BR677" s="51"/>
      <c r="BS677" s="51"/>
      <c r="BT677" s="51"/>
      <c r="BU677" s="51"/>
      <c r="BV677" s="51"/>
      <c r="BW677" s="51"/>
      <c r="BX677" s="51"/>
      <c r="BY677" s="51"/>
      <c r="BZ677" s="51"/>
      <c r="CA677" s="51"/>
      <c r="CB677" s="51"/>
      <c r="CC677" s="51"/>
      <c r="CD677" s="51"/>
      <c r="CE677" s="51"/>
      <c r="CF677" s="51"/>
      <c r="CG677" s="51"/>
      <c r="CH677" s="51"/>
      <c r="CI677" s="51"/>
      <c r="CJ677" s="51"/>
      <c r="CK677" s="51"/>
      <c r="CL677" s="51"/>
      <c r="CM677" s="51"/>
      <c r="CN677" s="51"/>
      <c r="CO677" s="51"/>
      <c r="CP677" s="51"/>
      <c r="CQ677" s="51"/>
      <c r="CR677" s="51"/>
      <c r="CS677" s="51"/>
      <c r="CT677" s="51"/>
      <c r="CU677" s="51"/>
      <c r="CV677" s="51"/>
      <c r="CW677" s="51"/>
      <c r="CX677" s="51"/>
      <c r="CY677" s="51"/>
      <c r="CZ677" s="51"/>
      <c r="DA677" s="51"/>
      <c r="DB677" s="51"/>
      <c r="DC677" s="51"/>
      <c r="DD677" s="51"/>
      <c r="DE677" s="51"/>
      <c r="DF677" s="51"/>
      <c r="DG677" s="51"/>
    </row>
    <row r="678">
      <c r="A678" s="51"/>
      <c r="B678" s="136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  <c r="BR678" s="51"/>
      <c r="BS678" s="51"/>
      <c r="BT678" s="51"/>
      <c r="BU678" s="51"/>
      <c r="BV678" s="51"/>
      <c r="BW678" s="51"/>
      <c r="BX678" s="51"/>
      <c r="BY678" s="51"/>
      <c r="BZ678" s="51"/>
      <c r="CA678" s="51"/>
      <c r="CB678" s="51"/>
      <c r="CC678" s="51"/>
      <c r="CD678" s="51"/>
      <c r="CE678" s="51"/>
      <c r="CF678" s="51"/>
      <c r="CG678" s="51"/>
      <c r="CH678" s="51"/>
      <c r="CI678" s="51"/>
      <c r="CJ678" s="51"/>
      <c r="CK678" s="51"/>
      <c r="CL678" s="51"/>
      <c r="CM678" s="51"/>
      <c r="CN678" s="51"/>
      <c r="CO678" s="51"/>
      <c r="CP678" s="51"/>
      <c r="CQ678" s="51"/>
      <c r="CR678" s="51"/>
      <c r="CS678" s="51"/>
      <c r="CT678" s="51"/>
      <c r="CU678" s="51"/>
      <c r="CV678" s="51"/>
      <c r="CW678" s="51"/>
      <c r="CX678" s="51"/>
      <c r="CY678" s="51"/>
      <c r="CZ678" s="51"/>
      <c r="DA678" s="51"/>
      <c r="DB678" s="51"/>
      <c r="DC678" s="51"/>
      <c r="DD678" s="51"/>
      <c r="DE678" s="51"/>
      <c r="DF678" s="51"/>
      <c r="DG678" s="51"/>
    </row>
    <row r="679">
      <c r="A679" s="51"/>
      <c r="B679" s="136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1"/>
      <c r="BH679" s="51"/>
      <c r="BI679" s="51"/>
      <c r="BJ679" s="51"/>
      <c r="BK679" s="51"/>
      <c r="BL679" s="51"/>
      <c r="BM679" s="51"/>
      <c r="BN679" s="51"/>
      <c r="BO679" s="51"/>
      <c r="BP679" s="51"/>
      <c r="BQ679" s="51"/>
      <c r="BR679" s="51"/>
      <c r="BS679" s="51"/>
      <c r="BT679" s="51"/>
      <c r="BU679" s="51"/>
      <c r="BV679" s="51"/>
      <c r="BW679" s="51"/>
      <c r="BX679" s="51"/>
      <c r="BY679" s="51"/>
      <c r="BZ679" s="51"/>
      <c r="CA679" s="51"/>
      <c r="CB679" s="51"/>
      <c r="CC679" s="51"/>
      <c r="CD679" s="51"/>
      <c r="CE679" s="51"/>
      <c r="CF679" s="51"/>
      <c r="CG679" s="51"/>
      <c r="CH679" s="51"/>
      <c r="CI679" s="51"/>
      <c r="CJ679" s="51"/>
      <c r="CK679" s="51"/>
      <c r="CL679" s="51"/>
      <c r="CM679" s="51"/>
      <c r="CN679" s="51"/>
      <c r="CO679" s="51"/>
      <c r="CP679" s="51"/>
      <c r="CQ679" s="51"/>
      <c r="CR679" s="51"/>
      <c r="CS679" s="51"/>
      <c r="CT679" s="51"/>
      <c r="CU679" s="51"/>
      <c r="CV679" s="51"/>
      <c r="CW679" s="51"/>
      <c r="CX679" s="51"/>
      <c r="CY679" s="51"/>
      <c r="CZ679" s="51"/>
      <c r="DA679" s="51"/>
      <c r="DB679" s="51"/>
      <c r="DC679" s="51"/>
      <c r="DD679" s="51"/>
      <c r="DE679" s="51"/>
      <c r="DF679" s="51"/>
      <c r="DG679" s="51"/>
    </row>
    <row r="680">
      <c r="A680" s="51"/>
      <c r="B680" s="136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1"/>
      <c r="BH680" s="51"/>
      <c r="BI680" s="51"/>
      <c r="BJ680" s="51"/>
      <c r="BK680" s="51"/>
      <c r="BL680" s="51"/>
      <c r="BM680" s="51"/>
      <c r="BN680" s="51"/>
      <c r="BO680" s="51"/>
      <c r="BP680" s="51"/>
      <c r="BQ680" s="51"/>
      <c r="BR680" s="51"/>
      <c r="BS680" s="51"/>
      <c r="BT680" s="51"/>
      <c r="BU680" s="51"/>
      <c r="BV680" s="51"/>
      <c r="BW680" s="51"/>
      <c r="BX680" s="51"/>
      <c r="BY680" s="51"/>
      <c r="BZ680" s="51"/>
      <c r="CA680" s="51"/>
      <c r="CB680" s="51"/>
      <c r="CC680" s="51"/>
      <c r="CD680" s="51"/>
      <c r="CE680" s="51"/>
      <c r="CF680" s="51"/>
      <c r="CG680" s="51"/>
      <c r="CH680" s="51"/>
      <c r="CI680" s="51"/>
      <c r="CJ680" s="51"/>
      <c r="CK680" s="51"/>
      <c r="CL680" s="51"/>
      <c r="CM680" s="51"/>
      <c r="CN680" s="51"/>
      <c r="CO680" s="51"/>
      <c r="CP680" s="51"/>
      <c r="CQ680" s="51"/>
      <c r="CR680" s="51"/>
      <c r="CS680" s="51"/>
      <c r="CT680" s="51"/>
      <c r="CU680" s="51"/>
      <c r="CV680" s="51"/>
      <c r="CW680" s="51"/>
      <c r="CX680" s="51"/>
      <c r="CY680" s="51"/>
      <c r="CZ680" s="51"/>
      <c r="DA680" s="51"/>
      <c r="DB680" s="51"/>
      <c r="DC680" s="51"/>
      <c r="DD680" s="51"/>
      <c r="DE680" s="51"/>
      <c r="DF680" s="51"/>
      <c r="DG680" s="51"/>
    </row>
    <row r="681">
      <c r="A681" s="51"/>
      <c r="B681" s="136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1"/>
      <c r="BH681" s="51"/>
      <c r="BI681" s="51"/>
      <c r="BJ681" s="51"/>
      <c r="BK681" s="51"/>
      <c r="BL681" s="51"/>
      <c r="BM681" s="51"/>
      <c r="BN681" s="51"/>
      <c r="BO681" s="51"/>
      <c r="BP681" s="51"/>
      <c r="BQ681" s="51"/>
      <c r="BR681" s="51"/>
      <c r="BS681" s="51"/>
      <c r="BT681" s="51"/>
      <c r="BU681" s="51"/>
      <c r="BV681" s="51"/>
      <c r="BW681" s="51"/>
      <c r="BX681" s="51"/>
      <c r="BY681" s="51"/>
      <c r="BZ681" s="51"/>
      <c r="CA681" s="51"/>
      <c r="CB681" s="51"/>
      <c r="CC681" s="51"/>
      <c r="CD681" s="51"/>
      <c r="CE681" s="51"/>
      <c r="CF681" s="51"/>
      <c r="CG681" s="51"/>
      <c r="CH681" s="51"/>
      <c r="CI681" s="51"/>
      <c r="CJ681" s="51"/>
      <c r="CK681" s="51"/>
      <c r="CL681" s="51"/>
      <c r="CM681" s="51"/>
      <c r="CN681" s="51"/>
      <c r="CO681" s="51"/>
      <c r="CP681" s="51"/>
      <c r="CQ681" s="51"/>
      <c r="CR681" s="51"/>
      <c r="CS681" s="51"/>
      <c r="CT681" s="51"/>
      <c r="CU681" s="51"/>
      <c r="CV681" s="51"/>
      <c r="CW681" s="51"/>
      <c r="CX681" s="51"/>
      <c r="CY681" s="51"/>
      <c r="CZ681" s="51"/>
      <c r="DA681" s="51"/>
      <c r="DB681" s="51"/>
      <c r="DC681" s="51"/>
      <c r="DD681" s="51"/>
      <c r="DE681" s="51"/>
      <c r="DF681" s="51"/>
      <c r="DG681" s="51"/>
    </row>
    <row r="682">
      <c r="A682" s="51"/>
      <c r="B682" s="136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51"/>
      <c r="BH682" s="51"/>
      <c r="BI682" s="51"/>
      <c r="BJ682" s="51"/>
      <c r="BK682" s="51"/>
      <c r="BL682" s="51"/>
      <c r="BM682" s="51"/>
      <c r="BN682" s="51"/>
      <c r="BO682" s="51"/>
      <c r="BP682" s="51"/>
      <c r="BQ682" s="51"/>
      <c r="BR682" s="51"/>
      <c r="BS682" s="51"/>
      <c r="BT682" s="51"/>
      <c r="BU682" s="51"/>
      <c r="BV682" s="51"/>
      <c r="BW682" s="51"/>
      <c r="BX682" s="51"/>
      <c r="BY682" s="51"/>
      <c r="BZ682" s="51"/>
      <c r="CA682" s="51"/>
      <c r="CB682" s="51"/>
      <c r="CC682" s="51"/>
      <c r="CD682" s="51"/>
      <c r="CE682" s="51"/>
      <c r="CF682" s="51"/>
      <c r="CG682" s="51"/>
      <c r="CH682" s="51"/>
      <c r="CI682" s="51"/>
      <c r="CJ682" s="51"/>
      <c r="CK682" s="51"/>
      <c r="CL682" s="51"/>
      <c r="CM682" s="51"/>
      <c r="CN682" s="51"/>
      <c r="CO682" s="51"/>
      <c r="CP682" s="51"/>
      <c r="CQ682" s="51"/>
      <c r="CR682" s="51"/>
      <c r="CS682" s="51"/>
      <c r="CT682" s="51"/>
      <c r="CU682" s="51"/>
      <c r="CV682" s="51"/>
      <c r="CW682" s="51"/>
      <c r="CX682" s="51"/>
      <c r="CY682" s="51"/>
      <c r="CZ682" s="51"/>
      <c r="DA682" s="51"/>
      <c r="DB682" s="51"/>
      <c r="DC682" s="51"/>
      <c r="DD682" s="51"/>
      <c r="DE682" s="51"/>
      <c r="DF682" s="51"/>
      <c r="DG682" s="51"/>
    </row>
    <row r="683">
      <c r="A683" s="51"/>
      <c r="B683" s="136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51"/>
      <c r="BH683" s="51"/>
      <c r="BI683" s="51"/>
      <c r="BJ683" s="51"/>
      <c r="BK683" s="51"/>
      <c r="BL683" s="51"/>
      <c r="BM683" s="51"/>
      <c r="BN683" s="51"/>
      <c r="BO683" s="51"/>
      <c r="BP683" s="51"/>
      <c r="BQ683" s="51"/>
      <c r="BR683" s="51"/>
      <c r="BS683" s="51"/>
      <c r="BT683" s="51"/>
      <c r="BU683" s="51"/>
      <c r="BV683" s="51"/>
      <c r="BW683" s="51"/>
      <c r="BX683" s="51"/>
      <c r="BY683" s="51"/>
      <c r="BZ683" s="51"/>
      <c r="CA683" s="51"/>
      <c r="CB683" s="51"/>
      <c r="CC683" s="51"/>
      <c r="CD683" s="51"/>
      <c r="CE683" s="51"/>
      <c r="CF683" s="51"/>
      <c r="CG683" s="51"/>
      <c r="CH683" s="51"/>
      <c r="CI683" s="51"/>
      <c r="CJ683" s="51"/>
      <c r="CK683" s="51"/>
      <c r="CL683" s="51"/>
      <c r="CM683" s="51"/>
      <c r="CN683" s="51"/>
      <c r="CO683" s="51"/>
      <c r="CP683" s="51"/>
      <c r="CQ683" s="51"/>
      <c r="CR683" s="51"/>
      <c r="CS683" s="51"/>
      <c r="CT683" s="51"/>
      <c r="CU683" s="51"/>
      <c r="CV683" s="51"/>
      <c r="CW683" s="51"/>
      <c r="CX683" s="51"/>
      <c r="CY683" s="51"/>
      <c r="CZ683" s="51"/>
      <c r="DA683" s="51"/>
      <c r="DB683" s="51"/>
      <c r="DC683" s="51"/>
      <c r="DD683" s="51"/>
      <c r="DE683" s="51"/>
      <c r="DF683" s="51"/>
      <c r="DG683" s="51"/>
    </row>
    <row r="684">
      <c r="A684" s="51"/>
      <c r="B684" s="136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51"/>
      <c r="BH684" s="51"/>
      <c r="BI684" s="51"/>
      <c r="BJ684" s="51"/>
      <c r="BK684" s="51"/>
      <c r="BL684" s="51"/>
      <c r="BM684" s="51"/>
      <c r="BN684" s="51"/>
      <c r="BO684" s="51"/>
      <c r="BP684" s="51"/>
      <c r="BQ684" s="51"/>
      <c r="BR684" s="51"/>
      <c r="BS684" s="51"/>
      <c r="BT684" s="51"/>
      <c r="BU684" s="51"/>
      <c r="BV684" s="51"/>
      <c r="BW684" s="51"/>
      <c r="BX684" s="51"/>
      <c r="BY684" s="51"/>
      <c r="BZ684" s="51"/>
      <c r="CA684" s="51"/>
      <c r="CB684" s="51"/>
      <c r="CC684" s="51"/>
      <c r="CD684" s="51"/>
      <c r="CE684" s="51"/>
      <c r="CF684" s="51"/>
      <c r="CG684" s="51"/>
      <c r="CH684" s="51"/>
      <c r="CI684" s="51"/>
      <c r="CJ684" s="51"/>
      <c r="CK684" s="51"/>
      <c r="CL684" s="51"/>
      <c r="CM684" s="51"/>
      <c r="CN684" s="51"/>
      <c r="CO684" s="51"/>
      <c r="CP684" s="51"/>
      <c r="CQ684" s="51"/>
      <c r="CR684" s="51"/>
      <c r="CS684" s="51"/>
      <c r="CT684" s="51"/>
      <c r="CU684" s="51"/>
      <c r="CV684" s="51"/>
      <c r="CW684" s="51"/>
      <c r="CX684" s="51"/>
      <c r="CY684" s="51"/>
      <c r="CZ684" s="51"/>
      <c r="DA684" s="51"/>
      <c r="DB684" s="51"/>
      <c r="DC684" s="51"/>
      <c r="DD684" s="51"/>
      <c r="DE684" s="51"/>
      <c r="DF684" s="51"/>
      <c r="DG684" s="51"/>
    </row>
    <row r="685">
      <c r="A685" s="51"/>
      <c r="B685" s="136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51"/>
      <c r="BH685" s="51"/>
      <c r="BI685" s="51"/>
      <c r="BJ685" s="51"/>
      <c r="BK685" s="51"/>
      <c r="BL685" s="51"/>
      <c r="BM685" s="51"/>
      <c r="BN685" s="51"/>
      <c r="BO685" s="51"/>
      <c r="BP685" s="51"/>
      <c r="BQ685" s="51"/>
      <c r="BR685" s="51"/>
      <c r="BS685" s="51"/>
      <c r="BT685" s="51"/>
      <c r="BU685" s="51"/>
      <c r="BV685" s="51"/>
      <c r="BW685" s="51"/>
      <c r="BX685" s="51"/>
      <c r="BY685" s="51"/>
      <c r="BZ685" s="51"/>
      <c r="CA685" s="51"/>
      <c r="CB685" s="51"/>
      <c r="CC685" s="51"/>
      <c r="CD685" s="51"/>
      <c r="CE685" s="51"/>
      <c r="CF685" s="51"/>
      <c r="CG685" s="51"/>
      <c r="CH685" s="51"/>
      <c r="CI685" s="51"/>
      <c r="CJ685" s="51"/>
      <c r="CK685" s="51"/>
      <c r="CL685" s="51"/>
      <c r="CM685" s="51"/>
      <c r="CN685" s="51"/>
      <c r="CO685" s="51"/>
      <c r="CP685" s="51"/>
      <c r="CQ685" s="51"/>
      <c r="CR685" s="51"/>
      <c r="CS685" s="51"/>
      <c r="CT685" s="51"/>
      <c r="CU685" s="51"/>
      <c r="CV685" s="51"/>
      <c r="CW685" s="51"/>
      <c r="CX685" s="51"/>
      <c r="CY685" s="51"/>
      <c r="CZ685" s="51"/>
      <c r="DA685" s="51"/>
      <c r="DB685" s="51"/>
      <c r="DC685" s="51"/>
      <c r="DD685" s="51"/>
      <c r="DE685" s="51"/>
      <c r="DF685" s="51"/>
      <c r="DG685" s="51"/>
    </row>
    <row r="686">
      <c r="A686" s="51"/>
      <c r="B686" s="136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51"/>
      <c r="BH686" s="51"/>
      <c r="BI686" s="51"/>
      <c r="BJ686" s="51"/>
      <c r="BK686" s="51"/>
      <c r="BL686" s="51"/>
      <c r="BM686" s="51"/>
      <c r="BN686" s="51"/>
      <c r="BO686" s="51"/>
      <c r="BP686" s="51"/>
      <c r="BQ686" s="51"/>
      <c r="BR686" s="51"/>
      <c r="BS686" s="51"/>
      <c r="BT686" s="51"/>
      <c r="BU686" s="51"/>
      <c r="BV686" s="51"/>
      <c r="BW686" s="51"/>
      <c r="BX686" s="51"/>
      <c r="BY686" s="51"/>
      <c r="BZ686" s="51"/>
      <c r="CA686" s="51"/>
      <c r="CB686" s="51"/>
      <c r="CC686" s="51"/>
      <c r="CD686" s="51"/>
      <c r="CE686" s="51"/>
      <c r="CF686" s="51"/>
      <c r="CG686" s="51"/>
      <c r="CH686" s="51"/>
      <c r="CI686" s="51"/>
      <c r="CJ686" s="51"/>
      <c r="CK686" s="51"/>
      <c r="CL686" s="51"/>
      <c r="CM686" s="51"/>
      <c r="CN686" s="51"/>
      <c r="CO686" s="51"/>
      <c r="CP686" s="51"/>
      <c r="CQ686" s="51"/>
      <c r="CR686" s="51"/>
      <c r="CS686" s="51"/>
      <c r="CT686" s="51"/>
      <c r="CU686" s="51"/>
      <c r="CV686" s="51"/>
      <c r="CW686" s="51"/>
      <c r="CX686" s="51"/>
      <c r="CY686" s="51"/>
      <c r="CZ686" s="51"/>
      <c r="DA686" s="51"/>
      <c r="DB686" s="51"/>
      <c r="DC686" s="51"/>
      <c r="DD686" s="51"/>
      <c r="DE686" s="51"/>
      <c r="DF686" s="51"/>
      <c r="DG686" s="51"/>
    </row>
    <row r="687">
      <c r="A687" s="51"/>
      <c r="B687" s="136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51"/>
      <c r="BH687" s="51"/>
      <c r="BI687" s="51"/>
      <c r="BJ687" s="51"/>
      <c r="BK687" s="51"/>
      <c r="BL687" s="51"/>
      <c r="BM687" s="51"/>
      <c r="BN687" s="51"/>
      <c r="BO687" s="51"/>
      <c r="BP687" s="51"/>
      <c r="BQ687" s="51"/>
      <c r="BR687" s="51"/>
      <c r="BS687" s="51"/>
      <c r="BT687" s="51"/>
      <c r="BU687" s="51"/>
      <c r="BV687" s="51"/>
      <c r="BW687" s="51"/>
      <c r="BX687" s="51"/>
      <c r="BY687" s="51"/>
      <c r="BZ687" s="51"/>
      <c r="CA687" s="51"/>
      <c r="CB687" s="51"/>
      <c r="CC687" s="51"/>
      <c r="CD687" s="51"/>
      <c r="CE687" s="51"/>
      <c r="CF687" s="51"/>
      <c r="CG687" s="51"/>
      <c r="CH687" s="51"/>
      <c r="CI687" s="51"/>
      <c r="CJ687" s="51"/>
      <c r="CK687" s="51"/>
      <c r="CL687" s="51"/>
      <c r="CM687" s="51"/>
      <c r="CN687" s="51"/>
      <c r="CO687" s="51"/>
      <c r="CP687" s="51"/>
      <c r="CQ687" s="51"/>
      <c r="CR687" s="51"/>
      <c r="CS687" s="51"/>
      <c r="CT687" s="51"/>
      <c r="CU687" s="51"/>
      <c r="CV687" s="51"/>
      <c r="CW687" s="51"/>
      <c r="CX687" s="51"/>
      <c r="CY687" s="51"/>
      <c r="CZ687" s="51"/>
      <c r="DA687" s="51"/>
      <c r="DB687" s="51"/>
      <c r="DC687" s="51"/>
      <c r="DD687" s="51"/>
      <c r="DE687" s="51"/>
      <c r="DF687" s="51"/>
      <c r="DG687" s="51"/>
    </row>
    <row r="688">
      <c r="A688" s="51"/>
      <c r="B688" s="136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51"/>
      <c r="BH688" s="51"/>
      <c r="BI688" s="51"/>
      <c r="BJ688" s="51"/>
      <c r="BK688" s="51"/>
      <c r="BL688" s="51"/>
      <c r="BM688" s="51"/>
      <c r="BN688" s="51"/>
      <c r="BO688" s="51"/>
      <c r="BP688" s="51"/>
      <c r="BQ688" s="51"/>
      <c r="BR688" s="51"/>
      <c r="BS688" s="51"/>
      <c r="BT688" s="51"/>
      <c r="BU688" s="51"/>
      <c r="BV688" s="51"/>
      <c r="BW688" s="51"/>
      <c r="BX688" s="51"/>
      <c r="BY688" s="51"/>
      <c r="BZ688" s="51"/>
      <c r="CA688" s="51"/>
      <c r="CB688" s="51"/>
      <c r="CC688" s="51"/>
      <c r="CD688" s="51"/>
      <c r="CE688" s="51"/>
      <c r="CF688" s="51"/>
      <c r="CG688" s="51"/>
      <c r="CH688" s="51"/>
      <c r="CI688" s="51"/>
      <c r="CJ688" s="51"/>
      <c r="CK688" s="51"/>
      <c r="CL688" s="51"/>
      <c r="CM688" s="51"/>
      <c r="CN688" s="51"/>
      <c r="CO688" s="51"/>
      <c r="CP688" s="51"/>
      <c r="CQ688" s="51"/>
      <c r="CR688" s="51"/>
      <c r="CS688" s="51"/>
      <c r="CT688" s="51"/>
      <c r="CU688" s="51"/>
      <c r="CV688" s="51"/>
      <c r="CW688" s="51"/>
      <c r="CX688" s="51"/>
      <c r="CY688" s="51"/>
      <c r="CZ688" s="51"/>
      <c r="DA688" s="51"/>
      <c r="DB688" s="51"/>
      <c r="DC688" s="51"/>
      <c r="DD688" s="51"/>
      <c r="DE688" s="51"/>
      <c r="DF688" s="51"/>
      <c r="DG688" s="51"/>
    </row>
    <row r="689">
      <c r="A689" s="51"/>
      <c r="B689" s="136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51"/>
      <c r="BH689" s="51"/>
      <c r="BI689" s="51"/>
      <c r="BJ689" s="51"/>
      <c r="BK689" s="51"/>
      <c r="BL689" s="51"/>
      <c r="BM689" s="51"/>
      <c r="BN689" s="51"/>
      <c r="BO689" s="51"/>
      <c r="BP689" s="51"/>
      <c r="BQ689" s="51"/>
      <c r="BR689" s="51"/>
      <c r="BS689" s="51"/>
      <c r="BT689" s="51"/>
      <c r="BU689" s="51"/>
      <c r="BV689" s="51"/>
      <c r="BW689" s="51"/>
      <c r="BX689" s="51"/>
      <c r="BY689" s="51"/>
      <c r="BZ689" s="51"/>
      <c r="CA689" s="51"/>
      <c r="CB689" s="51"/>
      <c r="CC689" s="51"/>
      <c r="CD689" s="51"/>
      <c r="CE689" s="51"/>
      <c r="CF689" s="51"/>
      <c r="CG689" s="51"/>
      <c r="CH689" s="51"/>
      <c r="CI689" s="51"/>
      <c r="CJ689" s="51"/>
      <c r="CK689" s="51"/>
      <c r="CL689" s="51"/>
      <c r="CM689" s="51"/>
      <c r="CN689" s="51"/>
      <c r="CO689" s="51"/>
      <c r="CP689" s="51"/>
      <c r="CQ689" s="51"/>
      <c r="CR689" s="51"/>
      <c r="CS689" s="51"/>
      <c r="CT689" s="51"/>
      <c r="CU689" s="51"/>
      <c r="CV689" s="51"/>
      <c r="CW689" s="51"/>
      <c r="CX689" s="51"/>
      <c r="CY689" s="51"/>
      <c r="CZ689" s="51"/>
      <c r="DA689" s="51"/>
      <c r="DB689" s="51"/>
      <c r="DC689" s="51"/>
      <c r="DD689" s="51"/>
      <c r="DE689" s="51"/>
      <c r="DF689" s="51"/>
      <c r="DG689" s="51"/>
    </row>
    <row r="690">
      <c r="A690" s="51"/>
      <c r="B690" s="136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1"/>
      <c r="BH690" s="51"/>
      <c r="BI690" s="51"/>
      <c r="BJ690" s="51"/>
      <c r="BK690" s="51"/>
      <c r="BL690" s="51"/>
      <c r="BM690" s="51"/>
      <c r="BN690" s="51"/>
      <c r="BO690" s="51"/>
      <c r="BP690" s="51"/>
      <c r="BQ690" s="51"/>
      <c r="BR690" s="51"/>
      <c r="BS690" s="51"/>
      <c r="BT690" s="51"/>
      <c r="BU690" s="51"/>
      <c r="BV690" s="51"/>
      <c r="BW690" s="51"/>
      <c r="BX690" s="51"/>
      <c r="BY690" s="51"/>
      <c r="BZ690" s="51"/>
      <c r="CA690" s="51"/>
      <c r="CB690" s="51"/>
      <c r="CC690" s="51"/>
      <c r="CD690" s="51"/>
      <c r="CE690" s="51"/>
      <c r="CF690" s="51"/>
      <c r="CG690" s="51"/>
      <c r="CH690" s="51"/>
      <c r="CI690" s="51"/>
      <c r="CJ690" s="51"/>
      <c r="CK690" s="51"/>
      <c r="CL690" s="51"/>
      <c r="CM690" s="51"/>
      <c r="CN690" s="51"/>
      <c r="CO690" s="51"/>
      <c r="CP690" s="51"/>
      <c r="CQ690" s="51"/>
      <c r="CR690" s="51"/>
      <c r="CS690" s="51"/>
      <c r="CT690" s="51"/>
      <c r="CU690" s="51"/>
      <c r="CV690" s="51"/>
      <c r="CW690" s="51"/>
      <c r="CX690" s="51"/>
      <c r="CY690" s="51"/>
      <c r="CZ690" s="51"/>
      <c r="DA690" s="51"/>
      <c r="DB690" s="51"/>
      <c r="DC690" s="51"/>
      <c r="DD690" s="51"/>
      <c r="DE690" s="51"/>
      <c r="DF690" s="51"/>
      <c r="DG690" s="51"/>
    </row>
    <row r="691">
      <c r="A691" s="51"/>
      <c r="B691" s="136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51"/>
      <c r="BH691" s="51"/>
      <c r="BI691" s="51"/>
      <c r="BJ691" s="51"/>
      <c r="BK691" s="51"/>
      <c r="BL691" s="51"/>
      <c r="BM691" s="51"/>
      <c r="BN691" s="51"/>
      <c r="BO691" s="51"/>
      <c r="BP691" s="51"/>
      <c r="BQ691" s="51"/>
      <c r="BR691" s="51"/>
      <c r="BS691" s="51"/>
      <c r="BT691" s="51"/>
      <c r="BU691" s="51"/>
      <c r="BV691" s="51"/>
      <c r="BW691" s="51"/>
      <c r="BX691" s="51"/>
      <c r="BY691" s="51"/>
      <c r="BZ691" s="51"/>
      <c r="CA691" s="51"/>
      <c r="CB691" s="51"/>
      <c r="CC691" s="51"/>
      <c r="CD691" s="51"/>
      <c r="CE691" s="51"/>
      <c r="CF691" s="51"/>
      <c r="CG691" s="51"/>
      <c r="CH691" s="51"/>
      <c r="CI691" s="51"/>
      <c r="CJ691" s="51"/>
      <c r="CK691" s="51"/>
      <c r="CL691" s="51"/>
      <c r="CM691" s="51"/>
      <c r="CN691" s="51"/>
      <c r="CO691" s="51"/>
      <c r="CP691" s="51"/>
      <c r="CQ691" s="51"/>
      <c r="CR691" s="51"/>
      <c r="CS691" s="51"/>
      <c r="CT691" s="51"/>
      <c r="CU691" s="51"/>
      <c r="CV691" s="51"/>
      <c r="CW691" s="51"/>
      <c r="CX691" s="51"/>
      <c r="CY691" s="51"/>
      <c r="CZ691" s="51"/>
      <c r="DA691" s="51"/>
      <c r="DB691" s="51"/>
      <c r="DC691" s="51"/>
      <c r="DD691" s="51"/>
      <c r="DE691" s="51"/>
      <c r="DF691" s="51"/>
      <c r="DG691" s="51"/>
    </row>
    <row r="692">
      <c r="A692" s="51"/>
      <c r="B692" s="136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51"/>
      <c r="BH692" s="51"/>
      <c r="BI692" s="51"/>
      <c r="BJ692" s="51"/>
      <c r="BK692" s="51"/>
      <c r="BL692" s="51"/>
      <c r="BM692" s="51"/>
      <c r="BN692" s="51"/>
      <c r="BO692" s="51"/>
      <c r="BP692" s="51"/>
      <c r="BQ692" s="51"/>
      <c r="BR692" s="51"/>
      <c r="BS692" s="51"/>
      <c r="BT692" s="51"/>
      <c r="BU692" s="51"/>
      <c r="BV692" s="51"/>
      <c r="BW692" s="51"/>
      <c r="BX692" s="51"/>
      <c r="BY692" s="51"/>
      <c r="BZ692" s="51"/>
      <c r="CA692" s="51"/>
      <c r="CB692" s="51"/>
      <c r="CC692" s="51"/>
      <c r="CD692" s="51"/>
      <c r="CE692" s="51"/>
      <c r="CF692" s="51"/>
      <c r="CG692" s="51"/>
      <c r="CH692" s="51"/>
      <c r="CI692" s="51"/>
      <c r="CJ692" s="51"/>
      <c r="CK692" s="51"/>
      <c r="CL692" s="51"/>
      <c r="CM692" s="51"/>
      <c r="CN692" s="51"/>
      <c r="CO692" s="51"/>
      <c r="CP692" s="51"/>
      <c r="CQ692" s="51"/>
      <c r="CR692" s="51"/>
      <c r="CS692" s="51"/>
      <c r="CT692" s="51"/>
      <c r="CU692" s="51"/>
      <c r="CV692" s="51"/>
      <c r="CW692" s="51"/>
      <c r="CX692" s="51"/>
      <c r="CY692" s="51"/>
      <c r="CZ692" s="51"/>
      <c r="DA692" s="51"/>
      <c r="DB692" s="51"/>
      <c r="DC692" s="51"/>
      <c r="DD692" s="51"/>
      <c r="DE692" s="51"/>
      <c r="DF692" s="51"/>
      <c r="DG692" s="51"/>
    </row>
    <row r="693">
      <c r="A693" s="51"/>
      <c r="B693" s="136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51"/>
      <c r="BH693" s="51"/>
      <c r="BI693" s="51"/>
      <c r="BJ693" s="51"/>
      <c r="BK693" s="51"/>
      <c r="BL693" s="51"/>
      <c r="BM693" s="51"/>
      <c r="BN693" s="51"/>
      <c r="BO693" s="51"/>
      <c r="BP693" s="51"/>
      <c r="BQ693" s="51"/>
      <c r="BR693" s="51"/>
      <c r="BS693" s="51"/>
      <c r="BT693" s="51"/>
      <c r="BU693" s="51"/>
      <c r="BV693" s="51"/>
      <c r="BW693" s="51"/>
      <c r="BX693" s="51"/>
      <c r="BY693" s="51"/>
      <c r="BZ693" s="51"/>
      <c r="CA693" s="51"/>
      <c r="CB693" s="51"/>
      <c r="CC693" s="51"/>
      <c r="CD693" s="51"/>
      <c r="CE693" s="51"/>
      <c r="CF693" s="51"/>
      <c r="CG693" s="51"/>
      <c r="CH693" s="51"/>
      <c r="CI693" s="51"/>
      <c r="CJ693" s="51"/>
      <c r="CK693" s="51"/>
      <c r="CL693" s="51"/>
      <c r="CM693" s="51"/>
      <c r="CN693" s="51"/>
      <c r="CO693" s="51"/>
      <c r="CP693" s="51"/>
      <c r="CQ693" s="51"/>
      <c r="CR693" s="51"/>
      <c r="CS693" s="51"/>
      <c r="CT693" s="51"/>
      <c r="CU693" s="51"/>
      <c r="CV693" s="51"/>
      <c r="CW693" s="51"/>
      <c r="CX693" s="51"/>
      <c r="CY693" s="51"/>
      <c r="CZ693" s="51"/>
      <c r="DA693" s="51"/>
      <c r="DB693" s="51"/>
      <c r="DC693" s="51"/>
      <c r="DD693" s="51"/>
      <c r="DE693" s="51"/>
      <c r="DF693" s="51"/>
      <c r="DG693" s="51"/>
    </row>
    <row r="694">
      <c r="A694" s="51"/>
      <c r="B694" s="136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51"/>
      <c r="BH694" s="51"/>
      <c r="BI694" s="51"/>
      <c r="BJ694" s="51"/>
      <c r="BK694" s="51"/>
      <c r="BL694" s="51"/>
      <c r="BM694" s="51"/>
      <c r="BN694" s="51"/>
      <c r="BO694" s="51"/>
      <c r="BP694" s="51"/>
      <c r="BQ694" s="51"/>
      <c r="BR694" s="51"/>
      <c r="BS694" s="51"/>
      <c r="BT694" s="51"/>
      <c r="BU694" s="51"/>
      <c r="BV694" s="51"/>
      <c r="BW694" s="51"/>
      <c r="BX694" s="51"/>
      <c r="BY694" s="51"/>
      <c r="BZ694" s="51"/>
      <c r="CA694" s="51"/>
      <c r="CB694" s="51"/>
      <c r="CC694" s="51"/>
      <c r="CD694" s="51"/>
      <c r="CE694" s="51"/>
      <c r="CF694" s="51"/>
      <c r="CG694" s="51"/>
      <c r="CH694" s="51"/>
      <c r="CI694" s="51"/>
      <c r="CJ694" s="51"/>
      <c r="CK694" s="51"/>
      <c r="CL694" s="51"/>
      <c r="CM694" s="51"/>
      <c r="CN694" s="51"/>
      <c r="CO694" s="51"/>
      <c r="CP694" s="51"/>
      <c r="CQ694" s="51"/>
      <c r="CR694" s="51"/>
      <c r="CS694" s="51"/>
      <c r="CT694" s="51"/>
      <c r="CU694" s="51"/>
      <c r="CV694" s="51"/>
      <c r="CW694" s="51"/>
      <c r="CX694" s="51"/>
      <c r="CY694" s="51"/>
      <c r="CZ694" s="51"/>
      <c r="DA694" s="51"/>
      <c r="DB694" s="51"/>
      <c r="DC694" s="51"/>
      <c r="DD694" s="51"/>
      <c r="DE694" s="51"/>
      <c r="DF694" s="51"/>
      <c r="DG694" s="51"/>
    </row>
    <row r="695">
      <c r="A695" s="51"/>
      <c r="B695" s="136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51"/>
      <c r="BH695" s="51"/>
      <c r="BI695" s="51"/>
      <c r="BJ695" s="51"/>
      <c r="BK695" s="51"/>
      <c r="BL695" s="51"/>
      <c r="BM695" s="51"/>
      <c r="BN695" s="51"/>
      <c r="BO695" s="51"/>
      <c r="BP695" s="51"/>
      <c r="BQ695" s="51"/>
      <c r="BR695" s="51"/>
      <c r="BS695" s="51"/>
      <c r="BT695" s="51"/>
      <c r="BU695" s="51"/>
      <c r="BV695" s="51"/>
      <c r="BW695" s="51"/>
      <c r="BX695" s="51"/>
      <c r="BY695" s="51"/>
      <c r="BZ695" s="51"/>
      <c r="CA695" s="51"/>
      <c r="CB695" s="51"/>
      <c r="CC695" s="51"/>
      <c r="CD695" s="51"/>
      <c r="CE695" s="51"/>
      <c r="CF695" s="51"/>
      <c r="CG695" s="51"/>
      <c r="CH695" s="51"/>
      <c r="CI695" s="51"/>
      <c r="CJ695" s="51"/>
      <c r="CK695" s="51"/>
      <c r="CL695" s="51"/>
      <c r="CM695" s="51"/>
      <c r="CN695" s="51"/>
      <c r="CO695" s="51"/>
      <c r="CP695" s="51"/>
      <c r="CQ695" s="51"/>
      <c r="CR695" s="51"/>
      <c r="CS695" s="51"/>
      <c r="CT695" s="51"/>
      <c r="CU695" s="51"/>
      <c r="CV695" s="51"/>
      <c r="CW695" s="51"/>
      <c r="CX695" s="51"/>
      <c r="CY695" s="51"/>
      <c r="CZ695" s="51"/>
      <c r="DA695" s="51"/>
      <c r="DB695" s="51"/>
      <c r="DC695" s="51"/>
      <c r="DD695" s="51"/>
      <c r="DE695" s="51"/>
      <c r="DF695" s="51"/>
      <c r="DG695" s="51"/>
    </row>
    <row r="696">
      <c r="A696" s="51"/>
      <c r="B696" s="136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51"/>
      <c r="BH696" s="51"/>
      <c r="BI696" s="51"/>
      <c r="BJ696" s="51"/>
      <c r="BK696" s="51"/>
      <c r="BL696" s="51"/>
      <c r="BM696" s="51"/>
      <c r="BN696" s="51"/>
      <c r="BO696" s="51"/>
      <c r="BP696" s="51"/>
      <c r="BQ696" s="51"/>
      <c r="BR696" s="51"/>
      <c r="BS696" s="51"/>
      <c r="BT696" s="51"/>
      <c r="BU696" s="51"/>
      <c r="BV696" s="51"/>
      <c r="BW696" s="51"/>
      <c r="BX696" s="51"/>
      <c r="BY696" s="51"/>
      <c r="BZ696" s="51"/>
      <c r="CA696" s="51"/>
      <c r="CB696" s="51"/>
      <c r="CC696" s="51"/>
      <c r="CD696" s="51"/>
      <c r="CE696" s="51"/>
      <c r="CF696" s="51"/>
      <c r="CG696" s="51"/>
      <c r="CH696" s="51"/>
      <c r="CI696" s="51"/>
      <c r="CJ696" s="51"/>
      <c r="CK696" s="51"/>
      <c r="CL696" s="51"/>
      <c r="CM696" s="51"/>
      <c r="CN696" s="51"/>
      <c r="CO696" s="51"/>
      <c r="CP696" s="51"/>
      <c r="CQ696" s="51"/>
      <c r="CR696" s="51"/>
      <c r="CS696" s="51"/>
      <c r="CT696" s="51"/>
      <c r="CU696" s="51"/>
      <c r="CV696" s="51"/>
      <c r="CW696" s="51"/>
      <c r="CX696" s="51"/>
      <c r="CY696" s="51"/>
      <c r="CZ696" s="51"/>
      <c r="DA696" s="51"/>
      <c r="DB696" s="51"/>
      <c r="DC696" s="51"/>
      <c r="DD696" s="51"/>
      <c r="DE696" s="51"/>
      <c r="DF696" s="51"/>
      <c r="DG696" s="51"/>
    </row>
    <row r="697">
      <c r="A697" s="51"/>
      <c r="B697" s="136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1"/>
      <c r="BH697" s="51"/>
      <c r="BI697" s="51"/>
      <c r="BJ697" s="51"/>
      <c r="BK697" s="51"/>
      <c r="BL697" s="51"/>
      <c r="BM697" s="51"/>
      <c r="BN697" s="51"/>
      <c r="BO697" s="51"/>
      <c r="BP697" s="51"/>
      <c r="BQ697" s="51"/>
      <c r="BR697" s="51"/>
      <c r="BS697" s="51"/>
      <c r="BT697" s="51"/>
      <c r="BU697" s="51"/>
      <c r="BV697" s="51"/>
      <c r="BW697" s="51"/>
      <c r="BX697" s="51"/>
      <c r="BY697" s="51"/>
      <c r="BZ697" s="51"/>
      <c r="CA697" s="51"/>
      <c r="CB697" s="51"/>
      <c r="CC697" s="51"/>
      <c r="CD697" s="51"/>
      <c r="CE697" s="51"/>
      <c r="CF697" s="51"/>
      <c r="CG697" s="51"/>
      <c r="CH697" s="51"/>
      <c r="CI697" s="51"/>
      <c r="CJ697" s="51"/>
      <c r="CK697" s="51"/>
      <c r="CL697" s="51"/>
      <c r="CM697" s="51"/>
      <c r="CN697" s="51"/>
      <c r="CO697" s="51"/>
      <c r="CP697" s="51"/>
      <c r="CQ697" s="51"/>
      <c r="CR697" s="51"/>
      <c r="CS697" s="51"/>
      <c r="CT697" s="51"/>
      <c r="CU697" s="51"/>
      <c r="CV697" s="51"/>
      <c r="CW697" s="51"/>
      <c r="CX697" s="51"/>
      <c r="CY697" s="51"/>
      <c r="CZ697" s="51"/>
      <c r="DA697" s="51"/>
      <c r="DB697" s="51"/>
      <c r="DC697" s="51"/>
      <c r="DD697" s="51"/>
      <c r="DE697" s="51"/>
      <c r="DF697" s="51"/>
      <c r="DG697" s="51"/>
    </row>
    <row r="698">
      <c r="A698" s="51"/>
      <c r="B698" s="136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51"/>
      <c r="BH698" s="51"/>
      <c r="BI698" s="51"/>
      <c r="BJ698" s="51"/>
      <c r="BK698" s="51"/>
      <c r="BL698" s="51"/>
      <c r="BM698" s="51"/>
      <c r="BN698" s="51"/>
      <c r="BO698" s="51"/>
      <c r="BP698" s="51"/>
      <c r="BQ698" s="51"/>
      <c r="BR698" s="51"/>
      <c r="BS698" s="51"/>
      <c r="BT698" s="51"/>
      <c r="BU698" s="51"/>
      <c r="BV698" s="51"/>
      <c r="BW698" s="51"/>
      <c r="BX698" s="51"/>
      <c r="BY698" s="51"/>
      <c r="BZ698" s="51"/>
      <c r="CA698" s="51"/>
      <c r="CB698" s="51"/>
      <c r="CC698" s="51"/>
      <c r="CD698" s="51"/>
      <c r="CE698" s="51"/>
      <c r="CF698" s="51"/>
      <c r="CG698" s="51"/>
      <c r="CH698" s="51"/>
      <c r="CI698" s="51"/>
      <c r="CJ698" s="51"/>
      <c r="CK698" s="51"/>
      <c r="CL698" s="51"/>
      <c r="CM698" s="51"/>
      <c r="CN698" s="51"/>
      <c r="CO698" s="51"/>
      <c r="CP698" s="51"/>
      <c r="CQ698" s="51"/>
      <c r="CR698" s="51"/>
      <c r="CS698" s="51"/>
      <c r="CT698" s="51"/>
      <c r="CU698" s="51"/>
      <c r="CV698" s="51"/>
      <c r="CW698" s="51"/>
      <c r="CX698" s="51"/>
      <c r="CY698" s="51"/>
      <c r="CZ698" s="51"/>
      <c r="DA698" s="51"/>
      <c r="DB698" s="51"/>
      <c r="DC698" s="51"/>
      <c r="DD698" s="51"/>
      <c r="DE698" s="51"/>
      <c r="DF698" s="51"/>
      <c r="DG698" s="51"/>
    </row>
    <row r="699">
      <c r="A699" s="51"/>
      <c r="B699" s="136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51"/>
      <c r="BH699" s="51"/>
      <c r="BI699" s="51"/>
      <c r="BJ699" s="51"/>
      <c r="BK699" s="51"/>
      <c r="BL699" s="51"/>
      <c r="BM699" s="51"/>
      <c r="BN699" s="51"/>
      <c r="BO699" s="51"/>
      <c r="BP699" s="51"/>
      <c r="BQ699" s="51"/>
      <c r="BR699" s="51"/>
      <c r="BS699" s="51"/>
      <c r="BT699" s="51"/>
      <c r="BU699" s="51"/>
      <c r="BV699" s="51"/>
      <c r="BW699" s="51"/>
      <c r="BX699" s="51"/>
      <c r="BY699" s="51"/>
      <c r="BZ699" s="51"/>
      <c r="CA699" s="51"/>
      <c r="CB699" s="51"/>
      <c r="CC699" s="51"/>
      <c r="CD699" s="51"/>
      <c r="CE699" s="51"/>
      <c r="CF699" s="51"/>
      <c r="CG699" s="51"/>
      <c r="CH699" s="51"/>
      <c r="CI699" s="51"/>
      <c r="CJ699" s="51"/>
      <c r="CK699" s="51"/>
      <c r="CL699" s="51"/>
      <c r="CM699" s="51"/>
      <c r="CN699" s="51"/>
      <c r="CO699" s="51"/>
      <c r="CP699" s="51"/>
      <c r="CQ699" s="51"/>
      <c r="CR699" s="51"/>
      <c r="CS699" s="51"/>
      <c r="CT699" s="51"/>
      <c r="CU699" s="51"/>
      <c r="CV699" s="51"/>
      <c r="CW699" s="51"/>
      <c r="CX699" s="51"/>
      <c r="CY699" s="51"/>
      <c r="CZ699" s="51"/>
      <c r="DA699" s="51"/>
      <c r="DB699" s="51"/>
      <c r="DC699" s="51"/>
      <c r="DD699" s="51"/>
      <c r="DE699" s="51"/>
      <c r="DF699" s="51"/>
      <c r="DG699" s="51"/>
    </row>
    <row r="700">
      <c r="A700" s="51"/>
      <c r="B700" s="136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51"/>
      <c r="BH700" s="51"/>
      <c r="BI700" s="51"/>
      <c r="BJ700" s="51"/>
      <c r="BK700" s="51"/>
      <c r="BL700" s="51"/>
      <c r="BM700" s="51"/>
      <c r="BN700" s="51"/>
      <c r="BO700" s="51"/>
      <c r="BP700" s="51"/>
      <c r="BQ700" s="51"/>
      <c r="BR700" s="51"/>
      <c r="BS700" s="51"/>
      <c r="BT700" s="51"/>
      <c r="BU700" s="51"/>
      <c r="BV700" s="51"/>
      <c r="BW700" s="51"/>
      <c r="BX700" s="51"/>
      <c r="BY700" s="51"/>
      <c r="BZ700" s="51"/>
      <c r="CA700" s="51"/>
      <c r="CB700" s="51"/>
      <c r="CC700" s="51"/>
      <c r="CD700" s="51"/>
      <c r="CE700" s="51"/>
      <c r="CF700" s="51"/>
      <c r="CG700" s="51"/>
      <c r="CH700" s="51"/>
      <c r="CI700" s="51"/>
      <c r="CJ700" s="51"/>
      <c r="CK700" s="51"/>
      <c r="CL700" s="51"/>
      <c r="CM700" s="51"/>
      <c r="CN700" s="51"/>
      <c r="CO700" s="51"/>
      <c r="CP700" s="51"/>
      <c r="CQ700" s="51"/>
      <c r="CR700" s="51"/>
      <c r="CS700" s="51"/>
      <c r="CT700" s="51"/>
      <c r="CU700" s="51"/>
      <c r="CV700" s="51"/>
      <c r="CW700" s="51"/>
      <c r="CX700" s="51"/>
      <c r="CY700" s="51"/>
      <c r="CZ700" s="51"/>
      <c r="DA700" s="51"/>
      <c r="DB700" s="51"/>
      <c r="DC700" s="51"/>
      <c r="DD700" s="51"/>
      <c r="DE700" s="51"/>
      <c r="DF700" s="51"/>
      <c r="DG700" s="51"/>
    </row>
    <row r="701">
      <c r="A701" s="51"/>
      <c r="B701" s="136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51"/>
      <c r="BH701" s="51"/>
      <c r="BI701" s="51"/>
      <c r="BJ701" s="51"/>
      <c r="BK701" s="51"/>
      <c r="BL701" s="51"/>
      <c r="BM701" s="51"/>
      <c r="BN701" s="51"/>
      <c r="BO701" s="51"/>
      <c r="BP701" s="51"/>
      <c r="BQ701" s="51"/>
      <c r="BR701" s="51"/>
      <c r="BS701" s="51"/>
      <c r="BT701" s="51"/>
      <c r="BU701" s="51"/>
      <c r="BV701" s="51"/>
      <c r="BW701" s="51"/>
      <c r="BX701" s="51"/>
      <c r="BY701" s="51"/>
      <c r="BZ701" s="51"/>
      <c r="CA701" s="51"/>
      <c r="CB701" s="51"/>
      <c r="CC701" s="51"/>
      <c r="CD701" s="51"/>
      <c r="CE701" s="51"/>
      <c r="CF701" s="51"/>
      <c r="CG701" s="51"/>
      <c r="CH701" s="51"/>
      <c r="CI701" s="51"/>
      <c r="CJ701" s="51"/>
      <c r="CK701" s="51"/>
      <c r="CL701" s="51"/>
      <c r="CM701" s="51"/>
      <c r="CN701" s="51"/>
      <c r="CO701" s="51"/>
      <c r="CP701" s="51"/>
      <c r="CQ701" s="51"/>
      <c r="CR701" s="51"/>
      <c r="CS701" s="51"/>
      <c r="CT701" s="51"/>
      <c r="CU701" s="51"/>
      <c r="CV701" s="51"/>
      <c r="CW701" s="51"/>
      <c r="CX701" s="51"/>
      <c r="CY701" s="51"/>
      <c r="CZ701" s="51"/>
      <c r="DA701" s="51"/>
      <c r="DB701" s="51"/>
      <c r="DC701" s="51"/>
      <c r="DD701" s="51"/>
      <c r="DE701" s="51"/>
      <c r="DF701" s="51"/>
      <c r="DG701" s="51"/>
    </row>
    <row r="702">
      <c r="A702" s="51"/>
      <c r="B702" s="136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51"/>
      <c r="BH702" s="51"/>
      <c r="BI702" s="51"/>
      <c r="BJ702" s="51"/>
      <c r="BK702" s="51"/>
      <c r="BL702" s="51"/>
      <c r="BM702" s="51"/>
      <c r="BN702" s="51"/>
      <c r="BO702" s="51"/>
      <c r="BP702" s="51"/>
      <c r="BQ702" s="51"/>
      <c r="BR702" s="51"/>
      <c r="BS702" s="51"/>
      <c r="BT702" s="51"/>
      <c r="BU702" s="51"/>
      <c r="BV702" s="51"/>
      <c r="BW702" s="51"/>
      <c r="BX702" s="51"/>
      <c r="BY702" s="51"/>
      <c r="BZ702" s="51"/>
      <c r="CA702" s="51"/>
      <c r="CB702" s="51"/>
      <c r="CC702" s="51"/>
      <c r="CD702" s="51"/>
      <c r="CE702" s="51"/>
      <c r="CF702" s="51"/>
      <c r="CG702" s="51"/>
      <c r="CH702" s="51"/>
      <c r="CI702" s="51"/>
      <c r="CJ702" s="51"/>
      <c r="CK702" s="51"/>
      <c r="CL702" s="51"/>
      <c r="CM702" s="51"/>
      <c r="CN702" s="51"/>
      <c r="CO702" s="51"/>
      <c r="CP702" s="51"/>
      <c r="CQ702" s="51"/>
      <c r="CR702" s="51"/>
      <c r="CS702" s="51"/>
      <c r="CT702" s="51"/>
      <c r="CU702" s="51"/>
      <c r="CV702" s="51"/>
      <c r="CW702" s="51"/>
      <c r="CX702" s="51"/>
      <c r="CY702" s="51"/>
      <c r="CZ702" s="51"/>
      <c r="DA702" s="51"/>
      <c r="DB702" s="51"/>
      <c r="DC702" s="51"/>
      <c r="DD702" s="51"/>
      <c r="DE702" s="51"/>
      <c r="DF702" s="51"/>
      <c r="DG702" s="51"/>
    </row>
    <row r="703">
      <c r="A703" s="51"/>
      <c r="B703" s="136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51"/>
      <c r="BH703" s="51"/>
      <c r="BI703" s="51"/>
      <c r="BJ703" s="51"/>
      <c r="BK703" s="51"/>
      <c r="BL703" s="51"/>
      <c r="BM703" s="51"/>
      <c r="BN703" s="51"/>
      <c r="BO703" s="51"/>
      <c r="BP703" s="51"/>
      <c r="BQ703" s="51"/>
      <c r="BR703" s="51"/>
      <c r="BS703" s="51"/>
      <c r="BT703" s="51"/>
      <c r="BU703" s="51"/>
      <c r="BV703" s="51"/>
      <c r="BW703" s="51"/>
      <c r="BX703" s="51"/>
      <c r="BY703" s="51"/>
      <c r="BZ703" s="51"/>
      <c r="CA703" s="51"/>
      <c r="CB703" s="51"/>
      <c r="CC703" s="51"/>
      <c r="CD703" s="51"/>
      <c r="CE703" s="51"/>
      <c r="CF703" s="51"/>
      <c r="CG703" s="51"/>
      <c r="CH703" s="51"/>
      <c r="CI703" s="51"/>
      <c r="CJ703" s="51"/>
      <c r="CK703" s="51"/>
      <c r="CL703" s="51"/>
      <c r="CM703" s="51"/>
      <c r="CN703" s="51"/>
      <c r="CO703" s="51"/>
      <c r="CP703" s="51"/>
      <c r="CQ703" s="51"/>
      <c r="CR703" s="51"/>
      <c r="CS703" s="51"/>
      <c r="CT703" s="51"/>
      <c r="CU703" s="51"/>
      <c r="CV703" s="51"/>
      <c r="CW703" s="51"/>
      <c r="CX703" s="51"/>
      <c r="CY703" s="51"/>
      <c r="CZ703" s="51"/>
      <c r="DA703" s="51"/>
      <c r="DB703" s="51"/>
      <c r="DC703" s="51"/>
      <c r="DD703" s="51"/>
      <c r="DE703" s="51"/>
      <c r="DF703" s="51"/>
      <c r="DG703" s="51"/>
    </row>
    <row r="704">
      <c r="A704" s="51"/>
      <c r="B704" s="136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51"/>
      <c r="BH704" s="51"/>
      <c r="BI704" s="51"/>
      <c r="BJ704" s="51"/>
      <c r="BK704" s="51"/>
      <c r="BL704" s="51"/>
      <c r="BM704" s="51"/>
      <c r="BN704" s="51"/>
      <c r="BO704" s="51"/>
      <c r="BP704" s="51"/>
      <c r="BQ704" s="51"/>
      <c r="BR704" s="51"/>
      <c r="BS704" s="51"/>
      <c r="BT704" s="51"/>
      <c r="BU704" s="51"/>
      <c r="BV704" s="51"/>
      <c r="BW704" s="51"/>
      <c r="BX704" s="51"/>
      <c r="BY704" s="51"/>
      <c r="BZ704" s="51"/>
      <c r="CA704" s="51"/>
      <c r="CB704" s="51"/>
      <c r="CC704" s="51"/>
      <c r="CD704" s="51"/>
      <c r="CE704" s="51"/>
      <c r="CF704" s="51"/>
      <c r="CG704" s="51"/>
      <c r="CH704" s="51"/>
      <c r="CI704" s="51"/>
      <c r="CJ704" s="51"/>
      <c r="CK704" s="51"/>
      <c r="CL704" s="51"/>
      <c r="CM704" s="51"/>
      <c r="CN704" s="51"/>
      <c r="CO704" s="51"/>
      <c r="CP704" s="51"/>
      <c r="CQ704" s="51"/>
      <c r="CR704" s="51"/>
      <c r="CS704" s="51"/>
      <c r="CT704" s="51"/>
      <c r="CU704" s="51"/>
      <c r="CV704" s="51"/>
      <c r="CW704" s="51"/>
      <c r="CX704" s="51"/>
      <c r="CY704" s="51"/>
      <c r="CZ704" s="51"/>
      <c r="DA704" s="51"/>
      <c r="DB704" s="51"/>
      <c r="DC704" s="51"/>
      <c r="DD704" s="51"/>
      <c r="DE704" s="51"/>
      <c r="DF704" s="51"/>
      <c r="DG704" s="51"/>
    </row>
    <row r="705">
      <c r="A705" s="51"/>
      <c r="B705" s="136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51"/>
      <c r="BH705" s="51"/>
      <c r="BI705" s="51"/>
      <c r="BJ705" s="51"/>
      <c r="BK705" s="51"/>
      <c r="BL705" s="51"/>
      <c r="BM705" s="51"/>
      <c r="BN705" s="51"/>
      <c r="BO705" s="51"/>
      <c r="BP705" s="51"/>
      <c r="BQ705" s="51"/>
      <c r="BR705" s="51"/>
      <c r="BS705" s="51"/>
      <c r="BT705" s="51"/>
      <c r="BU705" s="51"/>
      <c r="BV705" s="51"/>
      <c r="BW705" s="51"/>
      <c r="BX705" s="51"/>
      <c r="BY705" s="51"/>
      <c r="BZ705" s="51"/>
      <c r="CA705" s="51"/>
      <c r="CB705" s="51"/>
      <c r="CC705" s="51"/>
      <c r="CD705" s="51"/>
      <c r="CE705" s="51"/>
      <c r="CF705" s="51"/>
      <c r="CG705" s="51"/>
      <c r="CH705" s="51"/>
      <c r="CI705" s="51"/>
      <c r="CJ705" s="51"/>
      <c r="CK705" s="51"/>
      <c r="CL705" s="51"/>
      <c r="CM705" s="51"/>
      <c r="CN705" s="51"/>
      <c r="CO705" s="51"/>
      <c r="CP705" s="51"/>
      <c r="CQ705" s="51"/>
      <c r="CR705" s="51"/>
      <c r="CS705" s="51"/>
      <c r="CT705" s="51"/>
      <c r="CU705" s="51"/>
      <c r="CV705" s="51"/>
      <c r="CW705" s="51"/>
      <c r="CX705" s="51"/>
      <c r="CY705" s="51"/>
      <c r="CZ705" s="51"/>
      <c r="DA705" s="51"/>
      <c r="DB705" s="51"/>
      <c r="DC705" s="51"/>
      <c r="DD705" s="51"/>
      <c r="DE705" s="51"/>
      <c r="DF705" s="51"/>
      <c r="DG705" s="51"/>
    </row>
    <row r="706">
      <c r="A706" s="51"/>
      <c r="B706" s="136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/>
      <c r="BB706" s="51"/>
      <c r="BC706" s="51"/>
      <c r="BD706" s="51"/>
      <c r="BE706" s="51"/>
      <c r="BF706" s="51"/>
      <c r="BG706" s="51"/>
      <c r="BH706" s="51"/>
      <c r="BI706" s="51"/>
      <c r="BJ706" s="51"/>
      <c r="BK706" s="51"/>
      <c r="BL706" s="51"/>
      <c r="BM706" s="51"/>
      <c r="BN706" s="51"/>
      <c r="BO706" s="51"/>
      <c r="BP706" s="51"/>
      <c r="BQ706" s="51"/>
      <c r="BR706" s="51"/>
      <c r="BS706" s="51"/>
      <c r="BT706" s="51"/>
      <c r="BU706" s="51"/>
      <c r="BV706" s="51"/>
      <c r="BW706" s="51"/>
      <c r="BX706" s="51"/>
      <c r="BY706" s="51"/>
      <c r="BZ706" s="51"/>
      <c r="CA706" s="51"/>
      <c r="CB706" s="51"/>
      <c r="CC706" s="51"/>
      <c r="CD706" s="51"/>
      <c r="CE706" s="51"/>
      <c r="CF706" s="51"/>
      <c r="CG706" s="51"/>
      <c r="CH706" s="51"/>
      <c r="CI706" s="51"/>
      <c r="CJ706" s="51"/>
      <c r="CK706" s="51"/>
      <c r="CL706" s="51"/>
      <c r="CM706" s="51"/>
      <c r="CN706" s="51"/>
      <c r="CO706" s="51"/>
      <c r="CP706" s="51"/>
      <c r="CQ706" s="51"/>
      <c r="CR706" s="51"/>
      <c r="CS706" s="51"/>
      <c r="CT706" s="51"/>
      <c r="CU706" s="51"/>
      <c r="CV706" s="51"/>
      <c r="CW706" s="51"/>
      <c r="CX706" s="51"/>
      <c r="CY706" s="51"/>
      <c r="CZ706" s="51"/>
      <c r="DA706" s="51"/>
      <c r="DB706" s="51"/>
      <c r="DC706" s="51"/>
      <c r="DD706" s="51"/>
      <c r="DE706" s="51"/>
      <c r="DF706" s="51"/>
      <c r="DG706" s="51"/>
    </row>
    <row r="707">
      <c r="A707" s="51"/>
      <c r="B707" s="136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51"/>
      <c r="BH707" s="51"/>
      <c r="BI707" s="51"/>
      <c r="BJ707" s="51"/>
      <c r="BK707" s="51"/>
      <c r="BL707" s="51"/>
      <c r="BM707" s="51"/>
      <c r="BN707" s="51"/>
      <c r="BO707" s="51"/>
      <c r="BP707" s="51"/>
      <c r="BQ707" s="51"/>
      <c r="BR707" s="51"/>
      <c r="BS707" s="51"/>
      <c r="BT707" s="51"/>
      <c r="BU707" s="51"/>
      <c r="BV707" s="51"/>
      <c r="BW707" s="51"/>
      <c r="BX707" s="51"/>
      <c r="BY707" s="51"/>
      <c r="BZ707" s="51"/>
      <c r="CA707" s="51"/>
      <c r="CB707" s="51"/>
      <c r="CC707" s="51"/>
      <c r="CD707" s="51"/>
      <c r="CE707" s="51"/>
      <c r="CF707" s="51"/>
      <c r="CG707" s="51"/>
      <c r="CH707" s="51"/>
      <c r="CI707" s="51"/>
      <c r="CJ707" s="51"/>
      <c r="CK707" s="51"/>
      <c r="CL707" s="51"/>
      <c r="CM707" s="51"/>
      <c r="CN707" s="51"/>
      <c r="CO707" s="51"/>
      <c r="CP707" s="51"/>
      <c r="CQ707" s="51"/>
      <c r="CR707" s="51"/>
      <c r="CS707" s="51"/>
      <c r="CT707" s="51"/>
      <c r="CU707" s="51"/>
      <c r="CV707" s="51"/>
      <c r="CW707" s="51"/>
      <c r="CX707" s="51"/>
      <c r="CY707" s="51"/>
      <c r="CZ707" s="51"/>
      <c r="DA707" s="51"/>
      <c r="DB707" s="51"/>
      <c r="DC707" s="51"/>
      <c r="DD707" s="51"/>
      <c r="DE707" s="51"/>
      <c r="DF707" s="51"/>
      <c r="DG707" s="51"/>
    </row>
    <row r="708">
      <c r="A708" s="51"/>
      <c r="B708" s="136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51"/>
      <c r="BL708" s="51"/>
      <c r="BM708" s="51"/>
      <c r="BN708" s="51"/>
      <c r="BO708" s="51"/>
      <c r="BP708" s="51"/>
      <c r="BQ708" s="51"/>
      <c r="BR708" s="51"/>
      <c r="BS708" s="51"/>
      <c r="BT708" s="51"/>
      <c r="BU708" s="51"/>
      <c r="BV708" s="51"/>
      <c r="BW708" s="51"/>
      <c r="BX708" s="51"/>
      <c r="BY708" s="51"/>
      <c r="BZ708" s="51"/>
      <c r="CA708" s="51"/>
      <c r="CB708" s="51"/>
      <c r="CC708" s="51"/>
      <c r="CD708" s="51"/>
      <c r="CE708" s="51"/>
      <c r="CF708" s="51"/>
      <c r="CG708" s="51"/>
      <c r="CH708" s="51"/>
      <c r="CI708" s="51"/>
      <c r="CJ708" s="51"/>
      <c r="CK708" s="51"/>
      <c r="CL708" s="51"/>
      <c r="CM708" s="51"/>
      <c r="CN708" s="51"/>
      <c r="CO708" s="51"/>
      <c r="CP708" s="51"/>
      <c r="CQ708" s="51"/>
      <c r="CR708" s="51"/>
      <c r="CS708" s="51"/>
      <c r="CT708" s="51"/>
      <c r="CU708" s="51"/>
      <c r="CV708" s="51"/>
      <c r="CW708" s="51"/>
      <c r="CX708" s="51"/>
      <c r="CY708" s="51"/>
      <c r="CZ708" s="51"/>
      <c r="DA708" s="51"/>
      <c r="DB708" s="51"/>
      <c r="DC708" s="51"/>
      <c r="DD708" s="51"/>
      <c r="DE708" s="51"/>
      <c r="DF708" s="51"/>
      <c r="DG708" s="51"/>
    </row>
    <row r="709">
      <c r="A709" s="51"/>
      <c r="B709" s="136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51"/>
      <c r="BH709" s="51"/>
      <c r="BI709" s="51"/>
      <c r="BJ709" s="51"/>
      <c r="BK709" s="51"/>
      <c r="BL709" s="51"/>
      <c r="BM709" s="51"/>
      <c r="BN709" s="51"/>
      <c r="BO709" s="51"/>
      <c r="BP709" s="51"/>
      <c r="BQ709" s="51"/>
      <c r="BR709" s="51"/>
      <c r="BS709" s="51"/>
      <c r="BT709" s="51"/>
      <c r="BU709" s="51"/>
      <c r="BV709" s="51"/>
      <c r="BW709" s="51"/>
      <c r="BX709" s="51"/>
      <c r="BY709" s="51"/>
      <c r="BZ709" s="51"/>
      <c r="CA709" s="51"/>
      <c r="CB709" s="51"/>
      <c r="CC709" s="51"/>
      <c r="CD709" s="51"/>
      <c r="CE709" s="51"/>
      <c r="CF709" s="51"/>
      <c r="CG709" s="51"/>
      <c r="CH709" s="51"/>
      <c r="CI709" s="51"/>
      <c r="CJ709" s="51"/>
      <c r="CK709" s="51"/>
      <c r="CL709" s="51"/>
      <c r="CM709" s="51"/>
      <c r="CN709" s="51"/>
      <c r="CO709" s="51"/>
      <c r="CP709" s="51"/>
      <c r="CQ709" s="51"/>
      <c r="CR709" s="51"/>
      <c r="CS709" s="51"/>
      <c r="CT709" s="51"/>
      <c r="CU709" s="51"/>
      <c r="CV709" s="51"/>
      <c r="CW709" s="51"/>
      <c r="CX709" s="51"/>
      <c r="CY709" s="51"/>
      <c r="CZ709" s="51"/>
      <c r="DA709" s="51"/>
      <c r="DB709" s="51"/>
      <c r="DC709" s="51"/>
      <c r="DD709" s="51"/>
      <c r="DE709" s="51"/>
      <c r="DF709" s="51"/>
      <c r="DG709" s="51"/>
    </row>
    <row r="710">
      <c r="A710" s="51"/>
      <c r="B710" s="136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51"/>
      <c r="BH710" s="51"/>
      <c r="BI710" s="51"/>
      <c r="BJ710" s="51"/>
      <c r="BK710" s="51"/>
      <c r="BL710" s="51"/>
      <c r="BM710" s="51"/>
      <c r="BN710" s="51"/>
      <c r="BO710" s="51"/>
      <c r="BP710" s="51"/>
      <c r="BQ710" s="51"/>
      <c r="BR710" s="51"/>
      <c r="BS710" s="51"/>
      <c r="BT710" s="51"/>
      <c r="BU710" s="51"/>
      <c r="BV710" s="51"/>
      <c r="BW710" s="51"/>
      <c r="BX710" s="51"/>
      <c r="BY710" s="51"/>
      <c r="BZ710" s="51"/>
      <c r="CA710" s="51"/>
      <c r="CB710" s="51"/>
      <c r="CC710" s="51"/>
      <c r="CD710" s="51"/>
      <c r="CE710" s="51"/>
      <c r="CF710" s="51"/>
      <c r="CG710" s="51"/>
      <c r="CH710" s="51"/>
      <c r="CI710" s="51"/>
      <c r="CJ710" s="51"/>
      <c r="CK710" s="51"/>
      <c r="CL710" s="51"/>
      <c r="CM710" s="51"/>
      <c r="CN710" s="51"/>
      <c r="CO710" s="51"/>
      <c r="CP710" s="51"/>
      <c r="CQ710" s="51"/>
      <c r="CR710" s="51"/>
      <c r="CS710" s="51"/>
      <c r="CT710" s="51"/>
      <c r="CU710" s="51"/>
      <c r="CV710" s="51"/>
      <c r="CW710" s="51"/>
      <c r="CX710" s="51"/>
      <c r="CY710" s="51"/>
      <c r="CZ710" s="51"/>
      <c r="DA710" s="51"/>
      <c r="DB710" s="51"/>
      <c r="DC710" s="51"/>
      <c r="DD710" s="51"/>
      <c r="DE710" s="51"/>
      <c r="DF710" s="51"/>
      <c r="DG710" s="51"/>
    </row>
    <row r="711">
      <c r="A711" s="51"/>
      <c r="B711" s="136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51"/>
      <c r="BH711" s="51"/>
      <c r="BI711" s="51"/>
      <c r="BJ711" s="51"/>
      <c r="BK711" s="51"/>
      <c r="BL711" s="51"/>
      <c r="BM711" s="51"/>
      <c r="BN711" s="51"/>
      <c r="BO711" s="51"/>
      <c r="BP711" s="51"/>
      <c r="BQ711" s="51"/>
      <c r="BR711" s="51"/>
      <c r="BS711" s="51"/>
      <c r="BT711" s="51"/>
      <c r="BU711" s="51"/>
      <c r="BV711" s="51"/>
      <c r="BW711" s="51"/>
      <c r="BX711" s="51"/>
      <c r="BY711" s="51"/>
      <c r="BZ711" s="51"/>
      <c r="CA711" s="51"/>
      <c r="CB711" s="51"/>
      <c r="CC711" s="51"/>
      <c r="CD711" s="51"/>
      <c r="CE711" s="51"/>
      <c r="CF711" s="51"/>
      <c r="CG711" s="51"/>
      <c r="CH711" s="51"/>
      <c r="CI711" s="51"/>
      <c r="CJ711" s="51"/>
      <c r="CK711" s="51"/>
      <c r="CL711" s="51"/>
      <c r="CM711" s="51"/>
      <c r="CN711" s="51"/>
      <c r="CO711" s="51"/>
      <c r="CP711" s="51"/>
      <c r="CQ711" s="51"/>
      <c r="CR711" s="51"/>
      <c r="CS711" s="51"/>
      <c r="CT711" s="51"/>
      <c r="CU711" s="51"/>
      <c r="CV711" s="51"/>
      <c r="CW711" s="51"/>
      <c r="CX711" s="51"/>
      <c r="CY711" s="51"/>
      <c r="CZ711" s="51"/>
      <c r="DA711" s="51"/>
      <c r="DB711" s="51"/>
      <c r="DC711" s="51"/>
      <c r="DD711" s="51"/>
      <c r="DE711" s="51"/>
      <c r="DF711" s="51"/>
      <c r="DG711" s="51"/>
    </row>
    <row r="712">
      <c r="A712" s="51"/>
      <c r="B712" s="136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51"/>
      <c r="BL712" s="51"/>
      <c r="BM712" s="51"/>
      <c r="BN712" s="51"/>
      <c r="BO712" s="51"/>
      <c r="BP712" s="51"/>
      <c r="BQ712" s="51"/>
      <c r="BR712" s="51"/>
      <c r="BS712" s="51"/>
      <c r="BT712" s="51"/>
      <c r="BU712" s="51"/>
      <c r="BV712" s="51"/>
      <c r="BW712" s="51"/>
      <c r="BX712" s="51"/>
      <c r="BY712" s="51"/>
      <c r="BZ712" s="51"/>
      <c r="CA712" s="51"/>
      <c r="CB712" s="51"/>
      <c r="CC712" s="51"/>
      <c r="CD712" s="51"/>
      <c r="CE712" s="51"/>
      <c r="CF712" s="51"/>
      <c r="CG712" s="51"/>
      <c r="CH712" s="51"/>
      <c r="CI712" s="51"/>
      <c r="CJ712" s="51"/>
      <c r="CK712" s="51"/>
      <c r="CL712" s="51"/>
      <c r="CM712" s="51"/>
      <c r="CN712" s="51"/>
      <c r="CO712" s="51"/>
      <c r="CP712" s="51"/>
      <c r="CQ712" s="51"/>
      <c r="CR712" s="51"/>
      <c r="CS712" s="51"/>
      <c r="CT712" s="51"/>
      <c r="CU712" s="51"/>
      <c r="CV712" s="51"/>
      <c r="CW712" s="51"/>
      <c r="CX712" s="51"/>
      <c r="CY712" s="51"/>
      <c r="CZ712" s="51"/>
      <c r="DA712" s="51"/>
      <c r="DB712" s="51"/>
      <c r="DC712" s="51"/>
      <c r="DD712" s="51"/>
      <c r="DE712" s="51"/>
      <c r="DF712" s="51"/>
      <c r="DG712" s="51"/>
    </row>
    <row r="713">
      <c r="A713" s="51"/>
      <c r="B713" s="136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51"/>
      <c r="BL713" s="51"/>
      <c r="BM713" s="51"/>
      <c r="BN713" s="51"/>
      <c r="BO713" s="51"/>
      <c r="BP713" s="51"/>
      <c r="BQ713" s="51"/>
      <c r="BR713" s="51"/>
      <c r="BS713" s="51"/>
      <c r="BT713" s="51"/>
      <c r="BU713" s="51"/>
      <c r="BV713" s="51"/>
      <c r="BW713" s="51"/>
      <c r="BX713" s="51"/>
      <c r="BY713" s="51"/>
      <c r="BZ713" s="51"/>
      <c r="CA713" s="51"/>
      <c r="CB713" s="51"/>
      <c r="CC713" s="51"/>
      <c r="CD713" s="51"/>
      <c r="CE713" s="51"/>
      <c r="CF713" s="51"/>
      <c r="CG713" s="51"/>
      <c r="CH713" s="51"/>
      <c r="CI713" s="51"/>
      <c r="CJ713" s="51"/>
      <c r="CK713" s="51"/>
      <c r="CL713" s="51"/>
      <c r="CM713" s="51"/>
      <c r="CN713" s="51"/>
      <c r="CO713" s="51"/>
      <c r="CP713" s="51"/>
      <c r="CQ713" s="51"/>
      <c r="CR713" s="51"/>
      <c r="CS713" s="51"/>
      <c r="CT713" s="51"/>
      <c r="CU713" s="51"/>
      <c r="CV713" s="51"/>
      <c r="CW713" s="51"/>
      <c r="CX713" s="51"/>
      <c r="CY713" s="51"/>
      <c r="CZ713" s="51"/>
      <c r="DA713" s="51"/>
      <c r="DB713" s="51"/>
      <c r="DC713" s="51"/>
      <c r="DD713" s="51"/>
      <c r="DE713" s="51"/>
      <c r="DF713" s="51"/>
      <c r="DG713" s="51"/>
    </row>
    <row r="714">
      <c r="A714" s="51"/>
      <c r="B714" s="136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51"/>
      <c r="BL714" s="51"/>
      <c r="BM714" s="51"/>
      <c r="BN714" s="51"/>
      <c r="BO714" s="51"/>
      <c r="BP714" s="51"/>
      <c r="BQ714" s="51"/>
      <c r="BR714" s="51"/>
      <c r="BS714" s="51"/>
      <c r="BT714" s="51"/>
      <c r="BU714" s="51"/>
      <c r="BV714" s="51"/>
      <c r="BW714" s="51"/>
      <c r="BX714" s="51"/>
      <c r="BY714" s="51"/>
      <c r="BZ714" s="51"/>
      <c r="CA714" s="51"/>
      <c r="CB714" s="51"/>
      <c r="CC714" s="51"/>
      <c r="CD714" s="51"/>
      <c r="CE714" s="51"/>
      <c r="CF714" s="51"/>
      <c r="CG714" s="51"/>
      <c r="CH714" s="51"/>
      <c r="CI714" s="51"/>
      <c r="CJ714" s="51"/>
      <c r="CK714" s="51"/>
      <c r="CL714" s="51"/>
      <c r="CM714" s="51"/>
      <c r="CN714" s="51"/>
      <c r="CO714" s="51"/>
      <c r="CP714" s="51"/>
      <c r="CQ714" s="51"/>
      <c r="CR714" s="51"/>
      <c r="CS714" s="51"/>
      <c r="CT714" s="51"/>
      <c r="CU714" s="51"/>
      <c r="CV714" s="51"/>
      <c r="CW714" s="51"/>
      <c r="CX714" s="51"/>
      <c r="CY714" s="51"/>
      <c r="CZ714" s="51"/>
      <c r="DA714" s="51"/>
      <c r="DB714" s="51"/>
      <c r="DC714" s="51"/>
      <c r="DD714" s="51"/>
      <c r="DE714" s="51"/>
      <c r="DF714" s="51"/>
      <c r="DG714" s="51"/>
    </row>
    <row r="715">
      <c r="A715" s="51"/>
      <c r="B715" s="136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51"/>
      <c r="BL715" s="51"/>
      <c r="BM715" s="51"/>
      <c r="BN715" s="51"/>
      <c r="BO715" s="51"/>
      <c r="BP715" s="51"/>
      <c r="BQ715" s="51"/>
      <c r="BR715" s="51"/>
      <c r="BS715" s="51"/>
      <c r="BT715" s="51"/>
      <c r="BU715" s="51"/>
      <c r="BV715" s="51"/>
      <c r="BW715" s="51"/>
      <c r="BX715" s="51"/>
      <c r="BY715" s="51"/>
      <c r="BZ715" s="51"/>
      <c r="CA715" s="51"/>
      <c r="CB715" s="51"/>
      <c r="CC715" s="51"/>
      <c r="CD715" s="51"/>
      <c r="CE715" s="51"/>
      <c r="CF715" s="51"/>
      <c r="CG715" s="51"/>
      <c r="CH715" s="51"/>
      <c r="CI715" s="51"/>
      <c r="CJ715" s="51"/>
      <c r="CK715" s="51"/>
      <c r="CL715" s="51"/>
      <c r="CM715" s="51"/>
      <c r="CN715" s="51"/>
      <c r="CO715" s="51"/>
      <c r="CP715" s="51"/>
      <c r="CQ715" s="51"/>
      <c r="CR715" s="51"/>
      <c r="CS715" s="51"/>
      <c r="CT715" s="51"/>
      <c r="CU715" s="51"/>
      <c r="CV715" s="51"/>
      <c r="CW715" s="51"/>
      <c r="CX715" s="51"/>
      <c r="CY715" s="51"/>
      <c r="CZ715" s="51"/>
      <c r="DA715" s="51"/>
      <c r="DB715" s="51"/>
      <c r="DC715" s="51"/>
      <c r="DD715" s="51"/>
      <c r="DE715" s="51"/>
      <c r="DF715" s="51"/>
      <c r="DG715" s="51"/>
    </row>
    <row r="716">
      <c r="A716" s="51"/>
      <c r="B716" s="136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51"/>
      <c r="BH716" s="51"/>
      <c r="BI716" s="51"/>
      <c r="BJ716" s="51"/>
      <c r="BK716" s="51"/>
      <c r="BL716" s="51"/>
      <c r="BM716" s="51"/>
      <c r="BN716" s="51"/>
      <c r="BO716" s="51"/>
      <c r="BP716" s="51"/>
      <c r="BQ716" s="51"/>
      <c r="BR716" s="51"/>
      <c r="BS716" s="51"/>
      <c r="BT716" s="51"/>
      <c r="BU716" s="51"/>
      <c r="BV716" s="51"/>
      <c r="BW716" s="51"/>
      <c r="BX716" s="51"/>
      <c r="BY716" s="51"/>
      <c r="BZ716" s="51"/>
      <c r="CA716" s="51"/>
      <c r="CB716" s="51"/>
      <c r="CC716" s="51"/>
      <c r="CD716" s="51"/>
      <c r="CE716" s="51"/>
      <c r="CF716" s="51"/>
      <c r="CG716" s="51"/>
      <c r="CH716" s="51"/>
      <c r="CI716" s="51"/>
      <c r="CJ716" s="51"/>
      <c r="CK716" s="51"/>
      <c r="CL716" s="51"/>
      <c r="CM716" s="51"/>
      <c r="CN716" s="51"/>
      <c r="CO716" s="51"/>
      <c r="CP716" s="51"/>
      <c r="CQ716" s="51"/>
      <c r="CR716" s="51"/>
      <c r="CS716" s="51"/>
      <c r="CT716" s="51"/>
      <c r="CU716" s="51"/>
      <c r="CV716" s="51"/>
      <c r="CW716" s="51"/>
      <c r="CX716" s="51"/>
      <c r="CY716" s="51"/>
      <c r="CZ716" s="51"/>
      <c r="DA716" s="51"/>
      <c r="DB716" s="51"/>
      <c r="DC716" s="51"/>
      <c r="DD716" s="51"/>
      <c r="DE716" s="51"/>
      <c r="DF716" s="51"/>
      <c r="DG716" s="51"/>
    </row>
    <row r="717">
      <c r="A717" s="51"/>
      <c r="B717" s="136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51"/>
      <c r="BH717" s="51"/>
      <c r="BI717" s="51"/>
      <c r="BJ717" s="51"/>
      <c r="BK717" s="51"/>
      <c r="BL717" s="51"/>
      <c r="BM717" s="51"/>
      <c r="BN717" s="51"/>
      <c r="BO717" s="51"/>
      <c r="BP717" s="51"/>
      <c r="BQ717" s="51"/>
      <c r="BR717" s="51"/>
      <c r="BS717" s="51"/>
      <c r="BT717" s="51"/>
      <c r="BU717" s="51"/>
      <c r="BV717" s="51"/>
      <c r="BW717" s="51"/>
      <c r="BX717" s="51"/>
      <c r="BY717" s="51"/>
      <c r="BZ717" s="51"/>
      <c r="CA717" s="51"/>
      <c r="CB717" s="51"/>
      <c r="CC717" s="51"/>
      <c r="CD717" s="51"/>
      <c r="CE717" s="51"/>
      <c r="CF717" s="51"/>
      <c r="CG717" s="51"/>
      <c r="CH717" s="51"/>
      <c r="CI717" s="51"/>
      <c r="CJ717" s="51"/>
      <c r="CK717" s="51"/>
      <c r="CL717" s="51"/>
      <c r="CM717" s="51"/>
      <c r="CN717" s="51"/>
      <c r="CO717" s="51"/>
      <c r="CP717" s="51"/>
      <c r="CQ717" s="51"/>
      <c r="CR717" s="51"/>
      <c r="CS717" s="51"/>
      <c r="CT717" s="51"/>
      <c r="CU717" s="51"/>
      <c r="CV717" s="51"/>
      <c r="CW717" s="51"/>
      <c r="CX717" s="51"/>
      <c r="CY717" s="51"/>
      <c r="CZ717" s="51"/>
      <c r="DA717" s="51"/>
      <c r="DB717" s="51"/>
      <c r="DC717" s="51"/>
      <c r="DD717" s="51"/>
      <c r="DE717" s="51"/>
      <c r="DF717" s="51"/>
      <c r="DG717" s="51"/>
    </row>
    <row r="718">
      <c r="A718" s="51"/>
      <c r="B718" s="136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51"/>
      <c r="BH718" s="51"/>
      <c r="BI718" s="51"/>
      <c r="BJ718" s="51"/>
      <c r="BK718" s="51"/>
      <c r="BL718" s="51"/>
      <c r="BM718" s="51"/>
      <c r="BN718" s="51"/>
      <c r="BO718" s="51"/>
      <c r="BP718" s="51"/>
      <c r="BQ718" s="51"/>
      <c r="BR718" s="51"/>
      <c r="BS718" s="51"/>
      <c r="BT718" s="51"/>
      <c r="BU718" s="51"/>
      <c r="BV718" s="51"/>
      <c r="BW718" s="51"/>
      <c r="BX718" s="51"/>
      <c r="BY718" s="51"/>
      <c r="BZ718" s="51"/>
      <c r="CA718" s="51"/>
      <c r="CB718" s="51"/>
      <c r="CC718" s="51"/>
      <c r="CD718" s="51"/>
      <c r="CE718" s="51"/>
      <c r="CF718" s="51"/>
      <c r="CG718" s="51"/>
      <c r="CH718" s="51"/>
      <c r="CI718" s="51"/>
      <c r="CJ718" s="51"/>
      <c r="CK718" s="51"/>
      <c r="CL718" s="51"/>
      <c r="CM718" s="51"/>
      <c r="CN718" s="51"/>
      <c r="CO718" s="51"/>
      <c r="CP718" s="51"/>
      <c r="CQ718" s="51"/>
      <c r="CR718" s="51"/>
      <c r="CS718" s="51"/>
      <c r="CT718" s="51"/>
      <c r="CU718" s="51"/>
      <c r="CV718" s="51"/>
      <c r="CW718" s="51"/>
      <c r="CX718" s="51"/>
      <c r="CY718" s="51"/>
      <c r="CZ718" s="51"/>
      <c r="DA718" s="51"/>
      <c r="DB718" s="51"/>
      <c r="DC718" s="51"/>
      <c r="DD718" s="51"/>
      <c r="DE718" s="51"/>
      <c r="DF718" s="51"/>
      <c r="DG718" s="51"/>
    </row>
    <row r="719">
      <c r="A719" s="51"/>
      <c r="B719" s="136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51"/>
      <c r="BH719" s="51"/>
      <c r="BI719" s="51"/>
      <c r="BJ719" s="51"/>
      <c r="BK719" s="51"/>
      <c r="BL719" s="51"/>
      <c r="BM719" s="51"/>
      <c r="BN719" s="51"/>
      <c r="BO719" s="51"/>
      <c r="BP719" s="51"/>
      <c r="BQ719" s="51"/>
      <c r="BR719" s="51"/>
      <c r="BS719" s="51"/>
      <c r="BT719" s="51"/>
      <c r="BU719" s="51"/>
      <c r="BV719" s="51"/>
      <c r="BW719" s="51"/>
      <c r="BX719" s="51"/>
      <c r="BY719" s="51"/>
      <c r="BZ719" s="51"/>
      <c r="CA719" s="51"/>
      <c r="CB719" s="51"/>
      <c r="CC719" s="51"/>
      <c r="CD719" s="51"/>
      <c r="CE719" s="51"/>
      <c r="CF719" s="51"/>
      <c r="CG719" s="51"/>
      <c r="CH719" s="51"/>
      <c r="CI719" s="51"/>
      <c r="CJ719" s="51"/>
      <c r="CK719" s="51"/>
      <c r="CL719" s="51"/>
      <c r="CM719" s="51"/>
      <c r="CN719" s="51"/>
      <c r="CO719" s="51"/>
      <c r="CP719" s="51"/>
      <c r="CQ719" s="51"/>
      <c r="CR719" s="51"/>
      <c r="CS719" s="51"/>
      <c r="CT719" s="51"/>
      <c r="CU719" s="51"/>
      <c r="CV719" s="51"/>
      <c r="CW719" s="51"/>
      <c r="CX719" s="51"/>
      <c r="CY719" s="51"/>
      <c r="CZ719" s="51"/>
      <c r="DA719" s="51"/>
      <c r="DB719" s="51"/>
      <c r="DC719" s="51"/>
      <c r="DD719" s="51"/>
      <c r="DE719" s="51"/>
      <c r="DF719" s="51"/>
      <c r="DG719" s="51"/>
    </row>
    <row r="720">
      <c r="A720" s="51"/>
      <c r="B720" s="136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51"/>
      <c r="BL720" s="51"/>
      <c r="BM720" s="51"/>
      <c r="BN720" s="51"/>
      <c r="BO720" s="51"/>
      <c r="BP720" s="51"/>
      <c r="BQ720" s="51"/>
      <c r="BR720" s="51"/>
      <c r="BS720" s="51"/>
      <c r="BT720" s="51"/>
      <c r="BU720" s="51"/>
      <c r="BV720" s="51"/>
      <c r="BW720" s="51"/>
      <c r="BX720" s="51"/>
      <c r="BY720" s="51"/>
      <c r="BZ720" s="51"/>
      <c r="CA720" s="51"/>
      <c r="CB720" s="51"/>
      <c r="CC720" s="51"/>
      <c r="CD720" s="51"/>
      <c r="CE720" s="51"/>
      <c r="CF720" s="51"/>
      <c r="CG720" s="51"/>
      <c r="CH720" s="51"/>
      <c r="CI720" s="51"/>
      <c r="CJ720" s="51"/>
      <c r="CK720" s="51"/>
      <c r="CL720" s="51"/>
      <c r="CM720" s="51"/>
      <c r="CN720" s="51"/>
      <c r="CO720" s="51"/>
      <c r="CP720" s="51"/>
      <c r="CQ720" s="51"/>
      <c r="CR720" s="51"/>
      <c r="CS720" s="51"/>
      <c r="CT720" s="51"/>
      <c r="CU720" s="51"/>
      <c r="CV720" s="51"/>
      <c r="CW720" s="51"/>
      <c r="CX720" s="51"/>
      <c r="CY720" s="51"/>
      <c r="CZ720" s="51"/>
      <c r="DA720" s="51"/>
      <c r="DB720" s="51"/>
      <c r="DC720" s="51"/>
      <c r="DD720" s="51"/>
      <c r="DE720" s="51"/>
      <c r="DF720" s="51"/>
      <c r="DG720" s="51"/>
    </row>
    <row r="721">
      <c r="A721" s="51"/>
      <c r="B721" s="136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51"/>
      <c r="BL721" s="51"/>
      <c r="BM721" s="51"/>
      <c r="BN721" s="51"/>
      <c r="BO721" s="51"/>
      <c r="BP721" s="51"/>
      <c r="BQ721" s="51"/>
      <c r="BR721" s="51"/>
      <c r="BS721" s="51"/>
      <c r="BT721" s="51"/>
      <c r="BU721" s="51"/>
      <c r="BV721" s="51"/>
      <c r="BW721" s="51"/>
      <c r="BX721" s="51"/>
      <c r="BY721" s="51"/>
      <c r="BZ721" s="51"/>
      <c r="CA721" s="51"/>
      <c r="CB721" s="51"/>
      <c r="CC721" s="51"/>
      <c r="CD721" s="51"/>
      <c r="CE721" s="51"/>
      <c r="CF721" s="51"/>
      <c r="CG721" s="51"/>
      <c r="CH721" s="51"/>
      <c r="CI721" s="51"/>
      <c r="CJ721" s="51"/>
      <c r="CK721" s="51"/>
      <c r="CL721" s="51"/>
      <c r="CM721" s="51"/>
      <c r="CN721" s="51"/>
      <c r="CO721" s="51"/>
      <c r="CP721" s="51"/>
      <c r="CQ721" s="51"/>
      <c r="CR721" s="51"/>
      <c r="CS721" s="51"/>
      <c r="CT721" s="51"/>
      <c r="CU721" s="51"/>
      <c r="CV721" s="51"/>
      <c r="CW721" s="51"/>
      <c r="CX721" s="51"/>
      <c r="CY721" s="51"/>
      <c r="CZ721" s="51"/>
      <c r="DA721" s="51"/>
      <c r="DB721" s="51"/>
      <c r="DC721" s="51"/>
      <c r="DD721" s="51"/>
      <c r="DE721" s="51"/>
      <c r="DF721" s="51"/>
      <c r="DG721" s="51"/>
    </row>
    <row r="722">
      <c r="A722" s="51"/>
      <c r="B722" s="136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51"/>
      <c r="BL722" s="51"/>
      <c r="BM722" s="51"/>
      <c r="BN722" s="51"/>
      <c r="BO722" s="51"/>
      <c r="BP722" s="51"/>
      <c r="BQ722" s="51"/>
      <c r="BR722" s="51"/>
      <c r="BS722" s="51"/>
      <c r="BT722" s="51"/>
      <c r="BU722" s="51"/>
      <c r="BV722" s="51"/>
      <c r="BW722" s="51"/>
      <c r="BX722" s="51"/>
      <c r="BY722" s="51"/>
      <c r="BZ722" s="51"/>
      <c r="CA722" s="51"/>
      <c r="CB722" s="51"/>
      <c r="CC722" s="51"/>
      <c r="CD722" s="51"/>
      <c r="CE722" s="51"/>
      <c r="CF722" s="51"/>
      <c r="CG722" s="51"/>
      <c r="CH722" s="51"/>
      <c r="CI722" s="51"/>
      <c r="CJ722" s="51"/>
      <c r="CK722" s="51"/>
      <c r="CL722" s="51"/>
      <c r="CM722" s="51"/>
      <c r="CN722" s="51"/>
      <c r="CO722" s="51"/>
      <c r="CP722" s="51"/>
      <c r="CQ722" s="51"/>
      <c r="CR722" s="51"/>
      <c r="CS722" s="51"/>
      <c r="CT722" s="51"/>
      <c r="CU722" s="51"/>
      <c r="CV722" s="51"/>
      <c r="CW722" s="51"/>
      <c r="CX722" s="51"/>
      <c r="CY722" s="51"/>
      <c r="CZ722" s="51"/>
      <c r="DA722" s="51"/>
      <c r="DB722" s="51"/>
      <c r="DC722" s="51"/>
      <c r="DD722" s="51"/>
      <c r="DE722" s="51"/>
      <c r="DF722" s="51"/>
      <c r="DG722" s="51"/>
    </row>
    <row r="723">
      <c r="A723" s="51"/>
      <c r="B723" s="136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51"/>
      <c r="BL723" s="51"/>
      <c r="BM723" s="51"/>
      <c r="BN723" s="51"/>
      <c r="BO723" s="51"/>
      <c r="BP723" s="51"/>
      <c r="BQ723" s="51"/>
      <c r="BR723" s="51"/>
      <c r="BS723" s="51"/>
      <c r="BT723" s="51"/>
      <c r="BU723" s="51"/>
      <c r="BV723" s="51"/>
      <c r="BW723" s="51"/>
      <c r="BX723" s="51"/>
      <c r="BY723" s="51"/>
      <c r="BZ723" s="51"/>
      <c r="CA723" s="51"/>
      <c r="CB723" s="51"/>
      <c r="CC723" s="51"/>
      <c r="CD723" s="51"/>
      <c r="CE723" s="51"/>
      <c r="CF723" s="51"/>
      <c r="CG723" s="51"/>
      <c r="CH723" s="51"/>
      <c r="CI723" s="51"/>
      <c r="CJ723" s="51"/>
      <c r="CK723" s="51"/>
      <c r="CL723" s="51"/>
      <c r="CM723" s="51"/>
      <c r="CN723" s="51"/>
      <c r="CO723" s="51"/>
      <c r="CP723" s="51"/>
      <c r="CQ723" s="51"/>
      <c r="CR723" s="51"/>
      <c r="CS723" s="51"/>
      <c r="CT723" s="51"/>
      <c r="CU723" s="51"/>
      <c r="CV723" s="51"/>
      <c r="CW723" s="51"/>
      <c r="CX723" s="51"/>
      <c r="CY723" s="51"/>
      <c r="CZ723" s="51"/>
      <c r="DA723" s="51"/>
      <c r="DB723" s="51"/>
      <c r="DC723" s="51"/>
      <c r="DD723" s="51"/>
      <c r="DE723" s="51"/>
      <c r="DF723" s="51"/>
      <c r="DG723" s="51"/>
    </row>
    <row r="724">
      <c r="A724" s="51"/>
      <c r="B724" s="136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51"/>
      <c r="BH724" s="51"/>
      <c r="BI724" s="51"/>
      <c r="BJ724" s="51"/>
      <c r="BK724" s="51"/>
      <c r="BL724" s="51"/>
      <c r="BM724" s="51"/>
      <c r="BN724" s="51"/>
      <c r="BO724" s="51"/>
      <c r="BP724" s="51"/>
      <c r="BQ724" s="51"/>
      <c r="BR724" s="51"/>
      <c r="BS724" s="51"/>
      <c r="BT724" s="51"/>
      <c r="BU724" s="51"/>
      <c r="BV724" s="51"/>
      <c r="BW724" s="51"/>
      <c r="BX724" s="51"/>
      <c r="BY724" s="51"/>
      <c r="BZ724" s="51"/>
      <c r="CA724" s="51"/>
      <c r="CB724" s="51"/>
      <c r="CC724" s="51"/>
      <c r="CD724" s="51"/>
      <c r="CE724" s="51"/>
      <c r="CF724" s="51"/>
      <c r="CG724" s="51"/>
      <c r="CH724" s="51"/>
      <c r="CI724" s="51"/>
      <c r="CJ724" s="51"/>
      <c r="CK724" s="51"/>
      <c r="CL724" s="51"/>
      <c r="CM724" s="51"/>
      <c r="CN724" s="51"/>
      <c r="CO724" s="51"/>
      <c r="CP724" s="51"/>
      <c r="CQ724" s="51"/>
      <c r="CR724" s="51"/>
      <c r="CS724" s="51"/>
      <c r="CT724" s="51"/>
      <c r="CU724" s="51"/>
      <c r="CV724" s="51"/>
      <c r="CW724" s="51"/>
      <c r="CX724" s="51"/>
      <c r="CY724" s="51"/>
      <c r="CZ724" s="51"/>
      <c r="DA724" s="51"/>
      <c r="DB724" s="51"/>
      <c r="DC724" s="51"/>
      <c r="DD724" s="51"/>
      <c r="DE724" s="51"/>
      <c r="DF724" s="51"/>
      <c r="DG724" s="51"/>
    </row>
    <row r="725">
      <c r="A725" s="51"/>
      <c r="B725" s="136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51"/>
      <c r="BH725" s="51"/>
      <c r="BI725" s="51"/>
      <c r="BJ725" s="51"/>
      <c r="BK725" s="51"/>
      <c r="BL725" s="51"/>
      <c r="BM725" s="51"/>
      <c r="BN725" s="51"/>
      <c r="BO725" s="51"/>
      <c r="BP725" s="51"/>
      <c r="BQ725" s="51"/>
      <c r="BR725" s="51"/>
      <c r="BS725" s="51"/>
      <c r="BT725" s="51"/>
      <c r="BU725" s="51"/>
      <c r="BV725" s="51"/>
      <c r="BW725" s="51"/>
      <c r="BX725" s="51"/>
      <c r="BY725" s="51"/>
      <c r="BZ725" s="51"/>
      <c r="CA725" s="51"/>
      <c r="CB725" s="51"/>
      <c r="CC725" s="51"/>
      <c r="CD725" s="51"/>
      <c r="CE725" s="51"/>
      <c r="CF725" s="51"/>
      <c r="CG725" s="51"/>
      <c r="CH725" s="51"/>
      <c r="CI725" s="51"/>
      <c r="CJ725" s="51"/>
      <c r="CK725" s="51"/>
      <c r="CL725" s="51"/>
      <c r="CM725" s="51"/>
      <c r="CN725" s="51"/>
      <c r="CO725" s="51"/>
      <c r="CP725" s="51"/>
      <c r="CQ725" s="51"/>
      <c r="CR725" s="51"/>
      <c r="CS725" s="51"/>
      <c r="CT725" s="51"/>
      <c r="CU725" s="51"/>
      <c r="CV725" s="51"/>
      <c r="CW725" s="51"/>
      <c r="CX725" s="51"/>
      <c r="CY725" s="51"/>
      <c r="CZ725" s="51"/>
      <c r="DA725" s="51"/>
      <c r="DB725" s="51"/>
      <c r="DC725" s="51"/>
      <c r="DD725" s="51"/>
      <c r="DE725" s="51"/>
      <c r="DF725" s="51"/>
      <c r="DG725" s="51"/>
    </row>
    <row r="726">
      <c r="A726" s="51"/>
      <c r="B726" s="136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51"/>
      <c r="BH726" s="51"/>
      <c r="BI726" s="51"/>
      <c r="BJ726" s="51"/>
      <c r="BK726" s="51"/>
      <c r="BL726" s="51"/>
      <c r="BM726" s="51"/>
      <c r="BN726" s="51"/>
      <c r="BO726" s="51"/>
      <c r="BP726" s="51"/>
      <c r="BQ726" s="51"/>
      <c r="BR726" s="51"/>
      <c r="BS726" s="51"/>
      <c r="BT726" s="51"/>
      <c r="BU726" s="51"/>
      <c r="BV726" s="51"/>
      <c r="BW726" s="51"/>
      <c r="BX726" s="51"/>
      <c r="BY726" s="51"/>
      <c r="BZ726" s="51"/>
      <c r="CA726" s="51"/>
      <c r="CB726" s="51"/>
      <c r="CC726" s="51"/>
      <c r="CD726" s="51"/>
      <c r="CE726" s="51"/>
      <c r="CF726" s="51"/>
      <c r="CG726" s="51"/>
      <c r="CH726" s="51"/>
      <c r="CI726" s="51"/>
      <c r="CJ726" s="51"/>
      <c r="CK726" s="51"/>
      <c r="CL726" s="51"/>
      <c r="CM726" s="51"/>
      <c r="CN726" s="51"/>
      <c r="CO726" s="51"/>
      <c r="CP726" s="51"/>
      <c r="CQ726" s="51"/>
      <c r="CR726" s="51"/>
      <c r="CS726" s="51"/>
      <c r="CT726" s="51"/>
      <c r="CU726" s="51"/>
      <c r="CV726" s="51"/>
      <c r="CW726" s="51"/>
      <c r="CX726" s="51"/>
      <c r="CY726" s="51"/>
      <c r="CZ726" s="51"/>
      <c r="DA726" s="51"/>
      <c r="DB726" s="51"/>
      <c r="DC726" s="51"/>
      <c r="DD726" s="51"/>
      <c r="DE726" s="51"/>
      <c r="DF726" s="51"/>
      <c r="DG726" s="51"/>
    </row>
    <row r="727">
      <c r="A727" s="51"/>
      <c r="B727" s="136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51"/>
      <c r="BH727" s="51"/>
      <c r="BI727" s="51"/>
      <c r="BJ727" s="51"/>
      <c r="BK727" s="51"/>
      <c r="BL727" s="51"/>
      <c r="BM727" s="51"/>
      <c r="BN727" s="51"/>
      <c r="BO727" s="51"/>
      <c r="BP727" s="51"/>
      <c r="BQ727" s="51"/>
      <c r="BR727" s="51"/>
      <c r="BS727" s="51"/>
      <c r="BT727" s="51"/>
      <c r="BU727" s="51"/>
      <c r="BV727" s="51"/>
      <c r="BW727" s="51"/>
      <c r="BX727" s="51"/>
      <c r="BY727" s="51"/>
      <c r="BZ727" s="51"/>
      <c r="CA727" s="51"/>
      <c r="CB727" s="51"/>
      <c r="CC727" s="51"/>
      <c r="CD727" s="51"/>
      <c r="CE727" s="51"/>
      <c r="CF727" s="51"/>
      <c r="CG727" s="51"/>
      <c r="CH727" s="51"/>
      <c r="CI727" s="51"/>
      <c r="CJ727" s="51"/>
      <c r="CK727" s="51"/>
      <c r="CL727" s="51"/>
      <c r="CM727" s="51"/>
      <c r="CN727" s="51"/>
      <c r="CO727" s="51"/>
      <c r="CP727" s="51"/>
      <c r="CQ727" s="51"/>
      <c r="CR727" s="51"/>
      <c r="CS727" s="51"/>
      <c r="CT727" s="51"/>
      <c r="CU727" s="51"/>
      <c r="CV727" s="51"/>
      <c r="CW727" s="51"/>
      <c r="CX727" s="51"/>
      <c r="CY727" s="51"/>
      <c r="CZ727" s="51"/>
      <c r="DA727" s="51"/>
      <c r="DB727" s="51"/>
      <c r="DC727" s="51"/>
      <c r="DD727" s="51"/>
      <c r="DE727" s="51"/>
      <c r="DF727" s="51"/>
      <c r="DG727" s="51"/>
    </row>
    <row r="728">
      <c r="A728" s="51"/>
      <c r="B728" s="136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51"/>
      <c r="BH728" s="51"/>
      <c r="BI728" s="51"/>
      <c r="BJ728" s="51"/>
      <c r="BK728" s="51"/>
      <c r="BL728" s="51"/>
      <c r="BM728" s="51"/>
      <c r="BN728" s="51"/>
      <c r="BO728" s="51"/>
      <c r="BP728" s="51"/>
      <c r="BQ728" s="51"/>
      <c r="BR728" s="51"/>
      <c r="BS728" s="51"/>
      <c r="BT728" s="51"/>
      <c r="BU728" s="51"/>
      <c r="BV728" s="51"/>
      <c r="BW728" s="51"/>
      <c r="BX728" s="51"/>
      <c r="BY728" s="51"/>
      <c r="BZ728" s="51"/>
      <c r="CA728" s="51"/>
      <c r="CB728" s="51"/>
      <c r="CC728" s="51"/>
      <c r="CD728" s="51"/>
      <c r="CE728" s="51"/>
      <c r="CF728" s="51"/>
      <c r="CG728" s="51"/>
      <c r="CH728" s="51"/>
      <c r="CI728" s="51"/>
      <c r="CJ728" s="51"/>
      <c r="CK728" s="51"/>
      <c r="CL728" s="51"/>
      <c r="CM728" s="51"/>
      <c r="CN728" s="51"/>
      <c r="CO728" s="51"/>
      <c r="CP728" s="51"/>
      <c r="CQ728" s="51"/>
      <c r="CR728" s="51"/>
      <c r="CS728" s="51"/>
      <c r="CT728" s="51"/>
      <c r="CU728" s="51"/>
      <c r="CV728" s="51"/>
      <c r="CW728" s="51"/>
      <c r="CX728" s="51"/>
      <c r="CY728" s="51"/>
      <c r="CZ728" s="51"/>
      <c r="DA728" s="51"/>
      <c r="DB728" s="51"/>
      <c r="DC728" s="51"/>
      <c r="DD728" s="51"/>
      <c r="DE728" s="51"/>
      <c r="DF728" s="51"/>
      <c r="DG728" s="51"/>
    </row>
    <row r="729">
      <c r="A729" s="51"/>
      <c r="B729" s="136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1"/>
      <c r="BH729" s="51"/>
      <c r="BI729" s="51"/>
      <c r="BJ729" s="51"/>
      <c r="BK729" s="51"/>
      <c r="BL729" s="51"/>
      <c r="BM729" s="51"/>
      <c r="BN729" s="51"/>
      <c r="BO729" s="51"/>
      <c r="BP729" s="51"/>
      <c r="BQ729" s="51"/>
      <c r="BR729" s="51"/>
      <c r="BS729" s="51"/>
      <c r="BT729" s="51"/>
      <c r="BU729" s="51"/>
      <c r="BV729" s="51"/>
      <c r="BW729" s="51"/>
      <c r="BX729" s="51"/>
      <c r="BY729" s="51"/>
      <c r="BZ729" s="51"/>
      <c r="CA729" s="51"/>
      <c r="CB729" s="51"/>
      <c r="CC729" s="51"/>
      <c r="CD729" s="51"/>
      <c r="CE729" s="51"/>
      <c r="CF729" s="51"/>
      <c r="CG729" s="51"/>
      <c r="CH729" s="51"/>
      <c r="CI729" s="51"/>
      <c r="CJ729" s="51"/>
      <c r="CK729" s="51"/>
      <c r="CL729" s="51"/>
      <c r="CM729" s="51"/>
      <c r="CN729" s="51"/>
      <c r="CO729" s="51"/>
      <c r="CP729" s="51"/>
      <c r="CQ729" s="51"/>
      <c r="CR729" s="51"/>
      <c r="CS729" s="51"/>
      <c r="CT729" s="51"/>
      <c r="CU729" s="51"/>
      <c r="CV729" s="51"/>
      <c r="CW729" s="51"/>
      <c r="CX729" s="51"/>
      <c r="CY729" s="51"/>
      <c r="CZ729" s="51"/>
      <c r="DA729" s="51"/>
      <c r="DB729" s="51"/>
      <c r="DC729" s="51"/>
      <c r="DD729" s="51"/>
      <c r="DE729" s="51"/>
      <c r="DF729" s="51"/>
      <c r="DG729" s="51"/>
    </row>
    <row r="730">
      <c r="A730" s="51"/>
      <c r="B730" s="136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51"/>
      <c r="BH730" s="51"/>
      <c r="BI730" s="51"/>
      <c r="BJ730" s="51"/>
      <c r="BK730" s="51"/>
      <c r="BL730" s="51"/>
      <c r="BM730" s="51"/>
      <c r="BN730" s="51"/>
      <c r="BO730" s="51"/>
      <c r="BP730" s="51"/>
      <c r="BQ730" s="51"/>
      <c r="BR730" s="51"/>
      <c r="BS730" s="51"/>
      <c r="BT730" s="51"/>
      <c r="BU730" s="51"/>
      <c r="BV730" s="51"/>
      <c r="BW730" s="51"/>
      <c r="BX730" s="51"/>
      <c r="BY730" s="51"/>
      <c r="BZ730" s="51"/>
      <c r="CA730" s="51"/>
      <c r="CB730" s="51"/>
      <c r="CC730" s="51"/>
      <c r="CD730" s="51"/>
      <c r="CE730" s="51"/>
      <c r="CF730" s="51"/>
      <c r="CG730" s="51"/>
      <c r="CH730" s="51"/>
      <c r="CI730" s="51"/>
      <c r="CJ730" s="51"/>
      <c r="CK730" s="51"/>
      <c r="CL730" s="51"/>
      <c r="CM730" s="51"/>
      <c r="CN730" s="51"/>
      <c r="CO730" s="51"/>
      <c r="CP730" s="51"/>
      <c r="CQ730" s="51"/>
      <c r="CR730" s="51"/>
      <c r="CS730" s="51"/>
      <c r="CT730" s="51"/>
      <c r="CU730" s="51"/>
      <c r="CV730" s="51"/>
      <c r="CW730" s="51"/>
      <c r="CX730" s="51"/>
      <c r="CY730" s="51"/>
      <c r="CZ730" s="51"/>
      <c r="DA730" s="51"/>
      <c r="DB730" s="51"/>
      <c r="DC730" s="51"/>
      <c r="DD730" s="51"/>
      <c r="DE730" s="51"/>
      <c r="DF730" s="51"/>
      <c r="DG730" s="51"/>
    </row>
    <row r="731">
      <c r="A731" s="51"/>
      <c r="B731" s="136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51"/>
      <c r="BH731" s="51"/>
      <c r="BI731" s="51"/>
      <c r="BJ731" s="51"/>
      <c r="BK731" s="51"/>
      <c r="BL731" s="51"/>
      <c r="BM731" s="51"/>
      <c r="BN731" s="51"/>
      <c r="BO731" s="51"/>
      <c r="BP731" s="51"/>
      <c r="BQ731" s="51"/>
      <c r="BR731" s="51"/>
      <c r="BS731" s="51"/>
      <c r="BT731" s="51"/>
      <c r="BU731" s="51"/>
      <c r="BV731" s="51"/>
      <c r="BW731" s="51"/>
      <c r="BX731" s="51"/>
      <c r="BY731" s="51"/>
      <c r="BZ731" s="51"/>
      <c r="CA731" s="51"/>
      <c r="CB731" s="51"/>
      <c r="CC731" s="51"/>
      <c r="CD731" s="51"/>
      <c r="CE731" s="51"/>
      <c r="CF731" s="51"/>
      <c r="CG731" s="51"/>
      <c r="CH731" s="51"/>
      <c r="CI731" s="51"/>
      <c r="CJ731" s="51"/>
      <c r="CK731" s="51"/>
      <c r="CL731" s="51"/>
      <c r="CM731" s="51"/>
      <c r="CN731" s="51"/>
      <c r="CO731" s="51"/>
      <c r="CP731" s="51"/>
      <c r="CQ731" s="51"/>
      <c r="CR731" s="51"/>
      <c r="CS731" s="51"/>
      <c r="CT731" s="51"/>
      <c r="CU731" s="51"/>
      <c r="CV731" s="51"/>
      <c r="CW731" s="51"/>
      <c r="CX731" s="51"/>
      <c r="CY731" s="51"/>
      <c r="CZ731" s="51"/>
      <c r="DA731" s="51"/>
      <c r="DB731" s="51"/>
      <c r="DC731" s="51"/>
      <c r="DD731" s="51"/>
      <c r="DE731" s="51"/>
      <c r="DF731" s="51"/>
      <c r="DG731" s="51"/>
    </row>
    <row r="732">
      <c r="A732" s="51"/>
      <c r="B732" s="136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51"/>
      <c r="BH732" s="51"/>
      <c r="BI732" s="51"/>
      <c r="BJ732" s="51"/>
      <c r="BK732" s="51"/>
      <c r="BL732" s="51"/>
      <c r="BM732" s="51"/>
      <c r="BN732" s="51"/>
      <c r="BO732" s="51"/>
      <c r="BP732" s="51"/>
      <c r="BQ732" s="51"/>
      <c r="BR732" s="51"/>
      <c r="BS732" s="51"/>
      <c r="BT732" s="51"/>
      <c r="BU732" s="51"/>
      <c r="BV732" s="51"/>
      <c r="BW732" s="51"/>
      <c r="BX732" s="51"/>
      <c r="BY732" s="51"/>
      <c r="BZ732" s="51"/>
      <c r="CA732" s="51"/>
      <c r="CB732" s="51"/>
      <c r="CC732" s="51"/>
      <c r="CD732" s="51"/>
      <c r="CE732" s="51"/>
      <c r="CF732" s="51"/>
      <c r="CG732" s="51"/>
      <c r="CH732" s="51"/>
      <c r="CI732" s="51"/>
      <c r="CJ732" s="51"/>
      <c r="CK732" s="51"/>
      <c r="CL732" s="51"/>
      <c r="CM732" s="51"/>
      <c r="CN732" s="51"/>
      <c r="CO732" s="51"/>
      <c r="CP732" s="51"/>
      <c r="CQ732" s="51"/>
      <c r="CR732" s="51"/>
      <c r="CS732" s="51"/>
      <c r="CT732" s="51"/>
      <c r="CU732" s="51"/>
      <c r="CV732" s="51"/>
      <c r="CW732" s="51"/>
      <c r="CX732" s="51"/>
      <c r="CY732" s="51"/>
      <c r="CZ732" s="51"/>
      <c r="DA732" s="51"/>
      <c r="DB732" s="51"/>
      <c r="DC732" s="51"/>
      <c r="DD732" s="51"/>
      <c r="DE732" s="51"/>
      <c r="DF732" s="51"/>
      <c r="DG732" s="51"/>
    </row>
    <row r="733">
      <c r="A733" s="51"/>
      <c r="B733" s="136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51"/>
      <c r="BH733" s="51"/>
      <c r="BI733" s="51"/>
      <c r="BJ733" s="51"/>
      <c r="BK733" s="51"/>
      <c r="BL733" s="51"/>
      <c r="BM733" s="51"/>
      <c r="BN733" s="51"/>
      <c r="BO733" s="51"/>
      <c r="BP733" s="51"/>
      <c r="BQ733" s="51"/>
      <c r="BR733" s="51"/>
      <c r="BS733" s="51"/>
      <c r="BT733" s="51"/>
      <c r="BU733" s="51"/>
      <c r="BV733" s="51"/>
      <c r="BW733" s="51"/>
      <c r="BX733" s="51"/>
      <c r="BY733" s="51"/>
      <c r="BZ733" s="51"/>
      <c r="CA733" s="51"/>
      <c r="CB733" s="51"/>
      <c r="CC733" s="51"/>
      <c r="CD733" s="51"/>
      <c r="CE733" s="51"/>
      <c r="CF733" s="51"/>
      <c r="CG733" s="51"/>
      <c r="CH733" s="51"/>
      <c r="CI733" s="51"/>
      <c r="CJ733" s="51"/>
      <c r="CK733" s="51"/>
      <c r="CL733" s="51"/>
      <c r="CM733" s="51"/>
      <c r="CN733" s="51"/>
      <c r="CO733" s="51"/>
      <c r="CP733" s="51"/>
      <c r="CQ733" s="51"/>
      <c r="CR733" s="51"/>
      <c r="CS733" s="51"/>
      <c r="CT733" s="51"/>
      <c r="CU733" s="51"/>
      <c r="CV733" s="51"/>
      <c r="CW733" s="51"/>
      <c r="CX733" s="51"/>
      <c r="CY733" s="51"/>
      <c r="CZ733" s="51"/>
      <c r="DA733" s="51"/>
      <c r="DB733" s="51"/>
      <c r="DC733" s="51"/>
      <c r="DD733" s="51"/>
      <c r="DE733" s="51"/>
      <c r="DF733" s="51"/>
      <c r="DG733" s="51"/>
    </row>
    <row r="734">
      <c r="A734" s="51"/>
      <c r="B734" s="136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51"/>
      <c r="BH734" s="51"/>
      <c r="BI734" s="51"/>
      <c r="BJ734" s="51"/>
      <c r="BK734" s="51"/>
      <c r="BL734" s="51"/>
      <c r="BM734" s="51"/>
      <c r="BN734" s="51"/>
      <c r="BO734" s="51"/>
      <c r="BP734" s="51"/>
      <c r="BQ734" s="51"/>
      <c r="BR734" s="51"/>
      <c r="BS734" s="51"/>
      <c r="BT734" s="51"/>
      <c r="BU734" s="51"/>
      <c r="BV734" s="51"/>
      <c r="BW734" s="51"/>
      <c r="BX734" s="51"/>
      <c r="BY734" s="51"/>
      <c r="BZ734" s="51"/>
      <c r="CA734" s="51"/>
      <c r="CB734" s="51"/>
      <c r="CC734" s="51"/>
      <c r="CD734" s="51"/>
      <c r="CE734" s="51"/>
      <c r="CF734" s="51"/>
      <c r="CG734" s="51"/>
      <c r="CH734" s="51"/>
      <c r="CI734" s="51"/>
      <c r="CJ734" s="51"/>
      <c r="CK734" s="51"/>
      <c r="CL734" s="51"/>
      <c r="CM734" s="51"/>
      <c r="CN734" s="51"/>
      <c r="CO734" s="51"/>
      <c r="CP734" s="51"/>
      <c r="CQ734" s="51"/>
      <c r="CR734" s="51"/>
      <c r="CS734" s="51"/>
      <c r="CT734" s="51"/>
      <c r="CU734" s="51"/>
      <c r="CV734" s="51"/>
      <c r="CW734" s="51"/>
      <c r="CX734" s="51"/>
      <c r="CY734" s="51"/>
      <c r="CZ734" s="51"/>
      <c r="DA734" s="51"/>
      <c r="DB734" s="51"/>
      <c r="DC734" s="51"/>
      <c r="DD734" s="51"/>
      <c r="DE734" s="51"/>
      <c r="DF734" s="51"/>
      <c r="DG734" s="51"/>
    </row>
    <row r="735">
      <c r="A735" s="51"/>
      <c r="B735" s="136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51"/>
      <c r="BH735" s="51"/>
      <c r="BI735" s="51"/>
      <c r="BJ735" s="51"/>
      <c r="BK735" s="51"/>
      <c r="BL735" s="51"/>
      <c r="BM735" s="51"/>
      <c r="BN735" s="51"/>
      <c r="BO735" s="51"/>
      <c r="BP735" s="51"/>
      <c r="BQ735" s="51"/>
      <c r="BR735" s="51"/>
      <c r="BS735" s="51"/>
      <c r="BT735" s="51"/>
      <c r="BU735" s="51"/>
      <c r="BV735" s="51"/>
      <c r="BW735" s="51"/>
      <c r="BX735" s="51"/>
      <c r="BY735" s="51"/>
      <c r="BZ735" s="51"/>
      <c r="CA735" s="51"/>
      <c r="CB735" s="51"/>
      <c r="CC735" s="51"/>
      <c r="CD735" s="51"/>
      <c r="CE735" s="51"/>
      <c r="CF735" s="51"/>
      <c r="CG735" s="51"/>
      <c r="CH735" s="51"/>
      <c r="CI735" s="51"/>
      <c r="CJ735" s="51"/>
      <c r="CK735" s="51"/>
      <c r="CL735" s="51"/>
      <c r="CM735" s="51"/>
      <c r="CN735" s="51"/>
      <c r="CO735" s="51"/>
      <c r="CP735" s="51"/>
      <c r="CQ735" s="51"/>
      <c r="CR735" s="51"/>
      <c r="CS735" s="51"/>
      <c r="CT735" s="51"/>
      <c r="CU735" s="51"/>
      <c r="CV735" s="51"/>
      <c r="CW735" s="51"/>
      <c r="CX735" s="51"/>
      <c r="CY735" s="51"/>
      <c r="CZ735" s="51"/>
      <c r="DA735" s="51"/>
      <c r="DB735" s="51"/>
      <c r="DC735" s="51"/>
      <c r="DD735" s="51"/>
      <c r="DE735" s="51"/>
      <c r="DF735" s="51"/>
      <c r="DG735" s="51"/>
    </row>
    <row r="736">
      <c r="A736" s="51"/>
      <c r="B736" s="136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51"/>
      <c r="BH736" s="51"/>
      <c r="BI736" s="51"/>
      <c r="BJ736" s="51"/>
      <c r="BK736" s="51"/>
      <c r="BL736" s="51"/>
      <c r="BM736" s="51"/>
      <c r="BN736" s="51"/>
      <c r="BO736" s="51"/>
      <c r="BP736" s="51"/>
      <c r="BQ736" s="51"/>
      <c r="BR736" s="51"/>
      <c r="BS736" s="51"/>
      <c r="BT736" s="51"/>
      <c r="BU736" s="51"/>
      <c r="BV736" s="51"/>
      <c r="BW736" s="51"/>
      <c r="BX736" s="51"/>
      <c r="BY736" s="51"/>
      <c r="BZ736" s="51"/>
      <c r="CA736" s="51"/>
      <c r="CB736" s="51"/>
      <c r="CC736" s="51"/>
      <c r="CD736" s="51"/>
      <c r="CE736" s="51"/>
      <c r="CF736" s="51"/>
      <c r="CG736" s="51"/>
      <c r="CH736" s="51"/>
      <c r="CI736" s="51"/>
      <c r="CJ736" s="51"/>
      <c r="CK736" s="51"/>
      <c r="CL736" s="51"/>
      <c r="CM736" s="51"/>
      <c r="CN736" s="51"/>
      <c r="CO736" s="51"/>
      <c r="CP736" s="51"/>
      <c r="CQ736" s="51"/>
      <c r="CR736" s="51"/>
      <c r="CS736" s="51"/>
      <c r="CT736" s="51"/>
      <c r="CU736" s="51"/>
      <c r="CV736" s="51"/>
      <c r="CW736" s="51"/>
      <c r="CX736" s="51"/>
      <c r="CY736" s="51"/>
      <c r="CZ736" s="51"/>
      <c r="DA736" s="51"/>
      <c r="DB736" s="51"/>
      <c r="DC736" s="51"/>
      <c r="DD736" s="51"/>
      <c r="DE736" s="51"/>
      <c r="DF736" s="51"/>
      <c r="DG736" s="51"/>
    </row>
    <row r="737">
      <c r="A737" s="51"/>
      <c r="B737" s="136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1"/>
      <c r="BH737" s="51"/>
      <c r="BI737" s="51"/>
      <c r="BJ737" s="51"/>
      <c r="BK737" s="51"/>
      <c r="BL737" s="51"/>
      <c r="BM737" s="51"/>
      <c r="BN737" s="51"/>
      <c r="BO737" s="51"/>
      <c r="BP737" s="51"/>
      <c r="BQ737" s="51"/>
      <c r="BR737" s="51"/>
      <c r="BS737" s="51"/>
      <c r="BT737" s="51"/>
      <c r="BU737" s="51"/>
      <c r="BV737" s="51"/>
      <c r="BW737" s="51"/>
      <c r="BX737" s="51"/>
      <c r="BY737" s="51"/>
      <c r="BZ737" s="51"/>
      <c r="CA737" s="51"/>
      <c r="CB737" s="51"/>
      <c r="CC737" s="51"/>
      <c r="CD737" s="51"/>
      <c r="CE737" s="51"/>
      <c r="CF737" s="51"/>
      <c r="CG737" s="51"/>
      <c r="CH737" s="51"/>
      <c r="CI737" s="51"/>
      <c r="CJ737" s="51"/>
      <c r="CK737" s="51"/>
      <c r="CL737" s="51"/>
      <c r="CM737" s="51"/>
      <c r="CN737" s="51"/>
      <c r="CO737" s="51"/>
      <c r="CP737" s="51"/>
      <c r="CQ737" s="51"/>
      <c r="CR737" s="51"/>
      <c r="CS737" s="51"/>
      <c r="CT737" s="51"/>
      <c r="CU737" s="51"/>
      <c r="CV737" s="51"/>
      <c r="CW737" s="51"/>
      <c r="CX737" s="51"/>
      <c r="CY737" s="51"/>
      <c r="CZ737" s="51"/>
      <c r="DA737" s="51"/>
      <c r="DB737" s="51"/>
      <c r="DC737" s="51"/>
      <c r="DD737" s="51"/>
      <c r="DE737" s="51"/>
      <c r="DF737" s="51"/>
      <c r="DG737" s="51"/>
    </row>
    <row r="738">
      <c r="A738" s="51"/>
      <c r="B738" s="136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51"/>
      <c r="BH738" s="51"/>
      <c r="BI738" s="51"/>
      <c r="BJ738" s="51"/>
      <c r="BK738" s="51"/>
      <c r="BL738" s="51"/>
      <c r="BM738" s="51"/>
      <c r="BN738" s="51"/>
      <c r="BO738" s="51"/>
      <c r="BP738" s="51"/>
      <c r="BQ738" s="51"/>
      <c r="BR738" s="51"/>
      <c r="BS738" s="51"/>
      <c r="BT738" s="51"/>
      <c r="BU738" s="51"/>
      <c r="BV738" s="51"/>
      <c r="BW738" s="51"/>
      <c r="BX738" s="51"/>
      <c r="BY738" s="51"/>
      <c r="BZ738" s="51"/>
      <c r="CA738" s="51"/>
      <c r="CB738" s="51"/>
      <c r="CC738" s="51"/>
      <c r="CD738" s="51"/>
      <c r="CE738" s="51"/>
      <c r="CF738" s="51"/>
      <c r="CG738" s="51"/>
      <c r="CH738" s="51"/>
      <c r="CI738" s="51"/>
      <c r="CJ738" s="51"/>
      <c r="CK738" s="51"/>
      <c r="CL738" s="51"/>
      <c r="CM738" s="51"/>
      <c r="CN738" s="51"/>
      <c r="CO738" s="51"/>
      <c r="CP738" s="51"/>
      <c r="CQ738" s="51"/>
      <c r="CR738" s="51"/>
      <c r="CS738" s="51"/>
      <c r="CT738" s="51"/>
      <c r="CU738" s="51"/>
      <c r="CV738" s="51"/>
      <c r="CW738" s="51"/>
      <c r="CX738" s="51"/>
      <c r="CY738" s="51"/>
      <c r="CZ738" s="51"/>
      <c r="DA738" s="51"/>
      <c r="DB738" s="51"/>
      <c r="DC738" s="51"/>
      <c r="DD738" s="51"/>
      <c r="DE738" s="51"/>
      <c r="DF738" s="51"/>
      <c r="DG738" s="51"/>
    </row>
    <row r="739">
      <c r="A739" s="51"/>
      <c r="B739" s="136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51"/>
      <c r="BH739" s="51"/>
      <c r="BI739" s="51"/>
      <c r="BJ739" s="51"/>
      <c r="BK739" s="51"/>
      <c r="BL739" s="51"/>
      <c r="BM739" s="51"/>
      <c r="BN739" s="51"/>
      <c r="BO739" s="51"/>
      <c r="BP739" s="51"/>
      <c r="BQ739" s="51"/>
      <c r="BR739" s="51"/>
      <c r="BS739" s="51"/>
      <c r="BT739" s="51"/>
      <c r="BU739" s="51"/>
      <c r="BV739" s="51"/>
      <c r="BW739" s="51"/>
      <c r="BX739" s="51"/>
      <c r="BY739" s="51"/>
      <c r="BZ739" s="51"/>
      <c r="CA739" s="51"/>
      <c r="CB739" s="51"/>
      <c r="CC739" s="51"/>
      <c r="CD739" s="51"/>
      <c r="CE739" s="51"/>
      <c r="CF739" s="51"/>
      <c r="CG739" s="51"/>
      <c r="CH739" s="51"/>
      <c r="CI739" s="51"/>
      <c r="CJ739" s="51"/>
      <c r="CK739" s="51"/>
      <c r="CL739" s="51"/>
      <c r="CM739" s="51"/>
      <c r="CN739" s="51"/>
      <c r="CO739" s="51"/>
      <c r="CP739" s="51"/>
      <c r="CQ739" s="51"/>
      <c r="CR739" s="51"/>
      <c r="CS739" s="51"/>
      <c r="CT739" s="51"/>
      <c r="CU739" s="51"/>
      <c r="CV739" s="51"/>
      <c r="CW739" s="51"/>
      <c r="CX739" s="51"/>
      <c r="CY739" s="51"/>
      <c r="CZ739" s="51"/>
      <c r="DA739" s="51"/>
      <c r="DB739" s="51"/>
      <c r="DC739" s="51"/>
      <c r="DD739" s="51"/>
      <c r="DE739" s="51"/>
      <c r="DF739" s="51"/>
      <c r="DG739" s="51"/>
    </row>
    <row r="740">
      <c r="A740" s="51"/>
      <c r="B740" s="136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51"/>
      <c r="BH740" s="51"/>
      <c r="BI740" s="51"/>
      <c r="BJ740" s="51"/>
      <c r="BK740" s="51"/>
      <c r="BL740" s="51"/>
      <c r="BM740" s="51"/>
      <c r="BN740" s="51"/>
      <c r="BO740" s="51"/>
      <c r="BP740" s="51"/>
      <c r="BQ740" s="51"/>
      <c r="BR740" s="51"/>
      <c r="BS740" s="51"/>
      <c r="BT740" s="51"/>
      <c r="BU740" s="51"/>
      <c r="BV740" s="51"/>
      <c r="BW740" s="51"/>
      <c r="BX740" s="51"/>
      <c r="BY740" s="51"/>
      <c r="BZ740" s="51"/>
      <c r="CA740" s="51"/>
      <c r="CB740" s="51"/>
      <c r="CC740" s="51"/>
      <c r="CD740" s="51"/>
      <c r="CE740" s="51"/>
      <c r="CF740" s="51"/>
      <c r="CG740" s="51"/>
      <c r="CH740" s="51"/>
      <c r="CI740" s="51"/>
      <c r="CJ740" s="51"/>
      <c r="CK740" s="51"/>
      <c r="CL740" s="51"/>
      <c r="CM740" s="51"/>
      <c r="CN740" s="51"/>
      <c r="CO740" s="51"/>
      <c r="CP740" s="51"/>
      <c r="CQ740" s="51"/>
      <c r="CR740" s="51"/>
      <c r="CS740" s="51"/>
      <c r="CT740" s="51"/>
      <c r="CU740" s="51"/>
      <c r="CV740" s="51"/>
      <c r="CW740" s="51"/>
      <c r="CX740" s="51"/>
      <c r="CY740" s="51"/>
      <c r="CZ740" s="51"/>
      <c r="DA740" s="51"/>
      <c r="DB740" s="51"/>
      <c r="DC740" s="51"/>
      <c r="DD740" s="51"/>
      <c r="DE740" s="51"/>
      <c r="DF740" s="51"/>
      <c r="DG740" s="51"/>
    </row>
    <row r="741">
      <c r="A741" s="51"/>
      <c r="B741" s="136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51"/>
      <c r="BH741" s="51"/>
      <c r="BI741" s="51"/>
      <c r="BJ741" s="51"/>
      <c r="BK741" s="51"/>
      <c r="BL741" s="51"/>
      <c r="BM741" s="51"/>
      <c r="BN741" s="51"/>
      <c r="BO741" s="51"/>
      <c r="BP741" s="51"/>
      <c r="BQ741" s="51"/>
      <c r="BR741" s="51"/>
      <c r="BS741" s="51"/>
      <c r="BT741" s="51"/>
      <c r="BU741" s="51"/>
      <c r="BV741" s="51"/>
      <c r="BW741" s="51"/>
      <c r="BX741" s="51"/>
      <c r="BY741" s="51"/>
      <c r="BZ741" s="51"/>
      <c r="CA741" s="51"/>
      <c r="CB741" s="51"/>
      <c r="CC741" s="51"/>
      <c r="CD741" s="51"/>
      <c r="CE741" s="51"/>
      <c r="CF741" s="51"/>
      <c r="CG741" s="51"/>
      <c r="CH741" s="51"/>
      <c r="CI741" s="51"/>
      <c r="CJ741" s="51"/>
      <c r="CK741" s="51"/>
      <c r="CL741" s="51"/>
      <c r="CM741" s="51"/>
      <c r="CN741" s="51"/>
      <c r="CO741" s="51"/>
      <c r="CP741" s="51"/>
      <c r="CQ741" s="51"/>
      <c r="CR741" s="51"/>
      <c r="CS741" s="51"/>
      <c r="CT741" s="51"/>
      <c r="CU741" s="51"/>
      <c r="CV741" s="51"/>
      <c r="CW741" s="51"/>
      <c r="CX741" s="51"/>
      <c r="CY741" s="51"/>
      <c r="CZ741" s="51"/>
      <c r="DA741" s="51"/>
      <c r="DB741" s="51"/>
      <c r="DC741" s="51"/>
      <c r="DD741" s="51"/>
      <c r="DE741" s="51"/>
      <c r="DF741" s="51"/>
      <c r="DG741" s="51"/>
    </row>
    <row r="742">
      <c r="A742" s="51"/>
      <c r="B742" s="136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51"/>
      <c r="BH742" s="51"/>
      <c r="BI742" s="51"/>
      <c r="BJ742" s="51"/>
      <c r="BK742" s="51"/>
      <c r="BL742" s="51"/>
      <c r="BM742" s="51"/>
      <c r="BN742" s="51"/>
      <c r="BO742" s="51"/>
      <c r="BP742" s="51"/>
      <c r="BQ742" s="51"/>
      <c r="BR742" s="51"/>
      <c r="BS742" s="51"/>
      <c r="BT742" s="51"/>
      <c r="BU742" s="51"/>
      <c r="BV742" s="51"/>
      <c r="BW742" s="51"/>
      <c r="BX742" s="51"/>
      <c r="BY742" s="51"/>
      <c r="BZ742" s="51"/>
      <c r="CA742" s="51"/>
      <c r="CB742" s="51"/>
      <c r="CC742" s="51"/>
      <c r="CD742" s="51"/>
      <c r="CE742" s="51"/>
      <c r="CF742" s="51"/>
      <c r="CG742" s="51"/>
      <c r="CH742" s="51"/>
      <c r="CI742" s="51"/>
      <c r="CJ742" s="51"/>
      <c r="CK742" s="51"/>
      <c r="CL742" s="51"/>
      <c r="CM742" s="51"/>
      <c r="CN742" s="51"/>
      <c r="CO742" s="51"/>
      <c r="CP742" s="51"/>
      <c r="CQ742" s="51"/>
      <c r="CR742" s="51"/>
      <c r="CS742" s="51"/>
      <c r="CT742" s="51"/>
      <c r="CU742" s="51"/>
      <c r="CV742" s="51"/>
      <c r="CW742" s="51"/>
      <c r="CX742" s="51"/>
      <c r="CY742" s="51"/>
      <c r="CZ742" s="51"/>
      <c r="DA742" s="51"/>
      <c r="DB742" s="51"/>
      <c r="DC742" s="51"/>
      <c r="DD742" s="51"/>
      <c r="DE742" s="51"/>
      <c r="DF742" s="51"/>
      <c r="DG742" s="51"/>
    </row>
    <row r="743">
      <c r="A743" s="51"/>
      <c r="B743" s="136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51"/>
      <c r="BL743" s="51"/>
      <c r="BM743" s="51"/>
      <c r="BN743" s="51"/>
      <c r="BO743" s="51"/>
      <c r="BP743" s="51"/>
      <c r="BQ743" s="51"/>
      <c r="BR743" s="51"/>
      <c r="BS743" s="51"/>
      <c r="BT743" s="51"/>
      <c r="BU743" s="51"/>
      <c r="BV743" s="51"/>
      <c r="BW743" s="51"/>
      <c r="BX743" s="51"/>
      <c r="BY743" s="51"/>
      <c r="BZ743" s="51"/>
      <c r="CA743" s="51"/>
      <c r="CB743" s="51"/>
      <c r="CC743" s="51"/>
      <c r="CD743" s="51"/>
      <c r="CE743" s="51"/>
      <c r="CF743" s="51"/>
      <c r="CG743" s="51"/>
      <c r="CH743" s="51"/>
      <c r="CI743" s="51"/>
      <c r="CJ743" s="51"/>
      <c r="CK743" s="51"/>
      <c r="CL743" s="51"/>
      <c r="CM743" s="51"/>
      <c r="CN743" s="51"/>
      <c r="CO743" s="51"/>
      <c r="CP743" s="51"/>
      <c r="CQ743" s="51"/>
      <c r="CR743" s="51"/>
      <c r="CS743" s="51"/>
      <c r="CT743" s="51"/>
      <c r="CU743" s="51"/>
      <c r="CV743" s="51"/>
      <c r="CW743" s="51"/>
      <c r="CX743" s="51"/>
      <c r="CY743" s="51"/>
      <c r="CZ743" s="51"/>
      <c r="DA743" s="51"/>
      <c r="DB743" s="51"/>
      <c r="DC743" s="51"/>
      <c r="DD743" s="51"/>
      <c r="DE743" s="51"/>
      <c r="DF743" s="51"/>
      <c r="DG743" s="51"/>
    </row>
    <row r="744">
      <c r="A744" s="51"/>
      <c r="B744" s="136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51"/>
      <c r="BL744" s="51"/>
      <c r="BM744" s="51"/>
      <c r="BN744" s="51"/>
      <c r="BO744" s="51"/>
      <c r="BP744" s="51"/>
      <c r="BQ744" s="51"/>
      <c r="BR744" s="51"/>
      <c r="BS744" s="51"/>
      <c r="BT744" s="51"/>
      <c r="BU744" s="51"/>
      <c r="BV744" s="51"/>
      <c r="BW744" s="51"/>
      <c r="BX744" s="51"/>
      <c r="BY744" s="51"/>
      <c r="BZ744" s="51"/>
      <c r="CA744" s="51"/>
      <c r="CB744" s="51"/>
      <c r="CC744" s="51"/>
      <c r="CD744" s="51"/>
      <c r="CE744" s="51"/>
      <c r="CF744" s="51"/>
      <c r="CG744" s="51"/>
      <c r="CH744" s="51"/>
      <c r="CI744" s="51"/>
      <c r="CJ744" s="51"/>
      <c r="CK744" s="51"/>
      <c r="CL744" s="51"/>
      <c r="CM744" s="51"/>
      <c r="CN744" s="51"/>
      <c r="CO744" s="51"/>
      <c r="CP744" s="51"/>
      <c r="CQ744" s="51"/>
      <c r="CR744" s="51"/>
      <c r="CS744" s="51"/>
      <c r="CT744" s="51"/>
      <c r="CU744" s="51"/>
      <c r="CV744" s="51"/>
      <c r="CW744" s="51"/>
      <c r="CX744" s="51"/>
      <c r="CY744" s="51"/>
      <c r="CZ744" s="51"/>
      <c r="DA744" s="51"/>
      <c r="DB744" s="51"/>
      <c r="DC744" s="51"/>
      <c r="DD744" s="51"/>
      <c r="DE744" s="51"/>
      <c r="DF744" s="51"/>
      <c r="DG744" s="51"/>
    </row>
    <row r="745">
      <c r="A745" s="51"/>
      <c r="B745" s="136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51"/>
      <c r="BN745" s="51"/>
      <c r="BO745" s="51"/>
      <c r="BP745" s="51"/>
      <c r="BQ745" s="51"/>
      <c r="BR745" s="51"/>
      <c r="BS745" s="51"/>
      <c r="BT745" s="51"/>
      <c r="BU745" s="51"/>
      <c r="BV745" s="51"/>
      <c r="BW745" s="51"/>
      <c r="BX745" s="51"/>
      <c r="BY745" s="51"/>
      <c r="BZ745" s="51"/>
      <c r="CA745" s="51"/>
      <c r="CB745" s="51"/>
      <c r="CC745" s="51"/>
      <c r="CD745" s="51"/>
      <c r="CE745" s="51"/>
      <c r="CF745" s="51"/>
      <c r="CG745" s="51"/>
      <c r="CH745" s="51"/>
      <c r="CI745" s="51"/>
      <c r="CJ745" s="51"/>
      <c r="CK745" s="51"/>
      <c r="CL745" s="51"/>
      <c r="CM745" s="51"/>
      <c r="CN745" s="51"/>
      <c r="CO745" s="51"/>
      <c r="CP745" s="51"/>
      <c r="CQ745" s="51"/>
      <c r="CR745" s="51"/>
      <c r="CS745" s="51"/>
      <c r="CT745" s="51"/>
      <c r="CU745" s="51"/>
      <c r="CV745" s="51"/>
      <c r="CW745" s="51"/>
      <c r="CX745" s="51"/>
      <c r="CY745" s="51"/>
      <c r="CZ745" s="51"/>
      <c r="DA745" s="51"/>
      <c r="DB745" s="51"/>
      <c r="DC745" s="51"/>
      <c r="DD745" s="51"/>
      <c r="DE745" s="51"/>
      <c r="DF745" s="51"/>
      <c r="DG745" s="51"/>
    </row>
    <row r="746">
      <c r="A746" s="51"/>
      <c r="B746" s="136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  <c r="BR746" s="51"/>
      <c r="BS746" s="51"/>
      <c r="BT746" s="51"/>
      <c r="BU746" s="51"/>
      <c r="BV746" s="51"/>
      <c r="BW746" s="51"/>
      <c r="BX746" s="51"/>
      <c r="BY746" s="51"/>
      <c r="BZ746" s="51"/>
      <c r="CA746" s="51"/>
      <c r="CB746" s="51"/>
      <c r="CC746" s="51"/>
      <c r="CD746" s="51"/>
      <c r="CE746" s="51"/>
      <c r="CF746" s="51"/>
      <c r="CG746" s="51"/>
      <c r="CH746" s="51"/>
      <c r="CI746" s="51"/>
      <c r="CJ746" s="51"/>
      <c r="CK746" s="51"/>
      <c r="CL746" s="51"/>
      <c r="CM746" s="51"/>
      <c r="CN746" s="51"/>
      <c r="CO746" s="51"/>
      <c r="CP746" s="51"/>
      <c r="CQ746" s="51"/>
      <c r="CR746" s="51"/>
      <c r="CS746" s="51"/>
      <c r="CT746" s="51"/>
      <c r="CU746" s="51"/>
      <c r="CV746" s="51"/>
      <c r="CW746" s="51"/>
      <c r="CX746" s="51"/>
      <c r="CY746" s="51"/>
      <c r="CZ746" s="51"/>
      <c r="DA746" s="51"/>
      <c r="DB746" s="51"/>
      <c r="DC746" s="51"/>
      <c r="DD746" s="51"/>
      <c r="DE746" s="51"/>
      <c r="DF746" s="51"/>
      <c r="DG746" s="51"/>
    </row>
    <row r="747">
      <c r="A747" s="51"/>
      <c r="B747" s="136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51"/>
      <c r="BL747" s="51"/>
      <c r="BM747" s="51"/>
      <c r="BN747" s="51"/>
      <c r="BO747" s="51"/>
      <c r="BP747" s="51"/>
      <c r="BQ747" s="51"/>
      <c r="BR747" s="51"/>
      <c r="BS747" s="51"/>
      <c r="BT747" s="51"/>
      <c r="BU747" s="51"/>
      <c r="BV747" s="51"/>
      <c r="BW747" s="51"/>
      <c r="BX747" s="51"/>
      <c r="BY747" s="51"/>
      <c r="BZ747" s="51"/>
      <c r="CA747" s="51"/>
      <c r="CB747" s="51"/>
      <c r="CC747" s="51"/>
      <c r="CD747" s="51"/>
      <c r="CE747" s="51"/>
      <c r="CF747" s="51"/>
      <c r="CG747" s="51"/>
      <c r="CH747" s="51"/>
      <c r="CI747" s="51"/>
      <c r="CJ747" s="51"/>
      <c r="CK747" s="51"/>
      <c r="CL747" s="51"/>
      <c r="CM747" s="51"/>
      <c r="CN747" s="51"/>
      <c r="CO747" s="51"/>
      <c r="CP747" s="51"/>
      <c r="CQ747" s="51"/>
      <c r="CR747" s="51"/>
      <c r="CS747" s="51"/>
      <c r="CT747" s="51"/>
      <c r="CU747" s="51"/>
      <c r="CV747" s="51"/>
      <c r="CW747" s="51"/>
      <c r="CX747" s="51"/>
      <c r="CY747" s="51"/>
      <c r="CZ747" s="51"/>
      <c r="DA747" s="51"/>
      <c r="DB747" s="51"/>
      <c r="DC747" s="51"/>
      <c r="DD747" s="51"/>
      <c r="DE747" s="51"/>
      <c r="DF747" s="51"/>
      <c r="DG747" s="51"/>
    </row>
    <row r="748">
      <c r="A748" s="51"/>
      <c r="B748" s="136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51"/>
      <c r="BL748" s="51"/>
      <c r="BM748" s="51"/>
      <c r="BN748" s="51"/>
      <c r="BO748" s="51"/>
      <c r="BP748" s="51"/>
      <c r="BQ748" s="51"/>
      <c r="BR748" s="51"/>
      <c r="BS748" s="51"/>
      <c r="BT748" s="51"/>
      <c r="BU748" s="51"/>
      <c r="BV748" s="51"/>
      <c r="BW748" s="51"/>
      <c r="BX748" s="51"/>
      <c r="BY748" s="51"/>
      <c r="BZ748" s="51"/>
      <c r="CA748" s="51"/>
      <c r="CB748" s="51"/>
      <c r="CC748" s="51"/>
      <c r="CD748" s="51"/>
      <c r="CE748" s="51"/>
      <c r="CF748" s="51"/>
      <c r="CG748" s="51"/>
      <c r="CH748" s="51"/>
      <c r="CI748" s="51"/>
      <c r="CJ748" s="51"/>
      <c r="CK748" s="51"/>
      <c r="CL748" s="51"/>
      <c r="CM748" s="51"/>
      <c r="CN748" s="51"/>
      <c r="CO748" s="51"/>
      <c r="CP748" s="51"/>
      <c r="CQ748" s="51"/>
      <c r="CR748" s="51"/>
      <c r="CS748" s="51"/>
      <c r="CT748" s="51"/>
      <c r="CU748" s="51"/>
      <c r="CV748" s="51"/>
      <c r="CW748" s="51"/>
      <c r="CX748" s="51"/>
      <c r="CY748" s="51"/>
      <c r="CZ748" s="51"/>
      <c r="DA748" s="51"/>
      <c r="DB748" s="51"/>
      <c r="DC748" s="51"/>
      <c r="DD748" s="51"/>
      <c r="DE748" s="51"/>
      <c r="DF748" s="51"/>
      <c r="DG748" s="51"/>
    </row>
    <row r="749">
      <c r="A749" s="51"/>
      <c r="B749" s="136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51"/>
      <c r="BL749" s="51"/>
      <c r="BM749" s="51"/>
      <c r="BN749" s="51"/>
      <c r="BO749" s="51"/>
      <c r="BP749" s="51"/>
      <c r="BQ749" s="51"/>
      <c r="BR749" s="51"/>
      <c r="BS749" s="51"/>
      <c r="BT749" s="51"/>
      <c r="BU749" s="51"/>
      <c r="BV749" s="51"/>
      <c r="BW749" s="51"/>
      <c r="BX749" s="51"/>
      <c r="BY749" s="51"/>
      <c r="BZ749" s="51"/>
      <c r="CA749" s="51"/>
      <c r="CB749" s="51"/>
      <c r="CC749" s="51"/>
      <c r="CD749" s="51"/>
      <c r="CE749" s="51"/>
      <c r="CF749" s="51"/>
      <c r="CG749" s="51"/>
      <c r="CH749" s="51"/>
      <c r="CI749" s="51"/>
      <c r="CJ749" s="51"/>
      <c r="CK749" s="51"/>
      <c r="CL749" s="51"/>
      <c r="CM749" s="51"/>
      <c r="CN749" s="51"/>
      <c r="CO749" s="51"/>
      <c r="CP749" s="51"/>
      <c r="CQ749" s="51"/>
      <c r="CR749" s="51"/>
      <c r="CS749" s="51"/>
      <c r="CT749" s="51"/>
      <c r="CU749" s="51"/>
      <c r="CV749" s="51"/>
      <c r="CW749" s="51"/>
      <c r="CX749" s="51"/>
      <c r="CY749" s="51"/>
      <c r="CZ749" s="51"/>
      <c r="DA749" s="51"/>
      <c r="DB749" s="51"/>
      <c r="DC749" s="51"/>
      <c r="DD749" s="51"/>
      <c r="DE749" s="51"/>
      <c r="DF749" s="51"/>
      <c r="DG749" s="51"/>
    </row>
    <row r="750">
      <c r="A750" s="51"/>
      <c r="B750" s="136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  <c r="BR750" s="51"/>
      <c r="BS750" s="51"/>
      <c r="BT750" s="51"/>
      <c r="BU750" s="51"/>
      <c r="BV750" s="51"/>
      <c r="BW750" s="51"/>
      <c r="BX750" s="51"/>
      <c r="BY750" s="51"/>
      <c r="BZ750" s="51"/>
      <c r="CA750" s="51"/>
      <c r="CB750" s="51"/>
      <c r="CC750" s="51"/>
      <c r="CD750" s="51"/>
      <c r="CE750" s="51"/>
      <c r="CF750" s="51"/>
      <c r="CG750" s="51"/>
      <c r="CH750" s="51"/>
      <c r="CI750" s="51"/>
      <c r="CJ750" s="51"/>
      <c r="CK750" s="51"/>
      <c r="CL750" s="51"/>
      <c r="CM750" s="51"/>
      <c r="CN750" s="51"/>
      <c r="CO750" s="51"/>
      <c r="CP750" s="51"/>
      <c r="CQ750" s="51"/>
      <c r="CR750" s="51"/>
      <c r="CS750" s="51"/>
      <c r="CT750" s="51"/>
      <c r="CU750" s="51"/>
      <c r="CV750" s="51"/>
      <c r="CW750" s="51"/>
      <c r="CX750" s="51"/>
      <c r="CY750" s="51"/>
      <c r="CZ750" s="51"/>
      <c r="DA750" s="51"/>
      <c r="DB750" s="51"/>
      <c r="DC750" s="51"/>
      <c r="DD750" s="51"/>
      <c r="DE750" s="51"/>
      <c r="DF750" s="51"/>
      <c r="DG750" s="51"/>
    </row>
    <row r="751">
      <c r="A751" s="51"/>
      <c r="B751" s="136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51"/>
      <c r="BL751" s="51"/>
      <c r="BM751" s="51"/>
      <c r="BN751" s="51"/>
      <c r="BO751" s="51"/>
      <c r="BP751" s="51"/>
      <c r="BQ751" s="51"/>
      <c r="BR751" s="51"/>
      <c r="BS751" s="51"/>
      <c r="BT751" s="51"/>
      <c r="BU751" s="51"/>
      <c r="BV751" s="51"/>
      <c r="BW751" s="51"/>
      <c r="BX751" s="51"/>
      <c r="BY751" s="51"/>
      <c r="BZ751" s="51"/>
      <c r="CA751" s="51"/>
      <c r="CB751" s="51"/>
      <c r="CC751" s="51"/>
      <c r="CD751" s="51"/>
      <c r="CE751" s="51"/>
      <c r="CF751" s="51"/>
      <c r="CG751" s="51"/>
      <c r="CH751" s="51"/>
      <c r="CI751" s="51"/>
      <c r="CJ751" s="51"/>
      <c r="CK751" s="51"/>
      <c r="CL751" s="51"/>
      <c r="CM751" s="51"/>
      <c r="CN751" s="51"/>
      <c r="CO751" s="51"/>
      <c r="CP751" s="51"/>
      <c r="CQ751" s="51"/>
      <c r="CR751" s="51"/>
      <c r="CS751" s="51"/>
      <c r="CT751" s="51"/>
      <c r="CU751" s="51"/>
      <c r="CV751" s="51"/>
      <c r="CW751" s="51"/>
      <c r="CX751" s="51"/>
      <c r="CY751" s="51"/>
      <c r="CZ751" s="51"/>
      <c r="DA751" s="51"/>
      <c r="DB751" s="51"/>
      <c r="DC751" s="51"/>
      <c r="DD751" s="51"/>
      <c r="DE751" s="51"/>
      <c r="DF751" s="51"/>
      <c r="DG751" s="51"/>
    </row>
    <row r="752">
      <c r="A752" s="51"/>
      <c r="B752" s="136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51"/>
      <c r="BL752" s="51"/>
      <c r="BM752" s="51"/>
      <c r="BN752" s="51"/>
      <c r="BO752" s="51"/>
      <c r="BP752" s="51"/>
      <c r="BQ752" s="51"/>
      <c r="BR752" s="51"/>
      <c r="BS752" s="51"/>
      <c r="BT752" s="51"/>
      <c r="BU752" s="51"/>
      <c r="BV752" s="51"/>
      <c r="BW752" s="51"/>
      <c r="BX752" s="51"/>
      <c r="BY752" s="51"/>
      <c r="BZ752" s="51"/>
      <c r="CA752" s="51"/>
      <c r="CB752" s="51"/>
      <c r="CC752" s="51"/>
      <c r="CD752" s="51"/>
      <c r="CE752" s="51"/>
      <c r="CF752" s="51"/>
      <c r="CG752" s="51"/>
      <c r="CH752" s="51"/>
      <c r="CI752" s="51"/>
      <c r="CJ752" s="51"/>
      <c r="CK752" s="51"/>
      <c r="CL752" s="51"/>
      <c r="CM752" s="51"/>
      <c r="CN752" s="51"/>
      <c r="CO752" s="51"/>
      <c r="CP752" s="51"/>
      <c r="CQ752" s="51"/>
      <c r="CR752" s="51"/>
      <c r="CS752" s="51"/>
      <c r="CT752" s="51"/>
      <c r="CU752" s="51"/>
      <c r="CV752" s="51"/>
      <c r="CW752" s="51"/>
      <c r="CX752" s="51"/>
      <c r="CY752" s="51"/>
      <c r="CZ752" s="51"/>
      <c r="DA752" s="51"/>
      <c r="DB752" s="51"/>
      <c r="DC752" s="51"/>
      <c r="DD752" s="51"/>
      <c r="DE752" s="51"/>
      <c r="DF752" s="51"/>
      <c r="DG752" s="51"/>
    </row>
    <row r="753">
      <c r="A753" s="51"/>
      <c r="B753" s="136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51"/>
      <c r="BL753" s="51"/>
      <c r="BM753" s="51"/>
      <c r="BN753" s="51"/>
      <c r="BO753" s="51"/>
      <c r="BP753" s="51"/>
      <c r="BQ753" s="51"/>
      <c r="BR753" s="51"/>
      <c r="BS753" s="51"/>
      <c r="BT753" s="51"/>
      <c r="BU753" s="51"/>
      <c r="BV753" s="51"/>
      <c r="BW753" s="51"/>
      <c r="BX753" s="51"/>
      <c r="BY753" s="51"/>
      <c r="BZ753" s="51"/>
      <c r="CA753" s="51"/>
      <c r="CB753" s="51"/>
      <c r="CC753" s="51"/>
      <c r="CD753" s="51"/>
      <c r="CE753" s="51"/>
      <c r="CF753" s="51"/>
      <c r="CG753" s="51"/>
      <c r="CH753" s="51"/>
      <c r="CI753" s="51"/>
      <c r="CJ753" s="51"/>
      <c r="CK753" s="51"/>
      <c r="CL753" s="51"/>
      <c r="CM753" s="51"/>
      <c r="CN753" s="51"/>
      <c r="CO753" s="51"/>
      <c r="CP753" s="51"/>
      <c r="CQ753" s="51"/>
      <c r="CR753" s="51"/>
      <c r="CS753" s="51"/>
      <c r="CT753" s="51"/>
      <c r="CU753" s="51"/>
      <c r="CV753" s="51"/>
      <c r="CW753" s="51"/>
      <c r="CX753" s="51"/>
      <c r="CY753" s="51"/>
      <c r="CZ753" s="51"/>
      <c r="DA753" s="51"/>
      <c r="DB753" s="51"/>
      <c r="DC753" s="51"/>
      <c r="DD753" s="51"/>
      <c r="DE753" s="51"/>
      <c r="DF753" s="51"/>
      <c r="DG753" s="51"/>
    </row>
    <row r="754">
      <c r="A754" s="51"/>
      <c r="B754" s="136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51"/>
      <c r="BH754" s="51"/>
      <c r="BI754" s="51"/>
      <c r="BJ754" s="51"/>
      <c r="BK754" s="51"/>
      <c r="BL754" s="51"/>
      <c r="BM754" s="51"/>
      <c r="BN754" s="51"/>
      <c r="BO754" s="51"/>
      <c r="BP754" s="51"/>
      <c r="BQ754" s="51"/>
      <c r="BR754" s="51"/>
      <c r="BS754" s="51"/>
      <c r="BT754" s="51"/>
      <c r="BU754" s="51"/>
      <c r="BV754" s="51"/>
      <c r="BW754" s="51"/>
      <c r="BX754" s="51"/>
      <c r="BY754" s="51"/>
      <c r="BZ754" s="51"/>
      <c r="CA754" s="51"/>
      <c r="CB754" s="51"/>
      <c r="CC754" s="51"/>
      <c r="CD754" s="51"/>
      <c r="CE754" s="51"/>
      <c r="CF754" s="51"/>
      <c r="CG754" s="51"/>
      <c r="CH754" s="51"/>
      <c r="CI754" s="51"/>
      <c r="CJ754" s="51"/>
      <c r="CK754" s="51"/>
      <c r="CL754" s="51"/>
      <c r="CM754" s="51"/>
      <c r="CN754" s="51"/>
      <c r="CO754" s="51"/>
      <c r="CP754" s="51"/>
      <c r="CQ754" s="51"/>
      <c r="CR754" s="51"/>
      <c r="CS754" s="51"/>
      <c r="CT754" s="51"/>
      <c r="CU754" s="51"/>
      <c r="CV754" s="51"/>
      <c r="CW754" s="51"/>
      <c r="CX754" s="51"/>
      <c r="CY754" s="51"/>
      <c r="CZ754" s="51"/>
      <c r="DA754" s="51"/>
      <c r="DB754" s="51"/>
      <c r="DC754" s="51"/>
      <c r="DD754" s="51"/>
      <c r="DE754" s="51"/>
      <c r="DF754" s="51"/>
      <c r="DG754" s="51"/>
    </row>
    <row r="755">
      <c r="A755" s="51"/>
      <c r="B755" s="136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51"/>
      <c r="BH755" s="51"/>
      <c r="BI755" s="51"/>
      <c r="BJ755" s="51"/>
      <c r="BK755" s="51"/>
      <c r="BL755" s="51"/>
      <c r="BM755" s="51"/>
      <c r="BN755" s="51"/>
      <c r="BO755" s="51"/>
      <c r="BP755" s="51"/>
      <c r="BQ755" s="51"/>
      <c r="BR755" s="51"/>
      <c r="BS755" s="51"/>
      <c r="BT755" s="51"/>
      <c r="BU755" s="51"/>
      <c r="BV755" s="51"/>
      <c r="BW755" s="51"/>
      <c r="BX755" s="51"/>
      <c r="BY755" s="51"/>
      <c r="BZ755" s="51"/>
      <c r="CA755" s="51"/>
      <c r="CB755" s="51"/>
      <c r="CC755" s="51"/>
      <c r="CD755" s="51"/>
      <c r="CE755" s="51"/>
      <c r="CF755" s="51"/>
      <c r="CG755" s="51"/>
      <c r="CH755" s="51"/>
      <c r="CI755" s="51"/>
      <c r="CJ755" s="51"/>
      <c r="CK755" s="51"/>
      <c r="CL755" s="51"/>
      <c r="CM755" s="51"/>
      <c r="CN755" s="51"/>
      <c r="CO755" s="51"/>
      <c r="CP755" s="51"/>
      <c r="CQ755" s="51"/>
      <c r="CR755" s="51"/>
      <c r="CS755" s="51"/>
      <c r="CT755" s="51"/>
      <c r="CU755" s="51"/>
      <c r="CV755" s="51"/>
      <c r="CW755" s="51"/>
      <c r="CX755" s="51"/>
      <c r="CY755" s="51"/>
      <c r="CZ755" s="51"/>
      <c r="DA755" s="51"/>
      <c r="DB755" s="51"/>
      <c r="DC755" s="51"/>
      <c r="DD755" s="51"/>
      <c r="DE755" s="51"/>
      <c r="DF755" s="51"/>
      <c r="DG755" s="51"/>
    </row>
    <row r="756">
      <c r="A756" s="51"/>
      <c r="B756" s="136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  <c r="AW756" s="51"/>
      <c r="AX756" s="51"/>
      <c r="AY756" s="51"/>
      <c r="AZ756" s="51"/>
      <c r="BA756" s="51"/>
      <c r="BB756" s="51"/>
      <c r="BC756" s="51"/>
      <c r="BD756" s="51"/>
      <c r="BE756" s="51"/>
      <c r="BF756" s="51"/>
      <c r="BG756" s="51"/>
      <c r="BH756" s="51"/>
      <c r="BI756" s="51"/>
      <c r="BJ756" s="51"/>
      <c r="BK756" s="51"/>
      <c r="BL756" s="51"/>
      <c r="BM756" s="51"/>
      <c r="BN756" s="51"/>
      <c r="BO756" s="51"/>
      <c r="BP756" s="51"/>
      <c r="BQ756" s="51"/>
      <c r="BR756" s="51"/>
      <c r="BS756" s="51"/>
      <c r="BT756" s="51"/>
      <c r="BU756" s="51"/>
      <c r="BV756" s="51"/>
      <c r="BW756" s="51"/>
      <c r="BX756" s="51"/>
      <c r="BY756" s="51"/>
      <c r="BZ756" s="51"/>
      <c r="CA756" s="51"/>
      <c r="CB756" s="51"/>
      <c r="CC756" s="51"/>
      <c r="CD756" s="51"/>
      <c r="CE756" s="51"/>
      <c r="CF756" s="51"/>
      <c r="CG756" s="51"/>
      <c r="CH756" s="51"/>
      <c r="CI756" s="51"/>
      <c r="CJ756" s="51"/>
      <c r="CK756" s="51"/>
      <c r="CL756" s="51"/>
      <c r="CM756" s="51"/>
      <c r="CN756" s="51"/>
      <c r="CO756" s="51"/>
      <c r="CP756" s="51"/>
      <c r="CQ756" s="51"/>
      <c r="CR756" s="51"/>
      <c r="CS756" s="51"/>
      <c r="CT756" s="51"/>
      <c r="CU756" s="51"/>
      <c r="CV756" s="51"/>
      <c r="CW756" s="51"/>
      <c r="CX756" s="51"/>
      <c r="CY756" s="51"/>
      <c r="CZ756" s="51"/>
      <c r="DA756" s="51"/>
      <c r="DB756" s="51"/>
      <c r="DC756" s="51"/>
      <c r="DD756" s="51"/>
      <c r="DE756" s="51"/>
      <c r="DF756" s="51"/>
      <c r="DG756" s="51"/>
    </row>
    <row r="757">
      <c r="A757" s="51"/>
      <c r="B757" s="136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51"/>
      <c r="BH757" s="51"/>
      <c r="BI757" s="51"/>
      <c r="BJ757" s="51"/>
      <c r="BK757" s="51"/>
      <c r="BL757" s="51"/>
      <c r="BM757" s="51"/>
      <c r="BN757" s="51"/>
      <c r="BO757" s="51"/>
      <c r="BP757" s="51"/>
      <c r="BQ757" s="51"/>
      <c r="BR757" s="51"/>
      <c r="BS757" s="51"/>
      <c r="BT757" s="51"/>
      <c r="BU757" s="51"/>
      <c r="BV757" s="51"/>
      <c r="BW757" s="51"/>
      <c r="BX757" s="51"/>
      <c r="BY757" s="51"/>
      <c r="BZ757" s="51"/>
      <c r="CA757" s="51"/>
      <c r="CB757" s="51"/>
      <c r="CC757" s="51"/>
      <c r="CD757" s="51"/>
      <c r="CE757" s="51"/>
      <c r="CF757" s="51"/>
      <c r="CG757" s="51"/>
      <c r="CH757" s="51"/>
      <c r="CI757" s="51"/>
      <c r="CJ757" s="51"/>
      <c r="CK757" s="51"/>
      <c r="CL757" s="51"/>
      <c r="CM757" s="51"/>
      <c r="CN757" s="51"/>
      <c r="CO757" s="51"/>
      <c r="CP757" s="51"/>
      <c r="CQ757" s="51"/>
      <c r="CR757" s="51"/>
      <c r="CS757" s="51"/>
      <c r="CT757" s="51"/>
      <c r="CU757" s="51"/>
      <c r="CV757" s="51"/>
      <c r="CW757" s="51"/>
      <c r="CX757" s="51"/>
      <c r="CY757" s="51"/>
      <c r="CZ757" s="51"/>
      <c r="DA757" s="51"/>
      <c r="DB757" s="51"/>
      <c r="DC757" s="51"/>
      <c r="DD757" s="51"/>
      <c r="DE757" s="51"/>
      <c r="DF757" s="51"/>
      <c r="DG757" s="51"/>
    </row>
    <row r="758">
      <c r="A758" s="51"/>
      <c r="B758" s="136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51"/>
      <c r="BH758" s="51"/>
      <c r="BI758" s="51"/>
      <c r="BJ758" s="51"/>
      <c r="BK758" s="51"/>
      <c r="BL758" s="51"/>
      <c r="BM758" s="51"/>
      <c r="BN758" s="51"/>
      <c r="BO758" s="51"/>
      <c r="BP758" s="51"/>
      <c r="BQ758" s="51"/>
      <c r="BR758" s="51"/>
      <c r="BS758" s="51"/>
      <c r="BT758" s="51"/>
      <c r="BU758" s="51"/>
      <c r="BV758" s="51"/>
      <c r="BW758" s="51"/>
      <c r="BX758" s="51"/>
      <c r="BY758" s="51"/>
      <c r="BZ758" s="51"/>
      <c r="CA758" s="51"/>
      <c r="CB758" s="51"/>
      <c r="CC758" s="51"/>
      <c r="CD758" s="51"/>
      <c r="CE758" s="51"/>
      <c r="CF758" s="51"/>
      <c r="CG758" s="51"/>
      <c r="CH758" s="51"/>
      <c r="CI758" s="51"/>
      <c r="CJ758" s="51"/>
      <c r="CK758" s="51"/>
      <c r="CL758" s="51"/>
      <c r="CM758" s="51"/>
      <c r="CN758" s="51"/>
      <c r="CO758" s="51"/>
      <c r="CP758" s="51"/>
      <c r="CQ758" s="51"/>
      <c r="CR758" s="51"/>
      <c r="CS758" s="51"/>
      <c r="CT758" s="51"/>
      <c r="CU758" s="51"/>
      <c r="CV758" s="51"/>
      <c r="CW758" s="51"/>
      <c r="CX758" s="51"/>
      <c r="CY758" s="51"/>
      <c r="CZ758" s="51"/>
      <c r="DA758" s="51"/>
      <c r="DB758" s="51"/>
      <c r="DC758" s="51"/>
      <c r="DD758" s="51"/>
      <c r="DE758" s="51"/>
      <c r="DF758" s="51"/>
      <c r="DG758" s="51"/>
    </row>
    <row r="759">
      <c r="A759" s="51"/>
      <c r="B759" s="136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51"/>
      <c r="BH759" s="51"/>
      <c r="BI759" s="51"/>
      <c r="BJ759" s="51"/>
      <c r="BK759" s="51"/>
      <c r="BL759" s="51"/>
      <c r="BM759" s="51"/>
      <c r="BN759" s="51"/>
      <c r="BO759" s="51"/>
      <c r="BP759" s="51"/>
      <c r="BQ759" s="51"/>
      <c r="BR759" s="51"/>
      <c r="BS759" s="51"/>
      <c r="BT759" s="51"/>
      <c r="BU759" s="51"/>
      <c r="BV759" s="51"/>
      <c r="BW759" s="51"/>
      <c r="BX759" s="51"/>
      <c r="BY759" s="51"/>
      <c r="BZ759" s="51"/>
      <c r="CA759" s="51"/>
      <c r="CB759" s="51"/>
      <c r="CC759" s="51"/>
      <c r="CD759" s="51"/>
      <c r="CE759" s="51"/>
      <c r="CF759" s="51"/>
      <c r="CG759" s="51"/>
      <c r="CH759" s="51"/>
      <c r="CI759" s="51"/>
      <c r="CJ759" s="51"/>
      <c r="CK759" s="51"/>
      <c r="CL759" s="51"/>
      <c r="CM759" s="51"/>
      <c r="CN759" s="51"/>
      <c r="CO759" s="51"/>
      <c r="CP759" s="51"/>
      <c r="CQ759" s="51"/>
      <c r="CR759" s="51"/>
      <c r="CS759" s="51"/>
      <c r="CT759" s="51"/>
      <c r="CU759" s="51"/>
      <c r="CV759" s="51"/>
      <c r="CW759" s="51"/>
      <c r="CX759" s="51"/>
      <c r="CY759" s="51"/>
      <c r="CZ759" s="51"/>
      <c r="DA759" s="51"/>
      <c r="DB759" s="51"/>
      <c r="DC759" s="51"/>
      <c r="DD759" s="51"/>
      <c r="DE759" s="51"/>
      <c r="DF759" s="51"/>
      <c r="DG759" s="51"/>
    </row>
    <row r="760">
      <c r="A760" s="51"/>
      <c r="B760" s="136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51"/>
      <c r="BH760" s="51"/>
      <c r="BI760" s="51"/>
      <c r="BJ760" s="51"/>
      <c r="BK760" s="51"/>
      <c r="BL760" s="51"/>
      <c r="BM760" s="51"/>
      <c r="BN760" s="51"/>
      <c r="BO760" s="51"/>
      <c r="BP760" s="51"/>
      <c r="BQ760" s="51"/>
      <c r="BR760" s="51"/>
      <c r="BS760" s="51"/>
      <c r="BT760" s="51"/>
      <c r="BU760" s="51"/>
      <c r="BV760" s="51"/>
      <c r="BW760" s="51"/>
      <c r="BX760" s="51"/>
      <c r="BY760" s="51"/>
      <c r="BZ760" s="51"/>
      <c r="CA760" s="51"/>
      <c r="CB760" s="51"/>
      <c r="CC760" s="51"/>
      <c r="CD760" s="51"/>
      <c r="CE760" s="51"/>
      <c r="CF760" s="51"/>
      <c r="CG760" s="51"/>
      <c r="CH760" s="51"/>
      <c r="CI760" s="51"/>
      <c r="CJ760" s="51"/>
      <c r="CK760" s="51"/>
      <c r="CL760" s="51"/>
      <c r="CM760" s="51"/>
      <c r="CN760" s="51"/>
      <c r="CO760" s="51"/>
      <c r="CP760" s="51"/>
      <c r="CQ760" s="51"/>
      <c r="CR760" s="51"/>
      <c r="CS760" s="51"/>
      <c r="CT760" s="51"/>
      <c r="CU760" s="51"/>
      <c r="CV760" s="51"/>
      <c r="CW760" s="51"/>
      <c r="CX760" s="51"/>
      <c r="CY760" s="51"/>
      <c r="CZ760" s="51"/>
      <c r="DA760" s="51"/>
      <c r="DB760" s="51"/>
      <c r="DC760" s="51"/>
      <c r="DD760" s="51"/>
      <c r="DE760" s="51"/>
      <c r="DF760" s="51"/>
      <c r="DG760" s="51"/>
    </row>
    <row r="761">
      <c r="A761" s="51"/>
      <c r="B761" s="136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51"/>
      <c r="BH761" s="51"/>
      <c r="BI761" s="51"/>
      <c r="BJ761" s="51"/>
      <c r="BK761" s="51"/>
      <c r="BL761" s="51"/>
      <c r="BM761" s="51"/>
      <c r="BN761" s="51"/>
      <c r="BO761" s="51"/>
      <c r="BP761" s="51"/>
      <c r="BQ761" s="51"/>
      <c r="BR761" s="51"/>
      <c r="BS761" s="51"/>
      <c r="BT761" s="51"/>
      <c r="BU761" s="51"/>
      <c r="BV761" s="51"/>
      <c r="BW761" s="51"/>
      <c r="BX761" s="51"/>
      <c r="BY761" s="51"/>
      <c r="BZ761" s="51"/>
      <c r="CA761" s="51"/>
      <c r="CB761" s="51"/>
      <c r="CC761" s="51"/>
      <c r="CD761" s="51"/>
      <c r="CE761" s="51"/>
      <c r="CF761" s="51"/>
      <c r="CG761" s="51"/>
      <c r="CH761" s="51"/>
      <c r="CI761" s="51"/>
      <c r="CJ761" s="51"/>
      <c r="CK761" s="51"/>
      <c r="CL761" s="51"/>
      <c r="CM761" s="51"/>
      <c r="CN761" s="51"/>
      <c r="CO761" s="51"/>
      <c r="CP761" s="51"/>
      <c r="CQ761" s="51"/>
      <c r="CR761" s="51"/>
      <c r="CS761" s="51"/>
      <c r="CT761" s="51"/>
      <c r="CU761" s="51"/>
      <c r="CV761" s="51"/>
      <c r="CW761" s="51"/>
      <c r="CX761" s="51"/>
      <c r="CY761" s="51"/>
      <c r="CZ761" s="51"/>
      <c r="DA761" s="51"/>
      <c r="DB761" s="51"/>
      <c r="DC761" s="51"/>
      <c r="DD761" s="51"/>
      <c r="DE761" s="51"/>
      <c r="DF761" s="51"/>
      <c r="DG761" s="51"/>
    </row>
    <row r="762">
      <c r="A762" s="51"/>
      <c r="B762" s="136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51"/>
      <c r="BH762" s="51"/>
      <c r="BI762" s="51"/>
      <c r="BJ762" s="51"/>
      <c r="BK762" s="51"/>
      <c r="BL762" s="51"/>
      <c r="BM762" s="51"/>
      <c r="BN762" s="51"/>
      <c r="BO762" s="51"/>
      <c r="BP762" s="51"/>
      <c r="BQ762" s="51"/>
      <c r="BR762" s="51"/>
      <c r="BS762" s="51"/>
      <c r="BT762" s="51"/>
      <c r="BU762" s="51"/>
      <c r="BV762" s="51"/>
      <c r="BW762" s="51"/>
      <c r="BX762" s="51"/>
      <c r="BY762" s="51"/>
      <c r="BZ762" s="51"/>
      <c r="CA762" s="51"/>
      <c r="CB762" s="51"/>
      <c r="CC762" s="51"/>
      <c r="CD762" s="51"/>
      <c r="CE762" s="51"/>
      <c r="CF762" s="51"/>
      <c r="CG762" s="51"/>
      <c r="CH762" s="51"/>
      <c r="CI762" s="51"/>
      <c r="CJ762" s="51"/>
      <c r="CK762" s="51"/>
      <c r="CL762" s="51"/>
      <c r="CM762" s="51"/>
      <c r="CN762" s="51"/>
      <c r="CO762" s="51"/>
      <c r="CP762" s="51"/>
      <c r="CQ762" s="51"/>
      <c r="CR762" s="51"/>
      <c r="CS762" s="51"/>
      <c r="CT762" s="51"/>
      <c r="CU762" s="51"/>
      <c r="CV762" s="51"/>
      <c r="CW762" s="51"/>
      <c r="CX762" s="51"/>
      <c r="CY762" s="51"/>
      <c r="CZ762" s="51"/>
      <c r="DA762" s="51"/>
      <c r="DB762" s="51"/>
      <c r="DC762" s="51"/>
      <c r="DD762" s="51"/>
      <c r="DE762" s="51"/>
      <c r="DF762" s="51"/>
      <c r="DG762" s="51"/>
    </row>
    <row r="763">
      <c r="A763" s="51"/>
      <c r="B763" s="136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51"/>
      <c r="BH763" s="51"/>
      <c r="BI763" s="51"/>
      <c r="BJ763" s="51"/>
      <c r="BK763" s="51"/>
      <c r="BL763" s="51"/>
      <c r="BM763" s="51"/>
      <c r="BN763" s="51"/>
      <c r="BO763" s="51"/>
      <c r="BP763" s="51"/>
      <c r="BQ763" s="51"/>
      <c r="BR763" s="51"/>
      <c r="BS763" s="51"/>
      <c r="BT763" s="51"/>
      <c r="BU763" s="51"/>
      <c r="BV763" s="51"/>
      <c r="BW763" s="51"/>
      <c r="BX763" s="51"/>
      <c r="BY763" s="51"/>
      <c r="BZ763" s="51"/>
      <c r="CA763" s="51"/>
      <c r="CB763" s="51"/>
      <c r="CC763" s="51"/>
      <c r="CD763" s="51"/>
      <c r="CE763" s="51"/>
      <c r="CF763" s="51"/>
      <c r="CG763" s="51"/>
      <c r="CH763" s="51"/>
      <c r="CI763" s="51"/>
      <c r="CJ763" s="51"/>
      <c r="CK763" s="51"/>
      <c r="CL763" s="51"/>
      <c r="CM763" s="51"/>
      <c r="CN763" s="51"/>
      <c r="CO763" s="51"/>
      <c r="CP763" s="51"/>
      <c r="CQ763" s="51"/>
      <c r="CR763" s="51"/>
      <c r="CS763" s="51"/>
      <c r="CT763" s="51"/>
      <c r="CU763" s="51"/>
      <c r="CV763" s="51"/>
      <c r="CW763" s="51"/>
      <c r="CX763" s="51"/>
      <c r="CY763" s="51"/>
      <c r="CZ763" s="51"/>
      <c r="DA763" s="51"/>
      <c r="DB763" s="51"/>
      <c r="DC763" s="51"/>
      <c r="DD763" s="51"/>
      <c r="DE763" s="51"/>
      <c r="DF763" s="51"/>
      <c r="DG763" s="51"/>
    </row>
    <row r="764">
      <c r="A764" s="51"/>
      <c r="B764" s="136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51"/>
      <c r="BH764" s="51"/>
      <c r="BI764" s="51"/>
      <c r="BJ764" s="51"/>
      <c r="BK764" s="51"/>
      <c r="BL764" s="51"/>
      <c r="BM764" s="51"/>
      <c r="BN764" s="51"/>
      <c r="BO764" s="51"/>
      <c r="BP764" s="51"/>
      <c r="BQ764" s="51"/>
      <c r="BR764" s="51"/>
      <c r="BS764" s="51"/>
      <c r="BT764" s="51"/>
      <c r="BU764" s="51"/>
      <c r="BV764" s="51"/>
      <c r="BW764" s="51"/>
      <c r="BX764" s="51"/>
      <c r="BY764" s="51"/>
      <c r="BZ764" s="51"/>
      <c r="CA764" s="51"/>
      <c r="CB764" s="51"/>
      <c r="CC764" s="51"/>
      <c r="CD764" s="51"/>
      <c r="CE764" s="51"/>
      <c r="CF764" s="51"/>
      <c r="CG764" s="51"/>
      <c r="CH764" s="51"/>
      <c r="CI764" s="51"/>
      <c r="CJ764" s="51"/>
      <c r="CK764" s="51"/>
      <c r="CL764" s="51"/>
      <c r="CM764" s="51"/>
      <c r="CN764" s="51"/>
      <c r="CO764" s="51"/>
      <c r="CP764" s="51"/>
      <c r="CQ764" s="51"/>
      <c r="CR764" s="51"/>
      <c r="CS764" s="51"/>
      <c r="CT764" s="51"/>
      <c r="CU764" s="51"/>
      <c r="CV764" s="51"/>
      <c r="CW764" s="51"/>
      <c r="CX764" s="51"/>
      <c r="CY764" s="51"/>
      <c r="CZ764" s="51"/>
      <c r="DA764" s="51"/>
      <c r="DB764" s="51"/>
      <c r="DC764" s="51"/>
      <c r="DD764" s="51"/>
      <c r="DE764" s="51"/>
      <c r="DF764" s="51"/>
      <c r="DG764" s="51"/>
    </row>
    <row r="765">
      <c r="A765" s="51"/>
      <c r="B765" s="136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51"/>
      <c r="BH765" s="51"/>
      <c r="BI765" s="51"/>
      <c r="BJ765" s="51"/>
      <c r="BK765" s="51"/>
      <c r="BL765" s="51"/>
      <c r="BM765" s="51"/>
      <c r="BN765" s="51"/>
      <c r="BO765" s="51"/>
      <c r="BP765" s="51"/>
      <c r="BQ765" s="51"/>
      <c r="BR765" s="51"/>
      <c r="BS765" s="51"/>
      <c r="BT765" s="51"/>
      <c r="BU765" s="51"/>
      <c r="BV765" s="51"/>
      <c r="BW765" s="51"/>
      <c r="BX765" s="51"/>
      <c r="BY765" s="51"/>
      <c r="BZ765" s="51"/>
      <c r="CA765" s="51"/>
      <c r="CB765" s="51"/>
      <c r="CC765" s="51"/>
      <c r="CD765" s="51"/>
      <c r="CE765" s="51"/>
      <c r="CF765" s="51"/>
      <c r="CG765" s="51"/>
      <c r="CH765" s="51"/>
      <c r="CI765" s="51"/>
      <c r="CJ765" s="51"/>
      <c r="CK765" s="51"/>
      <c r="CL765" s="51"/>
      <c r="CM765" s="51"/>
      <c r="CN765" s="51"/>
      <c r="CO765" s="51"/>
      <c r="CP765" s="51"/>
      <c r="CQ765" s="51"/>
      <c r="CR765" s="51"/>
      <c r="CS765" s="51"/>
      <c r="CT765" s="51"/>
      <c r="CU765" s="51"/>
      <c r="CV765" s="51"/>
      <c r="CW765" s="51"/>
      <c r="CX765" s="51"/>
      <c r="CY765" s="51"/>
      <c r="CZ765" s="51"/>
      <c r="DA765" s="51"/>
      <c r="DB765" s="51"/>
      <c r="DC765" s="51"/>
      <c r="DD765" s="51"/>
      <c r="DE765" s="51"/>
      <c r="DF765" s="51"/>
      <c r="DG765" s="51"/>
    </row>
    <row r="766">
      <c r="A766" s="51"/>
      <c r="B766" s="136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51"/>
      <c r="BH766" s="51"/>
      <c r="BI766" s="51"/>
      <c r="BJ766" s="51"/>
      <c r="BK766" s="51"/>
      <c r="BL766" s="51"/>
      <c r="BM766" s="51"/>
      <c r="BN766" s="51"/>
      <c r="BO766" s="51"/>
      <c r="BP766" s="51"/>
      <c r="BQ766" s="51"/>
      <c r="BR766" s="51"/>
      <c r="BS766" s="51"/>
      <c r="BT766" s="51"/>
      <c r="BU766" s="51"/>
      <c r="BV766" s="51"/>
      <c r="BW766" s="51"/>
      <c r="BX766" s="51"/>
      <c r="BY766" s="51"/>
      <c r="BZ766" s="51"/>
      <c r="CA766" s="51"/>
      <c r="CB766" s="51"/>
      <c r="CC766" s="51"/>
      <c r="CD766" s="51"/>
      <c r="CE766" s="51"/>
      <c r="CF766" s="51"/>
      <c r="CG766" s="51"/>
      <c r="CH766" s="51"/>
      <c r="CI766" s="51"/>
      <c r="CJ766" s="51"/>
      <c r="CK766" s="51"/>
      <c r="CL766" s="51"/>
      <c r="CM766" s="51"/>
      <c r="CN766" s="51"/>
      <c r="CO766" s="51"/>
      <c r="CP766" s="51"/>
      <c r="CQ766" s="51"/>
      <c r="CR766" s="51"/>
      <c r="CS766" s="51"/>
      <c r="CT766" s="51"/>
      <c r="CU766" s="51"/>
      <c r="CV766" s="51"/>
      <c r="CW766" s="51"/>
      <c r="CX766" s="51"/>
      <c r="CY766" s="51"/>
      <c r="CZ766" s="51"/>
      <c r="DA766" s="51"/>
      <c r="DB766" s="51"/>
      <c r="DC766" s="51"/>
      <c r="DD766" s="51"/>
      <c r="DE766" s="51"/>
      <c r="DF766" s="51"/>
      <c r="DG766" s="51"/>
    </row>
    <row r="767">
      <c r="A767" s="51"/>
      <c r="B767" s="136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51"/>
      <c r="BH767" s="51"/>
      <c r="BI767" s="51"/>
      <c r="BJ767" s="51"/>
      <c r="BK767" s="51"/>
      <c r="BL767" s="51"/>
      <c r="BM767" s="51"/>
      <c r="BN767" s="51"/>
      <c r="BO767" s="51"/>
      <c r="BP767" s="51"/>
      <c r="BQ767" s="51"/>
      <c r="BR767" s="51"/>
      <c r="BS767" s="51"/>
      <c r="BT767" s="51"/>
      <c r="BU767" s="51"/>
      <c r="BV767" s="51"/>
      <c r="BW767" s="51"/>
      <c r="BX767" s="51"/>
      <c r="BY767" s="51"/>
      <c r="BZ767" s="51"/>
      <c r="CA767" s="51"/>
      <c r="CB767" s="51"/>
      <c r="CC767" s="51"/>
      <c r="CD767" s="51"/>
      <c r="CE767" s="51"/>
      <c r="CF767" s="51"/>
      <c r="CG767" s="51"/>
      <c r="CH767" s="51"/>
      <c r="CI767" s="51"/>
      <c r="CJ767" s="51"/>
      <c r="CK767" s="51"/>
      <c r="CL767" s="51"/>
      <c r="CM767" s="51"/>
      <c r="CN767" s="51"/>
      <c r="CO767" s="51"/>
      <c r="CP767" s="51"/>
      <c r="CQ767" s="51"/>
      <c r="CR767" s="51"/>
      <c r="CS767" s="51"/>
      <c r="CT767" s="51"/>
      <c r="CU767" s="51"/>
      <c r="CV767" s="51"/>
      <c r="CW767" s="51"/>
      <c r="CX767" s="51"/>
      <c r="CY767" s="51"/>
      <c r="CZ767" s="51"/>
      <c r="DA767" s="51"/>
      <c r="DB767" s="51"/>
      <c r="DC767" s="51"/>
      <c r="DD767" s="51"/>
      <c r="DE767" s="51"/>
      <c r="DF767" s="51"/>
      <c r="DG767" s="51"/>
    </row>
    <row r="768">
      <c r="A768" s="51"/>
      <c r="B768" s="136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51"/>
      <c r="BH768" s="51"/>
      <c r="BI768" s="51"/>
      <c r="BJ768" s="51"/>
      <c r="BK768" s="51"/>
      <c r="BL768" s="51"/>
      <c r="BM768" s="51"/>
      <c r="BN768" s="51"/>
      <c r="BO768" s="51"/>
      <c r="BP768" s="51"/>
      <c r="BQ768" s="51"/>
      <c r="BR768" s="51"/>
      <c r="BS768" s="51"/>
      <c r="BT768" s="51"/>
      <c r="BU768" s="51"/>
      <c r="BV768" s="51"/>
      <c r="BW768" s="51"/>
      <c r="BX768" s="51"/>
      <c r="BY768" s="51"/>
      <c r="BZ768" s="51"/>
      <c r="CA768" s="51"/>
      <c r="CB768" s="51"/>
      <c r="CC768" s="51"/>
      <c r="CD768" s="51"/>
      <c r="CE768" s="51"/>
      <c r="CF768" s="51"/>
      <c r="CG768" s="51"/>
      <c r="CH768" s="51"/>
      <c r="CI768" s="51"/>
      <c r="CJ768" s="51"/>
      <c r="CK768" s="51"/>
      <c r="CL768" s="51"/>
      <c r="CM768" s="51"/>
      <c r="CN768" s="51"/>
      <c r="CO768" s="51"/>
      <c r="CP768" s="51"/>
      <c r="CQ768" s="51"/>
      <c r="CR768" s="51"/>
      <c r="CS768" s="51"/>
      <c r="CT768" s="51"/>
      <c r="CU768" s="51"/>
      <c r="CV768" s="51"/>
      <c r="CW768" s="51"/>
      <c r="CX768" s="51"/>
      <c r="CY768" s="51"/>
      <c r="CZ768" s="51"/>
      <c r="DA768" s="51"/>
      <c r="DB768" s="51"/>
      <c r="DC768" s="51"/>
      <c r="DD768" s="51"/>
      <c r="DE768" s="51"/>
      <c r="DF768" s="51"/>
      <c r="DG768" s="51"/>
    </row>
    <row r="769">
      <c r="A769" s="51"/>
      <c r="B769" s="136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51"/>
      <c r="BH769" s="51"/>
      <c r="BI769" s="51"/>
      <c r="BJ769" s="51"/>
      <c r="BK769" s="51"/>
      <c r="BL769" s="51"/>
      <c r="BM769" s="51"/>
      <c r="BN769" s="51"/>
      <c r="BO769" s="51"/>
      <c r="BP769" s="51"/>
      <c r="BQ769" s="51"/>
      <c r="BR769" s="51"/>
      <c r="BS769" s="51"/>
      <c r="BT769" s="51"/>
      <c r="BU769" s="51"/>
      <c r="BV769" s="51"/>
      <c r="BW769" s="51"/>
      <c r="BX769" s="51"/>
      <c r="BY769" s="51"/>
      <c r="BZ769" s="51"/>
      <c r="CA769" s="51"/>
      <c r="CB769" s="51"/>
      <c r="CC769" s="51"/>
      <c r="CD769" s="51"/>
      <c r="CE769" s="51"/>
      <c r="CF769" s="51"/>
      <c r="CG769" s="51"/>
      <c r="CH769" s="51"/>
      <c r="CI769" s="51"/>
      <c r="CJ769" s="51"/>
      <c r="CK769" s="51"/>
      <c r="CL769" s="51"/>
      <c r="CM769" s="51"/>
      <c r="CN769" s="51"/>
      <c r="CO769" s="51"/>
      <c r="CP769" s="51"/>
      <c r="CQ769" s="51"/>
      <c r="CR769" s="51"/>
      <c r="CS769" s="51"/>
      <c r="CT769" s="51"/>
      <c r="CU769" s="51"/>
      <c r="CV769" s="51"/>
      <c r="CW769" s="51"/>
      <c r="CX769" s="51"/>
      <c r="CY769" s="51"/>
      <c r="CZ769" s="51"/>
      <c r="DA769" s="51"/>
      <c r="DB769" s="51"/>
      <c r="DC769" s="51"/>
      <c r="DD769" s="51"/>
      <c r="DE769" s="51"/>
      <c r="DF769" s="51"/>
      <c r="DG769" s="51"/>
    </row>
    <row r="770">
      <c r="A770" s="51"/>
      <c r="B770" s="136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51"/>
      <c r="BH770" s="51"/>
      <c r="BI770" s="51"/>
      <c r="BJ770" s="51"/>
      <c r="BK770" s="51"/>
      <c r="BL770" s="51"/>
      <c r="BM770" s="51"/>
      <c r="BN770" s="51"/>
      <c r="BO770" s="51"/>
      <c r="BP770" s="51"/>
      <c r="BQ770" s="51"/>
      <c r="BR770" s="51"/>
      <c r="BS770" s="51"/>
      <c r="BT770" s="51"/>
      <c r="BU770" s="51"/>
      <c r="BV770" s="51"/>
      <c r="BW770" s="51"/>
      <c r="BX770" s="51"/>
      <c r="BY770" s="51"/>
      <c r="BZ770" s="51"/>
      <c r="CA770" s="51"/>
      <c r="CB770" s="51"/>
      <c r="CC770" s="51"/>
      <c r="CD770" s="51"/>
      <c r="CE770" s="51"/>
      <c r="CF770" s="51"/>
      <c r="CG770" s="51"/>
      <c r="CH770" s="51"/>
      <c r="CI770" s="51"/>
      <c r="CJ770" s="51"/>
      <c r="CK770" s="51"/>
      <c r="CL770" s="51"/>
      <c r="CM770" s="51"/>
      <c r="CN770" s="51"/>
      <c r="CO770" s="51"/>
      <c r="CP770" s="51"/>
      <c r="CQ770" s="51"/>
      <c r="CR770" s="51"/>
      <c r="CS770" s="51"/>
      <c r="CT770" s="51"/>
      <c r="CU770" s="51"/>
      <c r="CV770" s="51"/>
      <c r="CW770" s="51"/>
      <c r="CX770" s="51"/>
      <c r="CY770" s="51"/>
      <c r="CZ770" s="51"/>
      <c r="DA770" s="51"/>
      <c r="DB770" s="51"/>
      <c r="DC770" s="51"/>
      <c r="DD770" s="51"/>
      <c r="DE770" s="51"/>
      <c r="DF770" s="51"/>
      <c r="DG770" s="51"/>
    </row>
    <row r="771">
      <c r="A771" s="51"/>
      <c r="B771" s="136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51"/>
      <c r="BH771" s="51"/>
      <c r="BI771" s="51"/>
      <c r="BJ771" s="51"/>
      <c r="BK771" s="51"/>
      <c r="BL771" s="51"/>
      <c r="BM771" s="51"/>
      <c r="BN771" s="51"/>
      <c r="BO771" s="51"/>
      <c r="BP771" s="51"/>
      <c r="BQ771" s="51"/>
      <c r="BR771" s="51"/>
      <c r="BS771" s="51"/>
      <c r="BT771" s="51"/>
      <c r="BU771" s="51"/>
      <c r="BV771" s="51"/>
      <c r="BW771" s="51"/>
      <c r="BX771" s="51"/>
      <c r="BY771" s="51"/>
      <c r="BZ771" s="51"/>
      <c r="CA771" s="51"/>
      <c r="CB771" s="51"/>
      <c r="CC771" s="51"/>
      <c r="CD771" s="51"/>
      <c r="CE771" s="51"/>
      <c r="CF771" s="51"/>
      <c r="CG771" s="51"/>
      <c r="CH771" s="51"/>
      <c r="CI771" s="51"/>
      <c r="CJ771" s="51"/>
      <c r="CK771" s="51"/>
      <c r="CL771" s="51"/>
      <c r="CM771" s="51"/>
      <c r="CN771" s="51"/>
      <c r="CO771" s="51"/>
      <c r="CP771" s="51"/>
      <c r="CQ771" s="51"/>
      <c r="CR771" s="51"/>
      <c r="CS771" s="51"/>
      <c r="CT771" s="51"/>
      <c r="CU771" s="51"/>
      <c r="CV771" s="51"/>
      <c r="CW771" s="51"/>
      <c r="CX771" s="51"/>
      <c r="CY771" s="51"/>
      <c r="CZ771" s="51"/>
      <c r="DA771" s="51"/>
      <c r="DB771" s="51"/>
      <c r="DC771" s="51"/>
      <c r="DD771" s="51"/>
      <c r="DE771" s="51"/>
      <c r="DF771" s="51"/>
      <c r="DG771" s="51"/>
    </row>
    <row r="772">
      <c r="A772" s="51"/>
      <c r="B772" s="136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51"/>
      <c r="BH772" s="51"/>
      <c r="BI772" s="51"/>
      <c r="BJ772" s="51"/>
      <c r="BK772" s="51"/>
      <c r="BL772" s="51"/>
      <c r="BM772" s="51"/>
      <c r="BN772" s="51"/>
      <c r="BO772" s="51"/>
      <c r="BP772" s="51"/>
      <c r="BQ772" s="51"/>
      <c r="BR772" s="51"/>
      <c r="BS772" s="51"/>
      <c r="BT772" s="51"/>
      <c r="BU772" s="51"/>
      <c r="BV772" s="51"/>
      <c r="BW772" s="51"/>
      <c r="BX772" s="51"/>
      <c r="BY772" s="51"/>
      <c r="BZ772" s="51"/>
      <c r="CA772" s="51"/>
      <c r="CB772" s="51"/>
      <c r="CC772" s="51"/>
      <c r="CD772" s="51"/>
      <c r="CE772" s="51"/>
      <c r="CF772" s="51"/>
      <c r="CG772" s="51"/>
      <c r="CH772" s="51"/>
      <c r="CI772" s="51"/>
      <c r="CJ772" s="51"/>
      <c r="CK772" s="51"/>
      <c r="CL772" s="51"/>
      <c r="CM772" s="51"/>
      <c r="CN772" s="51"/>
      <c r="CO772" s="51"/>
      <c r="CP772" s="51"/>
      <c r="CQ772" s="51"/>
      <c r="CR772" s="51"/>
      <c r="CS772" s="51"/>
      <c r="CT772" s="51"/>
      <c r="CU772" s="51"/>
      <c r="CV772" s="51"/>
      <c r="CW772" s="51"/>
      <c r="CX772" s="51"/>
      <c r="CY772" s="51"/>
      <c r="CZ772" s="51"/>
      <c r="DA772" s="51"/>
      <c r="DB772" s="51"/>
      <c r="DC772" s="51"/>
      <c r="DD772" s="51"/>
      <c r="DE772" s="51"/>
      <c r="DF772" s="51"/>
      <c r="DG772" s="51"/>
    </row>
    <row r="773">
      <c r="A773" s="51"/>
      <c r="B773" s="136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51"/>
      <c r="BH773" s="51"/>
      <c r="BI773" s="51"/>
      <c r="BJ773" s="51"/>
      <c r="BK773" s="51"/>
      <c r="BL773" s="51"/>
      <c r="BM773" s="51"/>
      <c r="BN773" s="51"/>
      <c r="BO773" s="51"/>
      <c r="BP773" s="51"/>
      <c r="BQ773" s="51"/>
      <c r="BR773" s="51"/>
      <c r="BS773" s="51"/>
      <c r="BT773" s="51"/>
      <c r="BU773" s="51"/>
      <c r="BV773" s="51"/>
      <c r="BW773" s="51"/>
      <c r="BX773" s="51"/>
      <c r="BY773" s="51"/>
      <c r="BZ773" s="51"/>
      <c r="CA773" s="51"/>
      <c r="CB773" s="51"/>
      <c r="CC773" s="51"/>
      <c r="CD773" s="51"/>
      <c r="CE773" s="51"/>
      <c r="CF773" s="51"/>
      <c r="CG773" s="51"/>
      <c r="CH773" s="51"/>
      <c r="CI773" s="51"/>
      <c r="CJ773" s="51"/>
      <c r="CK773" s="51"/>
      <c r="CL773" s="51"/>
      <c r="CM773" s="51"/>
      <c r="CN773" s="51"/>
      <c r="CO773" s="51"/>
      <c r="CP773" s="51"/>
      <c r="CQ773" s="51"/>
      <c r="CR773" s="51"/>
      <c r="CS773" s="51"/>
      <c r="CT773" s="51"/>
      <c r="CU773" s="51"/>
      <c r="CV773" s="51"/>
      <c r="CW773" s="51"/>
      <c r="CX773" s="51"/>
      <c r="CY773" s="51"/>
      <c r="CZ773" s="51"/>
      <c r="DA773" s="51"/>
      <c r="DB773" s="51"/>
      <c r="DC773" s="51"/>
      <c r="DD773" s="51"/>
      <c r="DE773" s="51"/>
      <c r="DF773" s="51"/>
      <c r="DG773" s="51"/>
    </row>
    <row r="774">
      <c r="A774" s="51"/>
      <c r="B774" s="136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51"/>
      <c r="BH774" s="51"/>
      <c r="BI774" s="51"/>
      <c r="BJ774" s="51"/>
      <c r="BK774" s="51"/>
      <c r="BL774" s="51"/>
      <c r="BM774" s="51"/>
      <c r="BN774" s="51"/>
      <c r="BO774" s="51"/>
      <c r="BP774" s="51"/>
      <c r="BQ774" s="51"/>
      <c r="BR774" s="51"/>
      <c r="BS774" s="51"/>
      <c r="BT774" s="51"/>
      <c r="BU774" s="51"/>
      <c r="BV774" s="51"/>
      <c r="BW774" s="51"/>
      <c r="BX774" s="51"/>
      <c r="BY774" s="51"/>
      <c r="BZ774" s="51"/>
      <c r="CA774" s="51"/>
      <c r="CB774" s="51"/>
      <c r="CC774" s="51"/>
      <c r="CD774" s="51"/>
      <c r="CE774" s="51"/>
      <c r="CF774" s="51"/>
      <c r="CG774" s="51"/>
      <c r="CH774" s="51"/>
      <c r="CI774" s="51"/>
      <c r="CJ774" s="51"/>
      <c r="CK774" s="51"/>
      <c r="CL774" s="51"/>
      <c r="CM774" s="51"/>
      <c r="CN774" s="51"/>
      <c r="CO774" s="51"/>
      <c r="CP774" s="51"/>
      <c r="CQ774" s="51"/>
      <c r="CR774" s="51"/>
      <c r="CS774" s="51"/>
      <c r="CT774" s="51"/>
      <c r="CU774" s="51"/>
      <c r="CV774" s="51"/>
      <c r="CW774" s="51"/>
      <c r="CX774" s="51"/>
      <c r="CY774" s="51"/>
      <c r="CZ774" s="51"/>
      <c r="DA774" s="51"/>
      <c r="DB774" s="51"/>
      <c r="DC774" s="51"/>
      <c r="DD774" s="51"/>
      <c r="DE774" s="51"/>
      <c r="DF774" s="51"/>
      <c r="DG774" s="51"/>
    </row>
    <row r="775">
      <c r="A775" s="51"/>
      <c r="B775" s="136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51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51"/>
      <c r="BH775" s="51"/>
      <c r="BI775" s="51"/>
      <c r="BJ775" s="51"/>
      <c r="BK775" s="51"/>
      <c r="BL775" s="51"/>
      <c r="BM775" s="51"/>
      <c r="BN775" s="51"/>
      <c r="BO775" s="51"/>
      <c r="BP775" s="51"/>
      <c r="BQ775" s="51"/>
      <c r="BR775" s="51"/>
      <c r="BS775" s="51"/>
      <c r="BT775" s="51"/>
      <c r="BU775" s="51"/>
      <c r="BV775" s="51"/>
      <c r="BW775" s="51"/>
      <c r="BX775" s="51"/>
      <c r="BY775" s="51"/>
      <c r="BZ775" s="51"/>
      <c r="CA775" s="51"/>
      <c r="CB775" s="51"/>
      <c r="CC775" s="51"/>
      <c r="CD775" s="51"/>
      <c r="CE775" s="51"/>
      <c r="CF775" s="51"/>
      <c r="CG775" s="51"/>
      <c r="CH775" s="51"/>
      <c r="CI775" s="51"/>
      <c r="CJ775" s="51"/>
      <c r="CK775" s="51"/>
      <c r="CL775" s="51"/>
      <c r="CM775" s="51"/>
      <c r="CN775" s="51"/>
      <c r="CO775" s="51"/>
      <c r="CP775" s="51"/>
      <c r="CQ775" s="51"/>
      <c r="CR775" s="51"/>
      <c r="CS775" s="51"/>
      <c r="CT775" s="51"/>
      <c r="CU775" s="51"/>
      <c r="CV775" s="51"/>
      <c r="CW775" s="51"/>
      <c r="CX775" s="51"/>
      <c r="CY775" s="51"/>
      <c r="CZ775" s="51"/>
      <c r="DA775" s="51"/>
      <c r="DB775" s="51"/>
      <c r="DC775" s="51"/>
      <c r="DD775" s="51"/>
      <c r="DE775" s="51"/>
      <c r="DF775" s="51"/>
      <c r="DG775" s="51"/>
    </row>
    <row r="776">
      <c r="A776" s="51"/>
      <c r="B776" s="136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1"/>
      <c r="BH776" s="51"/>
      <c r="BI776" s="51"/>
      <c r="BJ776" s="51"/>
      <c r="BK776" s="51"/>
      <c r="BL776" s="51"/>
      <c r="BM776" s="51"/>
      <c r="BN776" s="51"/>
      <c r="BO776" s="51"/>
      <c r="BP776" s="51"/>
      <c r="BQ776" s="51"/>
      <c r="BR776" s="51"/>
      <c r="BS776" s="51"/>
      <c r="BT776" s="51"/>
      <c r="BU776" s="51"/>
      <c r="BV776" s="51"/>
      <c r="BW776" s="51"/>
      <c r="BX776" s="51"/>
      <c r="BY776" s="51"/>
      <c r="BZ776" s="51"/>
      <c r="CA776" s="51"/>
      <c r="CB776" s="51"/>
      <c r="CC776" s="51"/>
      <c r="CD776" s="51"/>
      <c r="CE776" s="51"/>
      <c r="CF776" s="51"/>
      <c r="CG776" s="51"/>
      <c r="CH776" s="51"/>
      <c r="CI776" s="51"/>
      <c r="CJ776" s="51"/>
      <c r="CK776" s="51"/>
      <c r="CL776" s="51"/>
      <c r="CM776" s="51"/>
      <c r="CN776" s="51"/>
      <c r="CO776" s="51"/>
      <c r="CP776" s="51"/>
      <c r="CQ776" s="51"/>
      <c r="CR776" s="51"/>
      <c r="CS776" s="51"/>
      <c r="CT776" s="51"/>
      <c r="CU776" s="51"/>
      <c r="CV776" s="51"/>
      <c r="CW776" s="51"/>
      <c r="CX776" s="51"/>
      <c r="CY776" s="51"/>
      <c r="CZ776" s="51"/>
      <c r="DA776" s="51"/>
      <c r="DB776" s="51"/>
      <c r="DC776" s="51"/>
      <c r="DD776" s="51"/>
      <c r="DE776" s="51"/>
      <c r="DF776" s="51"/>
      <c r="DG776" s="51"/>
    </row>
    <row r="777">
      <c r="A777" s="51"/>
      <c r="B777" s="136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51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51"/>
      <c r="BH777" s="51"/>
      <c r="BI777" s="51"/>
      <c r="BJ777" s="51"/>
      <c r="BK777" s="51"/>
      <c r="BL777" s="51"/>
      <c r="BM777" s="51"/>
      <c r="BN777" s="51"/>
      <c r="BO777" s="51"/>
      <c r="BP777" s="51"/>
      <c r="BQ777" s="51"/>
      <c r="BR777" s="51"/>
      <c r="BS777" s="51"/>
      <c r="BT777" s="51"/>
      <c r="BU777" s="51"/>
      <c r="BV777" s="51"/>
      <c r="BW777" s="51"/>
      <c r="BX777" s="51"/>
      <c r="BY777" s="51"/>
      <c r="BZ777" s="51"/>
      <c r="CA777" s="51"/>
      <c r="CB777" s="51"/>
      <c r="CC777" s="51"/>
      <c r="CD777" s="51"/>
      <c r="CE777" s="51"/>
      <c r="CF777" s="51"/>
      <c r="CG777" s="51"/>
      <c r="CH777" s="51"/>
      <c r="CI777" s="51"/>
      <c r="CJ777" s="51"/>
      <c r="CK777" s="51"/>
      <c r="CL777" s="51"/>
      <c r="CM777" s="51"/>
      <c r="CN777" s="51"/>
      <c r="CO777" s="51"/>
      <c r="CP777" s="51"/>
      <c r="CQ777" s="51"/>
      <c r="CR777" s="51"/>
      <c r="CS777" s="51"/>
      <c r="CT777" s="51"/>
      <c r="CU777" s="51"/>
      <c r="CV777" s="51"/>
      <c r="CW777" s="51"/>
      <c r="CX777" s="51"/>
      <c r="CY777" s="51"/>
      <c r="CZ777" s="51"/>
      <c r="DA777" s="51"/>
      <c r="DB777" s="51"/>
      <c r="DC777" s="51"/>
      <c r="DD777" s="51"/>
      <c r="DE777" s="51"/>
      <c r="DF777" s="51"/>
      <c r="DG777" s="51"/>
    </row>
    <row r="778">
      <c r="A778" s="51"/>
      <c r="B778" s="136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51"/>
      <c r="BH778" s="51"/>
      <c r="BI778" s="51"/>
      <c r="BJ778" s="51"/>
      <c r="BK778" s="51"/>
      <c r="BL778" s="51"/>
      <c r="BM778" s="51"/>
      <c r="BN778" s="51"/>
      <c r="BO778" s="51"/>
      <c r="BP778" s="51"/>
      <c r="BQ778" s="51"/>
      <c r="BR778" s="51"/>
      <c r="BS778" s="51"/>
      <c r="BT778" s="51"/>
      <c r="BU778" s="51"/>
      <c r="BV778" s="51"/>
      <c r="BW778" s="51"/>
      <c r="BX778" s="51"/>
      <c r="BY778" s="51"/>
      <c r="BZ778" s="51"/>
      <c r="CA778" s="51"/>
      <c r="CB778" s="51"/>
      <c r="CC778" s="51"/>
      <c r="CD778" s="51"/>
      <c r="CE778" s="51"/>
      <c r="CF778" s="51"/>
      <c r="CG778" s="51"/>
      <c r="CH778" s="51"/>
      <c r="CI778" s="51"/>
      <c r="CJ778" s="51"/>
      <c r="CK778" s="51"/>
      <c r="CL778" s="51"/>
      <c r="CM778" s="51"/>
      <c r="CN778" s="51"/>
      <c r="CO778" s="51"/>
      <c r="CP778" s="51"/>
      <c r="CQ778" s="51"/>
      <c r="CR778" s="51"/>
      <c r="CS778" s="51"/>
      <c r="CT778" s="51"/>
      <c r="CU778" s="51"/>
      <c r="CV778" s="51"/>
      <c r="CW778" s="51"/>
      <c r="CX778" s="51"/>
      <c r="CY778" s="51"/>
      <c r="CZ778" s="51"/>
      <c r="DA778" s="51"/>
      <c r="DB778" s="51"/>
      <c r="DC778" s="51"/>
      <c r="DD778" s="51"/>
      <c r="DE778" s="51"/>
      <c r="DF778" s="51"/>
      <c r="DG778" s="51"/>
    </row>
    <row r="779">
      <c r="A779" s="51"/>
      <c r="B779" s="136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51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51"/>
      <c r="BH779" s="51"/>
      <c r="BI779" s="51"/>
      <c r="BJ779" s="51"/>
      <c r="BK779" s="51"/>
      <c r="BL779" s="51"/>
      <c r="BM779" s="51"/>
      <c r="BN779" s="51"/>
      <c r="BO779" s="51"/>
      <c r="BP779" s="51"/>
      <c r="BQ779" s="51"/>
      <c r="BR779" s="51"/>
      <c r="BS779" s="51"/>
      <c r="BT779" s="51"/>
      <c r="BU779" s="51"/>
      <c r="BV779" s="51"/>
      <c r="BW779" s="51"/>
      <c r="BX779" s="51"/>
      <c r="BY779" s="51"/>
      <c r="BZ779" s="51"/>
      <c r="CA779" s="51"/>
      <c r="CB779" s="51"/>
      <c r="CC779" s="51"/>
      <c r="CD779" s="51"/>
      <c r="CE779" s="51"/>
      <c r="CF779" s="51"/>
      <c r="CG779" s="51"/>
      <c r="CH779" s="51"/>
      <c r="CI779" s="51"/>
      <c r="CJ779" s="51"/>
      <c r="CK779" s="51"/>
      <c r="CL779" s="51"/>
      <c r="CM779" s="51"/>
      <c r="CN779" s="51"/>
      <c r="CO779" s="51"/>
      <c r="CP779" s="51"/>
      <c r="CQ779" s="51"/>
      <c r="CR779" s="51"/>
      <c r="CS779" s="51"/>
      <c r="CT779" s="51"/>
      <c r="CU779" s="51"/>
      <c r="CV779" s="51"/>
      <c r="CW779" s="51"/>
      <c r="CX779" s="51"/>
      <c r="CY779" s="51"/>
      <c r="CZ779" s="51"/>
      <c r="DA779" s="51"/>
      <c r="DB779" s="51"/>
      <c r="DC779" s="51"/>
      <c r="DD779" s="51"/>
      <c r="DE779" s="51"/>
      <c r="DF779" s="51"/>
      <c r="DG779" s="51"/>
    </row>
    <row r="780">
      <c r="A780" s="51"/>
      <c r="B780" s="136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51"/>
      <c r="BH780" s="51"/>
      <c r="BI780" s="51"/>
      <c r="BJ780" s="51"/>
      <c r="BK780" s="51"/>
      <c r="BL780" s="51"/>
      <c r="BM780" s="51"/>
      <c r="BN780" s="51"/>
      <c r="BO780" s="51"/>
      <c r="BP780" s="51"/>
      <c r="BQ780" s="51"/>
      <c r="BR780" s="51"/>
      <c r="BS780" s="51"/>
      <c r="BT780" s="51"/>
      <c r="BU780" s="51"/>
      <c r="BV780" s="51"/>
      <c r="BW780" s="51"/>
      <c r="BX780" s="51"/>
      <c r="BY780" s="51"/>
      <c r="BZ780" s="51"/>
      <c r="CA780" s="51"/>
      <c r="CB780" s="51"/>
      <c r="CC780" s="51"/>
      <c r="CD780" s="51"/>
      <c r="CE780" s="51"/>
      <c r="CF780" s="51"/>
      <c r="CG780" s="51"/>
      <c r="CH780" s="51"/>
      <c r="CI780" s="51"/>
      <c r="CJ780" s="51"/>
      <c r="CK780" s="51"/>
      <c r="CL780" s="51"/>
      <c r="CM780" s="51"/>
      <c r="CN780" s="51"/>
      <c r="CO780" s="51"/>
      <c r="CP780" s="51"/>
      <c r="CQ780" s="51"/>
      <c r="CR780" s="51"/>
      <c r="CS780" s="51"/>
      <c r="CT780" s="51"/>
      <c r="CU780" s="51"/>
      <c r="CV780" s="51"/>
      <c r="CW780" s="51"/>
      <c r="CX780" s="51"/>
      <c r="CY780" s="51"/>
      <c r="CZ780" s="51"/>
      <c r="DA780" s="51"/>
      <c r="DB780" s="51"/>
      <c r="DC780" s="51"/>
      <c r="DD780" s="51"/>
      <c r="DE780" s="51"/>
      <c r="DF780" s="51"/>
      <c r="DG780" s="51"/>
    </row>
    <row r="781">
      <c r="A781" s="51"/>
      <c r="B781" s="136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51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51"/>
      <c r="BH781" s="51"/>
      <c r="BI781" s="51"/>
      <c r="BJ781" s="51"/>
      <c r="BK781" s="51"/>
      <c r="BL781" s="51"/>
      <c r="BM781" s="51"/>
      <c r="BN781" s="51"/>
      <c r="BO781" s="51"/>
      <c r="BP781" s="51"/>
      <c r="BQ781" s="51"/>
      <c r="BR781" s="51"/>
      <c r="BS781" s="51"/>
      <c r="BT781" s="51"/>
      <c r="BU781" s="51"/>
      <c r="BV781" s="51"/>
      <c r="BW781" s="51"/>
      <c r="BX781" s="51"/>
      <c r="BY781" s="51"/>
      <c r="BZ781" s="51"/>
      <c r="CA781" s="51"/>
      <c r="CB781" s="51"/>
      <c r="CC781" s="51"/>
      <c r="CD781" s="51"/>
      <c r="CE781" s="51"/>
      <c r="CF781" s="51"/>
      <c r="CG781" s="51"/>
      <c r="CH781" s="51"/>
      <c r="CI781" s="51"/>
      <c r="CJ781" s="51"/>
      <c r="CK781" s="51"/>
      <c r="CL781" s="51"/>
      <c r="CM781" s="51"/>
      <c r="CN781" s="51"/>
      <c r="CO781" s="51"/>
      <c r="CP781" s="51"/>
      <c r="CQ781" s="51"/>
      <c r="CR781" s="51"/>
      <c r="CS781" s="51"/>
      <c r="CT781" s="51"/>
      <c r="CU781" s="51"/>
      <c r="CV781" s="51"/>
      <c r="CW781" s="51"/>
      <c r="CX781" s="51"/>
      <c r="CY781" s="51"/>
      <c r="CZ781" s="51"/>
      <c r="DA781" s="51"/>
      <c r="DB781" s="51"/>
      <c r="DC781" s="51"/>
      <c r="DD781" s="51"/>
      <c r="DE781" s="51"/>
      <c r="DF781" s="51"/>
      <c r="DG781" s="51"/>
    </row>
    <row r="782">
      <c r="A782" s="51"/>
      <c r="B782" s="136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51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51"/>
      <c r="BL782" s="51"/>
      <c r="BM782" s="51"/>
      <c r="BN782" s="51"/>
      <c r="BO782" s="51"/>
      <c r="BP782" s="51"/>
      <c r="BQ782" s="51"/>
      <c r="BR782" s="51"/>
      <c r="BS782" s="51"/>
      <c r="BT782" s="51"/>
      <c r="BU782" s="51"/>
      <c r="BV782" s="51"/>
      <c r="BW782" s="51"/>
      <c r="BX782" s="51"/>
      <c r="BY782" s="51"/>
      <c r="BZ782" s="51"/>
      <c r="CA782" s="51"/>
      <c r="CB782" s="51"/>
      <c r="CC782" s="51"/>
      <c r="CD782" s="51"/>
      <c r="CE782" s="51"/>
      <c r="CF782" s="51"/>
      <c r="CG782" s="51"/>
      <c r="CH782" s="51"/>
      <c r="CI782" s="51"/>
      <c r="CJ782" s="51"/>
      <c r="CK782" s="51"/>
      <c r="CL782" s="51"/>
      <c r="CM782" s="51"/>
      <c r="CN782" s="51"/>
      <c r="CO782" s="51"/>
      <c r="CP782" s="51"/>
      <c r="CQ782" s="51"/>
      <c r="CR782" s="51"/>
      <c r="CS782" s="51"/>
      <c r="CT782" s="51"/>
      <c r="CU782" s="51"/>
      <c r="CV782" s="51"/>
      <c r="CW782" s="51"/>
      <c r="CX782" s="51"/>
      <c r="CY782" s="51"/>
      <c r="CZ782" s="51"/>
      <c r="DA782" s="51"/>
      <c r="DB782" s="51"/>
      <c r="DC782" s="51"/>
      <c r="DD782" s="51"/>
      <c r="DE782" s="51"/>
      <c r="DF782" s="51"/>
      <c r="DG782" s="51"/>
    </row>
    <row r="783">
      <c r="A783" s="51"/>
      <c r="B783" s="136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51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51"/>
      <c r="BH783" s="51"/>
      <c r="BI783" s="51"/>
      <c r="BJ783" s="51"/>
      <c r="BK783" s="51"/>
      <c r="BL783" s="51"/>
      <c r="BM783" s="51"/>
      <c r="BN783" s="51"/>
      <c r="BO783" s="51"/>
      <c r="BP783" s="51"/>
      <c r="BQ783" s="51"/>
      <c r="BR783" s="51"/>
      <c r="BS783" s="51"/>
      <c r="BT783" s="51"/>
      <c r="BU783" s="51"/>
      <c r="BV783" s="51"/>
      <c r="BW783" s="51"/>
      <c r="BX783" s="51"/>
      <c r="BY783" s="51"/>
      <c r="BZ783" s="51"/>
      <c r="CA783" s="51"/>
      <c r="CB783" s="51"/>
      <c r="CC783" s="51"/>
      <c r="CD783" s="51"/>
      <c r="CE783" s="51"/>
      <c r="CF783" s="51"/>
      <c r="CG783" s="51"/>
      <c r="CH783" s="51"/>
      <c r="CI783" s="51"/>
      <c r="CJ783" s="51"/>
      <c r="CK783" s="51"/>
      <c r="CL783" s="51"/>
      <c r="CM783" s="51"/>
      <c r="CN783" s="51"/>
      <c r="CO783" s="51"/>
      <c r="CP783" s="51"/>
      <c r="CQ783" s="51"/>
      <c r="CR783" s="51"/>
      <c r="CS783" s="51"/>
      <c r="CT783" s="51"/>
      <c r="CU783" s="51"/>
      <c r="CV783" s="51"/>
      <c r="CW783" s="51"/>
      <c r="CX783" s="51"/>
      <c r="CY783" s="51"/>
      <c r="CZ783" s="51"/>
      <c r="DA783" s="51"/>
      <c r="DB783" s="51"/>
      <c r="DC783" s="51"/>
      <c r="DD783" s="51"/>
      <c r="DE783" s="51"/>
      <c r="DF783" s="51"/>
      <c r="DG783" s="51"/>
    </row>
    <row r="784">
      <c r="A784" s="51"/>
      <c r="B784" s="136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51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51"/>
      <c r="BH784" s="51"/>
      <c r="BI784" s="51"/>
      <c r="BJ784" s="51"/>
      <c r="BK784" s="51"/>
      <c r="BL784" s="51"/>
      <c r="BM784" s="51"/>
      <c r="BN784" s="51"/>
      <c r="BO784" s="51"/>
      <c r="BP784" s="51"/>
      <c r="BQ784" s="51"/>
      <c r="BR784" s="51"/>
      <c r="BS784" s="51"/>
      <c r="BT784" s="51"/>
      <c r="BU784" s="51"/>
      <c r="BV784" s="51"/>
      <c r="BW784" s="51"/>
      <c r="BX784" s="51"/>
      <c r="BY784" s="51"/>
      <c r="BZ784" s="51"/>
      <c r="CA784" s="51"/>
      <c r="CB784" s="51"/>
      <c r="CC784" s="51"/>
      <c r="CD784" s="51"/>
      <c r="CE784" s="51"/>
      <c r="CF784" s="51"/>
      <c r="CG784" s="51"/>
      <c r="CH784" s="51"/>
      <c r="CI784" s="51"/>
      <c r="CJ784" s="51"/>
      <c r="CK784" s="51"/>
      <c r="CL784" s="51"/>
      <c r="CM784" s="51"/>
      <c r="CN784" s="51"/>
      <c r="CO784" s="51"/>
      <c r="CP784" s="51"/>
      <c r="CQ784" s="51"/>
      <c r="CR784" s="51"/>
      <c r="CS784" s="51"/>
      <c r="CT784" s="51"/>
      <c r="CU784" s="51"/>
      <c r="CV784" s="51"/>
      <c r="CW784" s="51"/>
      <c r="CX784" s="51"/>
      <c r="CY784" s="51"/>
      <c r="CZ784" s="51"/>
      <c r="DA784" s="51"/>
      <c r="DB784" s="51"/>
      <c r="DC784" s="51"/>
      <c r="DD784" s="51"/>
      <c r="DE784" s="51"/>
      <c r="DF784" s="51"/>
      <c r="DG784" s="51"/>
    </row>
    <row r="785">
      <c r="A785" s="51"/>
      <c r="B785" s="136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51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51"/>
      <c r="BH785" s="51"/>
      <c r="BI785" s="51"/>
      <c r="BJ785" s="51"/>
      <c r="BK785" s="51"/>
      <c r="BL785" s="51"/>
      <c r="BM785" s="51"/>
      <c r="BN785" s="51"/>
      <c r="BO785" s="51"/>
      <c r="BP785" s="51"/>
      <c r="BQ785" s="51"/>
      <c r="BR785" s="51"/>
      <c r="BS785" s="51"/>
      <c r="BT785" s="51"/>
      <c r="BU785" s="51"/>
      <c r="BV785" s="51"/>
      <c r="BW785" s="51"/>
      <c r="BX785" s="51"/>
      <c r="BY785" s="51"/>
      <c r="BZ785" s="51"/>
      <c r="CA785" s="51"/>
      <c r="CB785" s="51"/>
      <c r="CC785" s="51"/>
      <c r="CD785" s="51"/>
      <c r="CE785" s="51"/>
      <c r="CF785" s="51"/>
      <c r="CG785" s="51"/>
      <c r="CH785" s="51"/>
      <c r="CI785" s="51"/>
      <c r="CJ785" s="51"/>
      <c r="CK785" s="51"/>
      <c r="CL785" s="51"/>
      <c r="CM785" s="51"/>
      <c r="CN785" s="51"/>
      <c r="CO785" s="51"/>
      <c r="CP785" s="51"/>
      <c r="CQ785" s="51"/>
      <c r="CR785" s="51"/>
      <c r="CS785" s="51"/>
      <c r="CT785" s="51"/>
      <c r="CU785" s="51"/>
      <c r="CV785" s="51"/>
      <c r="CW785" s="51"/>
      <c r="CX785" s="51"/>
      <c r="CY785" s="51"/>
      <c r="CZ785" s="51"/>
      <c r="DA785" s="51"/>
      <c r="DB785" s="51"/>
      <c r="DC785" s="51"/>
      <c r="DD785" s="51"/>
      <c r="DE785" s="51"/>
      <c r="DF785" s="51"/>
      <c r="DG785" s="51"/>
    </row>
    <row r="786">
      <c r="A786" s="51"/>
      <c r="B786" s="136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51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51"/>
      <c r="BH786" s="51"/>
      <c r="BI786" s="51"/>
      <c r="BJ786" s="51"/>
      <c r="BK786" s="51"/>
      <c r="BL786" s="51"/>
      <c r="BM786" s="51"/>
      <c r="BN786" s="51"/>
      <c r="BO786" s="51"/>
      <c r="BP786" s="51"/>
      <c r="BQ786" s="51"/>
      <c r="BR786" s="51"/>
      <c r="BS786" s="51"/>
      <c r="BT786" s="51"/>
      <c r="BU786" s="51"/>
      <c r="BV786" s="51"/>
      <c r="BW786" s="51"/>
      <c r="BX786" s="51"/>
      <c r="BY786" s="51"/>
      <c r="BZ786" s="51"/>
      <c r="CA786" s="51"/>
      <c r="CB786" s="51"/>
      <c r="CC786" s="51"/>
      <c r="CD786" s="51"/>
      <c r="CE786" s="51"/>
      <c r="CF786" s="51"/>
      <c r="CG786" s="51"/>
      <c r="CH786" s="51"/>
      <c r="CI786" s="51"/>
      <c r="CJ786" s="51"/>
      <c r="CK786" s="51"/>
      <c r="CL786" s="51"/>
      <c r="CM786" s="51"/>
      <c r="CN786" s="51"/>
      <c r="CO786" s="51"/>
      <c r="CP786" s="51"/>
      <c r="CQ786" s="51"/>
      <c r="CR786" s="51"/>
      <c r="CS786" s="51"/>
      <c r="CT786" s="51"/>
      <c r="CU786" s="51"/>
      <c r="CV786" s="51"/>
      <c r="CW786" s="51"/>
      <c r="CX786" s="51"/>
      <c r="CY786" s="51"/>
      <c r="CZ786" s="51"/>
      <c r="DA786" s="51"/>
      <c r="DB786" s="51"/>
      <c r="DC786" s="51"/>
      <c r="DD786" s="51"/>
      <c r="DE786" s="51"/>
      <c r="DF786" s="51"/>
      <c r="DG786" s="51"/>
    </row>
    <row r="787">
      <c r="A787" s="51"/>
      <c r="B787" s="136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51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51"/>
      <c r="BH787" s="51"/>
      <c r="BI787" s="51"/>
      <c r="BJ787" s="51"/>
      <c r="BK787" s="51"/>
      <c r="BL787" s="51"/>
      <c r="BM787" s="51"/>
      <c r="BN787" s="51"/>
      <c r="BO787" s="51"/>
      <c r="BP787" s="51"/>
      <c r="BQ787" s="51"/>
      <c r="BR787" s="51"/>
      <c r="BS787" s="51"/>
      <c r="BT787" s="51"/>
      <c r="BU787" s="51"/>
      <c r="BV787" s="51"/>
      <c r="BW787" s="51"/>
      <c r="BX787" s="51"/>
      <c r="BY787" s="51"/>
      <c r="BZ787" s="51"/>
      <c r="CA787" s="51"/>
      <c r="CB787" s="51"/>
      <c r="CC787" s="51"/>
      <c r="CD787" s="51"/>
      <c r="CE787" s="51"/>
      <c r="CF787" s="51"/>
      <c r="CG787" s="51"/>
      <c r="CH787" s="51"/>
      <c r="CI787" s="51"/>
      <c r="CJ787" s="51"/>
      <c r="CK787" s="51"/>
      <c r="CL787" s="51"/>
      <c r="CM787" s="51"/>
      <c r="CN787" s="51"/>
      <c r="CO787" s="51"/>
      <c r="CP787" s="51"/>
      <c r="CQ787" s="51"/>
      <c r="CR787" s="51"/>
      <c r="CS787" s="51"/>
      <c r="CT787" s="51"/>
      <c r="CU787" s="51"/>
      <c r="CV787" s="51"/>
      <c r="CW787" s="51"/>
      <c r="CX787" s="51"/>
      <c r="CY787" s="51"/>
      <c r="CZ787" s="51"/>
      <c r="DA787" s="51"/>
      <c r="DB787" s="51"/>
      <c r="DC787" s="51"/>
      <c r="DD787" s="51"/>
      <c r="DE787" s="51"/>
      <c r="DF787" s="51"/>
      <c r="DG787" s="51"/>
    </row>
    <row r="788">
      <c r="A788" s="51"/>
      <c r="B788" s="136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51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51"/>
      <c r="BH788" s="51"/>
      <c r="BI788" s="51"/>
      <c r="BJ788" s="51"/>
      <c r="BK788" s="51"/>
      <c r="BL788" s="51"/>
      <c r="BM788" s="51"/>
      <c r="BN788" s="51"/>
      <c r="BO788" s="51"/>
      <c r="BP788" s="51"/>
      <c r="BQ788" s="51"/>
      <c r="BR788" s="51"/>
      <c r="BS788" s="51"/>
      <c r="BT788" s="51"/>
      <c r="BU788" s="51"/>
      <c r="BV788" s="51"/>
      <c r="BW788" s="51"/>
      <c r="BX788" s="51"/>
      <c r="BY788" s="51"/>
      <c r="BZ788" s="51"/>
      <c r="CA788" s="51"/>
      <c r="CB788" s="51"/>
      <c r="CC788" s="51"/>
      <c r="CD788" s="51"/>
      <c r="CE788" s="51"/>
      <c r="CF788" s="51"/>
      <c r="CG788" s="51"/>
      <c r="CH788" s="51"/>
      <c r="CI788" s="51"/>
      <c r="CJ788" s="51"/>
      <c r="CK788" s="51"/>
      <c r="CL788" s="51"/>
      <c r="CM788" s="51"/>
      <c r="CN788" s="51"/>
      <c r="CO788" s="51"/>
      <c r="CP788" s="51"/>
      <c r="CQ788" s="51"/>
      <c r="CR788" s="51"/>
      <c r="CS788" s="51"/>
      <c r="CT788" s="51"/>
      <c r="CU788" s="51"/>
      <c r="CV788" s="51"/>
      <c r="CW788" s="51"/>
      <c r="CX788" s="51"/>
      <c r="CY788" s="51"/>
      <c r="CZ788" s="51"/>
      <c r="DA788" s="51"/>
      <c r="DB788" s="51"/>
      <c r="DC788" s="51"/>
      <c r="DD788" s="51"/>
      <c r="DE788" s="51"/>
      <c r="DF788" s="51"/>
      <c r="DG788" s="51"/>
    </row>
    <row r="789">
      <c r="A789" s="51"/>
      <c r="B789" s="136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51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51"/>
      <c r="BH789" s="51"/>
      <c r="BI789" s="51"/>
      <c r="BJ789" s="51"/>
      <c r="BK789" s="51"/>
      <c r="BL789" s="51"/>
      <c r="BM789" s="51"/>
      <c r="BN789" s="51"/>
      <c r="BO789" s="51"/>
      <c r="BP789" s="51"/>
      <c r="BQ789" s="51"/>
      <c r="BR789" s="51"/>
      <c r="BS789" s="51"/>
      <c r="BT789" s="51"/>
      <c r="BU789" s="51"/>
      <c r="BV789" s="51"/>
      <c r="BW789" s="51"/>
      <c r="BX789" s="51"/>
      <c r="BY789" s="51"/>
      <c r="BZ789" s="51"/>
      <c r="CA789" s="51"/>
      <c r="CB789" s="51"/>
      <c r="CC789" s="51"/>
      <c r="CD789" s="51"/>
      <c r="CE789" s="51"/>
      <c r="CF789" s="51"/>
      <c r="CG789" s="51"/>
      <c r="CH789" s="51"/>
      <c r="CI789" s="51"/>
      <c r="CJ789" s="51"/>
      <c r="CK789" s="51"/>
      <c r="CL789" s="51"/>
      <c r="CM789" s="51"/>
      <c r="CN789" s="51"/>
      <c r="CO789" s="51"/>
      <c r="CP789" s="51"/>
      <c r="CQ789" s="51"/>
      <c r="CR789" s="51"/>
      <c r="CS789" s="51"/>
      <c r="CT789" s="51"/>
      <c r="CU789" s="51"/>
      <c r="CV789" s="51"/>
      <c r="CW789" s="51"/>
      <c r="CX789" s="51"/>
      <c r="CY789" s="51"/>
      <c r="CZ789" s="51"/>
      <c r="DA789" s="51"/>
      <c r="DB789" s="51"/>
      <c r="DC789" s="51"/>
      <c r="DD789" s="51"/>
      <c r="DE789" s="51"/>
      <c r="DF789" s="51"/>
      <c r="DG789" s="51"/>
    </row>
    <row r="790">
      <c r="A790" s="51"/>
      <c r="B790" s="136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51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51"/>
      <c r="BH790" s="51"/>
      <c r="BI790" s="51"/>
      <c r="BJ790" s="51"/>
      <c r="BK790" s="51"/>
      <c r="BL790" s="51"/>
      <c r="BM790" s="51"/>
      <c r="BN790" s="51"/>
      <c r="BO790" s="51"/>
      <c r="BP790" s="51"/>
      <c r="BQ790" s="51"/>
      <c r="BR790" s="51"/>
      <c r="BS790" s="51"/>
      <c r="BT790" s="51"/>
      <c r="BU790" s="51"/>
      <c r="BV790" s="51"/>
      <c r="BW790" s="51"/>
      <c r="BX790" s="51"/>
      <c r="BY790" s="51"/>
      <c r="BZ790" s="51"/>
      <c r="CA790" s="51"/>
      <c r="CB790" s="51"/>
      <c r="CC790" s="51"/>
      <c r="CD790" s="51"/>
      <c r="CE790" s="51"/>
      <c r="CF790" s="51"/>
      <c r="CG790" s="51"/>
      <c r="CH790" s="51"/>
      <c r="CI790" s="51"/>
      <c r="CJ790" s="51"/>
      <c r="CK790" s="51"/>
      <c r="CL790" s="51"/>
      <c r="CM790" s="51"/>
      <c r="CN790" s="51"/>
      <c r="CO790" s="51"/>
      <c r="CP790" s="51"/>
      <c r="CQ790" s="51"/>
      <c r="CR790" s="51"/>
      <c r="CS790" s="51"/>
      <c r="CT790" s="51"/>
      <c r="CU790" s="51"/>
      <c r="CV790" s="51"/>
      <c r="CW790" s="51"/>
      <c r="CX790" s="51"/>
      <c r="CY790" s="51"/>
      <c r="CZ790" s="51"/>
      <c r="DA790" s="51"/>
      <c r="DB790" s="51"/>
      <c r="DC790" s="51"/>
      <c r="DD790" s="51"/>
      <c r="DE790" s="51"/>
      <c r="DF790" s="51"/>
      <c r="DG790" s="51"/>
    </row>
    <row r="791">
      <c r="A791" s="51"/>
      <c r="B791" s="136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1"/>
      <c r="BH791" s="51"/>
      <c r="BI791" s="51"/>
      <c r="BJ791" s="51"/>
      <c r="BK791" s="51"/>
      <c r="BL791" s="51"/>
      <c r="BM791" s="51"/>
      <c r="BN791" s="51"/>
      <c r="BO791" s="51"/>
      <c r="BP791" s="51"/>
      <c r="BQ791" s="51"/>
      <c r="BR791" s="51"/>
      <c r="BS791" s="51"/>
      <c r="BT791" s="51"/>
      <c r="BU791" s="51"/>
      <c r="BV791" s="51"/>
      <c r="BW791" s="51"/>
      <c r="BX791" s="51"/>
      <c r="BY791" s="51"/>
      <c r="BZ791" s="51"/>
      <c r="CA791" s="51"/>
      <c r="CB791" s="51"/>
      <c r="CC791" s="51"/>
      <c r="CD791" s="51"/>
      <c r="CE791" s="51"/>
      <c r="CF791" s="51"/>
      <c r="CG791" s="51"/>
      <c r="CH791" s="51"/>
      <c r="CI791" s="51"/>
      <c r="CJ791" s="51"/>
      <c r="CK791" s="51"/>
      <c r="CL791" s="51"/>
      <c r="CM791" s="51"/>
      <c r="CN791" s="51"/>
      <c r="CO791" s="51"/>
      <c r="CP791" s="51"/>
      <c r="CQ791" s="51"/>
      <c r="CR791" s="51"/>
      <c r="CS791" s="51"/>
      <c r="CT791" s="51"/>
      <c r="CU791" s="51"/>
      <c r="CV791" s="51"/>
      <c r="CW791" s="51"/>
      <c r="CX791" s="51"/>
      <c r="CY791" s="51"/>
      <c r="CZ791" s="51"/>
      <c r="DA791" s="51"/>
      <c r="DB791" s="51"/>
      <c r="DC791" s="51"/>
      <c r="DD791" s="51"/>
      <c r="DE791" s="51"/>
      <c r="DF791" s="51"/>
      <c r="DG791" s="51"/>
    </row>
    <row r="792">
      <c r="A792" s="51"/>
      <c r="B792" s="136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1"/>
      <c r="BH792" s="51"/>
      <c r="BI792" s="51"/>
      <c r="BJ792" s="51"/>
      <c r="BK792" s="51"/>
      <c r="BL792" s="51"/>
      <c r="BM792" s="51"/>
      <c r="BN792" s="51"/>
      <c r="BO792" s="51"/>
      <c r="BP792" s="51"/>
      <c r="BQ792" s="51"/>
      <c r="BR792" s="51"/>
      <c r="BS792" s="51"/>
      <c r="BT792" s="51"/>
      <c r="BU792" s="51"/>
      <c r="BV792" s="51"/>
      <c r="BW792" s="51"/>
      <c r="BX792" s="51"/>
      <c r="BY792" s="51"/>
      <c r="BZ792" s="51"/>
      <c r="CA792" s="51"/>
      <c r="CB792" s="51"/>
      <c r="CC792" s="51"/>
      <c r="CD792" s="51"/>
      <c r="CE792" s="51"/>
      <c r="CF792" s="51"/>
      <c r="CG792" s="51"/>
      <c r="CH792" s="51"/>
      <c r="CI792" s="51"/>
      <c r="CJ792" s="51"/>
      <c r="CK792" s="51"/>
      <c r="CL792" s="51"/>
      <c r="CM792" s="51"/>
      <c r="CN792" s="51"/>
      <c r="CO792" s="51"/>
      <c r="CP792" s="51"/>
      <c r="CQ792" s="51"/>
      <c r="CR792" s="51"/>
      <c r="CS792" s="51"/>
      <c r="CT792" s="51"/>
      <c r="CU792" s="51"/>
      <c r="CV792" s="51"/>
      <c r="CW792" s="51"/>
      <c r="CX792" s="51"/>
      <c r="CY792" s="51"/>
      <c r="CZ792" s="51"/>
      <c r="DA792" s="51"/>
      <c r="DB792" s="51"/>
      <c r="DC792" s="51"/>
      <c r="DD792" s="51"/>
      <c r="DE792" s="51"/>
      <c r="DF792" s="51"/>
      <c r="DG792" s="51"/>
    </row>
    <row r="793">
      <c r="A793" s="51"/>
      <c r="B793" s="136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1"/>
      <c r="BH793" s="51"/>
      <c r="BI793" s="51"/>
      <c r="BJ793" s="51"/>
      <c r="BK793" s="51"/>
      <c r="BL793" s="51"/>
      <c r="BM793" s="51"/>
      <c r="BN793" s="51"/>
      <c r="BO793" s="51"/>
      <c r="BP793" s="51"/>
      <c r="BQ793" s="51"/>
      <c r="BR793" s="51"/>
      <c r="BS793" s="51"/>
      <c r="BT793" s="51"/>
      <c r="BU793" s="51"/>
      <c r="BV793" s="51"/>
      <c r="BW793" s="51"/>
      <c r="BX793" s="51"/>
      <c r="BY793" s="51"/>
      <c r="BZ793" s="51"/>
      <c r="CA793" s="51"/>
      <c r="CB793" s="51"/>
      <c r="CC793" s="51"/>
      <c r="CD793" s="51"/>
      <c r="CE793" s="51"/>
      <c r="CF793" s="51"/>
      <c r="CG793" s="51"/>
      <c r="CH793" s="51"/>
      <c r="CI793" s="51"/>
      <c r="CJ793" s="51"/>
      <c r="CK793" s="51"/>
      <c r="CL793" s="51"/>
      <c r="CM793" s="51"/>
      <c r="CN793" s="51"/>
      <c r="CO793" s="51"/>
      <c r="CP793" s="51"/>
      <c r="CQ793" s="51"/>
      <c r="CR793" s="51"/>
      <c r="CS793" s="51"/>
      <c r="CT793" s="51"/>
      <c r="CU793" s="51"/>
      <c r="CV793" s="51"/>
      <c r="CW793" s="51"/>
      <c r="CX793" s="51"/>
      <c r="CY793" s="51"/>
      <c r="CZ793" s="51"/>
      <c r="DA793" s="51"/>
      <c r="DB793" s="51"/>
      <c r="DC793" s="51"/>
      <c r="DD793" s="51"/>
      <c r="DE793" s="51"/>
      <c r="DF793" s="51"/>
      <c r="DG793" s="51"/>
    </row>
    <row r="794">
      <c r="A794" s="51"/>
      <c r="B794" s="136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1"/>
      <c r="BH794" s="51"/>
      <c r="BI794" s="51"/>
      <c r="BJ794" s="51"/>
      <c r="BK794" s="51"/>
      <c r="BL794" s="51"/>
      <c r="BM794" s="51"/>
      <c r="BN794" s="51"/>
      <c r="BO794" s="51"/>
      <c r="BP794" s="51"/>
      <c r="BQ794" s="51"/>
      <c r="BR794" s="51"/>
      <c r="BS794" s="51"/>
      <c r="BT794" s="51"/>
      <c r="BU794" s="51"/>
      <c r="BV794" s="51"/>
      <c r="BW794" s="51"/>
      <c r="BX794" s="51"/>
      <c r="BY794" s="51"/>
      <c r="BZ794" s="51"/>
      <c r="CA794" s="51"/>
      <c r="CB794" s="51"/>
      <c r="CC794" s="51"/>
      <c r="CD794" s="51"/>
      <c r="CE794" s="51"/>
      <c r="CF794" s="51"/>
      <c r="CG794" s="51"/>
      <c r="CH794" s="51"/>
      <c r="CI794" s="51"/>
      <c r="CJ794" s="51"/>
      <c r="CK794" s="51"/>
      <c r="CL794" s="51"/>
      <c r="CM794" s="51"/>
      <c r="CN794" s="51"/>
      <c r="CO794" s="51"/>
      <c r="CP794" s="51"/>
      <c r="CQ794" s="51"/>
      <c r="CR794" s="51"/>
      <c r="CS794" s="51"/>
      <c r="CT794" s="51"/>
      <c r="CU794" s="51"/>
      <c r="CV794" s="51"/>
      <c r="CW794" s="51"/>
      <c r="CX794" s="51"/>
      <c r="CY794" s="51"/>
      <c r="CZ794" s="51"/>
      <c r="DA794" s="51"/>
      <c r="DB794" s="51"/>
      <c r="DC794" s="51"/>
      <c r="DD794" s="51"/>
      <c r="DE794" s="51"/>
      <c r="DF794" s="51"/>
      <c r="DG794" s="51"/>
    </row>
    <row r="795">
      <c r="A795" s="51"/>
      <c r="B795" s="136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1"/>
      <c r="BH795" s="51"/>
      <c r="BI795" s="51"/>
      <c r="BJ795" s="51"/>
      <c r="BK795" s="51"/>
      <c r="BL795" s="51"/>
      <c r="BM795" s="51"/>
      <c r="BN795" s="51"/>
      <c r="BO795" s="51"/>
      <c r="BP795" s="51"/>
      <c r="BQ795" s="51"/>
      <c r="BR795" s="51"/>
      <c r="BS795" s="51"/>
      <c r="BT795" s="51"/>
      <c r="BU795" s="51"/>
      <c r="BV795" s="51"/>
      <c r="BW795" s="51"/>
      <c r="BX795" s="51"/>
      <c r="BY795" s="51"/>
      <c r="BZ795" s="51"/>
      <c r="CA795" s="51"/>
      <c r="CB795" s="51"/>
      <c r="CC795" s="51"/>
      <c r="CD795" s="51"/>
      <c r="CE795" s="51"/>
      <c r="CF795" s="51"/>
      <c r="CG795" s="51"/>
      <c r="CH795" s="51"/>
      <c r="CI795" s="51"/>
      <c r="CJ795" s="51"/>
      <c r="CK795" s="51"/>
      <c r="CL795" s="51"/>
      <c r="CM795" s="51"/>
      <c r="CN795" s="51"/>
      <c r="CO795" s="51"/>
      <c r="CP795" s="51"/>
      <c r="CQ795" s="51"/>
      <c r="CR795" s="51"/>
      <c r="CS795" s="51"/>
      <c r="CT795" s="51"/>
      <c r="CU795" s="51"/>
      <c r="CV795" s="51"/>
      <c r="CW795" s="51"/>
      <c r="CX795" s="51"/>
      <c r="CY795" s="51"/>
      <c r="CZ795" s="51"/>
      <c r="DA795" s="51"/>
      <c r="DB795" s="51"/>
      <c r="DC795" s="51"/>
      <c r="DD795" s="51"/>
      <c r="DE795" s="51"/>
      <c r="DF795" s="51"/>
      <c r="DG795" s="51"/>
    </row>
    <row r="796">
      <c r="A796" s="51"/>
      <c r="B796" s="136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1"/>
      <c r="BH796" s="51"/>
      <c r="BI796" s="51"/>
      <c r="BJ796" s="51"/>
      <c r="BK796" s="51"/>
      <c r="BL796" s="51"/>
      <c r="BM796" s="51"/>
      <c r="BN796" s="51"/>
      <c r="BO796" s="51"/>
      <c r="BP796" s="51"/>
      <c r="BQ796" s="51"/>
      <c r="BR796" s="51"/>
      <c r="BS796" s="51"/>
      <c r="BT796" s="51"/>
      <c r="BU796" s="51"/>
      <c r="BV796" s="51"/>
      <c r="BW796" s="51"/>
      <c r="BX796" s="51"/>
      <c r="BY796" s="51"/>
      <c r="BZ796" s="51"/>
      <c r="CA796" s="51"/>
      <c r="CB796" s="51"/>
      <c r="CC796" s="51"/>
      <c r="CD796" s="51"/>
      <c r="CE796" s="51"/>
      <c r="CF796" s="51"/>
      <c r="CG796" s="51"/>
      <c r="CH796" s="51"/>
      <c r="CI796" s="51"/>
      <c r="CJ796" s="51"/>
      <c r="CK796" s="51"/>
      <c r="CL796" s="51"/>
      <c r="CM796" s="51"/>
      <c r="CN796" s="51"/>
      <c r="CO796" s="51"/>
      <c r="CP796" s="51"/>
      <c r="CQ796" s="51"/>
      <c r="CR796" s="51"/>
      <c r="CS796" s="51"/>
      <c r="CT796" s="51"/>
      <c r="CU796" s="51"/>
      <c r="CV796" s="51"/>
      <c r="CW796" s="51"/>
      <c r="CX796" s="51"/>
      <c r="CY796" s="51"/>
      <c r="CZ796" s="51"/>
      <c r="DA796" s="51"/>
      <c r="DB796" s="51"/>
      <c r="DC796" s="51"/>
      <c r="DD796" s="51"/>
      <c r="DE796" s="51"/>
      <c r="DF796" s="51"/>
      <c r="DG796" s="51"/>
    </row>
    <row r="797">
      <c r="A797" s="51"/>
      <c r="B797" s="136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1"/>
      <c r="BH797" s="51"/>
      <c r="BI797" s="51"/>
      <c r="BJ797" s="51"/>
      <c r="BK797" s="51"/>
      <c r="BL797" s="51"/>
      <c r="BM797" s="51"/>
      <c r="BN797" s="51"/>
      <c r="BO797" s="51"/>
      <c r="BP797" s="51"/>
      <c r="BQ797" s="51"/>
      <c r="BR797" s="51"/>
      <c r="BS797" s="51"/>
      <c r="BT797" s="51"/>
      <c r="BU797" s="51"/>
      <c r="BV797" s="51"/>
      <c r="BW797" s="51"/>
      <c r="BX797" s="51"/>
      <c r="BY797" s="51"/>
      <c r="BZ797" s="51"/>
      <c r="CA797" s="51"/>
      <c r="CB797" s="51"/>
      <c r="CC797" s="51"/>
      <c r="CD797" s="51"/>
      <c r="CE797" s="51"/>
      <c r="CF797" s="51"/>
      <c r="CG797" s="51"/>
      <c r="CH797" s="51"/>
      <c r="CI797" s="51"/>
      <c r="CJ797" s="51"/>
      <c r="CK797" s="51"/>
      <c r="CL797" s="51"/>
      <c r="CM797" s="51"/>
      <c r="CN797" s="51"/>
      <c r="CO797" s="51"/>
      <c r="CP797" s="51"/>
      <c r="CQ797" s="51"/>
      <c r="CR797" s="51"/>
      <c r="CS797" s="51"/>
      <c r="CT797" s="51"/>
      <c r="CU797" s="51"/>
      <c r="CV797" s="51"/>
      <c r="CW797" s="51"/>
      <c r="CX797" s="51"/>
      <c r="CY797" s="51"/>
      <c r="CZ797" s="51"/>
      <c r="DA797" s="51"/>
      <c r="DB797" s="51"/>
      <c r="DC797" s="51"/>
      <c r="DD797" s="51"/>
      <c r="DE797" s="51"/>
      <c r="DF797" s="51"/>
      <c r="DG797" s="51"/>
    </row>
    <row r="798">
      <c r="A798" s="51"/>
      <c r="B798" s="136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1"/>
      <c r="BH798" s="51"/>
      <c r="BI798" s="51"/>
      <c r="BJ798" s="51"/>
      <c r="BK798" s="51"/>
      <c r="BL798" s="51"/>
      <c r="BM798" s="51"/>
      <c r="BN798" s="51"/>
      <c r="BO798" s="51"/>
      <c r="BP798" s="51"/>
      <c r="BQ798" s="51"/>
      <c r="BR798" s="51"/>
      <c r="BS798" s="51"/>
      <c r="BT798" s="51"/>
      <c r="BU798" s="51"/>
      <c r="BV798" s="51"/>
      <c r="BW798" s="51"/>
      <c r="BX798" s="51"/>
      <c r="BY798" s="51"/>
      <c r="BZ798" s="51"/>
      <c r="CA798" s="51"/>
      <c r="CB798" s="51"/>
      <c r="CC798" s="51"/>
      <c r="CD798" s="51"/>
      <c r="CE798" s="51"/>
      <c r="CF798" s="51"/>
      <c r="CG798" s="51"/>
      <c r="CH798" s="51"/>
      <c r="CI798" s="51"/>
      <c r="CJ798" s="51"/>
      <c r="CK798" s="51"/>
      <c r="CL798" s="51"/>
      <c r="CM798" s="51"/>
      <c r="CN798" s="51"/>
      <c r="CO798" s="51"/>
      <c r="CP798" s="51"/>
      <c r="CQ798" s="51"/>
      <c r="CR798" s="51"/>
      <c r="CS798" s="51"/>
      <c r="CT798" s="51"/>
      <c r="CU798" s="51"/>
      <c r="CV798" s="51"/>
      <c r="CW798" s="51"/>
      <c r="CX798" s="51"/>
      <c r="CY798" s="51"/>
      <c r="CZ798" s="51"/>
      <c r="DA798" s="51"/>
      <c r="DB798" s="51"/>
      <c r="DC798" s="51"/>
      <c r="DD798" s="51"/>
      <c r="DE798" s="51"/>
      <c r="DF798" s="51"/>
      <c r="DG798" s="51"/>
    </row>
    <row r="799">
      <c r="A799" s="51"/>
      <c r="B799" s="136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1"/>
      <c r="BH799" s="51"/>
      <c r="BI799" s="51"/>
      <c r="BJ799" s="51"/>
      <c r="BK799" s="51"/>
      <c r="BL799" s="51"/>
      <c r="BM799" s="51"/>
      <c r="BN799" s="51"/>
      <c r="BO799" s="51"/>
      <c r="BP799" s="51"/>
      <c r="BQ799" s="51"/>
      <c r="BR799" s="51"/>
      <c r="BS799" s="51"/>
      <c r="BT799" s="51"/>
      <c r="BU799" s="51"/>
      <c r="BV799" s="51"/>
      <c r="BW799" s="51"/>
      <c r="BX799" s="51"/>
      <c r="BY799" s="51"/>
      <c r="BZ799" s="51"/>
      <c r="CA799" s="51"/>
      <c r="CB799" s="51"/>
      <c r="CC799" s="51"/>
      <c r="CD799" s="51"/>
      <c r="CE799" s="51"/>
      <c r="CF799" s="51"/>
      <c r="CG799" s="51"/>
      <c r="CH799" s="51"/>
      <c r="CI799" s="51"/>
      <c r="CJ799" s="51"/>
      <c r="CK799" s="51"/>
      <c r="CL799" s="51"/>
      <c r="CM799" s="51"/>
      <c r="CN799" s="51"/>
      <c r="CO799" s="51"/>
      <c r="CP799" s="51"/>
      <c r="CQ799" s="51"/>
      <c r="CR799" s="51"/>
      <c r="CS799" s="51"/>
      <c r="CT799" s="51"/>
      <c r="CU799" s="51"/>
      <c r="CV799" s="51"/>
      <c r="CW799" s="51"/>
      <c r="CX799" s="51"/>
      <c r="CY799" s="51"/>
      <c r="CZ799" s="51"/>
      <c r="DA799" s="51"/>
      <c r="DB799" s="51"/>
      <c r="DC799" s="51"/>
      <c r="DD799" s="51"/>
      <c r="DE799" s="51"/>
      <c r="DF799" s="51"/>
      <c r="DG799" s="51"/>
    </row>
    <row r="800">
      <c r="A800" s="51"/>
      <c r="B800" s="136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1"/>
      <c r="BH800" s="51"/>
      <c r="BI800" s="51"/>
      <c r="BJ800" s="51"/>
      <c r="BK800" s="51"/>
      <c r="BL800" s="51"/>
      <c r="BM800" s="51"/>
      <c r="BN800" s="51"/>
      <c r="BO800" s="51"/>
      <c r="BP800" s="51"/>
      <c r="BQ800" s="51"/>
      <c r="BR800" s="51"/>
      <c r="BS800" s="51"/>
      <c r="BT800" s="51"/>
      <c r="BU800" s="51"/>
      <c r="BV800" s="51"/>
      <c r="BW800" s="51"/>
      <c r="BX800" s="51"/>
      <c r="BY800" s="51"/>
      <c r="BZ800" s="51"/>
      <c r="CA800" s="51"/>
      <c r="CB800" s="51"/>
      <c r="CC800" s="51"/>
      <c r="CD800" s="51"/>
      <c r="CE800" s="51"/>
      <c r="CF800" s="51"/>
      <c r="CG800" s="51"/>
      <c r="CH800" s="51"/>
      <c r="CI800" s="51"/>
      <c r="CJ800" s="51"/>
      <c r="CK800" s="51"/>
      <c r="CL800" s="51"/>
      <c r="CM800" s="51"/>
      <c r="CN800" s="51"/>
      <c r="CO800" s="51"/>
      <c r="CP800" s="51"/>
      <c r="CQ800" s="51"/>
      <c r="CR800" s="51"/>
      <c r="CS800" s="51"/>
      <c r="CT800" s="51"/>
      <c r="CU800" s="51"/>
      <c r="CV800" s="51"/>
      <c r="CW800" s="51"/>
      <c r="CX800" s="51"/>
      <c r="CY800" s="51"/>
      <c r="CZ800" s="51"/>
      <c r="DA800" s="51"/>
      <c r="DB800" s="51"/>
      <c r="DC800" s="51"/>
      <c r="DD800" s="51"/>
      <c r="DE800" s="51"/>
      <c r="DF800" s="51"/>
      <c r="DG800" s="51"/>
    </row>
    <row r="801">
      <c r="A801" s="51"/>
      <c r="B801" s="136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1"/>
      <c r="BH801" s="51"/>
      <c r="BI801" s="51"/>
      <c r="BJ801" s="51"/>
      <c r="BK801" s="51"/>
      <c r="BL801" s="51"/>
      <c r="BM801" s="51"/>
      <c r="BN801" s="51"/>
      <c r="BO801" s="51"/>
      <c r="BP801" s="51"/>
      <c r="BQ801" s="51"/>
      <c r="BR801" s="51"/>
      <c r="BS801" s="51"/>
      <c r="BT801" s="51"/>
      <c r="BU801" s="51"/>
      <c r="BV801" s="51"/>
      <c r="BW801" s="51"/>
      <c r="BX801" s="51"/>
      <c r="BY801" s="51"/>
      <c r="BZ801" s="51"/>
      <c r="CA801" s="51"/>
      <c r="CB801" s="51"/>
      <c r="CC801" s="51"/>
      <c r="CD801" s="51"/>
      <c r="CE801" s="51"/>
      <c r="CF801" s="51"/>
      <c r="CG801" s="51"/>
      <c r="CH801" s="51"/>
      <c r="CI801" s="51"/>
      <c r="CJ801" s="51"/>
      <c r="CK801" s="51"/>
      <c r="CL801" s="51"/>
      <c r="CM801" s="51"/>
      <c r="CN801" s="51"/>
      <c r="CO801" s="51"/>
      <c r="CP801" s="51"/>
      <c r="CQ801" s="51"/>
      <c r="CR801" s="51"/>
      <c r="CS801" s="51"/>
      <c r="CT801" s="51"/>
      <c r="CU801" s="51"/>
      <c r="CV801" s="51"/>
      <c r="CW801" s="51"/>
      <c r="CX801" s="51"/>
      <c r="CY801" s="51"/>
      <c r="CZ801" s="51"/>
      <c r="DA801" s="51"/>
      <c r="DB801" s="51"/>
      <c r="DC801" s="51"/>
      <c r="DD801" s="51"/>
      <c r="DE801" s="51"/>
      <c r="DF801" s="51"/>
      <c r="DG801" s="51"/>
    </row>
    <row r="802">
      <c r="A802" s="51"/>
      <c r="B802" s="136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1"/>
      <c r="BH802" s="51"/>
      <c r="BI802" s="51"/>
      <c r="BJ802" s="51"/>
      <c r="BK802" s="51"/>
      <c r="BL802" s="51"/>
      <c r="BM802" s="51"/>
      <c r="BN802" s="51"/>
      <c r="BO802" s="51"/>
      <c r="BP802" s="51"/>
      <c r="BQ802" s="51"/>
      <c r="BR802" s="51"/>
      <c r="BS802" s="51"/>
      <c r="BT802" s="51"/>
      <c r="BU802" s="51"/>
      <c r="BV802" s="51"/>
      <c r="BW802" s="51"/>
      <c r="BX802" s="51"/>
      <c r="BY802" s="51"/>
      <c r="BZ802" s="51"/>
      <c r="CA802" s="51"/>
      <c r="CB802" s="51"/>
      <c r="CC802" s="51"/>
      <c r="CD802" s="51"/>
      <c r="CE802" s="51"/>
      <c r="CF802" s="51"/>
      <c r="CG802" s="51"/>
      <c r="CH802" s="51"/>
      <c r="CI802" s="51"/>
      <c r="CJ802" s="51"/>
      <c r="CK802" s="51"/>
      <c r="CL802" s="51"/>
      <c r="CM802" s="51"/>
      <c r="CN802" s="51"/>
      <c r="CO802" s="51"/>
      <c r="CP802" s="51"/>
      <c r="CQ802" s="51"/>
      <c r="CR802" s="51"/>
      <c r="CS802" s="51"/>
      <c r="CT802" s="51"/>
      <c r="CU802" s="51"/>
      <c r="CV802" s="51"/>
      <c r="CW802" s="51"/>
      <c r="CX802" s="51"/>
      <c r="CY802" s="51"/>
      <c r="CZ802" s="51"/>
      <c r="DA802" s="51"/>
      <c r="DB802" s="51"/>
      <c r="DC802" s="51"/>
      <c r="DD802" s="51"/>
      <c r="DE802" s="51"/>
      <c r="DF802" s="51"/>
      <c r="DG802" s="51"/>
    </row>
    <row r="803">
      <c r="A803" s="51"/>
      <c r="B803" s="136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51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51"/>
      <c r="BH803" s="51"/>
      <c r="BI803" s="51"/>
      <c r="BJ803" s="51"/>
      <c r="BK803" s="51"/>
      <c r="BL803" s="51"/>
      <c r="BM803" s="51"/>
      <c r="BN803" s="51"/>
      <c r="BO803" s="51"/>
      <c r="BP803" s="51"/>
      <c r="BQ803" s="51"/>
      <c r="BR803" s="51"/>
      <c r="BS803" s="51"/>
      <c r="BT803" s="51"/>
      <c r="BU803" s="51"/>
      <c r="BV803" s="51"/>
      <c r="BW803" s="51"/>
      <c r="BX803" s="51"/>
      <c r="BY803" s="51"/>
      <c r="BZ803" s="51"/>
      <c r="CA803" s="51"/>
      <c r="CB803" s="51"/>
      <c r="CC803" s="51"/>
      <c r="CD803" s="51"/>
      <c r="CE803" s="51"/>
      <c r="CF803" s="51"/>
      <c r="CG803" s="51"/>
      <c r="CH803" s="51"/>
      <c r="CI803" s="51"/>
      <c r="CJ803" s="51"/>
      <c r="CK803" s="51"/>
      <c r="CL803" s="51"/>
      <c r="CM803" s="51"/>
      <c r="CN803" s="51"/>
      <c r="CO803" s="51"/>
      <c r="CP803" s="51"/>
      <c r="CQ803" s="51"/>
      <c r="CR803" s="51"/>
      <c r="CS803" s="51"/>
      <c r="CT803" s="51"/>
      <c r="CU803" s="51"/>
      <c r="CV803" s="51"/>
      <c r="CW803" s="51"/>
      <c r="CX803" s="51"/>
      <c r="CY803" s="51"/>
      <c r="CZ803" s="51"/>
      <c r="DA803" s="51"/>
      <c r="DB803" s="51"/>
      <c r="DC803" s="51"/>
      <c r="DD803" s="51"/>
      <c r="DE803" s="51"/>
      <c r="DF803" s="51"/>
      <c r="DG803" s="51"/>
    </row>
    <row r="804">
      <c r="A804" s="51"/>
      <c r="B804" s="136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51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51"/>
      <c r="BH804" s="51"/>
      <c r="BI804" s="51"/>
      <c r="BJ804" s="51"/>
      <c r="BK804" s="51"/>
      <c r="BL804" s="51"/>
      <c r="BM804" s="51"/>
      <c r="BN804" s="51"/>
      <c r="BO804" s="51"/>
      <c r="BP804" s="51"/>
      <c r="BQ804" s="51"/>
      <c r="BR804" s="51"/>
      <c r="BS804" s="51"/>
      <c r="BT804" s="51"/>
      <c r="BU804" s="51"/>
      <c r="BV804" s="51"/>
      <c r="BW804" s="51"/>
      <c r="BX804" s="51"/>
      <c r="BY804" s="51"/>
      <c r="BZ804" s="51"/>
      <c r="CA804" s="51"/>
      <c r="CB804" s="51"/>
      <c r="CC804" s="51"/>
      <c r="CD804" s="51"/>
      <c r="CE804" s="51"/>
      <c r="CF804" s="51"/>
      <c r="CG804" s="51"/>
      <c r="CH804" s="51"/>
      <c r="CI804" s="51"/>
      <c r="CJ804" s="51"/>
      <c r="CK804" s="51"/>
      <c r="CL804" s="51"/>
      <c r="CM804" s="51"/>
      <c r="CN804" s="51"/>
      <c r="CO804" s="51"/>
      <c r="CP804" s="51"/>
      <c r="CQ804" s="51"/>
      <c r="CR804" s="51"/>
      <c r="CS804" s="51"/>
      <c r="CT804" s="51"/>
      <c r="CU804" s="51"/>
      <c r="CV804" s="51"/>
      <c r="CW804" s="51"/>
      <c r="CX804" s="51"/>
      <c r="CY804" s="51"/>
      <c r="CZ804" s="51"/>
      <c r="DA804" s="51"/>
      <c r="DB804" s="51"/>
      <c r="DC804" s="51"/>
      <c r="DD804" s="51"/>
      <c r="DE804" s="51"/>
      <c r="DF804" s="51"/>
      <c r="DG804" s="51"/>
    </row>
    <row r="805">
      <c r="A805" s="51"/>
      <c r="B805" s="136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51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51"/>
      <c r="BH805" s="51"/>
      <c r="BI805" s="51"/>
      <c r="BJ805" s="51"/>
      <c r="BK805" s="51"/>
      <c r="BL805" s="51"/>
      <c r="BM805" s="51"/>
      <c r="BN805" s="51"/>
      <c r="BO805" s="51"/>
      <c r="BP805" s="51"/>
      <c r="BQ805" s="51"/>
      <c r="BR805" s="51"/>
      <c r="BS805" s="51"/>
      <c r="BT805" s="51"/>
      <c r="BU805" s="51"/>
      <c r="BV805" s="51"/>
      <c r="BW805" s="51"/>
      <c r="BX805" s="51"/>
      <c r="BY805" s="51"/>
      <c r="BZ805" s="51"/>
      <c r="CA805" s="51"/>
      <c r="CB805" s="51"/>
      <c r="CC805" s="51"/>
      <c r="CD805" s="51"/>
      <c r="CE805" s="51"/>
      <c r="CF805" s="51"/>
      <c r="CG805" s="51"/>
      <c r="CH805" s="51"/>
      <c r="CI805" s="51"/>
      <c r="CJ805" s="51"/>
      <c r="CK805" s="51"/>
      <c r="CL805" s="51"/>
      <c r="CM805" s="51"/>
      <c r="CN805" s="51"/>
      <c r="CO805" s="51"/>
      <c r="CP805" s="51"/>
      <c r="CQ805" s="51"/>
      <c r="CR805" s="51"/>
      <c r="CS805" s="51"/>
      <c r="CT805" s="51"/>
      <c r="CU805" s="51"/>
      <c r="CV805" s="51"/>
      <c r="CW805" s="51"/>
      <c r="CX805" s="51"/>
      <c r="CY805" s="51"/>
      <c r="CZ805" s="51"/>
      <c r="DA805" s="51"/>
      <c r="DB805" s="51"/>
      <c r="DC805" s="51"/>
      <c r="DD805" s="51"/>
      <c r="DE805" s="51"/>
      <c r="DF805" s="51"/>
      <c r="DG805" s="51"/>
    </row>
    <row r="806">
      <c r="A806" s="51"/>
      <c r="B806" s="136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51"/>
      <c r="AW806" s="51"/>
      <c r="AX806" s="51"/>
      <c r="AY806" s="51"/>
      <c r="AZ806" s="51"/>
      <c r="BA806" s="51"/>
      <c r="BB806" s="51"/>
      <c r="BC806" s="51"/>
      <c r="BD806" s="51"/>
      <c r="BE806" s="51"/>
      <c r="BF806" s="51"/>
      <c r="BG806" s="51"/>
      <c r="BH806" s="51"/>
      <c r="BI806" s="51"/>
      <c r="BJ806" s="51"/>
      <c r="BK806" s="51"/>
      <c r="BL806" s="51"/>
      <c r="BM806" s="51"/>
      <c r="BN806" s="51"/>
      <c r="BO806" s="51"/>
      <c r="BP806" s="51"/>
      <c r="BQ806" s="51"/>
      <c r="BR806" s="51"/>
      <c r="BS806" s="51"/>
      <c r="BT806" s="51"/>
      <c r="BU806" s="51"/>
      <c r="BV806" s="51"/>
      <c r="BW806" s="51"/>
      <c r="BX806" s="51"/>
      <c r="BY806" s="51"/>
      <c r="BZ806" s="51"/>
      <c r="CA806" s="51"/>
      <c r="CB806" s="51"/>
      <c r="CC806" s="51"/>
      <c r="CD806" s="51"/>
      <c r="CE806" s="51"/>
      <c r="CF806" s="51"/>
      <c r="CG806" s="51"/>
      <c r="CH806" s="51"/>
      <c r="CI806" s="51"/>
      <c r="CJ806" s="51"/>
      <c r="CK806" s="51"/>
      <c r="CL806" s="51"/>
      <c r="CM806" s="51"/>
      <c r="CN806" s="51"/>
      <c r="CO806" s="51"/>
      <c r="CP806" s="51"/>
      <c r="CQ806" s="51"/>
      <c r="CR806" s="51"/>
      <c r="CS806" s="51"/>
      <c r="CT806" s="51"/>
      <c r="CU806" s="51"/>
      <c r="CV806" s="51"/>
      <c r="CW806" s="51"/>
      <c r="CX806" s="51"/>
      <c r="CY806" s="51"/>
      <c r="CZ806" s="51"/>
      <c r="DA806" s="51"/>
      <c r="DB806" s="51"/>
      <c r="DC806" s="51"/>
      <c r="DD806" s="51"/>
      <c r="DE806" s="51"/>
      <c r="DF806" s="51"/>
      <c r="DG806" s="51"/>
    </row>
    <row r="807">
      <c r="A807" s="51"/>
      <c r="B807" s="136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51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51"/>
      <c r="BH807" s="51"/>
      <c r="BI807" s="51"/>
      <c r="BJ807" s="51"/>
      <c r="BK807" s="51"/>
      <c r="BL807" s="51"/>
      <c r="BM807" s="51"/>
      <c r="BN807" s="51"/>
      <c r="BO807" s="51"/>
      <c r="BP807" s="51"/>
      <c r="BQ807" s="51"/>
      <c r="BR807" s="51"/>
      <c r="BS807" s="51"/>
      <c r="BT807" s="51"/>
      <c r="BU807" s="51"/>
      <c r="BV807" s="51"/>
      <c r="BW807" s="51"/>
      <c r="BX807" s="51"/>
      <c r="BY807" s="51"/>
      <c r="BZ807" s="51"/>
      <c r="CA807" s="51"/>
      <c r="CB807" s="51"/>
      <c r="CC807" s="51"/>
      <c r="CD807" s="51"/>
      <c r="CE807" s="51"/>
      <c r="CF807" s="51"/>
      <c r="CG807" s="51"/>
      <c r="CH807" s="51"/>
      <c r="CI807" s="51"/>
      <c r="CJ807" s="51"/>
      <c r="CK807" s="51"/>
      <c r="CL807" s="51"/>
      <c r="CM807" s="51"/>
      <c r="CN807" s="51"/>
      <c r="CO807" s="51"/>
      <c r="CP807" s="51"/>
      <c r="CQ807" s="51"/>
      <c r="CR807" s="51"/>
      <c r="CS807" s="51"/>
      <c r="CT807" s="51"/>
      <c r="CU807" s="51"/>
      <c r="CV807" s="51"/>
      <c r="CW807" s="51"/>
      <c r="CX807" s="51"/>
      <c r="CY807" s="51"/>
      <c r="CZ807" s="51"/>
      <c r="DA807" s="51"/>
      <c r="DB807" s="51"/>
      <c r="DC807" s="51"/>
      <c r="DD807" s="51"/>
      <c r="DE807" s="51"/>
      <c r="DF807" s="51"/>
      <c r="DG807" s="51"/>
    </row>
    <row r="808">
      <c r="A808" s="51"/>
      <c r="B808" s="136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1"/>
      <c r="BH808" s="51"/>
      <c r="BI808" s="51"/>
      <c r="BJ808" s="51"/>
      <c r="BK808" s="51"/>
      <c r="BL808" s="51"/>
      <c r="BM808" s="51"/>
      <c r="BN808" s="51"/>
      <c r="BO808" s="51"/>
      <c r="BP808" s="51"/>
      <c r="BQ808" s="51"/>
      <c r="BR808" s="51"/>
      <c r="BS808" s="51"/>
      <c r="BT808" s="51"/>
      <c r="BU808" s="51"/>
      <c r="BV808" s="51"/>
      <c r="BW808" s="51"/>
      <c r="BX808" s="51"/>
      <c r="BY808" s="51"/>
      <c r="BZ808" s="51"/>
      <c r="CA808" s="51"/>
      <c r="CB808" s="51"/>
      <c r="CC808" s="51"/>
      <c r="CD808" s="51"/>
      <c r="CE808" s="51"/>
      <c r="CF808" s="51"/>
      <c r="CG808" s="51"/>
      <c r="CH808" s="51"/>
      <c r="CI808" s="51"/>
      <c r="CJ808" s="51"/>
      <c r="CK808" s="51"/>
      <c r="CL808" s="51"/>
      <c r="CM808" s="51"/>
      <c r="CN808" s="51"/>
      <c r="CO808" s="51"/>
      <c r="CP808" s="51"/>
      <c r="CQ808" s="51"/>
      <c r="CR808" s="51"/>
      <c r="CS808" s="51"/>
      <c r="CT808" s="51"/>
      <c r="CU808" s="51"/>
      <c r="CV808" s="51"/>
      <c r="CW808" s="51"/>
      <c r="CX808" s="51"/>
      <c r="CY808" s="51"/>
      <c r="CZ808" s="51"/>
      <c r="DA808" s="51"/>
      <c r="DB808" s="51"/>
      <c r="DC808" s="51"/>
      <c r="DD808" s="51"/>
      <c r="DE808" s="51"/>
      <c r="DF808" s="51"/>
      <c r="DG808" s="51"/>
    </row>
    <row r="809">
      <c r="A809" s="51"/>
      <c r="B809" s="136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1"/>
      <c r="BH809" s="51"/>
      <c r="BI809" s="51"/>
      <c r="BJ809" s="51"/>
      <c r="BK809" s="51"/>
      <c r="BL809" s="51"/>
      <c r="BM809" s="51"/>
      <c r="BN809" s="51"/>
      <c r="BO809" s="51"/>
      <c r="BP809" s="51"/>
      <c r="BQ809" s="51"/>
      <c r="BR809" s="51"/>
      <c r="BS809" s="51"/>
      <c r="BT809" s="51"/>
      <c r="BU809" s="51"/>
      <c r="BV809" s="51"/>
      <c r="BW809" s="51"/>
      <c r="BX809" s="51"/>
      <c r="BY809" s="51"/>
      <c r="BZ809" s="51"/>
      <c r="CA809" s="51"/>
      <c r="CB809" s="51"/>
      <c r="CC809" s="51"/>
      <c r="CD809" s="51"/>
      <c r="CE809" s="51"/>
      <c r="CF809" s="51"/>
      <c r="CG809" s="51"/>
      <c r="CH809" s="51"/>
      <c r="CI809" s="51"/>
      <c r="CJ809" s="51"/>
      <c r="CK809" s="51"/>
      <c r="CL809" s="51"/>
      <c r="CM809" s="51"/>
      <c r="CN809" s="51"/>
      <c r="CO809" s="51"/>
      <c r="CP809" s="51"/>
      <c r="CQ809" s="51"/>
      <c r="CR809" s="51"/>
      <c r="CS809" s="51"/>
      <c r="CT809" s="51"/>
      <c r="CU809" s="51"/>
      <c r="CV809" s="51"/>
      <c r="CW809" s="51"/>
      <c r="CX809" s="51"/>
      <c r="CY809" s="51"/>
      <c r="CZ809" s="51"/>
      <c r="DA809" s="51"/>
      <c r="DB809" s="51"/>
      <c r="DC809" s="51"/>
      <c r="DD809" s="51"/>
      <c r="DE809" s="51"/>
      <c r="DF809" s="51"/>
      <c r="DG809" s="51"/>
    </row>
    <row r="810">
      <c r="A810" s="51"/>
      <c r="B810" s="136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1"/>
      <c r="BH810" s="51"/>
      <c r="BI810" s="51"/>
      <c r="BJ810" s="51"/>
      <c r="BK810" s="51"/>
      <c r="BL810" s="51"/>
      <c r="BM810" s="51"/>
      <c r="BN810" s="51"/>
      <c r="BO810" s="51"/>
      <c r="BP810" s="51"/>
      <c r="BQ810" s="51"/>
      <c r="BR810" s="51"/>
      <c r="BS810" s="51"/>
      <c r="BT810" s="51"/>
      <c r="BU810" s="51"/>
      <c r="BV810" s="51"/>
      <c r="BW810" s="51"/>
      <c r="BX810" s="51"/>
      <c r="BY810" s="51"/>
      <c r="BZ810" s="51"/>
      <c r="CA810" s="51"/>
      <c r="CB810" s="51"/>
      <c r="CC810" s="51"/>
      <c r="CD810" s="51"/>
      <c r="CE810" s="51"/>
      <c r="CF810" s="51"/>
      <c r="CG810" s="51"/>
      <c r="CH810" s="51"/>
      <c r="CI810" s="51"/>
      <c r="CJ810" s="51"/>
      <c r="CK810" s="51"/>
      <c r="CL810" s="51"/>
      <c r="CM810" s="51"/>
      <c r="CN810" s="51"/>
      <c r="CO810" s="51"/>
      <c r="CP810" s="51"/>
      <c r="CQ810" s="51"/>
      <c r="CR810" s="51"/>
      <c r="CS810" s="51"/>
      <c r="CT810" s="51"/>
      <c r="CU810" s="51"/>
      <c r="CV810" s="51"/>
      <c r="CW810" s="51"/>
      <c r="CX810" s="51"/>
      <c r="CY810" s="51"/>
      <c r="CZ810" s="51"/>
      <c r="DA810" s="51"/>
      <c r="DB810" s="51"/>
      <c r="DC810" s="51"/>
      <c r="DD810" s="51"/>
      <c r="DE810" s="51"/>
      <c r="DF810" s="51"/>
      <c r="DG810" s="51"/>
    </row>
    <row r="811">
      <c r="A811" s="51"/>
      <c r="B811" s="136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1"/>
      <c r="BH811" s="51"/>
      <c r="BI811" s="51"/>
      <c r="BJ811" s="51"/>
      <c r="BK811" s="51"/>
      <c r="BL811" s="51"/>
      <c r="BM811" s="51"/>
      <c r="BN811" s="51"/>
      <c r="BO811" s="51"/>
      <c r="BP811" s="51"/>
      <c r="BQ811" s="51"/>
      <c r="BR811" s="51"/>
      <c r="BS811" s="51"/>
      <c r="BT811" s="51"/>
      <c r="BU811" s="51"/>
      <c r="BV811" s="51"/>
      <c r="BW811" s="51"/>
      <c r="BX811" s="51"/>
      <c r="BY811" s="51"/>
      <c r="BZ811" s="51"/>
      <c r="CA811" s="51"/>
      <c r="CB811" s="51"/>
      <c r="CC811" s="51"/>
      <c r="CD811" s="51"/>
      <c r="CE811" s="51"/>
      <c r="CF811" s="51"/>
      <c r="CG811" s="51"/>
      <c r="CH811" s="51"/>
      <c r="CI811" s="51"/>
      <c r="CJ811" s="51"/>
      <c r="CK811" s="51"/>
      <c r="CL811" s="51"/>
      <c r="CM811" s="51"/>
      <c r="CN811" s="51"/>
      <c r="CO811" s="51"/>
      <c r="CP811" s="51"/>
      <c r="CQ811" s="51"/>
      <c r="CR811" s="51"/>
      <c r="CS811" s="51"/>
      <c r="CT811" s="51"/>
      <c r="CU811" s="51"/>
      <c r="CV811" s="51"/>
      <c r="CW811" s="51"/>
      <c r="CX811" s="51"/>
      <c r="CY811" s="51"/>
      <c r="CZ811" s="51"/>
      <c r="DA811" s="51"/>
      <c r="DB811" s="51"/>
      <c r="DC811" s="51"/>
      <c r="DD811" s="51"/>
      <c r="DE811" s="51"/>
      <c r="DF811" s="51"/>
      <c r="DG811" s="51"/>
    </row>
    <row r="812">
      <c r="A812" s="51"/>
      <c r="B812" s="136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1"/>
      <c r="BH812" s="51"/>
      <c r="BI812" s="51"/>
      <c r="BJ812" s="51"/>
      <c r="BK812" s="51"/>
      <c r="BL812" s="51"/>
      <c r="BM812" s="51"/>
      <c r="BN812" s="51"/>
      <c r="BO812" s="51"/>
      <c r="BP812" s="51"/>
      <c r="BQ812" s="51"/>
      <c r="BR812" s="51"/>
      <c r="BS812" s="51"/>
      <c r="BT812" s="51"/>
      <c r="BU812" s="51"/>
      <c r="BV812" s="51"/>
      <c r="BW812" s="51"/>
      <c r="BX812" s="51"/>
      <c r="BY812" s="51"/>
      <c r="BZ812" s="51"/>
      <c r="CA812" s="51"/>
      <c r="CB812" s="51"/>
      <c r="CC812" s="51"/>
      <c r="CD812" s="51"/>
      <c r="CE812" s="51"/>
      <c r="CF812" s="51"/>
      <c r="CG812" s="51"/>
      <c r="CH812" s="51"/>
      <c r="CI812" s="51"/>
      <c r="CJ812" s="51"/>
      <c r="CK812" s="51"/>
      <c r="CL812" s="51"/>
      <c r="CM812" s="51"/>
      <c r="CN812" s="51"/>
      <c r="CO812" s="51"/>
      <c r="CP812" s="51"/>
      <c r="CQ812" s="51"/>
      <c r="CR812" s="51"/>
      <c r="CS812" s="51"/>
      <c r="CT812" s="51"/>
      <c r="CU812" s="51"/>
      <c r="CV812" s="51"/>
      <c r="CW812" s="51"/>
      <c r="CX812" s="51"/>
      <c r="CY812" s="51"/>
      <c r="CZ812" s="51"/>
      <c r="DA812" s="51"/>
      <c r="DB812" s="51"/>
      <c r="DC812" s="51"/>
      <c r="DD812" s="51"/>
      <c r="DE812" s="51"/>
      <c r="DF812" s="51"/>
      <c r="DG812" s="51"/>
    </row>
    <row r="813">
      <c r="A813" s="51"/>
      <c r="B813" s="136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1"/>
      <c r="BH813" s="51"/>
      <c r="BI813" s="51"/>
      <c r="BJ813" s="51"/>
      <c r="BK813" s="51"/>
      <c r="BL813" s="51"/>
      <c r="BM813" s="51"/>
      <c r="BN813" s="51"/>
      <c r="BO813" s="51"/>
      <c r="BP813" s="51"/>
      <c r="BQ813" s="51"/>
      <c r="BR813" s="51"/>
      <c r="BS813" s="51"/>
      <c r="BT813" s="51"/>
      <c r="BU813" s="51"/>
      <c r="BV813" s="51"/>
      <c r="BW813" s="51"/>
      <c r="BX813" s="51"/>
      <c r="BY813" s="51"/>
      <c r="BZ813" s="51"/>
      <c r="CA813" s="51"/>
      <c r="CB813" s="51"/>
      <c r="CC813" s="51"/>
      <c r="CD813" s="51"/>
      <c r="CE813" s="51"/>
      <c r="CF813" s="51"/>
      <c r="CG813" s="51"/>
      <c r="CH813" s="51"/>
      <c r="CI813" s="51"/>
      <c r="CJ813" s="51"/>
      <c r="CK813" s="51"/>
      <c r="CL813" s="51"/>
      <c r="CM813" s="51"/>
      <c r="CN813" s="51"/>
      <c r="CO813" s="51"/>
      <c r="CP813" s="51"/>
      <c r="CQ813" s="51"/>
      <c r="CR813" s="51"/>
      <c r="CS813" s="51"/>
      <c r="CT813" s="51"/>
      <c r="CU813" s="51"/>
      <c r="CV813" s="51"/>
      <c r="CW813" s="51"/>
      <c r="CX813" s="51"/>
      <c r="CY813" s="51"/>
      <c r="CZ813" s="51"/>
      <c r="DA813" s="51"/>
      <c r="DB813" s="51"/>
      <c r="DC813" s="51"/>
      <c r="DD813" s="51"/>
      <c r="DE813" s="51"/>
      <c r="DF813" s="51"/>
      <c r="DG813" s="51"/>
    </row>
    <row r="814">
      <c r="A814" s="51"/>
      <c r="B814" s="136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1"/>
      <c r="BH814" s="51"/>
      <c r="BI814" s="51"/>
      <c r="BJ814" s="51"/>
      <c r="BK814" s="51"/>
      <c r="BL814" s="51"/>
      <c r="BM814" s="51"/>
      <c r="BN814" s="51"/>
      <c r="BO814" s="51"/>
      <c r="BP814" s="51"/>
      <c r="BQ814" s="51"/>
      <c r="BR814" s="51"/>
      <c r="BS814" s="51"/>
      <c r="BT814" s="51"/>
      <c r="BU814" s="51"/>
      <c r="BV814" s="51"/>
      <c r="BW814" s="51"/>
      <c r="BX814" s="51"/>
      <c r="BY814" s="51"/>
      <c r="BZ814" s="51"/>
      <c r="CA814" s="51"/>
      <c r="CB814" s="51"/>
      <c r="CC814" s="51"/>
      <c r="CD814" s="51"/>
      <c r="CE814" s="51"/>
      <c r="CF814" s="51"/>
      <c r="CG814" s="51"/>
      <c r="CH814" s="51"/>
      <c r="CI814" s="51"/>
      <c r="CJ814" s="51"/>
      <c r="CK814" s="51"/>
      <c r="CL814" s="51"/>
      <c r="CM814" s="51"/>
      <c r="CN814" s="51"/>
      <c r="CO814" s="51"/>
      <c r="CP814" s="51"/>
      <c r="CQ814" s="51"/>
      <c r="CR814" s="51"/>
      <c r="CS814" s="51"/>
      <c r="CT814" s="51"/>
      <c r="CU814" s="51"/>
      <c r="CV814" s="51"/>
      <c r="CW814" s="51"/>
      <c r="CX814" s="51"/>
      <c r="CY814" s="51"/>
      <c r="CZ814" s="51"/>
      <c r="DA814" s="51"/>
      <c r="DB814" s="51"/>
      <c r="DC814" s="51"/>
      <c r="DD814" s="51"/>
      <c r="DE814" s="51"/>
      <c r="DF814" s="51"/>
      <c r="DG814" s="51"/>
    </row>
    <row r="815">
      <c r="A815" s="51"/>
      <c r="B815" s="136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1"/>
      <c r="BH815" s="51"/>
      <c r="BI815" s="51"/>
      <c r="BJ815" s="51"/>
      <c r="BK815" s="51"/>
      <c r="BL815" s="51"/>
      <c r="BM815" s="51"/>
      <c r="BN815" s="51"/>
      <c r="BO815" s="51"/>
      <c r="BP815" s="51"/>
      <c r="BQ815" s="51"/>
      <c r="BR815" s="51"/>
      <c r="BS815" s="51"/>
      <c r="BT815" s="51"/>
      <c r="BU815" s="51"/>
      <c r="BV815" s="51"/>
      <c r="BW815" s="51"/>
      <c r="BX815" s="51"/>
      <c r="BY815" s="51"/>
      <c r="BZ815" s="51"/>
      <c r="CA815" s="51"/>
      <c r="CB815" s="51"/>
      <c r="CC815" s="51"/>
      <c r="CD815" s="51"/>
      <c r="CE815" s="51"/>
      <c r="CF815" s="51"/>
      <c r="CG815" s="51"/>
      <c r="CH815" s="51"/>
      <c r="CI815" s="51"/>
      <c r="CJ815" s="51"/>
      <c r="CK815" s="51"/>
      <c r="CL815" s="51"/>
      <c r="CM815" s="51"/>
      <c r="CN815" s="51"/>
      <c r="CO815" s="51"/>
      <c r="CP815" s="51"/>
      <c r="CQ815" s="51"/>
      <c r="CR815" s="51"/>
      <c r="CS815" s="51"/>
      <c r="CT815" s="51"/>
      <c r="CU815" s="51"/>
      <c r="CV815" s="51"/>
      <c r="CW815" s="51"/>
      <c r="CX815" s="51"/>
      <c r="CY815" s="51"/>
      <c r="CZ815" s="51"/>
      <c r="DA815" s="51"/>
      <c r="DB815" s="51"/>
      <c r="DC815" s="51"/>
      <c r="DD815" s="51"/>
      <c r="DE815" s="51"/>
      <c r="DF815" s="51"/>
      <c r="DG815" s="51"/>
    </row>
    <row r="816">
      <c r="A816" s="51"/>
      <c r="B816" s="136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1"/>
      <c r="BH816" s="51"/>
      <c r="BI816" s="51"/>
      <c r="BJ816" s="51"/>
      <c r="BK816" s="51"/>
      <c r="BL816" s="51"/>
      <c r="BM816" s="51"/>
      <c r="BN816" s="51"/>
      <c r="BO816" s="51"/>
      <c r="BP816" s="51"/>
      <c r="BQ816" s="51"/>
      <c r="BR816" s="51"/>
      <c r="BS816" s="51"/>
      <c r="BT816" s="51"/>
      <c r="BU816" s="51"/>
      <c r="BV816" s="51"/>
      <c r="BW816" s="51"/>
      <c r="BX816" s="51"/>
      <c r="BY816" s="51"/>
      <c r="BZ816" s="51"/>
      <c r="CA816" s="51"/>
      <c r="CB816" s="51"/>
      <c r="CC816" s="51"/>
      <c r="CD816" s="51"/>
      <c r="CE816" s="51"/>
      <c r="CF816" s="51"/>
      <c r="CG816" s="51"/>
      <c r="CH816" s="51"/>
      <c r="CI816" s="51"/>
      <c r="CJ816" s="51"/>
      <c r="CK816" s="51"/>
      <c r="CL816" s="51"/>
      <c r="CM816" s="51"/>
      <c r="CN816" s="51"/>
      <c r="CO816" s="51"/>
      <c r="CP816" s="51"/>
      <c r="CQ816" s="51"/>
      <c r="CR816" s="51"/>
      <c r="CS816" s="51"/>
      <c r="CT816" s="51"/>
      <c r="CU816" s="51"/>
      <c r="CV816" s="51"/>
      <c r="CW816" s="51"/>
      <c r="CX816" s="51"/>
      <c r="CY816" s="51"/>
      <c r="CZ816" s="51"/>
      <c r="DA816" s="51"/>
      <c r="DB816" s="51"/>
      <c r="DC816" s="51"/>
      <c r="DD816" s="51"/>
      <c r="DE816" s="51"/>
      <c r="DF816" s="51"/>
      <c r="DG816" s="51"/>
    </row>
    <row r="817">
      <c r="A817" s="51"/>
      <c r="B817" s="136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1"/>
      <c r="BH817" s="51"/>
      <c r="BI817" s="51"/>
      <c r="BJ817" s="51"/>
      <c r="BK817" s="51"/>
      <c r="BL817" s="51"/>
      <c r="BM817" s="51"/>
      <c r="BN817" s="51"/>
      <c r="BO817" s="51"/>
      <c r="BP817" s="51"/>
      <c r="BQ817" s="51"/>
      <c r="BR817" s="51"/>
      <c r="BS817" s="51"/>
      <c r="BT817" s="51"/>
      <c r="BU817" s="51"/>
      <c r="BV817" s="51"/>
      <c r="BW817" s="51"/>
      <c r="BX817" s="51"/>
      <c r="BY817" s="51"/>
      <c r="BZ817" s="51"/>
      <c r="CA817" s="51"/>
      <c r="CB817" s="51"/>
      <c r="CC817" s="51"/>
      <c r="CD817" s="51"/>
      <c r="CE817" s="51"/>
      <c r="CF817" s="51"/>
      <c r="CG817" s="51"/>
      <c r="CH817" s="51"/>
      <c r="CI817" s="51"/>
      <c r="CJ817" s="51"/>
      <c r="CK817" s="51"/>
      <c r="CL817" s="51"/>
      <c r="CM817" s="51"/>
      <c r="CN817" s="51"/>
      <c r="CO817" s="51"/>
      <c r="CP817" s="51"/>
      <c r="CQ817" s="51"/>
      <c r="CR817" s="51"/>
      <c r="CS817" s="51"/>
      <c r="CT817" s="51"/>
      <c r="CU817" s="51"/>
      <c r="CV817" s="51"/>
      <c r="CW817" s="51"/>
      <c r="CX817" s="51"/>
      <c r="CY817" s="51"/>
      <c r="CZ817" s="51"/>
      <c r="DA817" s="51"/>
      <c r="DB817" s="51"/>
      <c r="DC817" s="51"/>
      <c r="DD817" s="51"/>
      <c r="DE817" s="51"/>
      <c r="DF817" s="51"/>
      <c r="DG817" s="51"/>
    </row>
    <row r="818">
      <c r="A818" s="51"/>
      <c r="B818" s="136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51"/>
      <c r="BL818" s="51"/>
      <c r="BM818" s="51"/>
      <c r="BN818" s="51"/>
      <c r="BO818" s="51"/>
      <c r="BP818" s="51"/>
      <c r="BQ818" s="51"/>
      <c r="BR818" s="51"/>
      <c r="BS818" s="51"/>
      <c r="BT818" s="51"/>
      <c r="BU818" s="51"/>
      <c r="BV818" s="51"/>
      <c r="BW818" s="51"/>
      <c r="BX818" s="51"/>
      <c r="BY818" s="51"/>
      <c r="BZ818" s="51"/>
      <c r="CA818" s="51"/>
      <c r="CB818" s="51"/>
      <c r="CC818" s="51"/>
      <c r="CD818" s="51"/>
      <c r="CE818" s="51"/>
      <c r="CF818" s="51"/>
      <c r="CG818" s="51"/>
      <c r="CH818" s="51"/>
      <c r="CI818" s="51"/>
      <c r="CJ818" s="51"/>
      <c r="CK818" s="51"/>
      <c r="CL818" s="51"/>
      <c r="CM818" s="51"/>
      <c r="CN818" s="51"/>
      <c r="CO818" s="51"/>
      <c r="CP818" s="51"/>
      <c r="CQ818" s="51"/>
      <c r="CR818" s="51"/>
      <c r="CS818" s="51"/>
      <c r="CT818" s="51"/>
      <c r="CU818" s="51"/>
      <c r="CV818" s="51"/>
      <c r="CW818" s="51"/>
      <c r="CX818" s="51"/>
      <c r="CY818" s="51"/>
      <c r="CZ818" s="51"/>
      <c r="DA818" s="51"/>
      <c r="DB818" s="51"/>
      <c r="DC818" s="51"/>
      <c r="DD818" s="51"/>
      <c r="DE818" s="51"/>
      <c r="DF818" s="51"/>
      <c r="DG818" s="51"/>
    </row>
    <row r="819">
      <c r="A819" s="51"/>
      <c r="B819" s="136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51"/>
      <c r="BN819" s="51"/>
      <c r="BO819" s="51"/>
      <c r="BP819" s="51"/>
      <c r="BQ819" s="51"/>
      <c r="BR819" s="51"/>
      <c r="BS819" s="51"/>
      <c r="BT819" s="51"/>
      <c r="BU819" s="51"/>
      <c r="BV819" s="51"/>
      <c r="BW819" s="51"/>
      <c r="BX819" s="51"/>
      <c r="BY819" s="51"/>
      <c r="BZ819" s="51"/>
      <c r="CA819" s="51"/>
      <c r="CB819" s="51"/>
      <c r="CC819" s="51"/>
      <c r="CD819" s="51"/>
      <c r="CE819" s="51"/>
      <c r="CF819" s="51"/>
      <c r="CG819" s="51"/>
      <c r="CH819" s="51"/>
      <c r="CI819" s="51"/>
      <c r="CJ819" s="51"/>
      <c r="CK819" s="51"/>
      <c r="CL819" s="51"/>
      <c r="CM819" s="51"/>
      <c r="CN819" s="51"/>
      <c r="CO819" s="51"/>
      <c r="CP819" s="51"/>
      <c r="CQ819" s="51"/>
      <c r="CR819" s="51"/>
      <c r="CS819" s="51"/>
      <c r="CT819" s="51"/>
      <c r="CU819" s="51"/>
      <c r="CV819" s="51"/>
      <c r="CW819" s="51"/>
      <c r="CX819" s="51"/>
      <c r="CY819" s="51"/>
      <c r="CZ819" s="51"/>
      <c r="DA819" s="51"/>
      <c r="DB819" s="51"/>
      <c r="DC819" s="51"/>
      <c r="DD819" s="51"/>
      <c r="DE819" s="51"/>
      <c r="DF819" s="51"/>
      <c r="DG819" s="51"/>
    </row>
    <row r="820">
      <c r="A820" s="51"/>
      <c r="B820" s="136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51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51"/>
      <c r="BH820" s="51"/>
      <c r="BI820" s="51"/>
      <c r="BJ820" s="51"/>
      <c r="BK820" s="51"/>
      <c r="BL820" s="51"/>
      <c r="BM820" s="51"/>
      <c r="BN820" s="51"/>
      <c r="BO820" s="51"/>
      <c r="BP820" s="51"/>
      <c r="BQ820" s="51"/>
      <c r="BR820" s="51"/>
      <c r="BS820" s="51"/>
      <c r="BT820" s="51"/>
      <c r="BU820" s="51"/>
      <c r="BV820" s="51"/>
      <c r="BW820" s="51"/>
      <c r="BX820" s="51"/>
      <c r="BY820" s="51"/>
      <c r="BZ820" s="51"/>
      <c r="CA820" s="51"/>
      <c r="CB820" s="51"/>
      <c r="CC820" s="51"/>
      <c r="CD820" s="51"/>
      <c r="CE820" s="51"/>
      <c r="CF820" s="51"/>
      <c r="CG820" s="51"/>
      <c r="CH820" s="51"/>
      <c r="CI820" s="51"/>
      <c r="CJ820" s="51"/>
      <c r="CK820" s="51"/>
      <c r="CL820" s="51"/>
      <c r="CM820" s="51"/>
      <c r="CN820" s="51"/>
      <c r="CO820" s="51"/>
      <c r="CP820" s="51"/>
      <c r="CQ820" s="51"/>
      <c r="CR820" s="51"/>
      <c r="CS820" s="51"/>
      <c r="CT820" s="51"/>
      <c r="CU820" s="51"/>
      <c r="CV820" s="51"/>
      <c r="CW820" s="51"/>
      <c r="CX820" s="51"/>
      <c r="CY820" s="51"/>
      <c r="CZ820" s="51"/>
      <c r="DA820" s="51"/>
      <c r="DB820" s="51"/>
      <c r="DC820" s="51"/>
      <c r="DD820" s="51"/>
      <c r="DE820" s="51"/>
      <c r="DF820" s="51"/>
      <c r="DG820" s="51"/>
    </row>
    <row r="821">
      <c r="A821" s="51"/>
      <c r="B821" s="136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51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51"/>
      <c r="BH821" s="51"/>
      <c r="BI821" s="51"/>
      <c r="BJ821" s="51"/>
      <c r="BK821" s="51"/>
      <c r="BL821" s="51"/>
      <c r="BM821" s="51"/>
      <c r="BN821" s="51"/>
      <c r="BO821" s="51"/>
      <c r="BP821" s="51"/>
      <c r="BQ821" s="51"/>
      <c r="BR821" s="51"/>
      <c r="BS821" s="51"/>
      <c r="BT821" s="51"/>
      <c r="BU821" s="51"/>
      <c r="BV821" s="51"/>
      <c r="BW821" s="51"/>
      <c r="BX821" s="51"/>
      <c r="BY821" s="51"/>
      <c r="BZ821" s="51"/>
      <c r="CA821" s="51"/>
      <c r="CB821" s="51"/>
      <c r="CC821" s="51"/>
      <c r="CD821" s="51"/>
      <c r="CE821" s="51"/>
      <c r="CF821" s="51"/>
      <c r="CG821" s="51"/>
      <c r="CH821" s="51"/>
      <c r="CI821" s="51"/>
      <c r="CJ821" s="51"/>
      <c r="CK821" s="51"/>
      <c r="CL821" s="51"/>
      <c r="CM821" s="51"/>
      <c r="CN821" s="51"/>
      <c r="CO821" s="51"/>
      <c r="CP821" s="51"/>
      <c r="CQ821" s="51"/>
      <c r="CR821" s="51"/>
      <c r="CS821" s="51"/>
      <c r="CT821" s="51"/>
      <c r="CU821" s="51"/>
      <c r="CV821" s="51"/>
      <c r="CW821" s="51"/>
      <c r="CX821" s="51"/>
      <c r="CY821" s="51"/>
      <c r="CZ821" s="51"/>
      <c r="DA821" s="51"/>
      <c r="DB821" s="51"/>
      <c r="DC821" s="51"/>
      <c r="DD821" s="51"/>
      <c r="DE821" s="51"/>
      <c r="DF821" s="51"/>
      <c r="DG821" s="51"/>
    </row>
    <row r="822">
      <c r="A822" s="51"/>
      <c r="B822" s="136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51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51"/>
      <c r="BH822" s="51"/>
      <c r="BI822" s="51"/>
      <c r="BJ822" s="51"/>
      <c r="BK822" s="51"/>
      <c r="BL822" s="51"/>
      <c r="BM822" s="51"/>
      <c r="BN822" s="51"/>
      <c r="BO822" s="51"/>
      <c r="BP822" s="51"/>
      <c r="BQ822" s="51"/>
      <c r="BR822" s="51"/>
      <c r="BS822" s="51"/>
      <c r="BT822" s="51"/>
      <c r="BU822" s="51"/>
      <c r="BV822" s="51"/>
      <c r="BW822" s="51"/>
      <c r="BX822" s="51"/>
      <c r="BY822" s="51"/>
      <c r="BZ822" s="51"/>
      <c r="CA822" s="51"/>
      <c r="CB822" s="51"/>
      <c r="CC822" s="51"/>
      <c r="CD822" s="51"/>
      <c r="CE822" s="51"/>
      <c r="CF822" s="51"/>
      <c r="CG822" s="51"/>
      <c r="CH822" s="51"/>
      <c r="CI822" s="51"/>
      <c r="CJ822" s="51"/>
      <c r="CK822" s="51"/>
      <c r="CL822" s="51"/>
      <c r="CM822" s="51"/>
      <c r="CN822" s="51"/>
      <c r="CO822" s="51"/>
      <c r="CP822" s="51"/>
      <c r="CQ822" s="51"/>
      <c r="CR822" s="51"/>
      <c r="CS822" s="51"/>
      <c r="CT822" s="51"/>
      <c r="CU822" s="51"/>
      <c r="CV822" s="51"/>
      <c r="CW822" s="51"/>
      <c r="CX822" s="51"/>
      <c r="CY822" s="51"/>
      <c r="CZ822" s="51"/>
      <c r="DA822" s="51"/>
      <c r="DB822" s="51"/>
      <c r="DC822" s="51"/>
      <c r="DD822" s="51"/>
      <c r="DE822" s="51"/>
      <c r="DF822" s="51"/>
      <c r="DG822" s="51"/>
    </row>
    <row r="823">
      <c r="A823" s="51"/>
      <c r="B823" s="136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51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51"/>
      <c r="BH823" s="51"/>
      <c r="BI823" s="51"/>
      <c r="BJ823" s="51"/>
      <c r="BK823" s="51"/>
      <c r="BL823" s="51"/>
      <c r="BM823" s="51"/>
      <c r="BN823" s="51"/>
      <c r="BO823" s="51"/>
      <c r="BP823" s="51"/>
      <c r="BQ823" s="51"/>
      <c r="BR823" s="51"/>
      <c r="BS823" s="51"/>
      <c r="BT823" s="51"/>
      <c r="BU823" s="51"/>
      <c r="BV823" s="51"/>
      <c r="BW823" s="51"/>
      <c r="BX823" s="51"/>
      <c r="BY823" s="51"/>
      <c r="BZ823" s="51"/>
      <c r="CA823" s="51"/>
      <c r="CB823" s="51"/>
      <c r="CC823" s="51"/>
      <c r="CD823" s="51"/>
      <c r="CE823" s="51"/>
      <c r="CF823" s="51"/>
      <c r="CG823" s="51"/>
      <c r="CH823" s="51"/>
      <c r="CI823" s="51"/>
      <c r="CJ823" s="51"/>
      <c r="CK823" s="51"/>
      <c r="CL823" s="51"/>
      <c r="CM823" s="51"/>
      <c r="CN823" s="51"/>
      <c r="CO823" s="51"/>
      <c r="CP823" s="51"/>
      <c r="CQ823" s="51"/>
      <c r="CR823" s="51"/>
      <c r="CS823" s="51"/>
      <c r="CT823" s="51"/>
      <c r="CU823" s="51"/>
      <c r="CV823" s="51"/>
      <c r="CW823" s="51"/>
      <c r="CX823" s="51"/>
      <c r="CY823" s="51"/>
      <c r="CZ823" s="51"/>
      <c r="DA823" s="51"/>
      <c r="DB823" s="51"/>
      <c r="DC823" s="51"/>
      <c r="DD823" s="51"/>
      <c r="DE823" s="51"/>
      <c r="DF823" s="51"/>
      <c r="DG823" s="51"/>
    </row>
    <row r="824">
      <c r="A824" s="51"/>
      <c r="B824" s="136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51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51"/>
      <c r="BH824" s="51"/>
      <c r="BI824" s="51"/>
      <c r="BJ824" s="51"/>
      <c r="BK824" s="51"/>
      <c r="BL824" s="51"/>
      <c r="BM824" s="51"/>
      <c r="BN824" s="51"/>
      <c r="BO824" s="51"/>
      <c r="BP824" s="51"/>
      <c r="BQ824" s="51"/>
      <c r="BR824" s="51"/>
      <c r="BS824" s="51"/>
      <c r="BT824" s="51"/>
      <c r="BU824" s="51"/>
      <c r="BV824" s="51"/>
      <c r="BW824" s="51"/>
      <c r="BX824" s="51"/>
      <c r="BY824" s="51"/>
      <c r="BZ824" s="51"/>
      <c r="CA824" s="51"/>
      <c r="CB824" s="51"/>
      <c r="CC824" s="51"/>
      <c r="CD824" s="51"/>
      <c r="CE824" s="51"/>
      <c r="CF824" s="51"/>
      <c r="CG824" s="51"/>
      <c r="CH824" s="51"/>
      <c r="CI824" s="51"/>
      <c r="CJ824" s="51"/>
      <c r="CK824" s="51"/>
      <c r="CL824" s="51"/>
      <c r="CM824" s="51"/>
      <c r="CN824" s="51"/>
      <c r="CO824" s="51"/>
      <c r="CP824" s="51"/>
      <c r="CQ824" s="51"/>
      <c r="CR824" s="51"/>
      <c r="CS824" s="51"/>
      <c r="CT824" s="51"/>
      <c r="CU824" s="51"/>
      <c r="CV824" s="51"/>
      <c r="CW824" s="51"/>
      <c r="CX824" s="51"/>
      <c r="CY824" s="51"/>
      <c r="CZ824" s="51"/>
      <c r="DA824" s="51"/>
      <c r="DB824" s="51"/>
      <c r="DC824" s="51"/>
      <c r="DD824" s="51"/>
      <c r="DE824" s="51"/>
      <c r="DF824" s="51"/>
      <c r="DG824" s="51"/>
    </row>
    <row r="825">
      <c r="A825" s="51"/>
      <c r="B825" s="136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51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51"/>
      <c r="BH825" s="51"/>
      <c r="BI825" s="51"/>
      <c r="BJ825" s="51"/>
      <c r="BK825" s="51"/>
      <c r="BL825" s="51"/>
      <c r="BM825" s="51"/>
      <c r="BN825" s="51"/>
      <c r="BO825" s="51"/>
      <c r="BP825" s="51"/>
      <c r="BQ825" s="51"/>
      <c r="BR825" s="51"/>
      <c r="BS825" s="51"/>
      <c r="BT825" s="51"/>
      <c r="BU825" s="51"/>
      <c r="BV825" s="51"/>
      <c r="BW825" s="51"/>
      <c r="BX825" s="51"/>
      <c r="BY825" s="51"/>
      <c r="BZ825" s="51"/>
      <c r="CA825" s="51"/>
      <c r="CB825" s="51"/>
      <c r="CC825" s="51"/>
      <c r="CD825" s="51"/>
      <c r="CE825" s="51"/>
      <c r="CF825" s="51"/>
      <c r="CG825" s="51"/>
      <c r="CH825" s="51"/>
      <c r="CI825" s="51"/>
      <c r="CJ825" s="51"/>
      <c r="CK825" s="51"/>
      <c r="CL825" s="51"/>
      <c r="CM825" s="51"/>
      <c r="CN825" s="51"/>
      <c r="CO825" s="51"/>
      <c r="CP825" s="51"/>
      <c r="CQ825" s="51"/>
      <c r="CR825" s="51"/>
      <c r="CS825" s="51"/>
      <c r="CT825" s="51"/>
      <c r="CU825" s="51"/>
      <c r="CV825" s="51"/>
      <c r="CW825" s="51"/>
      <c r="CX825" s="51"/>
      <c r="CY825" s="51"/>
      <c r="CZ825" s="51"/>
      <c r="DA825" s="51"/>
      <c r="DB825" s="51"/>
      <c r="DC825" s="51"/>
      <c r="DD825" s="51"/>
      <c r="DE825" s="51"/>
      <c r="DF825" s="51"/>
      <c r="DG825" s="51"/>
    </row>
    <row r="826">
      <c r="A826" s="51"/>
      <c r="B826" s="136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51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51"/>
      <c r="BH826" s="51"/>
      <c r="BI826" s="51"/>
      <c r="BJ826" s="51"/>
      <c r="BK826" s="51"/>
      <c r="BL826" s="51"/>
      <c r="BM826" s="51"/>
      <c r="BN826" s="51"/>
      <c r="BO826" s="51"/>
      <c r="BP826" s="51"/>
      <c r="BQ826" s="51"/>
      <c r="BR826" s="51"/>
      <c r="BS826" s="51"/>
      <c r="BT826" s="51"/>
      <c r="BU826" s="51"/>
      <c r="BV826" s="51"/>
      <c r="BW826" s="51"/>
      <c r="BX826" s="51"/>
      <c r="BY826" s="51"/>
      <c r="BZ826" s="51"/>
      <c r="CA826" s="51"/>
      <c r="CB826" s="51"/>
      <c r="CC826" s="51"/>
      <c r="CD826" s="51"/>
      <c r="CE826" s="51"/>
      <c r="CF826" s="51"/>
      <c r="CG826" s="51"/>
      <c r="CH826" s="51"/>
      <c r="CI826" s="51"/>
      <c r="CJ826" s="51"/>
      <c r="CK826" s="51"/>
      <c r="CL826" s="51"/>
      <c r="CM826" s="51"/>
      <c r="CN826" s="51"/>
      <c r="CO826" s="51"/>
      <c r="CP826" s="51"/>
      <c r="CQ826" s="51"/>
      <c r="CR826" s="51"/>
      <c r="CS826" s="51"/>
      <c r="CT826" s="51"/>
      <c r="CU826" s="51"/>
      <c r="CV826" s="51"/>
      <c r="CW826" s="51"/>
      <c r="CX826" s="51"/>
      <c r="CY826" s="51"/>
      <c r="CZ826" s="51"/>
      <c r="DA826" s="51"/>
      <c r="DB826" s="51"/>
      <c r="DC826" s="51"/>
      <c r="DD826" s="51"/>
      <c r="DE826" s="51"/>
      <c r="DF826" s="51"/>
      <c r="DG826" s="51"/>
    </row>
    <row r="827">
      <c r="A827" s="51"/>
      <c r="B827" s="136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51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51"/>
      <c r="BH827" s="51"/>
      <c r="BI827" s="51"/>
      <c r="BJ827" s="51"/>
      <c r="BK827" s="51"/>
      <c r="BL827" s="51"/>
      <c r="BM827" s="51"/>
      <c r="BN827" s="51"/>
      <c r="BO827" s="51"/>
      <c r="BP827" s="51"/>
      <c r="BQ827" s="51"/>
      <c r="BR827" s="51"/>
      <c r="BS827" s="51"/>
      <c r="BT827" s="51"/>
      <c r="BU827" s="51"/>
      <c r="BV827" s="51"/>
      <c r="BW827" s="51"/>
      <c r="BX827" s="51"/>
      <c r="BY827" s="51"/>
      <c r="BZ827" s="51"/>
      <c r="CA827" s="51"/>
      <c r="CB827" s="51"/>
      <c r="CC827" s="51"/>
      <c r="CD827" s="51"/>
      <c r="CE827" s="51"/>
      <c r="CF827" s="51"/>
      <c r="CG827" s="51"/>
      <c r="CH827" s="51"/>
      <c r="CI827" s="51"/>
      <c r="CJ827" s="51"/>
      <c r="CK827" s="51"/>
      <c r="CL827" s="51"/>
      <c r="CM827" s="51"/>
      <c r="CN827" s="51"/>
      <c r="CO827" s="51"/>
      <c r="CP827" s="51"/>
      <c r="CQ827" s="51"/>
      <c r="CR827" s="51"/>
      <c r="CS827" s="51"/>
      <c r="CT827" s="51"/>
      <c r="CU827" s="51"/>
      <c r="CV827" s="51"/>
      <c r="CW827" s="51"/>
      <c r="CX827" s="51"/>
      <c r="CY827" s="51"/>
      <c r="CZ827" s="51"/>
      <c r="DA827" s="51"/>
      <c r="DB827" s="51"/>
      <c r="DC827" s="51"/>
      <c r="DD827" s="51"/>
      <c r="DE827" s="51"/>
      <c r="DF827" s="51"/>
      <c r="DG827" s="51"/>
    </row>
    <row r="828">
      <c r="A828" s="51"/>
      <c r="B828" s="136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51"/>
      <c r="BH828" s="51"/>
      <c r="BI828" s="51"/>
      <c r="BJ828" s="51"/>
      <c r="BK828" s="51"/>
      <c r="BL828" s="51"/>
      <c r="BM828" s="51"/>
      <c r="BN828" s="51"/>
      <c r="BO828" s="51"/>
      <c r="BP828" s="51"/>
      <c r="BQ828" s="51"/>
      <c r="BR828" s="51"/>
      <c r="BS828" s="51"/>
      <c r="BT828" s="51"/>
      <c r="BU828" s="51"/>
      <c r="BV828" s="51"/>
      <c r="BW828" s="51"/>
      <c r="BX828" s="51"/>
      <c r="BY828" s="51"/>
      <c r="BZ828" s="51"/>
      <c r="CA828" s="51"/>
      <c r="CB828" s="51"/>
      <c r="CC828" s="51"/>
      <c r="CD828" s="51"/>
      <c r="CE828" s="51"/>
      <c r="CF828" s="51"/>
      <c r="CG828" s="51"/>
      <c r="CH828" s="51"/>
      <c r="CI828" s="51"/>
      <c r="CJ828" s="51"/>
      <c r="CK828" s="51"/>
      <c r="CL828" s="51"/>
      <c r="CM828" s="51"/>
      <c r="CN828" s="51"/>
      <c r="CO828" s="51"/>
      <c r="CP828" s="51"/>
      <c r="CQ828" s="51"/>
      <c r="CR828" s="51"/>
      <c r="CS828" s="51"/>
      <c r="CT828" s="51"/>
      <c r="CU828" s="51"/>
      <c r="CV828" s="51"/>
      <c r="CW828" s="51"/>
      <c r="CX828" s="51"/>
      <c r="CY828" s="51"/>
      <c r="CZ828" s="51"/>
      <c r="DA828" s="51"/>
      <c r="DB828" s="51"/>
      <c r="DC828" s="51"/>
      <c r="DD828" s="51"/>
      <c r="DE828" s="51"/>
      <c r="DF828" s="51"/>
      <c r="DG828" s="51"/>
    </row>
    <row r="829">
      <c r="A829" s="51"/>
      <c r="B829" s="136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51"/>
      <c r="BH829" s="51"/>
      <c r="BI829" s="51"/>
      <c r="BJ829" s="51"/>
      <c r="BK829" s="51"/>
      <c r="BL829" s="51"/>
      <c r="BM829" s="51"/>
      <c r="BN829" s="51"/>
      <c r="BO829" s="51"/>
      <c r="BP829" s="51"/>
      <c r="BQ829" s="51"/>
      <c r="BR829" s="51"/>
      <c r="BS829" s="51"/>
      <c r="BT829" s="51"/>
      <c r="BU829" s="51"/>
      <c r="BV829" s="51"/>
      <c r="BW829" s="51"/>
      <c r="BX829" s="51"/>
      <c r="BY829" s="51"/>
      <c r="BZ829" s="51"/>
      <c r="CA829" s="51"/>
      <c r="CB829" s="51"/>
      <c r="CC829" s="51"/>
      <c r="CD829" s="51"/>
      <c r="CE829" s="51"/>
      <c r="CF829" s="51"/>
      <c r="CG829" s="51"/>
      <c r="CH829" s="51"/>
      <c r="CI829" s="51"/>
      <c r="CJ829" s="51"/>
      <c r="CK829" s="51"/>
      <c r="CL829" s="51"/>
      <c r="CM829" s="51"/>
      <c r="CN829" s="51"/>
      <c r="CO829" s="51"/>
      <c r="CP829" s="51"/>
      <c r="CQ829" s="51"/>
      <c r="CR829" s="51"/>
      <c r="CS829" s="51"/>
      <c r="CT829" s="51"/>
      <c r="CU829" s="51"/>
      <c r="CV829" s="51"/>
      <c r="CW829" s="51"/>
      <c r="CX829" s="51"/>
      <c r="CY829" s="51"/>
      <c r="CZ829" s="51"/>
      <c r="DA829" s="51"/>
      <c r="DB829" s="51"/>
      <c r="DC829" s="51"/>
      <c r="DD829" s="51"/>
      <c r="DE829" s="51"/>
      <c r="DF829" s="51"/>
      <c r="DG829" s="51"/>
    </row>
    <row r="830">
      <c r="A830" s="51"/>
      <c r="B830" s="136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51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51"/>
      <c r="BH830" s="51"/>
      <c r="BI830" s="51"/>
      <c r="BJ830" s="51"/>
      <c r="BK830" s="51"/>
      <c r="BL830" s="51"/>
      <c r="BM830" s="51"/>
      <c r="BN830" s="51"/>
      <c r="BO830" s="51"/>
      <c r="BP830" s="51"/>
      <c r="BQ830" s="51"/>
      <c r="BR830" s="51"/>
      <c r="BS830" s="51"/>
      <c r="BT830" s="51"/>
      <c r="BU830" s="51"/>
      <c r="BV830" s="51"/>
      <c r="BW830" s="51"/>
      <c r="BX830" s="51"/>
      <c r="BY830" s="51"/>
      <c r="BZ830" s="51"/>
      <c r="CA830" s="51"/>
      <c r="CB830" s="51"/>
      <c r="CC830" s="51"/>
      <c r="CD830" s="51"/>
      <c r="CE830" s="51"/>
      <c r="CF830" s="51"/>
      <c r="CG830" s="51"/>
      <c r="CH830" s="51"/>
      <c r="CI830" s="51"/>
      <c r="CJ830" s="51"/>
      <c r="CK830" s="51"/>
      <c r="CL830" s="51"/>
      <c r="CM830" s="51"/>
      <c r="CN830" s="51"/>
      <c r="CO830" s="51"/>
      <c r="CP830" s="51"/>
      <c r="CQ830" s="51"/>
      <c r="CR830" s="51"/>
      <c r="CS830" s="51"/>
      <c r="CT830" s="51"/>
      <c r="CU830" s="51"/>
      <c r="CV830" s="51"/>
      <c r="CW830" s="51"/>
      <c r="CX830" s="51"/>
      <c r="CY830" s="51"/>
      <c r="CZ830" s="51"/>
      <c r="DA830" s="51"/>
      <c r="DB830" s="51"/>
      <c r="DC830" s="51"/>
      <c r="DD830" s="51"/>
      <c r="DE830" s="51"/>
      <c r="DF830" s="51"/>
      <c r="DG830" s="51"/>
    </row>
    <row r="831">
      <c r="A831" s="51"/>
      <c r="B831" s="136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51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51"/>
      <c r="BH831" s="51"/>
      <c r="BI831" s="51"/>
      <c r="BJ831" s="51"/>
      <c r="BK831" s="51"/>
      <c r="BL831" s="51"/>
      <c r="BM831" s="51"/>
      <c r="BN831" s="51"/>
      <c r="BO831" s="51"/>
      <c r="BP831" s="51"/>
      <c r="BQ831" s="51"/>
      <c r="BR831" s="51"/>
      <c r="BS831" s="51"/>
      <c r="BT831" s="51"/>
      <c r="BU831" s="51"/>
      <c r="BV831" s="51"/>
      <c r="BW831" s="51"/>
      <c r="BX831" s="51"/>
      <c r="BY831" s="51"/>
      <c r="BZ831" s="51"/>
      <c r="CA831" s="51"/>
      <c r="CB831" s="51"/>
      <c r="CC831" s="51"/>
      <c r="CD831" s="51"/>
      <c r="CE831" s="51"/>
      <c r="CF831" s="51"/>
      <c r="CG831" s="51"/>
      <c r="CH831" s="51"/>
      <c r="CI831" s="51"/>
      <c r="CJ831" s="51"/>
      <c r="CK831" s="51"/>
      <c r="CL831" s="51"/>
      <c r="CM831" s="51"/>
      <c r="CN831" s="51"/>
      <c r="CO831" s="51"/>
      <c r="CP831" s="51"/>
      <c r="CQ831" s="51"/>
      <c r="CR831" s="51"/>
      <c r="CS831" s="51"/>
      <c r="CT831" s="51"/>
      <c r="CU831" s="51"/>
      <c r="CV831" s="51"/>
      <c r="CW831" s="51"/>
      <c r="CX831" s="51"/>
      <c r="CY831" s="51"/>
      <c r="CZ831" s="51"/>
      <c r="DA831" s="51"/>
      <c r="DB831" s="51"/>
      <c r="DC831" s="51"/>
      <c r="DD831" s="51"/>
      <c r="DE831" s="51"/>
      <c r="DF831" s="51"/>
      <c r="DG831" s="51"/>
    </row>
    <row r="832">
      <c r="A832" s="51"/>
      <c r="B832" s="136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51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51"/>
      <c r="BH832" s="51"/>
      <c r="BI832" s="51"/>
      <c r="BJ832" s="51"/>
      <c r="BK832" s="51"/>
      <c r="BL832" s="51"/>
      <c r="BM832" s="51"/>
      <c r="BN832" s="51"/>
      <c r="BO832" s="51"/>
      <c r="BP832" s="51"/>
      <c r="BQ832" s="51"/>
      <c r="BR832" s="51"/>
      <c r="BS832" s="51"/>
      <c r="BT832" s="51"/>
      <c r="BU832" s="51"/>
      <c r="BV832" s="51"/>
      <c r="BW832" s="51"/>
      <c r="BX832" s="51"/>
      <c r="BY832" s="51"/>
      <c r="BZ832" s="51"/>
      <c r="CA832" s="51"/>
      <c r="CB832" s="51"/>
      <c r="CC832" s="51"/>
      <c r="CD832" s="51"/>
      <c r="CE832" s="51"/>
      <c r="CF832" s="51"/>
      <c r="CG832" s="51"/>
      <c r="CH832" s="51"/>
      <c r="CI832" s="51"/>
      <c r="CJ832" s="51"/>
      <c r="CK832" s="51"/>
      <c r="CL832" s="51"/>
      <c r="CM832" s="51"/>
      <c r="CN832" s="51"/>
      <c r="CO832" s="51"/>
      <c r="CP832" s="51"/>
      <c r="CQ832" s="51"/>
      <c r="CR832" s="51"/>
      <c r="CS832" s="51"/>
      <c r="CT832" s="51"/>
      <c r="CU832" s="51"/>
      <c r="CV832" s="51"/>
      <c r="CW832" s="51"/>
      <c r="CX832" s="51"/>
      <c r="CY832" s="51"/>
      <c r="CZ832" s="51"/>
      <c r="DA832" s="51"/>
      <c r="DB832" s="51"/>
      <c r="DC832" s="51"/>
      <c r="DD832" s="51"/>
      <c r="DE832" s="51"/>
      <c r="DF832" s="51"/>
      <c r="DG832" s="51"/>
    </row>
    <row r="833">
      <c r="A833" s="51"/>
      <c r="B833" s="136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51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51"/>
      <c r="BH833" s="51"/>
      <c r="BI833" s="51"/>
      <c r="BJ833" s="51"/>
      <c r="BK833" s="51"/>
      <c r="BL833" s="51"/>
      <c r="BM833" s="51"/>
      <c r="BN833" s="51"/>
      <c r="BO833" s="51"/>
      <c r="BP833" s="51"/>
      <c r="BQ833" s="51"/>
      <c r="BR833" s="51"/>
      <c r="BS833" s="51"/>
      <c r="BT833" s="51"/>
      <c r="BU833" s="51"/>
      <c r="BV833" s="51"/>
      <c r="BW833" s="51"/>
      <c r="BX833" s="51"/>
      <c r="BY833" s="51"/>
      <c r="BZ833" s="51"/>
      <c r="CA833" s="51"/>
      <c r="CB833" s="51"/>
      <c r="CC833" s="51"/>
      <c r="CD833" s="51"/>
      <c r="CE833" s="51"/>
      <c r="CF833" s="51"/>
      <c r="CG833" s="51"/>
      <c r="CH833" s="51"/>
      <c r="CI833" s="51"/>
      <c r="CJ833" s="51"/>
      <c r="CK833" s="51"/>
      <c r="CL833" s="51"/>
      <c r="CM833" s="51"/>
      <c r="CN833" s="51"/>
      <c r="CO833" s="51"/>
      <c r="CP833" s="51"/>
      <c r="CQ833" s="51"/>
      <c r="CR833" s="51"/>
      <c r="CS833" s="51"/>
      <c r="CT833" s="51"/>
      <c r="CU833" s="51"/>
      <c r="CV833" s="51"/>
      <c r="CW833" s="51"/>
      <c r="CX833" s="51"/>
      <c r="CY833" s="51"/>
      <c r="CZ833" s="51"/>
      <c r="DA833" s="51"/>
      <c r="DB833" s="51"/>
      <c r="DC833" s="51"/>
      <c r="DD833" s="51"/>
      <c r="DE833" s="51"/>
      <c r="DF833" s="51"/>
      <c r="DG833" s="51"/>
    </row>
    <row r="834">
      <c r="A834" s="51"/>
      <c r="B834" s="136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51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51"/>
      <c r="BH834" s="51"/>
      <c r="BI834" s="51"/>
      <c r="BJ834" s="51"/>
      <c r="BK834" s="51"/>
      <c r="BL834" s="51"/>
      <c r="BM834" s="51"/>
      <c r="BN834" s="51"/>
      <c r="BO834" s="51"/>
      <c r="BP834" s="51"/>
      <c r="BQ834" s="51"/>
      <c r="BR834" s="51"/>
      <c r="BS834" s="51"/>
      <c r="BT834" s="51"/>
      <c r="BU834" s="51"/>
      <c r="BV834" s="51"/>
      <c r="BW834" s="51"/>
      <c r="BX834" s="51"/>
      <c r="BY834" s="51"/>
      <c r="BZ834" s="51"/>
      <c r="CA834" s="51"/>
      <c r="CB834" s="51"/>
      <c r="CC834" s="51"/>
      <c r="CD834" s="51"/>
      <c r="CE834" s="51"/>
      <c r="CF834" s="51"/>
      <c r="CG834" s="51"/>
      <c r="CH834" s="51"/>
      <c r="CI834" s="51"/>
      <c r="CJ834" s="51"/>
      <c r="CK834" s="51"/>
      <c r="CL834" s="51"/>
      <c r="CM834" s="51"/>
      <c r="CN834" s="51"/>
      <c r="CO834" s="51"/>
      <c r="CP834" s="51"/>
      <c r="CQ834" s="51"/>
      <c r="CR834" s="51"/>
      <c r="CS834" s="51"/>
      <c r="CT834" s="51"/>
      <c r="CU834" s="51"/>
      <c r="CV834" s="51"/>
      <c r="CW834" s="51"/>
      <c r="CX834" s="51"/>
      <c r="CY834" s="51"/>
      <c r="CZ834" s="51"/>
      <c r="DA834" s="51"/>
      <c r="DB834" s="51"/>
      <c r="DC834" s="51"/>
      <c r="DD834" s="51"/>
      <c r="DE834" s="51"/>
      <c r="DF834" s="51"/>
      <c r="DG834" s="51"/>
    </row>
    <row r="835">
      <c r="A835" s="51"/>
      <c r="B835" s="136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51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51"/>
      <c r="BH835" s="51"/>
      <c r="BI835" s="51"/>
      <c r="BJ835" s="51"/>
      <c r="BK835" s="51"/>
      <c r="BL835" s="51"/>
      <c r="BM835" s="51"/>
      <c r="BN835" s="51"/>
      <c r="BO835" s="51"/>
      <c r="BP835" s="51"/>
      <c r="BQ835" s="51"/>
      <c r="BR835" s="51"/>
      <c r="BS835" s="51"/>
      <c r="BT835" s="51"/>
      <c r="BU835" s="51"/>
      <c r="BV835" s="51"/>
      <c r="BW835" s="51"/>
      <c r="BX835" s="51"/>
      <c r="BY835" s="51"/>
      <c r="BZ835" s="51"/>
      <c r="CA835" s="51"/>
      <c r="CB835" s="51"/>
      <c r="CC835" s="51"/>
      <c r="CD835" s="51"/>
      <c r="CE835" s="51"/>
      <c r="CF835" s="51"/>
      <c r="CG835" s="51"/>
      <c r="CH835" s="51"/>
      <c r="CI835" s="51"/>
      <c r="CJ835" s="51"/>
      <c r="CK835" s="51"/>
      <c r="CL835" s="51"/>
      <c r="CM835" s="51"/>
      <c r="CN835" s="51"/>
      <c r="CO835" s="51"/>
      <c r="CP835" s="51"/>
      <c r="CQ835" s="51"/>
      <c r="CR835" s="51"/>
      <c r="CS835" s="51"/>
      <c r="CT835" s="51"/>
      <c r="CU835" s="51"/>
      <c r="CV835" s="51"/>
      <c r="CW835" s="51"/>
      <c r="CX835" s="51"/>
      <c r="CY835" s="51"/>
      <c r="CZ835" s="51"/>
      <c r="DA835" s="51"/>
      <c r="DB835" s="51"/>
      <c r="DC835" s="51"/>
      <c r="DD835" s="51"/>
      <c r="DE835" s="51"/>
      <c r="DF835" s="51"/>
      <c r="DG835" s="51"/>
    </row>
    <row r="836">
      <c r="A836" s="51"/>
      <c r="B836" s="136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51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51"/>
      <c r="BH836" s="51"/>
      <c r="BI836" s="51"/>
      <c r="BJ836" s="51"/>
      <c r="BK836" s="51"/>
      <c r="BL836" s="51"/>
      <c r="BM836" s="51"/>
      <c r="BN836" s="51"/>
      <c r="BO836" s="51"/>
      <c r="BP836" s="51"/>
      <c r="BQ836" s="51"/>
      <c r="BR836" s="51"/>
      <c r="BS836" s="51"/>
      <c r="BT836" s="51"/>
      <c r="BU836" s="51"/>
      <c r="BV836" s="51"/>
      <c r="BW836" s="51"/>
      <c r="BX836" s="51"/>
      <c r="BY836" s="51"/>
      <c r="BZ836" s="51"/>
      <c r="CA836" s="51"/>
      <c r="CB836" s="51"/>
      <c r="CC836" s="51"/>
      <c r="CD836" s="51"/>
      <c r="CE836" s="51"/>
      <c r="CF836" s="51"/>
      <c r="CG836" s="51"/>
      <c r="CH836" s="51"/>
      <c r="CI836" s="51"/>
      <c r="CJ836" s="51"/>
      <c r="CK836" s="51"/>
      <c r="CL836" s="51"/>
      <c r="CM836" s="51"/>
      <c r="CN836" s="51"/>
      <c r="CO836" s="51"/>
      <c r="CP836" s="51"/>
      <c r="CQ836" s="51"/>
      <c r="CR836" s="51"/>
      <c r="CS836" s="51"/>
      <c r="CT836" s="51"/>
      <c r="CU836" s="51"/>
      <c r="CV836" s="51"/>
      <c r="CW836" s="51"/>
      <c r="CX836" s="51"/>
      <c r="CY836" s="51"/>
      <c r="CZ836" s="51"/>
      <c r="DA836" s="51"/>
      <c r="DB836" s="51"/>
      <c r="DC836" s="51"/>
      <c r="DD836" s="51"/>
      <c r="DE836" s="51"/>
      <c r="DF836" s="51"/>
      <c r="DG836" s="51"/>
    </row>
    <row r="837">
      <c r="A837" s="51"/>
      <c r="B837" s="136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51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51"/>
      <c r="BH837" s="51"/>
      <c r="BI837" s="51"/>
      <c r="BJ837" s="51"/>
      <c r="BK837" s="51"/>
      <c r="BL837" s="51"/>
      <c r="BM837" s="51"/>
      <c r="BN837" s="51"/>
      <c r="BO837" s="51"/>
      <c r="BP837" s="51"/>
      <c r="BQ837" s="51"/>
      <c r="BR837" s="51"/>
      <c r="BS837" s="51"/>
      <c r="BT837" s="51"/>
      <c r="BU837" s="51"/>
      <c r="BV837" s="51"/>
      <c r="BW837" s="51"/>
      <c r="BX837" s="51"/>
      <c r="BY837" s="51"/>
      <c r="BZ837" s="51"/>
      <c r="CA837" s="51"/>
      <c r="CB837" s="51"/>
      <c r="CC837" s="51"/>
      <c r="CD837" s="51"/>
      <c r="CE837" s="51"/>
      <c r="CF837" s="51"/>
      <c r="CG837" s="51"/>
      <c r="CH837" s="51"/>
      <c r="CI837" s="51"/>
      <c r="CJ837" s="51"/>
      <c r="CK837" s="51"/>
      <c r="CL837" s="51"/>
      <c r="CM837" s="51"/>
      <c r="CN837" s="51"/>
      <c r="CO837" s="51"/>
      <c r="CP837" s="51"/>
      <c r="CQ837" s="51"/>
      <c r="CR837" s="51"/>
      <c r="CS837" s="51"/>
      <c r="CT837" s="51"/>
      <c r="CU837" s="51"/>
      <c r="CV837" s="51"/>
      <c r="CW837" s="51"/>
      <c r="CX837" s="51"/>
      <c r="CY837" s="51"/>
      <c r="CZ837" s="51"/>
      <c r="DA837" s="51"/>
      <c r="DB837" s="51"/>
      <c r="DC837" s="51"/>
      <c r="DD837" s="51"/>
      <c r="DE837" s="51"/>
      <c r="DF837" s="51"/>
      <c r="DG837" s="51"/>
    </row>
    <row r="838">
      <c r="A838" s="51"/>
      <c r="B838" s="136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51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51"/>
      <c r="BH838" s="51"/>
      <c r="BI838" s="51"/>
      <c r="BJ838" s="51"/>
      <c r="BK838" s="51"/>
      <c r="BL838" s="51"/>
      <c r="BM838" s="51"/>
      <c r="BN838" s="51"/>
      <c r="BO838" s="51"/>
      <c r="BP838" s="51"/>
      <c r="BQ838" s="51"/>
      <c r="BR838" s="51"/>
      <c r="BS838" s="51"/>
      <c r="BT838" s="51"/>
      <c r="BU838" s="51"/>
      <c r="BV838" s="51"/>
      <c r="BW838" s="51"/>
      <c r="BX838" s="51"/>
      <c r="BY838" s="51"/>
      <c r="BZ838" s="51"/>
      <c r="CA838" s="51"/>
      <c r="CB838" s="51"/>
      <c r="CC838" s="51"/>
      <c r="CD838" s="51"/>
      <c r="CE838" s="51"/>
      <c r="CF838" s="51"/>
      <c r="CG838" s="51"/>
      <c r="CH838" s="51"/>
      <c r="CI838" s="51"/>
      <c r="CJ838" s="51"/>
      <c r="CK838" s="51"/>
      <c r="CL838" s="51"/>
      <c r="CM838" s="51"/>
      <c r="CN838" s="51"/>
      <c r="CO838" s="51"/>
      <c r="CP838" s="51"/>
      <c r="CQ838" s="51"/>
      <c r="CR838" s="51"/>
      <c r="CS838" s="51"/>
      <c r="CT838" s="51"/>
      <c r="CU838" s="51"/>
      <c r="CV838" s="51"/>
      <c r="CW838" s="51"/>
      <c r="CX838" s="51"/>
      <c r="CY838" s="51"/>
      <c r="CZ838" s="51"/>
      <c r="DA838" s="51"/>
      <c r="DB838" s="51"/>
      <c r="DC838" s="51"/>
      <c r="DD838" s="51"/>
      <c r="DE838" s="51"/>
      <c r="DF838" s="51"/>
      <c r="DG838" s="51"/>
    </row>
    <row r="839">
      <c r="A839" s="51"/>
      <c r="B839" s="136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51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51"/>
      <c r="BH839" s="51"/>
      <c r="BI839" s="51"/>
      <c r="BJ839" s="51"/>
      <c r="BK839" s="51"/>
      <c r="BL839" s="51"/>
      <c r="BM839" s="51"/>
      <c r="BN839" s="51"/>
      <c r="BO839" s="51"/>
      <c r="BP839" s="51"/>
      <c r="BQ839" s="51"/>
      <c r="BR839" s="51"/>
      <c r="BS839" s="51"/>
      <c r="BT839" s="51"/>
      <c r="BU839" s="51"/>
      <c r="BV839" s="51"/>
      <c r="BW839" s="51"/>
      <c r="BX839" s="51"/>
      <c r="BY839" s="51"/>
      <c r="BZ839" s="51"/>
      <c r="CA839" s="51"/>
      <c r="CB839" s="51"/>
      <c r="CC839" s="51"/>
      <c r="CD839" s="51"/>
      <c r="CE839" s="51"/>
      <c r="CF839" s="51"/>
      <c r="CG839" s="51"/>
      <c r="CH839" s="51"/>
      <c r="CI839" s="51"/>
      <c r="CJ839" s="51"/>
      <c r="CK839" s="51"/>
      <c r="CL839" s="51"/>
      <c r="CM839" s="51"/>
      <c r="CN839" s="51"/>
      <c r="CO839" s="51"/>
      <c r="CP839" s="51"/>
      <c r="CQ839" s="51"/>
      <c r="CR839" s="51"/>
      <c r="CS839" s="51"/>
      <c r="CT839" s="51"/>
      <c r="CU839" s="51"/>
      <c r="CV839" s="51"/>
      <c r="CW839" s="51"/>
      <c r="CX839" s="51"/>
      <c r="CY839" s="51"/>
      <c r="CZ839" s="51"/>
      <c r="DA839" s="51"/>
      <c r="DB839" s="51"/>
      <c r="DC839" s="51"/>
      <c r="DD839" s="51"/>
      <c r="DE839" s="51"/>
      <c r="DF839" s="51"/>
      <c r="DG839" s="51"/>
    </row>
    <row r="840">
      <c r="A840" s="51"/>
      <c r="B840" s="136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51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51"/>
      <c r="BH840" s="51"/>
      <c r="BI840" s="51"/>
      <c r="BJ840" s="51"/>
      <c r="BK840" s="51"/>
      <c r="BL840" s="51"/>
      <c r="BM840" s="51"/>
      <c r="BN840" s="51"/>
      <c r="BO840" s="51"/>
      <c r="BP840" s="51"/>
      <c r="BQ840" s="51"/>
      <c r="BR840" s="51"/>
      <c r="BS840" s="51"/>
      <c r="BT840" s="51"/>
      <c r="BU840" s="51"/>
      <c r="BV840" s="51"/>
      <c r="BW840" s="51"/>
      <c r="BX840" s="51"/>
      <c r="BY840" s="51"/>
      <c r="BZ840" s="51"/>
      <c r="CA840" s="51"/>
      <c r="CB840" s="51"/>
      <c r="CC840" s="51"/>
      <c r="CD840" s="51"/>
      <c r="CE840" s="51"/>
      <c r="CF840" s="51"/>
      <c r="CG840" s="51"/>
      <c r="CH840" s="51"/>
      <c r="CI840" s="51"/>
      <c r="CJ840" s="51"/>
      <c r="CK840" s="51"/>
      <c r="CL840" s="51"/>
      <c r="CM840" s="51"/>
      <c r="CN840" s="51"/>
      <c r="CO840" s="51"/>
      <c r="CP840" s="51"/>
      <c r="CQ840" s="51"/>
      <c r="CR840" s="51"/>
      <c r="CS840" s="51"/>
      <c r="CT840" s="51"/>
      <c r="CU840" s="51"/>
      <c r="CV840" s="51"/>
      <c r="CW840" s="51"/>
      <c r="CX840" s="51"/>
      <c r="CY840" s="51"/>
      <c r="CZ840" s="51"/>
      <c r="DA840" s="51"/>
      <c r="DB840" s="51"/>
      <c r="DC840" s="51"/>
      <c r="DD840" s="51"/>
      <c r="DE840" s="51"/>
      <c r="DF840" s="51"/>
      <c r="DG840" s="51"/>
    </row>
    <row r="841">
      <c r="A841" s="51"/>
      <c r="B841" s="136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51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51"/>
      <c r="BH841" s="51"/>
      <c r="BI841" s="51"/>
      <c r="BJ841" s="51"/>
      <c r="BK841" s="51"/>
      <c r="BL841" s="51"/>
      <c r="BM841" s="51"/>
      <c r="BN841" s="51"/>
      <c r="BO841" s="51"/>
      <c r="BP841" s="51"/>
      <c r="BQ841" s="51"/>
      <c r="BR841" s="51"/>
      <c r="BS841" s="51"/>
      <c r="BT841" s="51"/>
      <c r="BU841" s="51"/>
      <c r="BV841" s="51"/>
      <c r="BW841" s="51"/>
      <c r="BX841" s="51"/>
      <c r="BY841" s="51"/>
      <c r="BZ841" s="51"/>
      <c r="CA841" s="51"/>
      <c r="CB841" s="51"/>
      <c r="CC841" s="51"/>
      <c r="CD841" s="51"/>
      <c r="CE841" s="51"/>
      <c r="CF841" s="51"/>
      <c r="CG841" s="51"/>
      <c r="CH841" s="51"/>
      <c r="CI841" s="51"/>
      <c r="CJ841" s="51"/>
      <c r="CK841" s="51"/>
      <c r="CL841" s="51"/>
      <c r="CM841" s="51"/>
      <c r="CN841" s="51"/>
      <c r="CO841" s="51"/>
      <c r="CP841" s="51"/>
      <c r="CQ841" s="51"/>
      <c r="CR841" s="51"/>
      <c r="CS841" s="51"/>
      <c r="CT841" s="51"/>
      <c r="CU841" s="51"/>
      <c r="CV841" s="51"/>
      <c r="CW841" s="51"/>
      <c r="CX841" s="51"/>
      <c r="CY841" s="51"/>
      <c r="CZ841" s="51"/>
      <c r="DA841" s="51"/>
      <c r="DB841" s="51"/>
      <c r="DC841" s="51"/>
      <c r="DD841" s="51"/>
      <c r="DE841" s="51"/>
      <c r="DF841" s="51"/>
      <c r="DG841" s="51"/>
    </row>
    <row r="842">
      <c r="A842" s="51"/>
      <c r="B842" s="136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51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51"/>
      <c r="BH842" s="51"/>
      <c r="BI842" s="51"/>
      <c r="BJ842" s="51"/>
      <c r="BK842" s="51"/>
      <c r="BL842" s="51"/>
      <c r="BM842" s="51"/>
      <c r="BN842" s="51"/>
      <c r="BO842" s="51"/>
      <c r="BP842" s="51"/>
      <c r="BQ842" s="51"/>
      <c r="BR842" s="51"/>
      <c r="BS842" s="51"/>
      <c r="BT842" s="51"/>
      <c r="BU842" s="51"/>
      <c r="BV842" s="51"/>
      <c r="BW842" s="51"/>
      <c r="BX842" s="51"/>
      <c r="BY842" s="51"/>
      <c r="BZ842" s="51"/>
      <c r="CA842" s="51"/>
      <c r="CB842" s="51"/>
      <c r="CC842" s="51"/>
      <c r="CD842" s="51"/>
      <c r="CE842" s="51"/>
      <c r="CF842" s="51"/>
      <c r="CG842" s="51"/>
      <c r="CH842" s="51"/>
      <c r="CI842" s="51"/>
      <c r="CJ842" s="51"/>
      <c r="CK842" s="51"/>
      <c r="CL842" s="51"/>
      <c r="CM842" s="51"/>
      <c r="CN842" s="51"/>
      <c r="CO842" s="51"/>
      <c r="CP842" s="51"/>
      <c r="CQ842" s="51"/>
      <c r="CR842" s="51"/>
      <c r="CS842" s="51"/>
      <c r="CT842" s="51"/>
      <c r="CU842" s="51"/>
      <c r="CV842" s="51"/>
      <c r="CW842" s="51"/>
      <c r="CX842" s="51"/>
      <c r="CY842" s="51"/>
      <c r="CZ842" s="51"/>
      <c r="DA842" s="51"/>
      <c r="DB842" s="51"/>
      <c r="DC842" s="51"/>
      <c r="DD842" s="51"/>
      <c r="DE842" s="51"/>
      <c r="DF842" s="51"/>
      <c r="DG842" s="51"/>
    </row>
    <row r="843">
      <c r="A843" s="51"/>
      <c r="B843" s="136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1"/>
      <c r="BH843" s="51"/>
      <c r="BI843" s="51"/>
      <c r="BJ843" s="51"/>
      <c r="BK843" s="51"/>
      <c r="BL843" s="51"/>
      <c r="BM843" s="51"/>
      <c r="BN843" s="51"/>
      <c r="BO843" s="51"/>
      <c r="BP843" s="51"/>
      <c r="BQ843" s="51"/>
      <c r="BR843" s="51"/>
      <c r="BS843" s="51"/>
      <c r="BT843" s="51"/>
      <c r="BU843" s="51"/>
      <c r="BV843" s="51"/>
      <c r="BW843" s="51"/>
      <c r="BX843" s="51"/>
      <c r="BY843" s="51"/>
      <c r="BZ843" s="51"/>
      <c r="CA843" s="51"/>
      <c r="CB843" s="51"/>
      <c r="CC843" s="51"/>
      <c r="CD843" s="51"/>
      <c r="CE843" s="51"/>
      <c r="CF843" s="51"/>
      <c r="CG843" s="51"/>
      <c r="CH843" s="51"/>
      <c r="CI843" s="51"/>
      <c r="CJ843" s="51"/>
      <c r="CK843" s="51"/>
      <c r="CL843" s="51"/>
      <c r="CM843" s="51"/>
      <c r="CN843" s="51"/>
      <c r="CO843" s="51"/>
      <c r="CP843" s="51"/>
      <c r="CQ843" s="51"/>
      <c r="CR843" s="51"/>
      <c r="CS843" s="51"/>
      <c r="CT843" s="51"/>
      <c r="CU843" s="51"/>
      <c r="CV843" s="51"/>
      <c r="CW843" s="51"/>
      <c r="CX843" s="51"/>
      <c r="CY843" s="51"/>
      <c r="CZ843" s="51"/>
      <c r="DA843" s="51"/>
      <c r="DB843" s="51"/>
      <c r="DC843" s="51"/>
      <c r="DD843" s="51"/>
      <c r="DE843" s="51"/>
      <c r="DF843" s="51"/>
      <c r="DG843" s="51"/>
    </row>
    <row r="844">
      <c r="A844" s="51"/>
      <c r="B844" s="136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51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51"/>
      <c r="BH844" s="51"/>
      <c r="BI844" s="51"/>
      <c r="BJ844" s="51"/>
      <c r="BK844" s="51"/>
      <c r="BL844" s="51"/>
      <c r="BM844" s="51"/>
      <c r="BN844" s="51"/>
      <c r="BO844" s="51"/>
      <c r="BP844" s="51"/>
      <c r="BQ844" s="51"/>
      <c r="BR844" s="51"/>
      <c r="BS844" s="51"/>
      <c r="BT844" s="51"/>
      <c r="BU844" s="51"/>
      <c r="BV844" s="51"/>
      <c r="BW844" s="51"/>
      <c r="BX844" s="51"/>
      <c r="BY844" s="51"/>
      <c r="BZ844" s="51"/>
      <c r="CA844" s="51"/>
      <c r="CB844" s="51"/>
      <c r="CC844" s="51"/>
      <c r="CD844" s="51"/>
      <c r="CE844" s="51"/>
      <c r="CF844" s="51"/>
      <c r="CG844" s="51"/>
      <c r="CH844" s="51"/>
      <c r="CI844" s="51"/>
      <c r="CJ844" s="51"/>
      <c r="CK844" s="51"/>
      <c r="CL844" s="51"/>
      <c r="CM844" s="51"/>
      <c r="CN844" s="51"/>
      <c r="CO844" s="51"/>
      <c r="CP844" s="51"/>
      <c r="CQ844" s="51"/>
      <c r="CR844" s="51"/>
      <c r="CS844" s="51"/>
      <c r="CT844" s="51"/>
      <c r="CU844" s="51"/>
      <c r="CV844" s="51"/>
      <c r="CW844" s="51"/>
      <c r="CX844" s="51"/>
      <c r="CY844" s="51"/>
      <c r="CZ844" s="51"/>
      <c r="DA844" s="51"/>
      <c r="DB844" s="51"/>
      <c r="DC844" s="51"/>
      <c r="DD844" s="51"/>
      <c r="DE844" s="51"/>
      <c r="DF844" s="51"/>
      <c r="DG844" s="51"/>
    </row>
    <row r="845">
      <c r="A845" s="51"/>
      <c r="B845" s="136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51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51"/>
      <c r="BH845" s="51"/>
      <c r="BI845" s="51"/>
      <c r="BJ845" s="51"/>
      <c r="BK845" s="51"/>
      <c r="BL845" s="51"/>
      <c r="BM845" s="51"/>
      <c r="BN845" s="51"/>
      <c r="BO845" s="51"/>
      <c r="BP845" s="51"/>
      <c r="BQ845" s="51"/>
      <c r="BR845" s="51"/>
      <c r="BS845" s="51"/>
      <c r="BT845" s="51"/>
      <c r="BU845" s="51"/>
      <c r="BV845" s="51"/>
      <c r="BW845" s="51"/>
      <c r="BX845" s="51"/>
      <c r="BY845" s="51"/>
      <c r="BZ845" s="51"/>
      <c r="CA845" s="51"/>
      <c r="CB845" s="51"/>
      <c r="CC845" s="51"/>
      <c r="CD845" s="51"/>
      <c r="CE845" s="51"/>
      <c r="CF845" s="51"/>
      <c r="CG845" s="51"/>
      <c r="CH845" s="51"/>
      <c r="CI845" s="51"/>
      <c r="CJ845" s="51"/>
      <c r="CK845" s="51"/>
      <c r="CL845" s="51"/>
      <c r="CM845" s="51"/>
      <c r="CN845" s="51"/>
      <c r="CO845" s="51"/>
      <c r="CP845" s="51"/>
      <c r="CQ845" s="51"/>
      <c r="CR845" s="51"/>
      <c r="CS845" s="51"/>
      <c r="CT845" s="51"/>
      <c r="CU845" s="51"/>
      <c r="CV845" s="51"/>
      <c r="CW845" s="51"/>
      <c r="CX845" s="51"/>
      <c r="CY845" s="51"/>
      <c r="CZ845" s="51"/>
      <c r="DA845" s="51"/>
      <c r="DB845" s="51"/>
      <c r="DC845" s="51"/>
      <c r="DD845" s="51"/>
      <c r="DE845" s="51"/>
      <c r="DF845" s="51"/>
      <c r="DG845" s="51"/>
    </row>
    <row r="846">
      <c r="A846" s="51"/>
      <c r="B846" s="136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  <c r="BQ846" s="51"/>
      <c r="BR846" s="51"/>
      <c r="BS846" s="51"/>
      <c r="BT846" s="51"/>
      <c r="BU846" s="51"/>
      <c r="BV846" s="51"/>
      <c r="BW846" s="51"/>
      <c r="BX846" s="51"/>
      <c r="BY846" s="51"/>
      <c r="BZ846" s="51"/>
      <c r="CA846" s="51"/>
      <c r="CB846" s="51"/>
      <c r="CC846" s="51"/>
      <c r="CD846" s="51"/>
      <c r="CE846" s="51"/>
      <c r="CF846" s="51"/>
      <c r="CG846" s="51"/>
      <c r="CH846" s="51"/>
      <c r="CI846" s="51"/>
      <c r="CJ846" s="51"/>
      <c r="CK846" s="51"/>
      <c r="CL846" s="51"/>
      <c r="CM846" s="51"/>
      <c r="CN846" s="51"/>
      <c r="CO846" s="51"/>
      <c r="CP846" s="51"/>
      <c r="CQ846" s="51"/>
      <c r="CR846" s="51"/>
      <c r="CS846" s="51"/>
      <c r="CT846" s="51"/>
      <c r="CU846" s="51"/>
      <c r="CV846" s="51"/>
      <c r="CW846" s="51"/>
      <c r="CX846" s="51"/>
      <c r="CY846" s="51"/>
      <c r="CZ846" s="51"/>
      <c r="DA846" s="51"/>
      <c r="DB846" s="51"/>
      <c r="DC846" s="51"/>
      <c r="DD846" s="51"/>
      <c r="DE846" s="51"/>
      <c r="DF846" s="51"/>
      <c r="DG846" s="51"/>
    </row>
    <row r="847">
      <c r="A847" s="51"/>
      <c r="B847" s="136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1"/>
      <c r="BH847" s="51"/>
      <c r="BI847" s="51"/>
      <c r="BJ847" s="51"/>
      <c r="BK847" s="51"/>
      <c r="BL847" s="51"/>
      <c r="BM847" s="51"/>
      <c r="BN847" s="51"/>
      <c r="BO847" s="51"/>
      <c r="BP847" s="51"/>
      <c r="BQ847" s="51"/>
      <c r="BR847" s="51"/>
      <c r="BS847" s="51"/>
      <c r="BT847" s="51"/>
      <c r="BU847" s="51"/>
      <c r="BV847" s="51"/>
      <c r="BW847" s="51"/>
      <c r="BX847" s="51"/>
      <c r="BY847" s="51"/>
      <c r="BZ847" s="51"/>
      <c r="CA847" s="51"/>
      <c r="CB847" s="51"/>
      <c r="CC847" s="51"/>
      <c r="CD847" s="51"/>
      <c r="CE847" s="51"/>
      <c r="CF847" s="51"/>
      <c r="CG847" s="51"/>
      <c r="CH847" s="51"/>
      <c r="CI847" s="51"/>
      <c r="CJ847" s="51"/>
      <c r="CK847" s="51"/>
      <c r="CL847" s="51"/>
      <c r="CM847" s="51"/>
      <c r="CN847" s="51"/>
      <c r="CO847" s="51"/>
      <c r="CP847" s="51"/>
      <c r="CQ847" s="51"/>
      <c r="CR847" s="51"/>
      <c r="CS847" s="51"/>
      <c r="CT847" s="51"/>
      <c r="CU847" s="51"/>
      <c r="CV847" s="51"/>
      <c r="CW847" s="51"/>
      <c r="CX847" s="51"/>
      <c r="CY847" s="51"/>
      <c r="CZ847" s="51"/>
      <c r="DA847" s="51"/>
      <c r="DB847" s="51"/>
      <c r="DC847" s="51"/>
      <c r="DD847" s="51"/>
      <c r="DE847" s="51"/>
      <c r="DF847" s="51"/>
      <c r="DG847" s="51"/>
    </row>
    <row r="848">
      <c r="A848" s="51"/>
      <c r="B848" s="136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1"/>
      <c r="BH848" s="51"/>
      <c r="BI848" s="51"/>
      <c r="BJ848" s="51"/>
      <c r="BK848" s="51"/>
      <c r="BL848" s="51"/>
      <c r="BM848" s="51"/>
      <c r="BN848" s="51"/>
      <c r="BO848" s="51"/>
      <c r="BP848" s="51"/>
      <c r="BQ848" s="51"/>
      <c r="BR848" s="51"/>
      <c r="BS848" s="51"/>
      <c r="BT848" s="51"/>
      <c r="BU848" s="51"/>
      <c r="BV848" s="51"/>
      <c r="BW848" s="51"/>
      <c r="BX848" s="51"/>
      <c r="BY848" s="51"/>
      <c r="BZ848" s="51"/>
      <c r="CA848" s="51"/>
      <c r="CB848" s="51"/>
      <c r="CC848" s="51"/>
      <c r="CD848" s="51"/>
      <c r="CE848" s="51"/>
      <c r="CF848" s="51"/>
      <c r="CG848" s="51"/>
      <c r="CH848" s="51"/>
      <c r="CI848" s="51"/>
      <c r="CJ848" s="51"/>
      <c r="CK848" s="51"/>
      <c r="CL848" s="51"/>
      <c r="CM848" s="51"/>
      <c r="CN848" s="51"/>
      <c r="CO848" s="51"/>
      <c r="CP848" s="51"/>
      <c r="CQ848" s="51"/>
      <c r="CR848" s="51"/>
      <c r="CS848" s="51"/>
      <c r="CT848" s="51"/>
      <c r="CU848" s="51"/>
      <c r="CV848" s="51"/>
      <c r="CW848" s="51"/>
      <c r="CX848" s="51"/>
      <c r="CY848" s="51"/>
      <c r="CZ848" s="51"/>
      <c r="DA848" s="51"/>
      <c r="DB848" s="51"/>
      <c r="DC848" s="51"/>
      <c r="DD848" s="51"/>
      <c r="DE848" s="51"/>
      <c r="DF848" s="51"/>
      <c r="DG848" s="51"/>
    </row>
    <row r="849">
      <c r="A849" s="51"/>
      <c r="B849" s="136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1"/>
      <c r="BH849" s="51"/>
      <c r="BI849" s="51"/>
      <c r="BJ849" s="51"/>
      <c r="BK849" s="51"/>
      <c r="BL849" s="51"/>
      <c r="BM849" s="51"/>
      <c r="BN849" s="51"/>
      <c r="BO849" s="51"/>
      <c r="BP849" s="51"/>
      <c r="BQ849" s="51"/>
      <c r="BR849" s="51"/>
      <c r="BS849" s="51"/>
      <c r="BT849" s="51"/>
      <c r="BU849" s="51"/>
      <c r="BV849" s="51"/>
      <c r="BW849" s="51"/>
      <c r="BX849" s="51"/>
      <c r="BY849" s="51"/>
      <c r="BZ849" s="51"/>
      <c r="CA849" s="51"/>
      <c r="CB849" s="51"/>
      <c r="CC849" s="51"/>
      <c r="CD849" s="51"/>
      <c r="CE849" s="51"/>
      <c r="CF849" s="51"/>
      <c r="CG849" s="51"/>
      <c r="CH849" s="51"/>
      <c r="CI849" s="51"/>
      <c r="CJ849" s="51"/>
      <c r="CK849" s="51"/>
      <c r="CL849" s="51"/>
      <c r="CM849" s="51"/>
      <c r="CN849" s="51"/>
      <c r="CO849" s="51"/>
      <c r="CP849" s="51"/>
      <c r="CQ849" s="51"/>
      <c r="CR849" s="51"/>
      <c r="CS849" s="51"/>
      <c r="CT849" s="51"/>
      <c r="CU849" s="51"/>
      <c r="CV849" s="51"/>
      <c r="CW849" s="51"/>
      <c r="CX849" s="51"/>
      <c r="CY849" s="51"/>
      <c r="CZ849" s="51"/>
      <c r="DA849" s="51"/>
      <c r="DB849" s="51"/>
      <c r="DC849" s="51"/>
      <c r="DD849" s="51"/>
      <c r="DE849" s="51"/>
      <c r="DF849" s="51"/>
      <c r="DG849" s="51"/>
    </row>
    <row r="850">
      <c r="A850" s="51"/>
      <c r="B850" s="136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  <c r="BR850" s="51"/>
      <c r="BS850" s="51"/>
      <c r="BT850" s="51"/>
      <c r="BU850" s="51"/>
      <c r="BV850" s="51"/>
      <c r="BW850" s="51"/>
      <c r="BX850" s="51"/>
      <c r="BY850" s="51"/>
      <c r="BZ850" s="51"/>
      <c r="CA850" s="51"/>
      <c r="CB850" s="51"/>
      <c r="CC850" s="51"/>
      <c r="CD850" s="51"/>
      <c r="CE850" s="51"/>
      <c r="CF850" s="51"/>
      <c r="CG850" s="51"/>
      <c r="CH850" s="51"/>
      <c r="CI850" s="51"/>
      <c r="CJ850" s="51"/>
      <c r="CK850" s="51"/>
      <c r="CL850" s="51"/>
      <c r="CM850" s="51"/>
      <c r="CN850" s="51"/>
      <c r="CO850" s="51"/>
      <c r="CP850" s="51"/>
      <c r="CQ850" s="51"/>
      <c r="CR850" s="51"/>
      <c r="CS850" s="51"/>
      <c r="CT850" s="51"/>
      <c r="CU850" s="51"/>
      <c r="CV850" s="51"/>
      <c r="CW850" s="51"/>
      <c r="CX850" s="51"/>
      <c r="CY850" s="51"/>
      <c r="CZ850" s="51"/>
      <c r="DA850" s="51"/>
      <c r="DB850" s="51"/>
      <c r="DC850" s="51"/>
      <c r="DD850" s="51"/>
      <c r="DE850" s="51"/>
      <c r="DF850" s="51"/>
      <c r="DG850" s="51"/>
    </row>
    <row r="851">
      <c r="A851" s="51"/>
      <c r="B851" s="136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  <c r="BQ851" s="51"/>
      <c r="BR851" s="51"/>
      <c r="BS851" s="51"/>
      <c r="BT851" s="51"/>
      <c r="BU851" s="51"/>
      <c r="BV851" s="51"/>
      <c r="BW851" s="51"/>
      <c r="BX851" s="51"/>
      <c r="BY851" s="51"/>
      <c r="BZ851" s="51"/>
      <c r="CA851" s="51"/>
      <c r="CB851" s="51"/>
      <c r="CC851" s="51"/>
      <c r="CD851" s="51"/>
      <c r="CE851" s="51"/>
      <c r="CF851" s="51"/>
      <c r="CG851" s="51"/>
      <c r="CH851" s="51"/>
      <c r="CI851" s="51"/>
      <c r="CJ851" s="51"/>
      <c r="CK851" s="51"/>
      <c r="CL851" s="51"/>
      <c r="CM851" s="51"/>
      <c r="CN851" s="51"/>
      <c r="CO851" s="51"/>
      <c r="CP851" s="51"/>
      <c r="CQ851" s="51"/>
      <c r="CR851" s="51"/>
      <c r="CS851" s="51"/>
      <c r="CT851" s="51"/>
      <c r="CU851" s="51"/>
      <c r="CV851" s="51"/>
      <c r="CW851" s="51"/>
      <c r="CX851" s="51"/>
      <c r="CY851" s="51"/>
      <c r="CZ851" s="51"/>
      <c r="DA851" s="51"/>
      <c r="DB851" s="51"/>
      <c r="DC851" s="51"/>
      <c r="DD851" s="51"/>
      <c r="DE851" s="51"/>
      <c r="DF851" s="51"/>
      <c r="DG851" s="51"/>
    </row>
    <row r="852">
      <c r="A852" s="51"/>
      <c r="B852" s="136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  <c r="BQ852" s="51"/>
      <c r="BR852" s="51"/>
      <c r="BS852" s="51"/>
      <c r="BT852" s="51"/>
      <c r="BU852" s="51"/>
      <c r="BV852" s="51"/>
      <c r="BW852" s="51"/>
      <c r="BX852" s="51"/>
      <c r="BY852" s="51"/>
      <c r="BZ852" s="51"/>
      <c r="CA852" s="51"/>
      <c r="CB852" s="51"/>
      <c r="CC852" s="51"/>
      <c r="CD852" s="51"/>
      <c r="CE852" s="51"/>
      <c r="CF852" s="51"/>
      <c r="CG852" s="51"/>
      <c r="CH852" s="51"/>
      <c r="CI852" s="51"/>
      <c r="CJ852" s="51"/>
      <c r="CK852" s="51"/>
      <c r="CL852" s="51"/>
      <c r="CM852" s="51"/>
      <c r="CN852" s="51"/>
      <c r="CO852" s="51"/>
      <c r="CP852" s="51"/>
      <c r="CQ852" s="51"/>
      <c r="CR852" s="51"/>
      <c r="CS852" s="51"/>
      <c r="CT852" s="51"/>
      <c r="CU852" s="51"/>
      <c r="CV852" s="51"/>
      <c r="CW852" s="51"/>
      <c r="CX852" s="51"/>
      <c r="CY852" s="51"/>
      <c r="CZ852" s="51"/>
      <c r="DA852" s="51"/>
      <c r="DB852" s="51"/>
      <c r="DC852" s="51"/>
      <c r="DD852" s="51"/>
      <c r="DE852" s="51"/>
      <c r="DF852" s="51"/>
      <c r="DG852" s="51"/>
    </row>
    <row r="853">
      <c r="A853" s="51"/>
      <c r="B853" s="136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51"/>
      <c r="BL853" s="51"/>
      <c r="BM853" s="51"/>
      <c r="BN853" s="51"/>
      <c r="BO853" s="51"/>
      <c r="BP853" s="51"/>
      <c r="BQ853" s="51"/>
      <c r="BR853" s="51"/>
      <c r="BS853" s="51"/>
      <c r="BT853" s="51"/>
      <c r="BU853" s="51"/>
      <c r="BV853" s="51"/>
      <c r="BW853" s="51"/>
      <c r="BX853" s="51"/>
      <c r="BY853" s="51"/>
      <c r="BZ853" s="51"/>
      <c r="CA853" s="51"/>
      <c r="CB853" s="51"/>
      <c r="CC853" s="51"/>
      <c r="CD853" s="51"/>
      <c r="CE853" s="51"/>
      <c r="CF853" s="51"/>
      <c r="CG853" s="51"/>
      <c r="CH853" s="51"/>
      <c r="CI853" s="51"/>
      <c r="CJ853" s="51"/>
      <c r="CK853" s="51"/>
      <c r="CL853" s="51"/>
      <c r="CM853" s="51"/>
      <c r="CN853" s="51"/>
      <c r="CO853" s="51"/>
      <c r="CP853" s="51"/>
      <c r="CQ853" s="51"/>
      <c r="CR853" s="51"/>
      <c r="CS853" s="51"/>
      <c r="CT853" s="51"/>
      <c r="CU853" s="51"/>
      <c r="CV853" s="51"/>
      <c r="CW853" s="51"/>
      <c r="CX853" s="51"/>
      <c r="CY853" s="51"/>
      <c r="CZ853" s="51"/>
      <c r="DA853" s="51"/>
      <c r="DB853" s="51"/>
      <c r="DC853" s="51"/>
      <c r="DD853" s="51"/>
      <c r="DE853" s="51"/>
      <c r="DF853" s="51"/>
      <c r="DG853" s="51"/>
    </row>
    <row r="854">
      <c r="A854" s="51"/>
      <c r="B854" s="136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  <c r="BR854" s="51"/>
      <c r="BS854" s="51"/>
      <c r="BT854" s="51"/>
      <c r="BU854" s="51"/>
      <c r="BV854" s="51"/>
      <c r="BW854" s="51"/>
      <c r="BX854" s="51"/>
      <c r="BY854" s="51"/>
      <c r="BZ854" s="51"/>
      <c r="CA854" s="51"/>
      <c r="CB854" s="51"/>
      <c r="CC854" s="51"/>
      <c r="CD854" s="51"/>
      <c r="CE854" s="51"/>
      <c r="CF854" s="51"/>
      <c r="CG854" s="51"/>
      <c r="CH854" s="51"/>
      <c r="CI854" s="51"/>
      <c r="CJ854" s="51"/>
      <c r="CK854" s="51"/>
      <c r="CL854" s="51"/>
      <c r="CM854" s="51"/>
      <c r="CN854" s="51"/>
      <c r="CO854" s="51"/>
      <c r="CP854" s="51"/>
      <c r="CQ854" s="51"/>
      <c r="CR854" s="51"/>
      <c r="CS854" s="51"/>
      <c r="CT854" s="51"/>
      <c r="CU854" s="51"/>
      <c r="CV854" s="51"/>
      <c r="CW854" s="51"/>
      <c r="CX854" s="51"/>
      <c r="CY854" s="51"/>
      <c r="CZ854" s="51"/>
      <c r="DA854" s="51"/>
      <c r="DB854" s="51"/>
      <c r="DC854" s="51"/>
      <c r="DD854" s="51"/>
      <c r="DE854" s="51"/>
      <c r="DF854" s="51"/>
      <c r="DG854" s="51"/>
    </row>
    <row r="855">
      <c r="A855" s="51"/>
      <c r="B855" s="136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51"/>
      <c r="BL855" s="51"/>
      <c r="BM855" s="51"/>
      <c r="BN855" s="51"/>
      <c r="BO855" s="51"/>
      <c r="BP855" s="51"/>
      <c r="BQ855" s="51"/>
      <c r="BR855" s="51"/>
      <c r="BS855" s="51"/>
      <c r="BT855" s="51"/>
      <c r="BU855" s="51"/>
      <c r="BV855" s="51"/>
      <c r="BW855" s="51"/>
      <c r="BX855" s="51"/>
      <c r="BY855" s="51"/>
      <c r="BZ855" s="51"/>
      <c r="CA855" s="51"/>
      <c r="CB855" s="51"/>
      <c r="CC855" s="51"/>
      <c r="CD855" s="51"/>
      <c r="CE855" s="51"/>
      <c r="CF855" s="51"/>
      <c r="CG855" s="51"/>
      <c r="CH855" s="51"/>
      <c r="CI855" s="51"/>
      <c r="CJ855" s="51"/>
      <c r="CK855" s="51"/>
      <c r="CL855" s="51"/>
      <c r="CM855" s="51"/>
      <c r="CN855" s="51"/>
      <c r="CO855" s="51"/>
      <c r="CP855" s="51"/>
      <c r="CQ855" s="51"/>
      <c r="CR855" s="51"/>
      <c r="CS855" s="51"/>
      <c r="CT855" s="51"/>
      <c r="CU855" s="51"/>
      <c r="CV855" s="51"/>
      <c r="CW855" s="51"/>
      <c r="CX855" s="51"/>
      <c r="CY855" s="51"/>
      <c r="CZ855" s="51"/>
      <c r="DA855" s="51"/>
      <c r="DB855" s="51"/>
      <c r="DC855" s="51"/>
      <c r="DD855" s="51"/>
      <c r="DE855" s="51"/>
      <c r="DF855" s="51"/>
      <c r="DG855" s="51"/>
    </row>
    <row r="856">
      <c r="A856" s="51"/>
      <c r="B856" s="136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51"/>
      <c r="BN856" s="51"/>
      <c r="BO856" s="51"/>
      <c r="BP856" s="51"/>
      <c r="BQ856" s="51"/>
      <c r="BR856" s="51"/>
      <c r="BS856" s="51"/>
      <c r="BT856" s="51"/>
      <c r="BU856" s="51"/>
      <c r="BV856" s="51"/>
      <c r="BW856" s="51"/>
      <c r="BX856" s="51"/>
      <c r="BY856" s="51"/>
      <c r="BZ856" s="51"/>
      <c r="CA856" s="51"/>
      <c r="CB856" s="51"/>
      <c r="CC856" s="51"/>
      <c r="CD856" s="51"/>
      <c r="CE856" s="51"/>
      <c r="CF856" s="51"/>
      <c r="CG856" s="51"/>
      <c r="CH856" s="51"/>
      <c r="CI856" s="51"/>
      <c r="CJ856" s="51"/>
      <c r="CK856" s="51"/>
      <c r="CL856" s="51"/>
      <c r="CM856" s="51"/>
      <c r="CN856" s="51"/>
      <c r="CO856" s="51"/>
      <c r="CP856" s="51"/>
      <c r="CQ856" s="51"/>
      <c r="CR856" s="51"/>
      <c r="CS856" s="51"/>
      <c r="CT856" s="51"/>
      <c r="CU856" s="51"/>
      <c r="CV856" s="51"/>
      <c r="CW856" s="51"/>
      <c r="CX856" s="51"/>
      <c r="CY856" s="51"/>
      <c r="CZ856" s="51"/>
      <c r="DA856" s="51"/>
      <c r="DB856" s="51"/>
      <c r="DC856" s="51"/>
      <c r="DD856" s="51"/>
      <c r="DE856" s="51"/>
      <c r="DF856" s="51"/>
      <c r="DG856" s="51"/>
    </row>
    <row r="857">
      <c r="A857" s="51"/>
      <c r="B857" s="136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1"/>
      <c r="BH857" s="51"/>
      <c r="BI857" s="51"/>
      <c r="BJ857" s="51"/>
      <c r="BK857" s="51"/>
      <c r="BL857" s="51"/>
      <c r="BM857" s="51"/>
      <c r="BN857" s="51"/>
      <c r="BO857" s="51"/>
      <c r="BP857" s="51"/>
      <c r="BQ857" s="51"/>
      <c r="BR857" s="51"/>
      <c r="BS857" s="51"/>
      <c r="BT857" s="51"/>
      <c r="BU857" s="51"/>
      <c r="BV857" s="51"/>
      <c r="BW857" s="51"/>
      <c r="BX857" s="51"/>
      <c r="BY857" s="51"/>
      <c r="BZ857" s="51"/>
      <c r="CA857" s="51"/>
      <c r="CB857" s="51"/>
      <c r="CC857" s="51"/>
      <c r="CD857" s="51"/>
      <c r="CE857" s="51"/>
      <c r="CF857" s="51"/>
      <c r="CG857" s="51"/>
      <c r="CH857" s="51"/>
      <c r="CI857" s="51"/>
      <c r="CJ857" s="51"/>
      <c r="CK857" s="51"/>
      <c r="CL857" s="51"/>
      <c r="CM857" s="51"/>
      <c r="CN857" s="51"/>
      <c r="CO857" s="51"/>
      <c r="CP857" s="51"/>
      <c r="CQ857" s="51"/>
      <c r="CR857" s="51"/>
      <c r="CS857" s="51"/>
      <c r="CT857" s="51"/>
      <c r="CU857" s="51"/>
      <c r="CV857" s="51"/>
      <c r="CW857" s="51"/>
      <c r="CX857" s="51"/>
      <c r="CY857" s="51"/>
      <c r="CZ857" s="51"/>
      <c r="DA857" s="51"/>
      <c r="DB857" s="51"/>
      <c r="DC857" s="51"/>
      <c r="DD857" s="51"/>
      <c r="DE857" s="51"/>
      <c r="DF857" s="51"/>
      <c r="DG857" s="51"/>
    </row>
    <row r="858">
      <c r="A858" s="51"/>
      <c r="B858" s="136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O858" s="51"/>
      <c r="BP858" s="51"/>
      <c r="BQ858" s="51"/>
      <c r="BR858" s="51"/>
      <c r="BS858" s="51"/>
      <c r="BT858" s="51"/>
      <c r="BU858" s="51"/>
      <c r="BV858" s="51"/>
      <c r="BW858" s="51"/>
      <c r="BX858" s="51"/>
      <c r="BY858" s="51"/>
      <c r="BZ858" s="51"/>
      <c r="CA858" s="51"/>
      <c r="CB858" s="51"/>
      <c r="CC858" s="51"/>
      <c r="CD858" s="51"/>
      <c r="CE858" s="51"/>
      <c r="CF858" s="51"/>
      <c r="CG858" s="51"/>
      <c r="CH858" s="51"/>
      <c r="CI858" s="51"/>
      <c r="CJ858" s="51"/>
      <c r="CK858" s="51"/>
      <c r="CL858" s="51"/>
      <c r="CM858" s="51"/>
      <c r="CN858" s="51"/>
      <c r="CO858" s="51"/>
      <c r="CP858" s="51"/>
      <c r="CQ858" s="51"/>
      <c r="CR858" s="51"/>
      <c r="CS858" s="51"/>
      <c r="CT858" s="51"/>
      <c r="CU858" s="51"/>
      <c r="CV858" s="51"/>
      <c r="CW858" s="51"/>
      <c r="CX858" s="51"/>
      <c r="CY858" s="51"/>
      <c r="CZ858" s="51"/>
      <c r="DA858" s="51"/>
      <c r="DB858" s="51"/>
      <c r="DC858" s="51"/>
      <c r="DD858" s="51"/>
      <c r="DE858" s="51"/>
      <c r="DF858" s="51"/>
      <c r="DG858" s="51"/>
    </row>
    <row r="859">
      <c r="A859" s="51"/>
      <c r="B859" s="136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1"/>
      <c r="BH859" s="51"/>
      <c r="BI859" s="51"/>
      <c r="BJ859" s="51"/>
      <c r="BK859" s="51"/>
      <c r="BL859" s="51"/>
      <c r="BM859" s="51"/>
      <c r="BN859" s="51"/>
      <c r="BO859" s="51"/>
      <c r="BP859" s="51"/>
      <c r="BQ859" s="51"/>
      <c r="BR859" s="51"/>
      <c r="BS859" s="51"/>
      <c r="BT859" s="51"/>
      <c r="BU859" s="51"/>
      <c r="BV859" s="51"/>
      <c r="BW859" s="51"/>
      <c r="BX859" s="51"/>
      <c r="BY859" s="51"/>
      <c r="BZ859" s="51"/>
      <c r="CA859" s="51"/>
      <c r="CB859" s="51"/>
      <c r="CC859" s="51"/>
      <c r="CD859" s="51"/>
      <c r="CE859" s="51"/>
      <c r="CF859" s="51"/>
      <c r="CG859" s="51"/>
      <c r="CH859" s="51"/>
      <c r="CI859" s="51"/>
      <c r="CJ859" s="51"/>
      <c r="CK859" s="51"/>
      <c r="CL859" s="51"/>
      <c r="CM859" s="51"/>
      <c r="CN859" s="51"/>
      <c r="CO859" s="51"/>
      <c r="CP859" s="51"/>
      <c r="CQ859" s="51"/>
      <c r="CR859" s="51"/>
      <c r="CS859" s="51"/>
      <c r="CT859" s="51"/>
      <c r="CU859" s="51"/>
      <c r="CV859" s="51"/>
      <c r="CW859" s="51"/>
      <c r="CX859" s="51"/>
      <c r="CY859" s="51"/>
      <c r="CZ859" s="51"/>
      <c r="DA859" s="51"/>
      <c r="DB859" s="51"/>
      <c r="DC859" s="51"/>
      <c r="DD859" s="51"/>
      <c r="DE859" s="51"/>
      <c r="DF859" s="51"/>
      <c r="DG859" s="51"/>
    </row>
    <row r="860">
      <c r="A860" s="51"/>
      <c r="B860" s="136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1"/>
      <c r="BH860" s="51"/>
      <c r="BI860" s="51"/>
      <c r="BJ860" s="51"/>
      <c r="BK860" s="51"/>
      <c r="BL860" s="51"/>
      <c r="BM860" s="51"/>
      <c r="BN860" s="51"/>
      <c r="BO860" s="51"/>
      <c r="BP860" s="51"/>
      <c r="BQ860" s="51"/>
      <c r="BR860" s="51"/>
      <c r="BS860" s="51"/>
      <c r="BT860" s="51"/>
      <c r="BU860" s="51"/>
      <c r="BV860" s="51"/>
      <c r="BW860" s="51"/>
      <c r="BX860" s="51"/>
      <c r="BY860" s="51"/>
      <c r="BZ860" s="51"/>
      <c r="CA860" s="51"/>
      <c r="CB860" s="51"/>
      <c r="CC860" s="51"/>
      <c r="CD860" s="51"/>
      <c r="CE860" s="51"/>
      <c r="CF860" s="51"/>
      <c r="CG860" s="51"/>
      <c r="CH860" s="51"/>
      <c r="CI860" s="51"/>
      <c r="CJ860" s="51"/>
      <c r="CK860" s="51"/>
      <c r="CL860" s="51"/>
      <c r="CM860" s="51"/>
      <c r="CN860" s="51"/>
      <c r="CO860" s="51"/>
      <c r="CP860" s="51"/>
      <c r="CQ860" s="51"/>
      <c r="CR860" s="51"/>
      <c r="CS860" s="51"/>
      <c r="CT860" s="51"/>
      <c r="CU860" s="51"/>
      <c r="CV860" s="51"/>
      <c r="CW860" s="51"/>
      <c r="CX860" s="51"/>
      <c r="CY860" s="51"/>
      <c r="CZ860" s="51"/>
      <c r="DA860" s="51"/>
      <c r="DB860" s="51"/>
      <c r="DC860" s="51"/>
      <c r="DD860" s="51"/>
      <c r="DE860" s="51"/>
      <c r="DF860" s="51"/>
      <c r="DG860" s="51"/>
    </row>
    <row r="861">
      <c r="A861" s="51"/>
      <c r="B861" s="136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51"/>
      <c r="BL861" s="51"/>
      <c r="BM861" s="51"/>
      <c r="BN861" s="51"/>
      <c r="BO861" s="51"/>
      <c r="BP861" s="51"/>
      <c r="BQ861" s="51"/>
      <c r="BR861" s="51"/>
      <c r="BS861" s="51"/>
      <c r="BT861" s="51"/>
      <c r="BU861" s="51"/>
      <c r="BV861" s="51"/>
      <c r="BW861" s="51"/>
      <c r="BX861" s="51"/>
      <c r="BY861" s="51"/>
      <c r="BZ861" s="51"/>
      <c r="CA861" s="51"/>
      <c r="CB861" s="51"/>
      <c r="CC861" s="51"/>
      <c r="CD861" s="51"/>
      <c r="CE861" s="51"/>
      <c r="CF861" s="51"/>
      <c r="CG861" s="51"/>
      <c r="CH861" s="51"/>
      <c r="CI861" s="51"/>
      <c r="CJ861" s="51"/>
      <c r="CK861" s="51"/>
      <c r="CL861" s="51"/>
      <c r="CM861" s="51"/>
      <c r="CN861" s="51"/>
      <c r="CO861" s="51"/>
      <c r="CP861" s="51"/>
      <c r="CQ861" s="51"/>
      <c r="CR861" s="51"/>
      <c r="CS861" s="51"/>
      <c r="CT861" s="51"/>
      <c r="CU861" s="51"/>
      <c r="CV861" s="51"/>
      <c r="CW861" s="51"/>
      <c r="CX861" s="51"/>
      <c r="CY861" s="51"/>
      <c r="CZ861" s="51"/>
      <c r="DA861" s="51"/>
      <c r="DB861" s="51"/>
      <c r="DC861" s="51"/>
      <c r="DD861" s="51"/>
      <c r="DE861" s="51"/>
      <c r="DF861" s="51"/>
      <c r="DG861" s="51"/>
    </row>
    <row r="862">
      <c r="A862" s="51"/>
      <c r="B862" s="136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  <c r="BR862" s="51"/>
      <c r="BS862" s="51"/>
      <c r="BT862" s="51"/>
      <c r="BU862" s="51"/>
      <c r="BV862" s="51"/>
      <c r="BW862" s="51"/>
      <c r="BX862" s="51"/>
      <c r="BY862" s="51"/>
      <c r="BZ862" s="51"/>
      <c r="CA862" s="51"/>
      <c r="CB862" s="51"/>
      <c r="CC862" s="51"/>
      <c r="CD862" s="51"/>
      <c r="CE862" s="51"/>
      <c r="CF862" s="51"/>
      <c r="CG862" s="51"/>
      <c r="CH862" s="51"/>
      <c r="CI862" s="51"/>
      <c r="CJ862" s="51"/>
      <c r="CK862" s="51"/>
      <c r="CL862" s="51"/>
      <c r="CM862" s="51"/>
      <c r="CN862" s="51"/>
      <c r="CO862" s="51"/>
      <c r="CP862" s="51"/>
      <c r="CQ862" s="51"/>
      <c r="CR862" s="51"/>
      <c r="CS862" s="51"/>
      <c r="CT862" s="51"/>
      <c r="CU862" s="51"/>
      <c r="CV862" s="51"/>
      <c r="CW862" s="51"/>
      <c r="CX862" s="51"/>
      <c r="CY862" s="51"/>
      <c r="CZ862" s="51"/>
      <c r="DA862" s="51"/>
      <c r="DB862" s="51"/>
      <c r="DC862" s="51"/>
      <c r="DD862" s="51"/>
      <c r="DE862" s="51"/>
      <c r="DF862" s="51"/>
      <c r="DG862" s="51"/>
    </row>
    <row r="863">
      <c r="A863" s="51"/>
      <c r="B863" s="136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1"/>
      <c r="BH863" s="51"/>
      <c r="BI863" s="51"/>
      <c r="BJ863" s="51"/>
      <c r="BK863" s="51"/>
      <c r="BL863" s="51"/>
      <c r="BM863" s="51"/>
      <c r="BN863" s="51"/>
      <c r="BO863" s="51"/>
      <c r="BP863" s="51"/>
      <c r="BQ863" s="51"/>
      <c r="BR863" s="51"/>
      <c r="BS863" s="51"/>
      <c r="BT863" s="51"/>
      <c r="BU863" s="51"/>
      <c r="BV863" s="51"/>
      <c r="BW863" s="51"/>
      <c r="BX863" s="51"/>
      <c r="BY863" s="51"/>
      <c r="BZ863" s="51"/>
      <c r="CA863" s="51"/>
      <c r="CB863" s="51"/>
      <c r="CC863" s="51"/>
      <c r="CD863" s="51"/>
      <c r="CE863" s="51"/>
      <c r="CF863" s="51"/>
      <c r="CG863" s="51"/>
      <c r="CH863" s="51"/>
      <c r="CI863" s="51"/>
      <c r="CJ863" s="51"/>
      <c r="CK863" s="51"/>
      <c r="CL863" s="51"/>
      <c r="CM863" s="51"/>
      <c r="CN863" s="51"/>
      <c r="CO863" s="51"/>
      <c r="CP863" s="51"/>
      <c r="CQ863" s="51"/>
      <c r="CR863" s="51"/>
      <c r="CS863" s="51"/>
      <c r="CT863" s="51"/>
      <c r="CU863" s="51"/>
      <c r="CV863" s="51"/>
      <c r="CW863" s="51"/>
      <c r="CX863" s="51"/>
      <c r="CY863" s="51"/>
      <c r="CZ863" s="51"/>
      <c r="DA863" s="51"/>
      <c r="DB863" s="51"/>
      <c r="DC863" s="51"/>
      <c r="DD863" s="51"/>
      <c r="DE863" s="51"/>
      <c r="DF863" s="51"/>
      <c r="DG863" s="51"/>
    </row>
    <row r="864">
      <c r="A864" s="51"/>
      <c r="B864" s="136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1"/>
      <c r="BH864" s="51"/>
      <c r="BI864" s="51"/>
      <c r="BJ864" s="51"/>
      <c r="BK864" s="51"/>
      <c r="BL864" s="51"/>
      <c r="BM864" s="51"/>
      <c r="BN864" s="51"/>
      <c r="BO864" s="51"/>
      <c r="BP864" s="51"/>
      <c r="BQ864" s="51"/>
      <c r="BR864" s="51"/>
      <c r="BS864" s="51"/>
      <c r="BT864" s="51"/>
      <c r="BU864" s="51"/>
      <c r="BV864" s="51"/>
      <c r="BW864" s="51"/>
      <c r="BX864" s="51"/>
      <c r="BY864" s="51"/>
      <c r="BZ864" s="51"/>
      <c r="CA864" s="51"/>
      <c r="CB864" s="51"/>
      <c r="CC864" s="51"/>
      <c r="CD864" s="51"/>
      <c r="CE864" s="51"/>
      <c r="CF864" s="51"/>
      <c r="CG864" s="51"/>
      <c r="CH864" s="51"/>
      <c r="CI864" s="51"/>
      <c r="CJ864" s="51"/>
      <c r="CK864" s="51"/>
      <c r="CL864" s="51"/>
      <c r="CM864" s="51"/>
      <c r="CN864" s="51"/>
      <c r="CO864" s="51"/>
      <c r="CP864" s="51"/>
      <c r="CQ864" s="51"/>
      <c r="CR864" s="51"/>
      <c r="CS864" s="51"/>
      <c r="CT864" s="51"/>
      <c r="CU864" s="51"/>
      <c r="CV864" s="51"/>
      <c r="CW864" s="51"/>
      <c r="CX864" s="51"/>
      <c r="CY864" s="51"/>
      <c r="CZ864" s="51"/>
      <c r="DA864" s="51"/>
      <c r="DB864" s="51"/>
      <c r="DC864" s="51"/>
      <c r="DD864" s="51"/>
      <c r="DE864" s="51"/>
      <c r="DF864" s="51"/>
      <c r="DG864" s="51"/>
    </row>
    <row r="865">
      <c r="A865" s="51"/>
      <c r="B865" s="136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1"/>
      <c r="BH865" s="51"/>
      <c r="BI865" s="51"/>
      <c r="BJ865" s="51"/>
      <c r="BK865" s="51"/>
      <c r="BL865" s="51"/>
      <c r="BM865" s="51"/>
      <c r="BN865" s="51"/>
      <c r="BO865" s="51"/>
      <c r="BP865" s="51"/>
      <c r="BQ865" s="51"/>
      <c r="BR865" s="51"/>
      <c r="BS865" s="51"/>
      <c r="BT865" s="51"/>
      <c r="BU865" s="51"/>
      <c r="BV865" s="51"/>
      <c r="BW865" s="51"/>
      <c r="BX865" s="51"/>
      <c r="BY865" s="51"/>
      <c r="BZ865" s="51"/>
      <c r="CA865" s="51"/>
      <c r="CB865" s="51"/>
      <c r="CC865" s="51"/>
      <c r="CD865" s="51"/>
      <c r="CE865" s="51"/>
      <c r="CF865" s="51"/>
      <c r="CG865" s="51"/>
      <c r="CH865" s="51"/>
      <c r="CI865" s="51"/>
      <c r="CJ865" s="51"/>
      <c r="CK865" s="51"/>
      <c r="CL865" s="51"/>
      <c r="CM865" s="51"/>
      <c r="CN865" s="51"/>
      <c r="CO865" s="51"/>
      <c r="CP865" s="51"/>
      <c r="CQ865" s="51"/>
      <c r="CR865" s="51"/>
      <c r="CS865" s="51"/>
      <c r="CT865" s="51"/>
      <c r="CU865" s="51"/>
      <c r="CV865" s="51"/>
      <c r="CW865" s="51"/>
      <c r="CX865" s="51"/>
      <c r="CY865" s="51"/>
      <c r="CZ865" s="51"/>
      <c r="DA865" s="51"/>
      <c r="DB865" s="51"/>
      <c r="DC865" s="51"/>
      <c r="DD865" s="51"/>
      <c r="DE865" s="51"/>
      <c r="DF865" s="51"/>
      <c r="DG865" s="51"/>
    </row>
    <row r="866">
      <c r="A866" s="51"/>
      <c r="B866" s="136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1"/>
      <c r="BH866" s="51"/>
      <c r="BI866" s="51"/>
      <c r="BJ866" s="51"/>
      <c r="BK866" s="51"/>
      <c r="BL866" s="51"/>
      <c r="BM866" s="51"/>
      <c r="BN866" s="51"/>
      <c r="BO866" s="51"/>
      <c r="BP866" s="51"/>
      <c r="BQ866" s="51"/>
      <c r="BR866" s="51"/>
      <c r="BS866" s="51"/>
      <c r="BT866" s="51"/>
      <c r="BU866" s="51"/>
      <c r="BV866" s="51"/>
      <c r="BW866" s="51"/>
      <c r="BX866" s="51"/>
      <c r="BY866" s="51"/>
      <c r="BZ866" s="51"/>
      <c r="CA866" s="51"/>
      <c r="CB866" s="51"/>
      <c r="CC866" s="51"/>
      <c r="CD866" s="51"/>
      <c r="CE866" s="51"/>
      <c r="CF866" s="51"/>
      <c r="CG866" s="51"/>
      <c r="CH866" s="51"/>
      <c r="CI866" s="51"/>
      <c r="CJ866" s="51"/>
      <c r="CK866" s="51"/>
      <c r="CL866" s="51"/>
      <c r="CM866" s="51"/>
      <c r="CN866" s="51"/>
      <c r="CO866" s="51"/>
      <c r="CP866" s="51"/>
      <c r="CQ866" s="51"/>
      <c r="CR866" s="51"/>
      <c r="CS866" s="51"/>
      <c r="CT866" s="51"/>
      <c r="CU866" s="51"/>
      <c r="CV866" s="51"/>
      <c r="CW866" s="51"/>
      <c r="CX866" s="51"/>
      <c r="CY866" s="51"/>
      <c r="CZ866" s="51"/>
      <c r="DA866" s="51"/>
      <c r="DB866" s="51"/>
      <c r="DC866" s="51"/>
      <c r="DD866" s="51"/>
      <c r="DE866" s="51"/>
      <c r="DF866" s="51"/>
      <c r="DG866" s="51"/>
    </row>
    <row r="867">
      <c r="A867" s="51"/>
      <c r="B867" s="136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1"/>
      <c r="BH867" s="51"/>
      <c r="BI867" s="51"/>
      <c r="BJ867" s="51"/>
      <c r="BK867" s="51"/>
      <c r="BL867" s="51"/>
      <c r="BM867" s="51"/>
      <c r="BN867" s="51"/>
      <c r="BO867" s="51"/>
      <c r="BP867" s="51"/>
      <c r="BQ867" s="51"/>
      <c r="BR867" s="51"/>
      <c r="BS867" s="51"/>
      <c r="BT867" s="51"/>
      <c r="BU867" s="51"/>
      <c r="BV867" s="51"/>
      <c r="BW867" s="51"/>
      <c r="BX867" s="51"/>
      <c r="BY867" s="51"/>
      <c r="BZ867" s="51"/>
      <c r="CA867" s="51"/>
      <c r="CB867" s="51"/>
      <c r="CC867" s="51"/>
      <c r="CD867" s="51"/>
      <c r="CE867" s="51"/>
      <c r="CF867" s="51"/>
      <c r="CG867" s="51"/>
      <c r="CH867" s="51"/>
      <c r="CI867" s="51"/>
      <c r="CJ867" s="51"/>
      <c r="CK867" s="51"/>
      <c r="CL867" s="51"/>
      <c r="CM867" s="51"/>
      <c r="CN867" s="51"/>
      <c r="CO867" s="51"/>
      <c r="CP867" s="51"/>
      <c r="CQ867" s="51"/>
      <c r="CR867" s="51"/>
      <c r="CS867" s="51"/>
      <c r="CT867" s="51"/>
      <c r="CU867" s="51"/>
      <c r="CV867" s="51"/>
      <c r="CW867" s="51"/>
      <c r="CX867" s="51"/>
      <c r="CY867" s="51"/>
      <c r="CZ867" s="51"/>
      <c r="DA867" s="51"/>
      <c r="DB867" s="51"/>
      <c r="DC867" s="51"/>
      <c r="DD867" s="51"/>
      <c r="DE867" s="51"/>
      <c r="DF867" s="51"/>
      <c r="DG867" s="51"/>
    </row>
    <row r="868">
      <c r="A868" s="51"/>
      <c r="B868" s="136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1"/>
      <c r="BH868" s="51"/>
      <c r="BI868" s="51"/>
      <c r="BJ868" s="51"/>
      <c r="BK868" s="51"/>
      <c r="BL868" s="51"/>
      <c r="BM868" s="51"/>
      <c r="BN868" s="51"/>
      <c r="BO868" s="51"/>
      <c r="BP868" s="51"/>
      <c r="BQ868" s="51"/>
      <c r="BR868" s="51"/>
      <c r="BS868" s="51"/>
      <c r="BT868" s="51"/>
      <c r="BU868" s="51"/>
      <c r="BV868" s="51"/>
      <c r="BW868" s="51"/>
      <c r="BX868" s="51"/>
      <c r="BY868" s="51"/>
      <c r="BZ868" s="51"/>
      <c r="CA868" s="51"/>
      <c r="CB868" s="51"/>
      <c r="CC868" s="51"/>
      <c r="CD868" s="51"/>
      <c r="CE868" s="51"/>
      <c r="CF868" s="51"/>
      <c r="CG868" s="51"/>
      <c r="CH868" s="51"/>
      <c r="CI868" s="51"/>
      <c r="CJ868" s="51"/>
      <c r="CK868" s="51"/>
      <c r="CL868" s="51"/>
      <c r="CM868" s="51"/>
      <c r="CN868" s="51"/>
      <c r="CO868" s="51"/>
      <c r="CP868" s="51"/>
      <c r="CQ868" s="51"/>
      <c r="CR868" s="51"/>
      <c r="CS868" s="51"/>
      <c r="CT868" s="51"/>
      <c r="CU868" s="51"/>
      <c r="CV868" s="51"/>
      <c r="CW868" s="51"/>
      <c r="CX868" s="51"/>
      <c r="CY868" s="51"/>
      <c r="CZ868" s="51"/>
      <c r="DA868" s="51"/>
      <c r="DB868" s="51"/>
      <c r="DC868" s="51"/>
      <c r="DD868" s="51"/>
      <c r="DE868" s="51"/>
      <c r="DF868" s="51"/>
      <c r="DG868" s="51"/>
    </row>
    <row r="869">
      <c r="A869" s="51"/>
      <c r="B869" s="136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1"/>
      <c r="BH869" s="51"/>
      <c r="BI869" s="51"/>
      <c r="BJ869" s="51"/>
      <c r="BK869" s="51"/>
      <c r="BL869" s="51"/>
      <c r="BM869" s="51"/>
      <c r="BN869" s="51"/>
      <c r="BO869" s="51"/>
      <c r="BP869" s="51"/>
      <c r="BQ869" s="51"/>
      <c r="BR869" s="51"/>
      <c r="BS869" s="51"/>
      <c r="BT869" s="51"/>
      <c r="BU869" s="51"/>
      <c r="BV869" s="51"/>
      <c r="BW869" s="51"/>
      <c r="BX869" s="51"/>
      <c r="BY869" s="51"/>
      <c r="BZ869" s="51"/>
      <c r="CA869" s="51"/>
      <c r="CB869" s="51"/>
      <c r="CC869" s="51"/>
      <c r="CD869" s="51"/>
      <c r="CE869" s="51"/>
      <c r="CF869" s="51"/>
      <c r="CG869" s="51"/>
      <c r="CH869" s="51"/>
      <c r="CI869" s="51"/>
      <c r="CJ869" s="51"/>
      <c r="CK869" s="51"/>
      <c r="CL869" s="51"/>
      <c r="CM869" s="51"/>
      <c r="CN869" s="51"/>
      <c r="CO869" s="51"/>
      <c r="CP869" s="51"/>
      <c r="CQ869" s="51"/>
      <c r="CR869" s="51"/>
      <c r="CS869" s="51"/>
      <c r="CT869" s="51"/>
      <c r="CU869" s="51"/>
      <c r="CV869" s="51"/>
      <c r="CW869" s="51"/>
      <c r="CX869" s="51"/>
      <c r="CY869" s="51"/>
      <c r="CZ869" s="51"/>
      <c r="DA869" s="51"/>
      <c r="DB869" s="51"/>
      <c r="DC869" s="51"/>
      <c r="DD869" s="51"/>
      <c r="DE869" s="51"/>
      <c r="DF869" s="51"/>
      <c r="DG869" s="51"/>
    </row>
    <row r="870">
      <c r="A870" s="51"/>
      <c r="B870" s="136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51"/>
      <c r="BH870" s="51"/>
      <c r="BI870" s="51"/>
      <c r="BJ870" s="51"/>
      <c r="BK870" s="51"/>
      <c r="BL870" s="51"/>
      <c r="BM870" s="51"/>
      <c r="BN870" s="51"/>
      <c r="BO870" s="51"/>
      <c r="BP870" s="51"/>
      <c r="BQ870" s="51"/>
      <c r="BR870" s="51"/>
      <c r="BS870" s="51"/>
      <c r="BT870" s="51"/>
      <c r="BU870" s="51"/>
      <c r="BV870" s="51"/>
      <c r="BW870" s="51"/>
      <c r="BX870" s="51"/>
      <c r="BY870" s="51"/>
      <c r="BZ870" s="51"/>
      <c r="CA870" s="51"/>
      <c r="CB870" s="51"/>
      <c r="CC870" s="51"/>
      <c r="CD870" s="51"/>
      <c r="CE870" s="51"/>
      <c r="CF870" s="51"/>
      <c r="CG870" s="51"/>
      <c r="CH870" s="51"/>
      <c r="CI870" s="51"/>
      <c r="CJ870" s="51"/>
      <c r="CK870" s="51"/>
      <c r="CL870" s="51"/>
      <c r="CM870" s="51"/>
      <c r="CN870" s="51"/>
      <c r="CO870" s="51"/>
      <c r="CP870" s="51"/>
      <c r="CQ870" s="51"/>
      <c r="CR870" s="51"/>
      <c r="CS870" s="51"/>
      <c r="CT870" s="51"/>
      <c r="CU870" s="51"/>
      <c r="CV870" s="51"/>
      <c r="CW870" s="51"/>
      <c r="CX870" s="51"/>
      <c r="CY870" s="51"/>
      <c r="CZ870" s="51"/>
      <c r="DA870" s="51"/>
      <c r="DB870" s="51"/>
      <c r="DC870" s="51"/>
      <c r="DD870" s="51"/>
      <c r="DE870" s="51"/>
      <c r="DF870" s="51"/>
      <c r="DG870" s="51"/>
    </row>
    <row r="871">
      <c r="A871" s="51"/>
      <c r="B871" s="136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51"/>
      <c r="BH871" s="51"/>
      <c r="BI871" s="51"/>
      <c r="BJ871" s="51"/>
      <c r="BK871" s="51"/>
      <c r="BL871" s="51"/>
      <c r="BM871" s="51"/>
      <c r="BN871" s="51"/>
      <c r="BO871" s="51"/>
      <c r="BP871" s="51"/>
      <c r="BQ871" s="51"/>
      <c r="BR871" s="51"/>
      <c r="BS871" s="51"/>
      <c r="BT871" s="51"/>
      <c r="BU871" s="51"/>
      <c r="BV871" s="51"/>
      <c r="BW871" s="51"/>
      <c r="BX871" s="51"/>
      <c r="BY871" s="51"/>
      <c r="BZ871" s="51"/>
      <c r="CA871" s="51"/>
      <c r="CB871" s="51"/>
      <c r="CC871" s="51"/>
      <c r="CD871" s="51"/>
      <c r="CE871" s="51"/>
      <c r="CF871" s="51"/>
      <c r="CG871" s="51"/>
      <c r="CH871" s="51"/>
      <c r="CI871" s="51"/>
      <c r="CJ871" s="51"/>
      <c r="CK871" s="51"/>
      <c r="CL871" s="51"/>
      <c r="CM871" s="51"/>
      <c r="CN871" s="51"/>
      <c r="CO871" s="51"/>
      <c r="CP871" s="51"/>
      <c r="CQ871" s="51"/>
      <c r="CR871" s="51"/>
      <c r="CS871" s="51"/>
      <c r="CT871" s="51"/>
      <c r="CU871" s="51"/>
      <c r="CV871" s="51"/>
      <c r="CW871" s="51"/>
      <c r="CX871" s="51"/>
      <c r="CY871" s="51"/>
      <c r="CZ871" s="51"/>
      <c r="DA871" s="51"/>
      <c r="DB871" s="51"/>
      <c r="DC871" s="51"/>
      <c r="DD871" s="51"/>
      <c r="DE871" s="51"/>
      <c r="DF871" s="51"/>
      <c r="DG871" s="51"/>
    </row>
    <row r="872">
      <c r="A872" s="51"/>
      <c r="B872" s="136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51"/>
      <c r="BH872" s="51"/>
      <c r="BI872" s="51"/>
      <c r="BJ872" s="51"/>
      <c r="BK872" s="51"/>
      <c r="BL872" s="51"/>
      <c r="BM872" s="51"/>
      <c r="BN872" s="51"/>
      <c r="BO872" s="51"/>
      <c r="BP872" s="51"/>
      <c r="BQ872" s="51"/>
      <c r="BR872" s="51"/>
      <c r="BS872" s="51"/>
      <c r="BT872" s="51"/>
      <c r="BU872" s="51"/>
      <c r="BV872" s="51"/>
      <c r="BW872" s="51"/>
      <c r="BX872" s="51"/>
      <c r="BY872" s="51"/>
      <c r="BZ872" s="51"/>
      <c r="CA872" s="51"/>
      <c r="CB872" s="51"/>
      <c r="CC872" s="51"/>
      <c r="CD872" s="51"/>
      <c r="CE872" s="51"/>
      <c r="CF872" s="51"/>
      <c r="CG872" s="51"/>
      <c r="CH872" s="51"/>
      <c r="CI872" s="51"/>
      <c r="CJ872" s="51"/>
      <c r="CK872" s="51"/>
      <c r="CL872" s="51"/>
      <c r="CM872" s="51"/>
      <c r="CN872" s="51"/>
      <c r="CO872" s="51"/>
      <c r="CP872" s="51"/>
      <c r="CQ872" s="51"/>
      <c r="CR872" s="51"/>
      <c r="CS872" s="51"/>
      <c r="CT872" s="51"/>
      <c r="CU872" s="51"/>
      <c r="CV872" s="51"/>
      <c r="CW872" s="51"/>
      <c r="CX872" s="51"/>
      <c r="CY872" s="51"/>
      <c r="CZ872" s="51"/>
      <c r="DA872" s="51"/>
      <c r="DB872" s="51"/>
      <c r="DC872" s="51"/>
      <c r="DD872" s="51"/>
      <c r="DE872" s="51"/>
      <c r="DF872" s="51"/>
      <c r="DG872" s="51"/>
    </row>
    <row r="873">
      <c r="A873" s="51"/>
      <c r="B873" s="136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51"/>
      <c r="BH873" s="51"/>
      <c r="BI873" s="51"/>
      <c r="BJ873" s="51"/>
      <c r="BK873" s="51"/>
      <c r="BL873" s="51"/>
      <c r="BM873" s="51"/>
      <c r="BN873" s="51"/>
      <c r="BO873" s="51"/>
      <c r="BP873" s="51"/>
      <c r="BQ873" s="51"/>
      <c r="BR873" s="51"/>
      <c r="BS873" s="51"/>
      <c r="BT873" s="51"/>
      <c r="BU873" s="51"/>
      <c r="BV873" s="51"/>
      <c r="BW873" s="51"/>
      <c r="BX873" s="51"/>
      <c r="BY873" s="51"/>
      <c r="BZ873" s="51"/>
      <c r="CA873" s="51"/>
      <c r="CB873" s="51"/>
      <c r="CC873" s="51"/>
      <c r="CD873" s="51"/>
      <c r="CE873" s="51"/>
      <c r="CF873" s="51"/>
      <c r="CG873" s="51"/>
      <c r="CH873" s="51"/>
      <c r="CI873" s="51"/>
      <c r="CJ873" s="51"/>
      <c r="CK873" s="51"/>
      <c r="CL873" s="51"/>
      <c r="CM873" s="51"/>
      <c r="CN873" s="51"/>
      <c r="CO873" s="51"/>
      <c r="CP873" s="51"/>
      <c r="CQ873" s="51"/>
      <c r="CR873" s="51"/>
      <c r="CS873" s="51"/>
      <c r="CT873" s="51"/>
      <c r="CU873" s="51"/>
      <c r="CV873" s="51"/>
      <c r="CW873" s="51"/>
      <c r="CX873" s="51"/>
      <c r="CY873" s="51"/>
      <c r="CZ873" s="51"/>
      <c r="DA873" s="51"/>
      <c r="DB873" s="51"/>
      <c r="DC873" s="51"/>
      <c r="DD873" s="51"/>
      <c r="DE873" s="51"/>
      <c r="DF873" s="51"/>
      <c r="DG873" s="51"/>
    </row>
    <row r="874">
      <c r="A874" s="51"/>
      <c r="B874" s="136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51"/>
      <c r="BH874" s="51"/>
      <c r="BI874" s="51"/>
      <c r="BJ874" s="51"/>
      <c r="BK874" s="51"/>
      <c r="BL874" s="51"/>
      <c r="BM874" s="51"/>
      <c r="BN874" s="51"/>
      <c r="BO874" s="51"/>
      <c r="BP874" s="51"/>
      <c r="BQ874" s="51"/>
      <c r="BR874" s="51"/>
      <c r="BS874" s="51"/>
      <c r="BT874" s="51"/>
      <c r="BU874" s="51"/>
      <c r="BV874" s="51"/>
      <c r="BW874" s="51"/>
      <c r="BX874" s="51"/>
      <c r="BY874" s="51"/>
      <c r="BZ874" s="51"/>
      <c r="CA874" s="51"/>
      <c r="CB874" s="51"/>
      <c r="CC874" s="51"/>
      <c r="CD874" s="51"/>
      <c r="CE874" s="51"/>
      <c r="CF874" s="51"/>
      <c r="CG874" s="51"/>
      <c r="CH874" s="51"/>
      <c r="CI874" s="51"/>
      <c r="CJ874" s="51"/>
      <c r="CK874" s="51"/>
      <c r="CL874" s="51"/>
      <c r="CM874" s="51"/>
      <c r="CN874" s="51"/>
      <c r="CO874" s="51"/>
      <c r="CP874" s="51"/>
      <c r="CQ874" s="51"/>
      <c r="CR874" s="51"/>
      <c r="CS874" s="51"/>
      <c r="CT874" s="51"/>
      <c r="CU874" s="51"/>
      <c r="CV874" s="51"/>
      <c r="CW874" s="51"/>
      <c r="CX874" s="51"/>
      <c r="CY874" s="51"/>
      <c r="CZ874" s="51"/>
      <c r="DA874" s="51"/>
      <c r="DB874" s="51"/>
      <c r="DC874" s="51"/>
      <c r="DD874" s="51"/>
      <c r="DE874" s="51"/>
      <c r="DF874" s="51"/>
      <c r="DG874" s="51"/>
    </row>
    <row r="875">
      <c r="A875" s="51"/>
      <c r="B875" s="136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51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51"/>
      <c r="BH875" s="51"/>
      <c r="BI875" s="51"/>
      <c r="BJ875" s="51"/>
      <c r="BK875" s="51"/>
      <c r="BL875" s="51"/>
      <c r="BM875" s="51"/>
      <c r="BN875" s="51"/>
      <c r="BO875" s="51"/>
      <c r="BP875" s="51"/>
      <c r="BQ875" s="51"/>
      <c r="BR875" s="51"/>
      <c r="BS875" s="51"/>
      <c r="BT875" s="51"/>
      <c r="BU875" s="51"/>
      <c r="BV875" s="51"/>
      <c r="BW875" s="51"/>
      <c r="BX875" s="51"/>
      <c r="BY875" s="51"/>
      <c r="BZ875" s="51"/>
      <c r="CA875" s="51"/>
      <c r="CB875" s="51"/>
      <c r="CC875" s="51"/>
      <c r="CD875" s="51"/>
      <c r="CE875" s="51"/>
      <c r="CF875" s="51"/>
      <c r="CG875" s="51"/>
      <c r="CH875" s="51"/>
      <c r="CI875" s="51"/>
      <c r="CJ875" s="51"/>
      <c r="CK875" s="51"/>
      <c r="CL875" s="51"/>
      <c r="CM875" s="51"/>
      <c r="CN875" s="51"/>
      <c r="CO875" s="51"/>
      <c r="CP875" s="51"/>
      <c r="CQ875" s="51"/>
      <c r="CR875" s="51"/>
      <c r="CS875" s="51"/>
      <c r="CT875" s="51"/>
      <c r="CU875" s="51"/>
      <c r="CV875" s="51"/>
      <c r="CW875" s="51"/>
      <c r="CX875" s="51"/>
      <c r="CY875" s="51"/>
      <c r="CZ875" s="51"/>
      <c r="DA875" s="51"/>
      <c r="DB875" s="51"/>
      <c r="DC875" s="51"/>
      <c r="DD875" s="51"/>
      <c r="DE875" s="51"/>
      <c r="DF875" s="51"/>
      <c r="DG875" s="51"/>
    </row>
    <row r="876">
      <c r="A876" s="51"/>
      <c r="B876" s="136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51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51"/>
      <c r="BH876" s="51"/>
      <c r="BI876" s="51"/>
      <c r="BJ876" s="51"/>
      <c r="BK876" s="51"/>
      <c r="BL876" s="51"/>
      <c r="BM876" s="51"/>
      <c r="BN876" s="51"/>
      <c r="BO876" s="51"/>
      <c r="BP876" s="51"/>
      <c r="BQ876" s="51"/>
      <c r="BR876" s="51"/>
      <c r="BS876" s="51"/>
      <c r="BT876" s="51"/>
      <c r="BU876" s="51"/>
      <c r="BV876" s="51"/>
      <c r="BW876" s="51"/>
      <c r="BX876" s="51"/>
      <c r="BY876" s="51"/>
      <c r="BZ876" s="51"/>
      <c r="CA876" s="51"/>
      <c r="CB876" s="51"/>
      <c r="CC876" s="51"/>
      <c r="CD876" s="51"/>
      <c r="CE876" s="51"/>
      <c r="CF876" s="51"/>
      <c r="CG876" s="51"/>
      <c r="CH876" s="51"/>
      <c r="CI876" s="51"/>
      <c r="CJ876" s="51"/>
      <c r="CK876" s="51"/>
      <c r="CL876" s="51"/>
      <c r="CM876" s="51"/>
      <c r="CN876" s="51"/>
      <c r="CO876" s="51"/>
      <c r="CP876" s="51"/>
      <c r="CQ876" s="51"/>
      <c r="CR876" s="51"/>
      <c r="CS876" s="51"/>
      <c r="CT876" s="51"/>
      <c r="CU876" s="51"/>
      <c r="CV876" s="51"/>
      <c r="CW876" s="51"/>
      <c r="CX876" s="51"/>
      <c r="CY876" s="51"/>
      <c r="CZ876" s="51"/>
      <c r="DA876" s="51"/>
      <c r="DB876" s="51"/>
      <c r="DC876" s="51"/>
      <c r="DD876" s="51"/>
      <c r="DE876" s="51"/>
      <c r="DF876" s="51"/>
      <c r="DG876" s="51"/>
    </row>
    <row r="877">
      <c r="A877" s="51"/>
      <c r="B877" s="136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51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51"/>
      <c r="BH877" s="51"/>
      <c r="BI877" s="51"/>
      <c r="BJ877" s="51"/>
      <c r="BK877" s="51"/>
      <c r="BL877" s="51"/>
      <c r="BM877" s="51"/>
      <c r="BN877" s="51"/>
      <c r="BO877" s="51"/>
      <c r="BP877" s="51"/>
      <c r="BQ877" s="51"/>
      <c r="BR877" s="51"/>
      <c r="BS877" s="51"/>
      <c r="BT877" s="51"/>
      <c r="BU877" s="51"/>
      <c r="BV877" s="51"/>
      <c r="BW877" s="51"/>
      <c r="BX877" s="51"/>
      <c r="BY877" s="51"/>
      <c r="BZ877" s="51"/>
      <c r="CA877" s="51"/>
      <c r="CB877" s="51"/>
      <c r="CC877" s="51"/>
      <c r="CD877" s="51"/>
      <c r="CE877" s="51"/>
      <c r="CF877" s="51"/>
      <c r="CG877" s="51"/>
      <c r="CH877" s="51"/>
      <c r="CI877" s="51"/>
      <c r="CJ877" s="51"/>
      <c r="CK877" s="51"/>
      <c r="CL877" s="51"/>
      <c r="CM877" s="51"/>
      <c r="CN877" s="51"/>
      <c r="CO877" s="51"/>
      <c r="CP877" s="51"/>
      <c r="CQ877" s="51"/>
      <c r="CR877" s="51"/>
      <c r="CS877" s="51"/>
      <c r="CT877" s="51"/>
      <c r="CU877" s="51"/>
      <c r="CV877" s="51"/>
      <c r="CW877" s="51"/>
      <c r="CX877" s="51"/>
      <c r="CY877" s="51"/>
      <c r="CZ877" s="51"/>
      <c r="DA877" s="51"/>
      <c r="DB877" s="51"/>
      <c r="DC877" s="51"/>
      <c r="DD877" s="51"/>
      <c r="DE877" s="51"/>
      <c r="DF877" s="51"/>
      <c r="DG877" s="51"/>
    </row>
    <row r="878">
      <c r="A878" s="51"/>
      <c r="B878" s="136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51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51"/>
      <c r="BH878" s="51"/>
      <c r="BI878" s="51"/>
      <c r="BJ878" s="51"/>
      <c r="BK878" s="51"/>
      <c r="BL878" s="51"/>
      <c r="BM878" s="51"/>
      <c r="BN878" s="51"/>
      <c r="BO878" s="51"/>
      <c r="BP878" s="51"/>
      <c r="BQ878" s="51"/>
      <c r="BR878" s="51"/>
      <c r="BS878" s="51"/>
      <c r="BT878" s="51"/>
      <c r="BU878" s="51"/>
      <c r="BV878" s="51"/>
      <c r="BW878" s="51"/>
      <c r="BX878" s="51"/>
      <c r="BY878" s="51"/>
      <c r="BZ878" s="51"/>
      <c r="CA878" s="51"/>
      <c r="CB878" s="51"/>
      <c r="CC878" s="51"/>
      <c r="CD878" s="51"/>
      <c r="CE878" s="51"/>
      <c r="CF878" s="51"/>
      <c r="CG878" s="51"/>
      <c r="CH878" s="51"/>
      <c r="CI878" s="51"/>
      <c r="CJ878" s="51"/>
      <c r="CK878" s="51"/>
      <c r="CL878" s="51"/>
      <c r="CM878" s="51"/>
      <c r="CN878" s="51"/>
      <c r="CO878" s="51"/>
      <c r="CP878" s="51"/>
      <c r="CQ878" s="51"/>
      <c r="CR878" s="51"/>
      <c r="CS878" s="51"/>
      <c r="CT878" s="51"/>
      <c r="CU878" s="51"/>
      <c r="CV878" s="51"/>
      <c r="CW878" s="51"/>
      <c r="CX878" s="51"/>
      <c r="CY878" s="51"/>
      <c r="CZ878" s="51"/>
      <c r="DA878" s="51"/>
      <c r="DB878" s="51"/>
      <c r="DC878" s="51"/>
      <c r="DD878" s="51"/>
      <c r="DE878" s="51"/>
      <c r="DF878" s="51"/>
      <c r="DG878" s="51"/>
    </row>
    <row r="879">
      <c r="A879" s="51"/>
      <c r="B879" s="136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51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51"/>
      <c r="BH879" s="51"/>
      <c r="BI879" s="51"/>
      <c r="BJ879" s="51"/>
      <c r="BK879" s="51"/>
      <c r="BL879" s="51"/>
      <c r="BM879" s="51"/>
      <c r="BN879" s="51"/>
      <c r="BO879" s="51"/>
      <c r="BP879" s="51"/>
      <c r="BQ879" s="51"/>
      <c r="BR879" s="51"/>
      <c r="BS879" s="51"/>
      <c r="BT879" s="51"/>
      <c r="BU879" s="51"/>
      <c r="BV879" s="51"/>
      <c r="BW879" s="51"/>
      <c r="BX879" s="51"/>
      <c r="BY879" s="51"/>
      <c r="BZ879" s="51"/>
      <c r="CA879" s="51"/>
      <c r="CB879" s="51"/>
      <c r="CC879" s="51"/>
      <c r="CD879" s="51"/>
      <c r="CE879" s="51"/>
      <c r="CF879" s="51"/>
      <c r="CG879" s="51"/>
      <c r="CH879" s="51"/>
      <c r="CI879" s="51"/>
      <c r="CJ879" s="51"/>
      <c r="CK879" s="51"/>
      <c r="CL879" s="51"/>
      <c r="CM879" s="51"/>
      <c r="CN879" s="51"/>
      <c r="CO879" s="51"/>
      <c r="CP879" s="51"/>
      <c r="CQ879" s="51"/>
      <c r="CR879" s="51"/>
      <c r="CS879" s="51"/>
      <c r="CT879" s="51"/>
      <c r="CU879" s="51"/>
      <c r="CV879" s="51"/>
      <c r="CW879" s="51"/>
      <c r="CX879" s="51"/>
      <c r="CY879" s="51"/>
      <c r="CZ879" s="51"/>
      <c r="DA879" s="51"/>
      <c r="DB879" s="51"/>
      <c r="DC879" s="51"/>
      <c r="DD879" s="51"/>
      <c r="DE879" s="51"/>
      <c r="DF879" s="51"/>
      <c r="DG879" s="51"/>
    </row>
    <row r="880">
      <c r="A880" s="51"/>
      <c r="B880" s="136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51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51"/>
      <c r="BH880" s="51"/>
      <c r="BI880" s="51"/>
      <c r="BJ880" s="51"/>
      <c r="BK880" s="51"/>
      <c r="BL880" s="51"/>
      <c r="BM880" s="51"/>
      <c r="BN880" s="51"/>
      <c r="BO880" s="51"/>
      <c r="BP880" s="51"/>
      <c r="BQ880" s="51"/>
      <c r="BR880" s="51"/>
      <c r="BS880" s="51"/>
      <c r="BT880" s="51"/>
      <c r="BU880" s="51"/>
      <c r="BV880" s="51"/>
      <c r="BW880" s="51"/>
      <c r="BX880" s="51"/>
      <c r="BY880" s="51"/>
      <c r="BZ880" s="51"/>
      <c r="CA880" s="51"/>
      <c r="CB880" s="51"/>
      <c r="CC880" s="51"/>
      <c r="CD880" s="51"/>
      <c r="CE880" s="51"/>
      <c r="CF880" s="51"/>
      <c r="CG880" s="51"/>
      <c r="CH880" s="51"/>
      <c r="CI880" s="51"/>
      <c r="CJ880" s="51"/>
      <c r="CK880" s="51"/>
      <c r="CL880" s="51"/>
      <c r="CM880" s="51"/>
      <c r="CN880" s="51"/>
      <c r="CO880" s="51"/>
      <c r="CP880" s="51"/>
      <c r="CQ880" s="51"/>
      <c r="CR880" s="51"/>
      <c r="CS880" s="51"/>
      <c r="CT880" s="51"/>
      <c r="CU880" s="51"/>
      <c r="CV880" s="51"/>
      <c r="CW880" s="51"/>
      <c r="CX880" s="51"/>
      <c r="CY880" s="51"/>
      <c r="CZ880" s="51"/>
      <c r="DA880" s="51"/>
      <c r="DB880" s="51"/>
      <c r="DC880" s="51"/>
      <c r="DD880" s="51"/>
      <c r="DE880" s="51"/>
      <c r="DF880" s="51"/>
      <c r="DG880" s="51"/>
    </row>
    <row r="881">
      <c r="A881" s="51"/>
      <c r="B881" s="136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51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51"/>
      <c r="BH881" s="51"/>
      <c r="BI881" s="51"/>
      <c r="BJ881" s="51"/>
      <c r="BK881" s="51"/>
      <c r="BL881" s="51"/>
      <c r="BM881" s="51"/>
      <c r="BN881" s="51"/>
      <c r="BO881" s="51"/>
      <c r="BP881" s="51"/>
      <c r="BQ881" s="51"/>
      <c r="BR881" s="51"/>
      <c r="BS881" s="51"/>
      <c r="BT881" s="51"/>
      <c r="BU881" s="51"/>
      <c r="BV881" s="51"/>
      <c r="BW881" s="51"/>
      <c r="BX881" s="51"/>
      <c r="BY881" s="51"/>
      <c r="BZ881" s="51"/>
      <c r="CA881" s="51"/>
      <c r="CB881" s="51"/>
      <c r="CC881" s="51"/>
      <c r="CD881" s="51"/>
      <c r="CE881" s="51"/>
      <c r="CF881" s="51"/>
      <c r="CG881" s="51"/>
      <c r="CH881" s="51"/>
      <c r="CI881" s="51"/>
      <c r="CJ881" s="51"/>
      <c r="CK881" s="51"/>
      <c r="CL881" s="51"/>
      <c r="CM881" s="51"/>
      <c r="CN881" s="51"/>
      <c r="CO881" s="51"/>
      <c r="CP881" s="51"/>
      <c r="CQ881" s="51"/>
      <c r="CR881" s="51"/>
      <c r="CS881" s="51"/>
      <c r="CT881" s="51"/>
      <c r="CU881" s="51"/>
      <c r="CV881" s="51"/>
      <c r="CW881" s="51"/>
      <c r="CX881" s="51"/>
      <c r="CY881" s="51"/>
      <c r="CZ881" s="51"/>
      <c r="DA881" s="51"/>
      <c r="DB881" s="51"/>
      <c r="DC881" s="51"/>
      <c r="DD881" s="51"/>
      <c r="DE881" s="51"/>
      <c r="DF881" s="51"/>
      <c r="DG881" s="51"/>
    </row>
    <row r="882">
      <c r="A882" s="51"/>
      <c r="B882" s="136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51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51"/>
      <c r="BH882" s="51"/>
      <c r="BI882" s="51"/>
      <c r="BJ882" s="51"/>
      <c r="BK882" s="51"/>
      <c r="BL882" s="51"/>
      <c r="BM882" s="51"/>
      <c r="BN882" s="51"/>
      <c r="BO882" s="51"/>
      <c r="BP882" s="51"/>
      <c r="BQ882" s="51"/>
      <c r="BR882" s="51"/>
      <c r="BS882" s="51"/>
      <c r="BT882" s="51"/>
      <c r="BU882" s="51"/>
      <c r="BV882" s="51"/>
      <c r="BW882" s="51"/>
      <c r="BX882" s="51"/>
      <c r="BY882" s="51"/>
      <c r="BZ882" s="51"/>
      <c r="CA882" s="51"/>
      <c r="CB882" s="51"/>
      <c r="CC882" s="51"/>
      <c r="CD882" s="51"/>
      <c r="CE882" s="51"/>
      <c r="CF882" s="51"/>
      <c r="CG882" s="51"/>
      <c r="CH882" s="51"/>
      <c r="CI882" s="51"/>
      <c r="CJ882" s="51"/>
      <c r="CK882" s="51"/>
      <c r="CL882" s="51"/>
      <c r="CM882" s="51"/>
      <c r="CN882" s="51"/>
      <c r="CO882" s="51"/>
      <c r="CP882" s="51"/>
      <c r="CQ882" s="51"/>
      <c r="CR882" s="51"/>
      <c r="CS882" s="51"/>
      <c r="CT882" s="51"/>
      <c r="CU882" s="51"/>
      <c r="CV882" s="51"/>
      <c r="CW882" s="51"/>
      <c r="CX882" s="51"/>
      <c r="CY882" s="51"/>
      <c r="CZ882" s="51"/>
      <c r="DA882" s="51"/>
      <c r="DB882" s="51"/>
      <c r="DC882" s="51"/>
      <c r="DD882" s="51"/>
      <c r="DE882" s="51"/>
      <c r="DF882" s="51"/>
      <c r="DG882" s="51"/>
    </row>
    <row r="883">
      <c r="A883" s="51"/>
      <c r="B883" s="136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51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51"/>
      <c r="BH883" s="51"/>
      <c r="BI883" s="51"/>
      <c r="BJ883" s="51"/>
      <c r="BK883" s="51"/>
      <c r="BL883" s="51"/>
      <c r="BM883" s="51"/>
      <c r="BN883" s="51"/>
      <c r="BO883" s="51"/>
      <c r="BP883" s="51"/>
      <c r="BQ883" s="51"/>
      <c r="BR883" s="51"/>
      <c r="BS883" s="51"/>
      <c r="BT883" s="51"/>
      <c r="BU883" s="51"/>
      <c r="BV883" s="51"/>
      <c r="BW883" s="51"/>
      <c r="BX883" s="51"/>
      <c r="BY883" s="51"/>
      <c r="BZ883" s="51"/>
      <c r="CA883" s="51"/>
      <c r="CB883" s="51"/>
      <c r="CC883" s="51"/>
      <c r="CD883" s="51"/>
      <c r="CE883" s="51"/>
      <c r="CF883" s="51"/>
      <c r="CG883" s="51"/>
      <c r="CH883" s="51"/>
      <c r="CI883" s="51"/>
      <c r="CJ883" s="51"/>
      <c r="CK883" s="51"/>
      <c r="CL883" s="51"/>
      <c r="CM883" s="51"/>
      <c r="CN883" s="51"/>
      <c r="CO883" s="51"/>
      <c r="CP883" s="51"/>
      <c r="CQ883" s="51"/>
      <c r="CR883" s="51"/>
      <c r="CS883" s="51"/>
      <c r="CT883" s="51"/>
      <c r="CU883" s="51"/>
      <c r="CV883" s="51"/>
      <c r="CW883" s="51"/>
      <c r="CX883" s="51"/>
      <c r="CY883" s="51"/>
      <c r="CZ883" s="51"/>
      <c r="DA883" s="51"/>
      <c r="DB883" s="51"/>
      <c r="DC883" s="51"/>
      <c r="DD883" s="51"/>
      <c r="DE883" s="51"/>
      <c r="DF883" s="51"/>
      <c r="DG883" s="51"/>
    </row>
    <row r="884">
      <c r="A884" s="51"/>
      <c r="B884" s="136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51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51"/>
      <c r="BH884" s="51"/>
      <c r="BI884" s="51"/>
      <c r="BJ884" s="51"/>
      <c r="BK884" s="51"/>
      <c r="BL884" s="51"/>
      <c r="BM884" s="51"/>
      <c r="BN884" s="51"/>
      <c r="BO884" s="51"/>
      <c r="BP884" s="51"/>
      <c r="BQ884" s="51"/>
      <c r="BR884" s="51"/>
      <c r="BS884" s="51"/>
      <c r="BT884" s="51"/>
      <c r="BU884" s="51"/>
      <c r="BV884" s="51"/>
      <c r="BW884" s="51"/>
      <c r="BX884" s="51"/>
      <c r="BY884" s="51"/>
      <c r="BZ884" s="51"/>
      <c r="CA884" s="51"/>
      <c r="CB884" s="51"/>
      <c r="CC884" s="51"/>
      <c r="CD884" s="51"/>
      <c r="CE884" s="51"/>
      <c r="CF884" s="51"/>
      <c r="CG884" s="51"/>
      <c r="CH884" s="51"/>
      <c r="CI884" s="51"/>
      <c r="CJ884" s="51"/>
      <c r="CK884" s="51"/>
      <c r="CL884" s="51"/>
      <c r="CM884" s="51"/>
      <c r="CN884" s="51"/>
      <c r="CO884" s="51"/>
      <c r="CP884" s="51"/>
      <c r="CQ884" s="51"/>
      <c r="CR884" s="51"/>
      <c r="CS884" s="51"/>
      <c r="CT884" s="51"/>
      <c r="CU884" s="51"/>
      <c r="CV884" s="51"/>
      <c r="CW884" s="51"/>
      <c r="CX884" s="51"/>
      <c r="CY884" s="51"/>
      <c r="CZ884" s="51"/>
      <c r="DA884" s="51"/>
      <c r="DB884" s="51"/>
      <c r="DC884" s="51"/>
      <c r="DD884" s="51"/>
      <c r="DE884" s="51"/>
      <c r="DF884" s="51"/>
      <c r="DG884" s="51"/>
    </row>
    <row r="885">
      <c r="A885" s="51"/>
      <c r="B885" s="136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51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51"/>
      <c r="BH885" s="51"/>
      <c r="BI885" s="51"/>
      <c r="BJ885" s="51"/>
      <c r="BK885" s="51"/>
      <c r="BL885" s="51"/>
      <c r="BM885" s="51"/>
      <c r="BN885" s="51"/>
      <c r="BO885" s="51"/>
      <c r="BP885" s="51"/>
      <c r="BQ885" s="51"/>
      <c r="BR885" s="51"/>
      <c r="BS885" s="51"/>
      <c r="BT885" s="51"/>
      <c r="BU885" s="51"/>
      <c r="BV885" s="51"/>
      <c r="BW885" s="51"/>
      <c r="BX885" s="51"/>
      <c r="BY885" s="51"/>
      <c r="BZ885" s="51"/>
      <c r="CA885" s="51"/>
      <c r="CB885" s="51"/>
      <c r="CC885" s="51"/>
      <c r="CD885" s="51"/>
      <c r="CE885" s="51"/>
      <c r="CF885" s="51"/>
      <c r="CG885" s="51"/>
      <c r="CH885" s="51"/>
      <c r="CI885" s="51"/>
      <c r="CJ885" s="51"/>
      <c r="CK885" s="51"/>
      <c r="CL885" s="51"/>
      <c r="CM885" s="51"/>
      <c r="CN885" s="51"/>
      <c r="CO885" s="51"/>
      <c r="CP885" s="51"/>
      <c r="CQ885" s="51"/>
      <c r="CR885" s="51"/>
      <c r="CS885" s="51"/>
      <c r="CT885" s="51"/>
      <c r="CU885" s="51"/>
      <c r="CV885" s="51"/>
      <c r="CW885" s="51"/>
      <c r="CX885" s="51"/>
      <c r="CY885" s="51"/>
      <c r="CZ885" s="51"/>
      <c r="DA885" s="51"/>
      <c r="DB885" s="51"/>
      <c r="DC885" s="51"/>
      <c r="DD885" s="51"/>
      <c r="DE885" s="51"/>
      <c r="DF885" s="51"/>
      <c r="DG885" s="51"/>
    </row>
    <row r="886">
      <c r="A886" s="51"/>
      <c r="B886" s="136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51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51"/>
      <c r="BH886" s="51"/>
      <c r="BI886" s="51"/>
      <c r="BJ886" s="51"/>
      <c r="BK886" s="51"/>
      <c r="BL886" s="51"/>
      <c r="BM886" s="51"/>
      <c r="BN886" s="51"/>
      <c r="BO886" s="51"/>
      <c r="BP886" s="51"/>
      <c r="BQ886" s="51"/>
      <c r="BR886" s="51"/>
      <c r="BS886" s="51"/>
      <c r="BT886" s="51"/>
      <c r="BU886" s="51"/>
      <c r="BV886" s="51"/>
      <c r="BW886" s="51"/>
      <c r="BX886" s="51"/>
      <c r="BY886" s="51"/>
      <c r="BZ886" s="51"/>
      <c r="CA886" s="51"/>
      <c r="CB886" s="51"/>
      <c r="CC886" s="51"/>
      <c r="CD886" s="51"/>
      <c r="CE886" s="51"/>
      <c r="CF886" s="51"/>
      <c r="CG886" s="51"/>
      <c r="CH886" s="51"/>
      <c r="CI886" s="51"/>
      <c r="CJ886" s="51"/>
      <c r="CK886" s="51"/>
      <c r="CL886" s="51"/>
      <c r="CM886" s="51"/>
      <c r="CN886" s="51"/>
      <c r="CO886" s="51"/>
      <c r="CP886" s="51"/>
      <c r="CQ886" s="51"/>
      <c r="CR886" s="51"/>
      <c r="CS886" s="51"/>
      <c r="CT886" s="51"/>
      <c r="CU886" s="51"/>
      <c r="CV886" s="51"/>
      <c r="CW886" s="51"/>
      <c r="CX886" s="51"/>
      <c r="CY886" s="51"/>
      <c r="CZ886" s="51"/>
      <c r="DA886" s="51"/>
      <c r="DB886" s="51"/>
      <c r="DC886" s="51"/>
      <c r="DD886" s="51"/>
      <c r="DE886" s="51"/>
      <c r="DF886" s="51"/>
      <c r="DG886" s="51"/>
    </row>
    <row r="887">
      <c r="A887" s="51"/>
      <c r="B887" s="136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51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51"/>
      <c r="BH887" s="51"/>
      <c r="BI887" s="51"/>
      <c r="BJ887" s="51"/>
      <c r="BK887" s="51"/>
      <c r="BL887" s="51"/>
      <c r="BM887" s="51"/>
      <c r="BN887" s="51"/>
      <c r="BO887" s="51"/>
      <c r="BP887" s="51"/>
      <c r="BQ887" s="51"/>
      <c r="BR887" s="51"/>
      <c r="BS887" s="51"/>
      <c r="BT887" s="51"/>
      <c r="BU887" s="51"/>
      <c r="BV887" s="51"/>
      <c r="BW887" s="51"/>
      <c r="BX887" s="51"/>
      <c r="BY887" s="51"/>
      <c r="BZ887" s="51"/>
      <c r="CA887" s="51"/>
      <c r="CB887" s="51"/>
      <c r="CC887" s="51"/>
      <c r="CD887" s="51"/>
      <c r="CE887" s="51"/>
      <c r="CF887" s="51"/>
      <c r="CG887" s="51"/>
      <c r="CH887" s="51"/>
      <c r="CI887" s="51"/>
      <c r="CJ887" s="51"/>
      <c r="CK887" s="51"/>
      <c r="CL887" s="51"/>
      <c r="CM887" s="51"/>
      <c r="CN887" s="51"/>
      <c r="CO887" s="51"/>
      <c r="CP887" s="51"/>
      <c r="CQ887" s="51"/>
      <c r="CR887" s="51"/>
      <c r="CS887" s="51"/>
      <c r="CT887" s="51"/>
      <c r="CU887" s="51"/>
      <c r="CV887" s="51"/>
      <c r="CW887" s="51"/>
      <c r="CX887" s="51"/>
      <c r="CY887" s="51"/>
      <c r="CZ887" s="51"/>
      <c r="DA887" s="51"/>
      <c r="DB887" s="51"/>
      <c r="DC887" s="51"/>
      <c r="DD887" s="51"/>
      <c r="DE887" s="51"/>
      <c r="DF887" s="51"/>
      <c r="DG887" s="51"/>
    </row>
    <row r="888">
      <c r="A888" s="51"/>
      <c r="B888" s="136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51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51"/>
      <c r="BH888" s="51"/>
      <c r="BI888" s="51"/>
      <c r="BJ888" s="51"/>
      <c r="BK888" s="51"/>
      <c r="BL888" s="51"/>
      <c r="BM888" s="51"/>
      <c r="BN888" s="51"/>
      <c r="BO888" s="51"/>
      <c r="BP888" s="51"/>
      <c r="BQ888" s="51"/>
      <c r="BR888" s="51"/>
      <c r="BS888" s="51"/>
      <c r="BT888" s="51"/>
      <c r="BU888" s="51"/>
      <c r="BV888" s="51"/>
      <c r="BW888" s="51"/>
      <c r="BX888" s="51"/>
      <c r="BY888" s="51"/>
      <c r="BZ888" s="51"/>
      <c r="CA888" s="51"/>
      <c r="CB888" s="51"/>
      <c r="CC888" s="51"/>
      <c r="CD888" s="51"/>
      <c r="CE888" s="51"/>
      <c r="CF888" s="51"/>
      <c r="CG888" s="51"/>
      <c r="CH888" s="51"/>
      <c r="CI888" s="51"/>
      <c r="CJ888" s="51"/>
      <c r="CK888" s="51"/>
      <c r="CL888" s="51"/>
      <c r="CM888" s="51"/>
      <c r="CN888" s="51"/>
      <c r="CO888" s="51"/>
      <c r="CP888" s="51"/>
      <c r="CQ888" s="51"/>
      <c r="CR888" s="51"/>
      <c r="CS888" s="51"/>
      <c r="CT888" s="51"/>
      <c r="CU888" s="51"/>
      <c r="CV888" s="51"/>
      <c r="CW888" s="51"/>
      <c r="CX888" s="51"/>
      <c r="CY888" s="51"/>
      <c r="CZ888" s="51"/>
      <c r="DA888" s="51"/>
      <c r="DB888" s="51"/>
      <c r="DC888" s="51"/>
      <c r="DD888" s="51"/>
      <c r="DE888" s="51"/>
      <c r="DF888" s="51"/>
      <c r="DG888" s="51"/>
    </row>
    <row r="889">
      <c r="A889" s="51"/>
      <c r="B889" s="136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51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51"/>
      <c r="BH889" s="51"/>
      <c r="BI889" s="51"/>
      <c r="BJ889" s="51"/>
      <c r="BK889" s="51"/>
      <c r="BL889" s="51"/>
      <c r="BM889" s="51"/>
      <c r="BN889" s="51"/>
      <c r="BO889" s="51"/>
      <c r="BP889" s="51"/>
      <c r="BQ889" s="51"/>
      <c r="BR889" s="51"/>
      <c r="BS889" s="51"/>
      <c r="BT889" s="51"/>
      <c r="BU889" s="51"/>
      <c r="BV889" s="51"/>
      <c r="BW889" s="51"/>
      <c r="BX889" s="51"/>
      <c r="BY889" s="51"/>
      <c r="BZ889" s="51"/>
      <c r="CA889" s="51"/>
      <c r="CB889" s="51"/>
      <c r="CC889" s="51"/>
      <c r="CD889" s="51"/>
      <c r="CE889" s="51"/>
      <c r="CF889" s="51"/>
      <c r="CG889" s="51"/>
      <c r="CH889" s="51"/>
      <c r="CI889" s="51"/>
      <c r="CJ889" s="51"/>
      <c r="CK889" s="51"/>
      <c r="CL889" s="51"/>
      <c r="CM889" s="51"/>
      <c r="CN889" s="51"/>
      <c r="CO889" s="51"/>
      <c r="CP889" s="51"/>
      <c r="CQ889" s="51"/>
      <c r="CR889" s="51"/>
      <c r="CS889" s="51"/>
      <c r="CT889" s="51"/>
      <c r="CU889" s="51"/>
      <c r="CV889" s="51"/>
      <c r="CW889" s="51"/>
      <c r="CX889" s="51"/>
      <c r="CY889" s="51"/>
      <c r="CZ889" s="51"/>
      <c r="DA889" s="51"/>
      <c r="DB889" s="51"/>
      <c r="DC889" s="51"/>
      <c r="DD889" s="51"/>
      <c r="DE889" s="51"/>
      <c r="DF889" s="51"/>
      <c r="DG889" s="51"/>
    </row>
    <row r="890">
      <c r="A890" s="51"/>
      <c r="B890" s="136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51"/>
      <c r="BH890" s="51"/>
      <c r="BI890" s="51"/>
      <c r="BJ890" s="51"/>
      <c r="BK890" s="51"/>
      <c r="BL890" s="51"/>
      <c r="BM890" s="51"/>
      <c r="BN890" s="51"/>
      <c r="BO890" s="51"/>
      <c r="BP890" s="51"/>
      <c r="BQ890" s="51"/>
      <c r="BR890" s="51"/>
      <c r="BS890" s="51"/>
      <c r="BT890" s="51"/>
      <c r="BU890" s="51"/>
      <c r="BV890" s="51"/>
      <c r="BW890" s="51"/>
      <c r="BX890" s="51"/>
      <c r="BY890" s="51"/>
      <c r="BZ890" s="51"/>
      <c r="CA890" s="51"/>
      <c r="CB890" s="51"/>
      <c r="CC890" s="51"/>
      <c r="CD890" s="51"/>
      <c r="CE890" s="51"/>
      <c r="CF890" s="51"/>
      <c r="CG890" s="51"/>
      <c r="CH890" s="51"/>
      <c r="CI890" s="51"/>
      <c r="CJ890" s="51"/>
      <c r="CK890" s="51"/>
      <c r="CL890" s="51"/>
      <c r="CM890" s="51"/>
      <c r="CN890" s="51"/>
      <c r="CO890" s="51"/>
      <c r="CP890" s="51"/>
      <c r="CQ890" s="51"/>
      <c r="CR890" s="51"/>
      <c r="CS890" s="51"/>
      <c r="CT890" s="51"/>
      <c r="CU890" s="51"/>
      <c r="CV890" s="51"/>
      <c r="CW890" s="51"/>
      <c r="CX890" s="51"/>
      <c r="CY890" s="51"/>
      <c r="CZ890" s="51"/>
      <c r="DA890" s="51"/>
      <c r="DB890" s="51"/>
      <c r="DC890" s="51"/>
      <c r="DD890" s="51"/>
      <c r="DE890" s="51"/>
      <c r="DF890" s="51"/>
      <c r="DG890" s="51"/>
    </row>
    <row r="891">
      <c r="A891" s="51"/>
      <c r="B891" s="136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51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51"/>
      <c r="BH891" s="51"/>
      <c r="BI891" s="51"/>
      <c r="BJ891" s="51"/>
      <c r="BK891" s="51"/>
      <c r="BL891" s="51"/>
      <c r="BM891" s="51"/>
      <c r="BN891" s="51"/>
      <c r="BO891" s="51"/>
      <c r="BP891" s="51"/>
      <c r="BQ891" s="51"/>
      <c r="BR891" s="51"/>
      <c r="BS891" s="51"/>
      <c r="BT891" s="51"/>
      <c r="BU891" s="51"/>
      <c r="BV891" s="51"/>
      <c r="BW891" s="51"/>
      <c r="BX891" s="51"/>
      <c r="BY891" s="51"/>
      <c r="BZ891" s="51"/>
      <c r="CA891" s="51"/>
      <c r="CB891" s="51"/>
      <c r="CC891" s="51"/>
      <c r="CD891" s="51"/>
      <c r="CE891" s="51"/>
      <c r="CF891" s="51"/>
      <c r="CG891" s="51"/>
      <c r="CH891" s="51"/>
      <c r="CI891" s="51"/>
      <c r="CJ891" s="51"/>
      <c r="CK891" s="51"/>
      <c r="CL891" s="51"/>
      <c r="CM891" s="51"/>
      <c r="CN891" s="51"/>
      <c r="CO891" s="51"/>
      <c r="CP891" s="51"/>
      <c r="CQ891" s="51"/>
      <c r="CR891" s="51"/>
      <c r="CS891" s="51"/>
      <c r="CT891" s="51"/>
      <c r="CU891" s="51"/>
      <c r="CV891" s="51"/>
      <c r="CW891" s="51"/>
      <c r="CX891" s="51"/>
      <c r="CY891" s="51"/>
      <c r="CZ891" s="51"/>
      <c r="DA891" s="51"/>
      <c r="DB891" s="51"/>
      <c r="DC891" s="51"/>
      <c r="DD891" s="51"/>
      <c r="DE891" s="51"/>
      <c r="DF891" s="51"/>
      <c r="DG891" s="51"/>
    </row>
    <row r="892">
      <c r="A892" s="51"/>
      <c r="B892" s="136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51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51"/>
      <c r="BH892" s="51"/>
      <c r="BI892" s="51"/>
      <c r="BJ892" s="51"/>
      <c r="BK892" s="51"/>
      <c r="BL892" s="51"/>
      <c r="BM892" s="51"/>
      <c r="BN892" s="51"/>
      <c r="BO892" s="51"/>
      <c r="BP892" s="51"/>
      <c r="BQ892" s="51"/>
      <c r="BR892" s="51"/>
      <c r="BS892" s="51"/>
      <c r="BT892" s="51"/>
      <c r="BU892" s="51"/>
      <c r="BV892" s="51"/>
      <c r="BW892" s="51"/>
      <c r="BX892" s="51"/>
      <c r="BY892" s="51"/>
      <c r="BZ892" s="51"/>
      <c r="CA892" s="51"/>
      <c r="CB892" s="51"/>
      <c r="CC892" s="51"/>
      <c r="CD892" s="51"/>
      <c r="CE892" s="51"/>
      <c r="CF892" s="51"/>
      <c r="CG892" s="51"/>
      <c r="CH892" s="51"/>
      <c r="CI892" s="51"/>
      <c r="CJ892" s="51"/>
      <c r="CK892" s="51"/>
      <c r="CL892" s="51"/>
      <c r="CM892" s="51"/>
      <c r="CN892" s="51"/>
      <c r="CO892" s="51"/>
      <c r="CP892" s="51"/>
      <c r="CQ892" s="51"/>
      <c r="CR892" s="51"/>
      <c r="CS892" s="51"/>
      <c r="CT892" s="51"/>
      <c r="CU892" s="51"/>
      <c r="CV892" s="51"/>
      <c r="CW892" s="51"/>
      <c r="CX892" s="51"/>
      <c r="CY892" s="51"/>
      <c r="CZ892" s="51"/>
      <c r="DA892" s="51"/>
      <c r="DB892" s="51"/>
      <c r="DC892" s="51"/>
      <c r="DD892" s="51"/>
      <c r="DE892" s="51"/>
      <c r="DF892" s="51"/>
      <c r="DG892" s="51"/>
    </row>
    <row r="893">
      <c r="A893" s="51"/>
      <c r="B893" s="136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51"/>
      <c r="BL893" s="51"/>
      <c r="BM893" s="51"/>
      <c r="BN893" s="51"/>
      <c r="BO893" s="51"/>
      <c r="BP893" s="51"/>
      <c r="BQ893" s="51"/>
      <c r="BR893" s="51"/>
      <c r="BS893" s="51"/>
      <c r="BT893" s="51"/>
      <c r="BU893" s="51"/>
      <c r="BV893" s="51"/>
      <c r="BW893" s="51"/>
      <c r="BX893" s="51"/>
      <c r="BY893" s="51"/>
      <c r="BZ893" s="51"/>
      <c r="CA893" s="51"/>
      <c r="CB893" s="51"/>
      <c r="CC893" s="51"/>
      <c r="CD893" s="51"/>
      <c r="CE893" s="51"/>
      <c r="CF893" s="51"/>
      <c r="CG893" s="51"/>
      <c r="CH893" s="51"/>
      <c r="CI893" s="51"/>
      <c r="CJ893" s="51"/>
      <c r="CK893" s="51"/>
      <c r="CL893" s="51"/>
      <c r="CM893" s="51"/>
      <c r="CN893" s="51"/>
      <c r="CO893" s="51"/>
      <c r="CP893" s="51"/>
      <c r="CQ893" s="51"/>
      <c r="CR893" s="51"/>
      <c r="CS893" s="51"/>
      <c r="CT893" s="51"/>
      <c r="CU893" s="51"/>
      <c r="CV893" s="51"/>
      <c r="CW893" s="51"/>
      <c r="CX893" s="51"/>
      <c r="CY893" s="51"/>
      <c r="CZ893" s="51"/>
      <c r="DA893" s="51"/>
      <c r="DB893" s="51"/>
      <c r="DC893" s="51"/>
      <c r="DD893" s="51"/>
      <c r="DE893" s="51"/>
      <c r="DF893" s="51"/>
      <c r="DG893" s="51"/>
    </row>
    <row r="894">
      <c r="A894" s="51"/>
      <c r="B894" s="136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51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51"/>
      <c r="BH894" s="51"/>
      <c r="BI894" s="51"/>
      <c r="BJ894" s="51"/>
      <c r="BK894" s="51"/>
      <c r="BL894" s="51"/>
      <c r="BM894" s="51"/>
      <c r="BN894" s="51"/>
      <c r="BO894" s="51"/>
      <c r="BP894" s="51"/>
      <c r="BQ894" s="51"/>
      <c r="BR894" s="51"/>
      <c r="BS894" s="51"/>
      <c r="BT894" s="51"/>
      <c r="BU894" s="51"/>
      <c r="BV894" s="51"/>
      <c r="BW894" s="51"/>
      <c r="BX894" s="51"/>
      <c r="BY894" s="51"/>
      <c r="BZ894" s="51"/>
      <c r="CA894" s="51"/>
      <c r="CB894" s="51"/>
      <c r="CC894" s="51"/>
      <c r="CD894" s="51"/>
      <c r="CE894" s="51"/>
      <c r="CF894" s="51"/>
      <c r="CG894" s="51"/>
      <c r="CH894" s="51"/>
      <c r="CI894" s="51"/>
      <c r="CJ894" s="51"/>
      <c r="CK894" s="51"/>
      <c r="CL894" s="51"/>
      <c r="CM894" s="51"/>
      <c r="CN894" s="51"/>
      <c r="CO894" s="51"/>
      <c r="CP894" s="51"/>
      <c r="CQ894" s="51"/>
      <c r="CR894" s="51"/>
      <c r="CS894" s="51"/>
      <c r="CT894" s="51"/>
      <c r="CU894" s="51"/>
      <c r="CV894" s="51"/>
      <c r="CW894" s="51"/>
      <c r="CX894" s="51"/>
      <c r="CY894" s="51"/>
      <c r="CZ894" s="51"/>
      <c r="DA894" s="51"/>
      <c r="DB894" s="51"/>
      <c r="DC894" s="51"/>
      <c r="DD894" s="51"/>
      <c r="DE894" s="51"/>
      <c r="DF894" s="51"/>
      <c r="DG894" s="51"/>
    </row>
    <row r="895">
      <c r="A895" s="51"/>
      <c r="B895" s="136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51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51"/>
      <c r="BH895" s="51"/>
      <c r="BI895" s="51"/>
      <c r="BJ895" s="51"/>
      <c r="BK895" s="51"/>
      <c r="BL895" s="51"/>
      <c r="BM895" s="51"/>
      <c r="BN895" s="51"/>
      <c r="BO895" s="51"/>
      <c r="BP895" s="51"/>
      <c r="BQ895" s="51"/>
      <c r="BR895" s="51"/>
      <c r="BS895" s="51"/>
      <c r="BT895" s="51"/>
      <c r="BU895" s="51"/>
      <c r="BV895" s="51"/>
      <c r="BW895" s="51"/>
      <c r="BX895" s="51"/>
      <c r="BY895" s="51"/>
      <c r="BZ895" s="51"/>
      <c r="CA895" s="51"/>
      <c r="CB895" s="51"/>
      <c r="CC895" s="51"/>
      <c r="CD895" s="51"/>
      <c r="CE895" s="51"/>
      <c r="CF895" s="51"/>
      <c r="CG895" s="51"/>
      <c r="CH895" s="51"/>
      <c r="CI895" s="51"/>
      <c r="CJ895" s="51"/>
      <c r="CK895" s="51"/>
      <c r="CL895" s="51"/>
      <c r="CM895" s="51"/>
      <c r="CN895" s="51"/>
      <c r="CO895" s="51"/>
      <c r="CP895" s="51"/>
      <c r="CQ895" s="51"/>
      <c r="CR895" s="51"/>
      <c r="CS895" s="51"/>
      <c r="CT895" s="51"/>
      <c r="CU895" s="51"/>
      <c r="CV895" s="51"/>
      <c r="CW895" s="51"/>
      <c r="CX895" s="51"/>
      <c r="CY895" s="51"/>
      <c r="CZ895" s="51"/>
      <c r="DA895" s="51"/>
      <c r="DB895" s="51"/>
      <c r="DC895" s="51"/>
      <c r="DD895" s="51"/>
      <c r="DE895" s="51"/>
      <c r="DF895" s="51"/>
      <c r="DG895" s="51"/>
    </row>
    <row r="896">
      <c r="A896" s="51"/>
      <c r="B896" s="136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1"/>
      <c r="BH896" s="51"/>
      <c r="BI896" s="51"/>
      <c r="BJ896" s="51"/>
      <c r="BK896" s="51"/>
      <c r="BL896" s="51"/>
      <c r="BM896" s="51"/>
      <c r="BN896" s="51"/>
      <c r="BO896" s="51"/>
      <c r="BP896" s="51"/>
      <c r="BQ896" s="51"/>
      <c r="BR896" s="51"/>
      <c r="BS896" s="51"/>
      <c r="BT896" s="51"/>
      <c r="BU896" s="51"/>
      <c r="BV896" s="51"/>
      <c r="BW896" s="51"/>
      <c r="BX896" s="51"/>
      <c r="BY896" s="51"/>
      <c r="BZ896" s="51"/>
      <c r="CA896" s="51"/>
      <c r="CB896" s="51"/>
      <c r="CC896" s="51"/>
      <c r="CD896" s="51"/>
      <c r="CE896" s="51"/>
      <c r="CF896" s="51"/>
      <c r="CG896" s="51"/>
      <c r="CH896" s="51"/>
      <c r="CI896" s="51"/>
      <c r="CJ896" s="51"/>
      <c r="CK896" s="51"/>
      <c r="CL896" s="51"/>
      <c r="CM896" s="51"/>
      <c r="CN896" s="51"/>
      <c r="CO896" s="51"/>
      <c r="CP896" s="51"/>
      <c r="CQ896" s="51"/>
      <c r="CR896" s="51"/>
      <c r="CS896" s="51"/>
      <c r="CT896" s="51"/>
      <c r="CU896" s="51"/>
      <c r="CV896" s="51"/>
      <c r="CW896" s="51"/>
      <c r="CX896" s="51"/>
      <c r="CY896" s="51"/>
      <c r="CZ896" s="51"/>
      <c r="DA896" s="51"/>
      <c r="DB896" s="51"/>
      <c r="DC896" s="51"/>
      <c r="DD896" s="51"/>
      <c r="DE896" s="51"/>
      <c r="DF896" s="51"/>
      <c r="DG896" s="51"/>
    </row>
    <row r="897">
      <c r="A897" s="51"/>
      <c r="B897" s="136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51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51"/>
      <c r="BH897" s="51"/>
      <c r="BI897" s="51"/>
      <c r="BJ897" s="51"/>
      <c r="BK897" s="51"/>
      <c r="BL897" s="51"/>
      <c r="BM897" s="51"/>
      <c r="BN897" s="51"/>
      <c r="BO897" s="51"/>
      <c r="BP897" s="51"/>
      <c r="BQ897" s="51"/>
      <c r="BR897" s="51"/>
      <c r="BS897" s="51"/>
      <c r="BT897" s="51"/>
      <c r="BU897" s="51"/>
      <c r="BV897" s="51"/>
      <c r="BW897" s="51"/>
      <c r="BX897" s="51"/>
      <c r="BY897" s="51"/>
      <c r="BZ897" s="51"/>
      <c r="CA897" s="51"/>
      <c r="CB897" s="51"/>
      <c r="CC897" s="51"/>
      <c r="CD897" s="51"/>
      <c r="CE897" s="51"/>
      <c r="CF897" s="51"/>
      <c r="CG897" s="51"/>
      <c r="CH897" s="51"/>
      <c r="CI897" s="51"/>
      <c r="CJ897" s="51"/>
      <c r="CK897" s="51"/>
      <c r="CL897" s="51"/>
      <c r="CM897" s="51"/>
      <c r="CN897" s="51"/>
      <c r="CO897" s="51"/>
      <c r="CP897" s="51"/>
      <c r="CQ897" s="51"/>
      <c r="CR897" s="51"/>
      <c r="CS897" s="51"/>
      <c r="CT897" s="51"/>
      <c r="CU897" s="51"/>
      <c r="CV897" s="51"/>
      <c r="CW897" s="51"/>
      <c r="CX897" s="51"/>
      <c r="CY897" s="51"/>
      <c r="CZ897" s="51"/>
      <c r="DA897" s="51"/>
      <c r="DB897" s="51"/>
      <c r="DC897" s="51"/>
      <c r="DD897" s="51"/>
      <c r="DE897" s="51"/>
      <c r="DF897" s="51"/>
      <c r="DG897" s="51"/>
    </row>
    <row r="898">
      <c r="A898" s="51"/>
      <c r="B898" s="136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51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51"/>
      <c r="BH898" s="51"/>
      <c r="BI898" s="51"/>
      <c r="BJ898" s="51"/>
      <c r="BK898" s="51"/>
      <c r="BL898" s="51"/>
      <c r="BM898" s="51"/>
      <c r="BN898" s="51"/>
      <c r="BO898" s="51"/>
      <c r="BP898" s="51"/>
      <c r="BQ898" s="51"/>
      <c r="BR898" s="51"/>
      <c r="BS898" s="51"/>
      <c r="BT898" s="51"/>
      <c r="BU898" s="51"/>
      <c r="BV898" s="51"/>
      <c r="BW898" s="51"/>
      <c r="BX898" s="51"/>
      <c r="BY898" s="51"/>
      <c r="BZ898" s="51"/>
      <c r="CA898" s="51"/>
      <c r="CB898" s="51"/>
      <c r="CC898" s="51"/>
      <c r="CD898" s="51"/>
      <c r="CE898" s="51"/>
      <c r="CF898" s="51"/>
      <c r="CG898" s="51"/>
      <c r="CH898" s="51"/>
      <c r="CI898" s="51"/>
      <c r="CJ898" s="51"/>
      <c r="CK898" s="51"/>
      <c r="CL898" s="51"/>
      <c r="CM898" s="51"/>
      <c r="CN898" s="51"/>
      <c r="CO898" s="51"/>
      <c r="CP898" s="51"/>
      <c r="CQ898" s="51"/>
      <c r="CR898" s="51"/>
      <c r="CS898" s="51"/>
      <c r="CT898" s="51"/>
      <c r="CU898" s="51"/>
      <c r="CV898" s="51"/>
      <c r="CW898" s="51"/>
      <c r="CX898" s="51"/>
      <c r="CY898" s="51"/>
      <c r="CZ898" s="51"/>
      <c r="DA898" s="51"/>
      <c r="DB898" s="51"/>
      <c r="DC898" s="51"/>
      <c r="DD898" s="51"/>
      <c r="DE898" s="51"/>
      <c r="DF898" s="51"/>
      <c r="DG898" s="51"/>
    </row>
    <row r="899">
      <c r="A899" s="51"/>
      <c r="B899" s="136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  <c r="AV899" s="51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51"/>
      <c r="BH899" s="51"/>
      <c r="BI899" s="51"/>
      <c r="BJ899" s="51"/>
      <c r="BK899" s="51"/>
      <c r="BL899" s="51"/>
      <c r="BM899" s="51"/>
      <c r="BN899" s="51"/>
      <c r="BO899" s="51"/>
      <c r="BP899" s="51"/>
      <c r="BQ899" s="51"/>
      <c r="BR899" s="51"/>
      <c r="BS899" s="51"/>
      <c r="BT899" s="51"/>
      <c r="BU899" s="51"/>
      <c r="BV899" s="51"/>
      <c r="BW899" s="51"/>
      <c r="BX899" s="51"/>
      <c r="BY899" s="51"/>
      <c r="BZ899" s="51"/>
      <c r="CA899" s="51"/>
      <c r="CB899" s="51"/>
      <c r="CC899" s="51"/>
      <c r="CD899" s="51"/>
      <c r="CE899" s="51"/>
      <c r="CF899" s="51"/>
      <c r="CG899" s="51"/>
      <c r="CH899" s="51"/>
      <c r="CI899" s="51"/>
      <c r="CJ899" s="51"/>
      <c r="CK899" s="51"/>
      <c r="CL899" s="51"/>
      <c r="CM899" s="51"/>
      <c r="CN899" s="51"/>
      <c r="CO899" s="51"/>
      <c r="CP899" s="51"/>
      <c r="CQ899" s="51"/>
      <c r="CR899" s="51"/>
      <c r="CS899" s="51"/>
      <c r="CT899" s="51"/>
      <c r="CU899" s="51"/>
      <c r="CV899" s="51"/>
      <c r="CW899" s="51"/>
      <c r="CX899" s="51"/>
      <c r="CY899" s="51"/>
      <c r="CZ899" s="51"/>
      <c r="DA899" s="51"/>
      <c r="DB899" s="51"/>
      <c r="DC899" s="51"/>
      <c r="DD899" s="51"/>
      <c r="DE899" s="51"/>
      <c r="DF899" s="51"/>
      <c r="DG899" s="51"/>
    </row>
    <row r="900">
      <c r="A900" s="51"/>
      <c r="B900" s="136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51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51"/>
      <c r="BH900" s="51"/>
      <c r="BI900" s="51"/>
      <c r="BJ900" s="51"/>
      <c r="BK900" s="51"/>
      <c r="BL900" s="51"/>
      <c r="BM900" s="51"/>
      <c r="BN900" s="51"/>
      <c r="BO900" s="51"/>
      <c r="BP900" s="51"/>
      <c r="BQ900" s="51"/>
      <c r="BR900" s="51"/>
      <c r="BS900" s="51"/>
      <c r="BT900" s="51"/>
      <c r="BU900" s="51"/>
      <c r="BV900" s="51"/>
      <c r="BW900" s="51"/>
      <c r="BX900" s="51"/>
      <c r="BY900" s="51"/>
      <c r="BZ900" s="51"/>
      <c r="CA900" s="51"/>
      <c r="CB900" s="51"/>
      <c r="CC900" s="51"/>
      <c r="CD900" s="51"/>
      <c r="CE900" s="51"/>
      <c r="CF900" s="51"/>
      <c r="CG900" s="51"/>
      <c r="CH900" s="51"/>
      <c r="CI900" s="51"/>
      <c r="CJ900" s="51"/>
      <c r="CK900" s="51"/>
      <c r="CL900" s="51"/>
      <c r="CM900" s="51"/>
      <c r="CN900" s="51"/>
      <c r="CO900" s="51"/>
      <c r="CP900" s="51"/>
      <c r="CQ900" s="51"/>
      <c r="CR900" s="51"/>
      <c r="CS900" s="51"/>
      <c r="CT900" s="51"/>
      <c r="CU900" s="51"/>
      <c r="CV900" s="51"/>
      <c r="CW900" s="51"/>
      <c r="CX900" s="51"/>
      <c r="CY900" s="51"/>
      <c r="CZ900" s="51"/>
      <c r="DA900" s="51"/>
      <c r="DB900" s="51"/>
      <c r="DC900" s="51"/>
      <c r="DD900" s="51"/>
      <c r="DE900" s="51"/>
      <c r="DF900" s="51"/>
      <c r="DG900" s="51"/>
    </row>
    <row r="901">
      <c r="A901" s="51"/>
      <c r="B901" s="136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51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51"/>
      <c r="BH901" s="51"/>
      <c r="BI901" s="51"/>
      <c r="BJ901" s="51"/>
      <c r="BK901" s="51"/>
      <c r="BL901" s="51"/>
      <c r="BM901" s="51"/>
      <c r="BN901" s="51"/>
      <c r="BO901" s="51"/>
      <c r="BP901" s="51"/>
      <c r="BQ901" s="51"/>
      <c r="BR901" s="51"/>
      <c r="BS901" s="51"/>
      <c r="BT901" s="51"/>
      <c r="BU901" s="51"/>
      <c r="BV901" s="51"/>
      <c r="BW901" s="51"/>
      <c r="BX901" s="51"/>
      <c r="BY901" s="51"/>
      <c r="BZ901" s="51"/>
      <c r="CA901" s="51"/>
      <c r="CB901" s="51"/>
      <c r="CC901" s="51"/>
      <c r="CD901" s="51"/>
      <c r="CE901" s="51"/>
      <c r="CF901" s="51"/>
      <c r="CG901" s="51"/>
      <c r="CH901" s="51"/>
      <c r="CI901" s="51"/>
      <c r="CJ901" s="51"/>
      <c r="CK901" s="51"/>
      <c r="CL901" s="51"/>
      <c r="CM901" s="51"/>
      <c r="CN901" s="51"/>
      <c r="CO901" s="51"/>
      <c r="CP901" s="51"/>
      <c r="CQ901" s="51"/>
      <c r="CR901" s="51"/>
      <c r="CS901" s="51"/>
      <c r="CT901" s="51"/>
      <c r="CU901" s="51"/>
      <c r="CV901" s="51"/>
      <c r="CW901" s="51"/>
      <c r="CX901" s="51"/>
      <c r="CY901" s="51"/>
      <c r="CZ901" s="51"/>
      <c r="DA901" s="51"/>
      <c r="DB901" s="51"/>
      <c r="DC901" s="51"/>
      <c r="DD901" s="51"/>
      <c r="DE901" s="51"/>
      <c r="DF901" s="51"/>
      <c r="DG901" s="51"/>
    </row>
    <row r="902">
      <c r="A902" s="51"/>
      <c r="B902" s="136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1"/>
      <c r="BH902" s="51"/>
      <c r="BI902" s="51"/>
      <c r="BJ902" s="51"/>
      <c r="BK902" s="51"/>
      <c r="BL902" s="51"/>
      <c r="BM902" s="51"/>
      <c r="BN902" s="51"/>
      <c r="BO902" s="51"/>
      <c r="BP902" s="51"/>
      <c r="BQ902" s="51"/>
      <c r="BR902" s="51"/>
      <c r="BS902" s="51"/>
      <c r="BT902" s="51"/>
      <c r="BU902" s="51"/>
      <c r="BV902" s="51"/>
      <c r="BW902" s="51"/>
      <c r="BX902" s="51"/>
      <c r="BY902" s="51"/>
      <c r="BZ902" s="51"/>
      <c r="CA902" s="51"/>
      <c r="CB902" s="51"/>
      <c r="CC902" s="51"/>
      <c r="CD902" s="51"/>
      <c r="CE902" s="51"/>
      <c r="CF902" s="51"/>
      <c r="CG902" s="51"/>
      <c r="CH902" s="51"/>
      <c r="CI902" s="51"/>
      <c r="CJ902" s="51"/>
      <c r="CK902" s="51"/>
      <c r="CL902" s="51"/>
      <c r="CM902" s="51"/>
      <c r="CN902" s="51"/>
      <c r="CO902" s="51"/>
      <c r="CP902" s="51"/>
      <c r="CQ902" s="51"/>
      <c r="CR902" s="51"/>
      <c r="CS902" s="51"/>
      <c r="CT902" s="51"/>
      <c r="CU902" s="51"/>
      <c r="CV902" s="51"/>
      <c r="CW902" s="51"/>
      <c r="CX902" s="51"/>
      <c r="CY902" s="51"/>
      <c r="CZ902" s="51"/>
      <c r="DA902" s="51"/>
      <c r="DB902" s="51"/>
      <c r="DC902" s="51"/>
      <c r="DD902" s="51"/>
      <c r="DE902" s="51"/>
      <c r="DF902" s="51"/>
      <c r="DG902" s="51"/>
    </row>
    <row r="903">
      <c r="A903" s="51"/>
      <c r="B903" s="136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1"/>
      <c r="BH903" s="51"/>
      <c r="BI903" s="51"/>
      <c r="BJ903" s="51"/>
      <c r="BK903" s="51"/>
      <c r="BL903" s="51"/>
      <c r="BM903" s="51"/>
      <c r="BN903" s="51"/>
      <c r="BO903" s="51"/>
      <c r="BP903" s="51"/>
      <c r="BQ903" s="51"/>
      <c r="BR903" s="51"/>
      <c r="BS903" s="51"/>
      <c r="BT903" s="51"/>
      <c r="BU903" s="51"/>
      <c r="BV903" s="51"/>
      <c r="BW903" s="51"/>
      <c r="BX903" s="51"/>
      <c r="BY903" s="51"/>
      <c r="BZ903" s="51"/>
      <c r="CA903" s="51"/>
      <c r="CB903" s="51"/>
      <c r="CC903" s="51"/>
      <c r="CD903" s="51"/>
      <c r="CE903" s="51"/>
      <c r="CF903" s="51"/>
      <c r="CG903" s="51"/>
      <c r="CH903" s="51"/>
      <c r="CI903" s="51"/>
      <c r="CJ903" s="51"/>
      <c r="CK903" s="51"/>
      <c r="CL903" s="51"/>
      <c r="CM903" s="51"/>
      <c r="CN903" s="51"/>
      <c r="CO903" s="51"/>
      <c r="CP903" s="51"/>
      <c r="CQ903" s="51"/>
      <c r="CR903" s="51"/>
      <c r="CS903" s="51"/>
      <c r="CT903" s="51"/>
      <c r="CU903" s="51"/>
      <c r="CV903" s="51"/>
      <c r="CW903" s="51"/>
      <c r="CX903" s="51"/>
      <c r="CY903" s="51"/>
      <c r="CZ903" s="51"/>
      <c r="DA903" s="51"/>
      <c r="DB903" s="51"/>
      <c r="DC903" s="51"/>
      <c r="DD903" s="51"/>
      <c r="DE903" s="51"/>
      <c r="DF903" s="51"/>
      <c r="DG903" s="51"/>
    </row>
    <row r="904">
      <c r="A904" s="51"/>
      <c r="B904" s="136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1"/>
      <c r="BH904" s="51"/>
      <c r="BI904" s="51"/>
      <c r="BJ904" s="51"/>
      <c r="BK904" s="51"/>
      <c r="BL904" s="51"/>
      <c r="BM904" s="51"/>
      <c r="BN904" s="51"/>
      <c r="BO904" s="51"/>
      <c r="BP904" s="51"/>
      <c r="BQ904" s="51"/>
      <c r="BR904" s="51"/>
      <c r="BS904" s="51"/>
      <c r="BT904" s="51"/>
      <c r="BU904" s="51"/>
      <c r="BV904" s="51"/>
      <c r="BW904" s="51"/>
      <c r="BX904" s="51"/>
      <c r="BY904" s="51"/>
      <c r="BZ904" s="51"/>
      <c r="CA904" s="51"/>
      <c r="CB904" s="51"/>
      <c r="CC904" s="51"/>
      <c r="CD904" s="51"/>
      <c r="CE904" s="51"/>
      <c r="CF904" s="51"/>
      <c r="CG904" s="51"/>
      <c r="CH904" s="51"/>
      <c r="CI904" s="51"/>
      <c r="CJ904" s="51"/>
      <c r="CK904" s="51"/>
      <c r="CL904" s="51"/>
      <c r="CM904" s="51"/>
      <c r="CN904" s="51"/>
      <c r="CO904" s="51"/>
      <c r="CP904" s="51"/>
      <c r="CQ904" s="51"/>
      <c r="CR904" s="51"/>
      <c r="CS904" s="51"/>
      <c r="CT904" s="51"/>
      <c r="CU904" s="51"/>
      <c r="CV904" s="51"/>
      <c r="CW904" s="51"/>
      <c r="CX904" s="51"/>
      <c r="CY904" s="51"/>
      <c r="CZ904" s="51"/>
      <c r="DA904" s="51"/>
      <c r="DB904" s="51"/>
      <c r="DC904" s="51"/>
      <c r="DD904" s="51"/>
      <c r="DE904" s="51"/>
      <c r="DF904" s="51"/>
      <c r="DG904" s="51"/>
    </row>
    <row r="905">
      <c r="A905" s="51"/>
      <c r="B905" s="136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1"/>
      <c r="BH905" s="51"/>
      <c r="BI905" s="51"/>
      <c r="BJ905" s="51"/>
      <c r="BK905" s="51"/>
      <c r="BL905" s="51"/>
      <c r="BM905" s="51"/>
      <c r="BN905" s="51"/>
      <c r="BO905" s="51"/>
      <c r="BP905" s="51"/>
      <c r="BQ905" s="51"/>
      <c r="BR905" s="51"/>
      <c r="BS905" s="51"/>
      <c r="BT905" s="51"/>
      <c r="BU905" s="51"/>
      <c r="BV905" s="51"/>
      <c r="BW905" s="51"/>
      <c r="BX905" s="51"/>
      <c r="BY905" s="51"/>
      <c r="BZ905" s="51"/>
      <c r="CA905" s="51"/>
      <c r="CB905" s="51"/>
      <c r="CC905" s="51"/>
      <c r="CD905" s="51"/>
      <c r="CE905" s="51"/>
      <c r="CF905" s="51"/>
      <c r="CG905" s="51"/>
      <c r="CH905" s="51"/>
      <c r="CI905" s="51"/>
      <c r="CJ905" s="51"/>
      <c r="CK905" s="51"/>
      <c r="CL905" s="51"/>
      <c r="CM905" s="51"/>
      <c r="CN905" s="51"/>
      <c r="CO905" s="51"/>
      <c r="CP905" s="51"/>
      <c r="CQ905" s="51"/>
      <c r="CR905" s="51"/>
      <c r="CS905" s="51"/>
      <c r="CT905" s="51"/>
      <c r="CU905" s="51"/>
      <c r="CV905" s="51"/>
      <c r="CW905" s="51"/>
      <c r="CX905" s="51"/>
      <c r="CY905" s="51"/>
      <c r="CZ905" s="51"/>
      <c r="DA905" s="51"/>
      <c r="DB905" s="51"/>
      <c r="DC905" s="51"/>
      <c r="DD905" s="51"/>
      <c r="DE905" s="51"/>
      <c r="DF905" s="51"/>
      <c r="DG905" s="51"/>
    </row>
    <row r="906">
      <c r="A906" s="51"/>
      <c r="B906" s="136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51"/>
      <c r="BH906" s="51"/>
      <c r="BI906" s="51"/>
      <c r="BJ906" s="51"/>
      <c r="BK906" s="51"/>
      <c r="BL906" s="51"/>
      <c r="BM906" s="51"/>
      <c r="BN906" s="51"/>
      <c r="BO906" s="51"/>
      <c r="BP906" s="51"/>
      <c r="BQ906" s="51"/>
      <c r="BR906" s="51"/>
      <c r="BS906" s="51"/>
      <c r="BT906" s="51"/>
      <c r="BU906" s="51"/>
      <c r="BV906" s="51"/>
      <c r="BW906" s="51"/>
      <c r="BX906" s="51"/>
      <c r="BY906" s="51"/>
      <c r="BZ906" s="51"/>
      <c r="CA906" s="51"/>
      <c r="CB906" s="51"/>
      <c r="CC906" s="51"/>
      <c r="CD906" s="51"/>
      <c r="CE906" s="51"/>
      <c r="CF906" s="51"/>
      <c r="CG906" s="51"/>
      <c r="CH906" s="51"/>
      <c r="CI906" s="51"/>
      <c r="CJ906" s="51"/>
      <c r="CK906" s="51"/>
      <c r="CL906" s="51"/>
      <c r="CM906" s="51"/>
      <c r="CN906" s="51"/>
      <c r="CO906" s="51"/>
      <c r="CP906" s="51"/>
      <c r="CQ906" s="51"/>
      <c r="CR906" s="51"/>
      <c r="CS906" s="51"/>
      <c r="CT906" s="51"/>
      <c r="CU906" s="51"/>
      <c r="CV906" s="51"/>
      <c r="CW906" s="51"/>
      <c r="CX906" s="51"/>
      <c r="CY906" s="51"/>
      <c r="CZ906" s="51"/>
      <c r="DA906" s="51"/>
      <c r="DB906" s="51"/>
      <c r="DC906" s="51"/>
      <c r="DD906" s="51"/>
      <c r="DE906" s="51"/>
      <c r="DF906" s="51"/>
      <c r="DG906" s="51"/>
    </row>
    <row r="907">
      <c r="A907" s="51"/>
      <c r="B907" s="136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51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51"/>
      <c r="BH907" s="51"/>
      <c r="BI907" s="51"/>
      <c r="BJ907" s="51"/>
      <c r="BK907" s="51"/>
      <c r="BL907" s="51"/>
      <c r="BM907" s="51"/>
      <c r="BN907" s="51"/>
      <c r="BO907" s="51"/>
      <c r="BP907" s="51"/>
      <c r="BQ907" s="51"/>
      <c r="BR907" s="51"/>
      <c r="BS907" s="51"/>
      <c r="BT907" s="51"/>
      <c r="BU907" s="51"/>
      <c r="BV907" s="51"/>
      <c r="BW907" s="51"/>
      <c r="BX907" s="51"/>
      <c r="BY907" s="51"/>
      <c r="BZ907" s="51"/>
      <c r="CA907" s="51"/>
      <c r="CB907" s="51"/>
      <c r="CC907" s="51"/>
      <c r="CD907" s="51"/>
      <c r="CE907" s="51"/>
      <c r="CF907" s="51"/>
      <c r="CG907" s="51"/>
      <c r="CH907" s="51"/>
      <c r="CI907" s="51"/>
      <c r="CJ907" s="51"/>
      <c r="CK907" s="51"/>
      <c r="CL907" s="51"/>
      <c r="CM907" s="51"/>
      <c r="CN907" s="51"/>
      <c r="CO907" s="51"/>
      <c r="CP907" s="51"/>
      <c r="CQ907" s="51"/>
      <c r="CR907" s="51"/>
      <c r="CS907" s="51"/>
      <c r="CT907" s="51"/>
      <c r="CU907" s="51"/>
      <c r="CV907" s="51"/>
      <c r="CW907" s="51"/>
      <c r="CX907" s="51"/>
      <c r="CY907" s="51"/>
      <c r="CZ907" s="51"/>
      <c r="DA907" s="51"/>
      <c r="DB907" s="51"/>
      <c r="DC907" s="51"/>
      <c r="DD907" s="51"/>
      <c r="DE907" s="51"/>
      <c r="DF907" s="51"/>
      <c r="DG907" s="51"/>
    </row>
    <row r="908">
      <c r="A908" s="51"/>
      <c r="B908" s="136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51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51"/>
      <c r="BH908" s="51"/>
      <c r="BI908" s="51"/>
      <c r="BJ908" s="51"/>
      <c r="BK908" s="51"/>
      <c r="BL908" s="51"/>
      <c r="BM908" s="51"/>
      <c r="BN908" s="51"/>
      <c r="BO908" s="51"/>
      <c r="BP908" s="51"/>
      <c r="BQ908" s="51"/>
      <c r="BR908" s="51"/>
      <c r="BS908" s="51"/>
      <c r="BT908" s="51"/>
      <c r="BU908" s="51"/>
      <c r="BV908" s="51"/>
      <c r="BW908" s="51"/>
      <c r="BX908" s="51"/>
      <c r="BY908" s="51"/>
      <c r="BZ908" s="51"/>
      <c r="CA908" s="51"/>
      <c r="CB908" s="51"/>
      <c r="CC908" s="51"/>
      <c r="CD908" s="51"/>
      <c r="CE908" s="51"/>
      <c r="CF908" s="51"/>
      <c r="CG908" s="51"/>
      <c r="CH908" s="51"/>
      <c r="CI908" s="51"/>
      <c r="CJ908" s="51"/>
      <c r="CK908" s="51"/>
      <c r="CL908" s="51"/>
      <c r="CM908" s="51"/>
      <c r="CN908" s="51"/>
      <c r="CO908" s="51"/>
      <c r="CP908" s="51"/>
      <c r="CQ908" s="51"/>
      <c r="CR908" s="51"/>
      <c r="CS908" s="51"/>
      <c r="CT908" s="51"/>
      <c r="CU908" s="51"/>
      <c r="CV908" s="51"/>
      <c r="CW908" s="51"/>
      <c r="CX908" s="51"/>
      <c r="CY908" s="51"/>
      <c r="CZ908" s="51"/>
      <c r="DA908" s="51"/>
      <c r="DB908" s="51"/>
      <c r="DC908" s="51"/>
      <c r="DD908" s="51"/>
      <c r="DE908" s="51"/>
      <c r="DF908" s="51"/>
      <c r="DG908" s="51"/>
    </row>
    <row r="909">
      <c r="A909" s="51"/>
      <c r="B909" s="136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51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51"/>
      <c r="BH909" s="51"/>
      <c r="BI909" s="51"/>
      <c r="BJ909" s="51"/>
      <c r="BK909" s="51"/>
      <c r="BL909" s="51"/>
      <c r="BM909" s="51"/>
      <c r="BN909" s="51"/>
      <c r="BO909" s="51"/>
      <c r="BP909" s="51"/>
      <c r="BQ909" s="51"/>
      <c r="BR909" s="51"/>
      <c r="BS909" s="51"/>
      <c r="BT909" s="51"/>
      <c r="BU909" s="51"/>
      <c r="BV909" s="51"/>
      <c r="BW909" s="51"/>
      <c r="BX909" s="51"/>
      <c r="BY909" s="51"/>
      <c r="BZ909" s="51"/>
      <c r="CA909" s="51"/>
      <c r="CB909" s="51"/>
      <c r="CC909" s="51"/>
      <c r="CD909" s="51"/>
      <c r="CE909" s="51"/>
      <c r="CF909" s="51"/>
      <c r="CG909" s="51"/>
      <c r="CH909" s="51"/>
      <c r="CI909" s="51"/>
      <c r="CJ909" s="51"/>
      <c r="CK909" s="51"/>
      <c r="CL909" s="51"/>
      <c r="CM909" s="51"/>
      <c r="CN909" s="51"/>
      <c r="CO909" s="51"/>
      <c r="CP909" s="51"/>
      <c r="CQ909" s="51"/>
      <c r="CR909" s="51"/>
      <c r="CS909" s="51"/>
      <c r="CT909" s="51"/>
      <c r="CU909" s="51"/>
      <c r="CV909" s="51"/>
      <c r="CW909" s="51"/>
      <c r="CX909" s="51"/>
      <c r="CY909" s="51"/>
      <c r="CZ909" s="51"/>
      <c r="DA909" s="51"/>
      <c r="DB909" s="51"/>
      <c r="DC909" s="51"/>
      <c r="DD909" s="51"/>
      <c r="DE909" s="51"/>
      <c r="DF909" s="51"/>
      <c r="DG909" s="51"/>
    </row>
    <row r="910">
      <c r="A910" s="51"/>
      <c r="B910" s="136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51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51"/>
      <c r="BH910" s="51"/>
      <c r="BI910" s="51"/>
      <c r="BJ910" s="51"/>
      <c r="BK910" s="51"/>
      <c r="BL910" s="51"/>
      <c r="BM910" s="51"/>
      <c r="BN910" s="51"/>
      <c r="BO910" s="51"/>
      <c r="BP910" s="51"/>
      <c r="BQ910" s="51"/>
      <c r="BR910" s="51"/>
      <c r="BS910" s="51"/>
      <c r="BT910" s="51"/>
      <c r="BU910" s="51"/>
      <c r="BV910" s="51"/>
      <c r="BW910" s="51"/>
      <c r="BX910" s="51"/>
      <c r="BY910" s="51"/>
      <c r="BZ910" s="51"/>
      <c r="CA910" s="51"/>
      <c r="CB910" s="51"/>
      <c r="CC910" s="51"/>
      <c r="CD910" s="51"/>
      <c r="CE910" s="51"/>
      <c r="CF910" s="51"/>
      <c r="CG910" s="51"/>
      <c r="CH910" s="51"/>
      <c r="CI910" s="51"/>
      <c r="CJ910" s="51"/>
      <c r="CK910" s="51"/>
      <c r="CL910" s="51"/>
      <c r="CM910" s="51"/>
      <c r="CN910" s="51"/>
      <c r="CO910" s="51"/>
      <c r="CP910" s="51"/>
      <c r="CQ910" s="51"/>
      <c r="CR910" s="51"/>
      <c r="CS910" s="51"/>
      <c r="CT910" s="51"/>
      <c r="CU910" s="51"/>
      <c r="CV910" s="51"/>
      <c r="CW910" s="51"/>
      <c r="CX910" s="51"/>
      <c r="CY910" s="51"/>
      <c r="CZ910" s="51"/>
      <c r="DA910" s="51"/>
      <c r="DB910" s="51"/>
      <c r="DC910" s="51"/>
      <c r="DD910" s="51"/>
      <c r="DE910" s="51"/>
      <c r="DF910" s="51"/>
      <c r="DG910" s="51"/>
    </row>
    <row r="911">
      <c r="A911" s="51"/>
      <c r="B911" s="136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51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51"/>
      <c r="BH911" s="51"/>
      <c r="BI911" s="51"/>
      <c r="BJ911" s="51"/>
      <c r="BK911" s="51"/>
      <c r="BL911" s="51"/>
      <c r="BM911" s="51"/>
      <c r="BN911" s="51"/>
      <c r="BO911" s="51"/>
      <c r="BP911" s="51"/>
      <c r="BQ911" s="51"/>
      <c r="BR911" s="51"/>
      <c r="BS911" s="51"/>
      <c r="BT911" s="51"/>
      <c r="BU911" s="51"/>
      <c r="BV911" s="51"/>
      <c r="BW911" s="51"/>
      <c r="BX911" s="51"/>
      <c r="BY911" s="51"/>
      <c r="BZ911" s="51"/>
      <c r="CA911" s="51"/>
      <c r="CB911" s="51"/>
      <c r="CC911" s="51"/>
      <c r="CD911" s="51"/>
      <c r="CE911" s="51"/>
      <c r="CF911" s="51"/>
      <c r="CG911" s="51"/>
      <c r="CH911" s="51"/>
      <c r="CI911" s="51"/>
      <c r="CJ911" s="51"/>
      <c r="CK911" s="51"/>
      <c r="CL911" s="51"/>
      <c r="CM911" s="51"/>
      <c r="CN911" s="51"/>
      <c r="CO911" s="51"/>
      <c r="CP911" s="51"/>
      <c r="CQ911" s="51"/>
      <c r="CR911" s="51"/>
      <c r="CS911" s="51"/>
      <c r="CT911" s="51"/>
      <c r="CU911" s="51"/>
      <c r="CV911" s="51"/>
      <c r="CW911" s="51"/>
      <c r="CX911" s="51"/>
      <c r="CY911" s="51"/>
      <c r="CZ911" s="51"/>
      <c r="DA911" s="51"/>
      <c r="DB911" s="51"/>
      <c r="DC911" s="51"/>
      <c r="DD911" s="51"/>
      <c r="DE911" s="51"/>
      <c r="DF911" s="51"/>
      <c r="DG911" s="51"/>
    </row>
    <row r="912">
      <c r="A912" s="51"/>
      <c r="B912" s="136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51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51"/>
      <c r="BH912" s="51"/>
      <c r="BI912" s="51"/>
      <c r="BJ912" s="51"/>
      <c r="BK912" s="51"/>
      <c r="BL912" s="51"/>
      <c r="BM912" s="51"/>
      <c r="BN912" s="51"/>
      <c r="BO912" s="51"/>
      <c r="BP912" s="51"/>
      <c r="BQ912" s="51"/>
      <c r="BR912" s="51"/>
      <c r="BS912" s="51"/>
      <c r="BT912" s="51"/>
      <c r="BU912" s="51"/>
      <c r="BV912" s="51"/>
      <c r="BW912" s="51"/>
      <c r="BX912" s="51"/>
      <c r="BY912" s="51"/>
      <c r="BZ912" s="51"/>
      <c r="CA912" s="51"/>
      <c r="CB912" s="51"/>
      <c r="CC912" s="51"/>
      <c r="CD912" s="51"/>
      <c r="CE912" s="51"/>
      <c r="CF912" s="51"/>
      <c r="CG912" s="51"/>
      <c r="CH912" s="51"/>
      <c r="CI912" s="51"/>
      <c r="CJ912" s="51"/>
      <c r="CK912" s="51"/>
      <c r="CL912" s="51"/>
      <c r="CM912" s="51"/>
      <c r="CN912" s="51"/>
      <c r="CO912" s="51"/>
      <c r="CP912" s="51"/>
      <c r="CQ912" s="51"/>
      <c r="CR912" s="51"/>
      <c r="CS912" s="51"/>
      <c r="CT912" s="51"/>
      <c r="CU912" s="51"/>
      <c r="CV912" s="51"/>
      <c r="CW912" s="51"/>
      <c r="CX912" s="51"/>
      <c r="CY912" s="51"/>
      <c r="CZ912" s="51"/>
      <c r="DA912" s="51"/>
      <c r="DB912" s="51"/>
      <c r="DC912" s="51"/>
      <c r="DD912" s="51"/>
      <c r="DE912" s="51"/>
      <c r="DF912" s="51"/>
      <c r="DG912" s="51"/>
    </row>
    <row r="913">
      <c r="A913" s="51"/>
      <c r="B913" s="136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51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51"/>
      <c r="BH913" s="51"/>
      <c r="BI913" s="51"/>
      <c r="BJ913" s="51"/>
      <c r="BK913" s="51"/>
      <c r="BL913" s="51"/>
      <c r="BM913" s="51"/>
      <c r="BN913" s="51"/>
      <c r="BO913" s="51"/>
      <c r="BP913" s="51"/>
      <c r="BQ913" s="51"/>
      <c r="BR913" s="51"/>
      <c r="BS913" s="51"/>
      <c r="BT913" s="51"/>
      <c r="BU913" s="51"/>
      <c r="BV913" s="51"/>
      <c r="BW913" s="51"/>
      <c r="BX913" s="51"/>
      <c r="BY913" s="51"/>
      <c r="BZ913" s="51"/>
      <c r="CA913" s="51"/>
      <c r="CB913" s="51"/>
      <c r="CC913" s="51"/>
      <c r="CD913" s="51"/>
      <c r="CE913" s="51"/>
      <c r="CF913" s="51"/>
      <c r="CG913" s="51"/>
      <c r="CH913" s="51"/>
      <c r="CI913" s="51"/>
      <c r="CJ913" s="51"/>
      <c r="CK913" s="51"/>
      <c r="CL913" s="51"/>
      <c r="CM913" s="51"/>
      <c r="CN913" s="51"/>
      <c r="CO913" s="51"/>
      <c r="CP913" s="51"/>
      <c r="CQ913" s="51"/>
      <c r="CR913" s="51"/>
      <c r="CS913" s="51"/>
      <c r="CT913" s="51"/>
      <c r="CU913" s="51"/>
      <c r="CV913" s="51"/>
      <c r="CW913" s="51"/>
      <c r="CX913" s="51"/>
      <c r="CY913" s="51"/>
      <c r="CZ913" s="51"/>
      <c r="DA913" s="51"/>
      <c r="DB913" s="51"/>
      <c r="DC913" s="51"/>
      <c r="DD913" s="51"/>
      <c r="DE913" s="51"/>
      <c r="DF913" s="51"/>
      <c r="DG913" s="51"/>
    </row>
    <row r="914">
      <c r="A914" s="51"/>
      <c r="B914" s="136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51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51"/>
      <c r="BH914" s="51"/>
      <c r="BI914" s="51"/>
      <c r="BJ914" s="51"/>
      <c r="BK914" s="51"/>
      <c r="BL914" s="51"/>
      <c r="BM914" s="51"/>
      <c r="BN914" s="51"/>
      <c r="BO914" s="51"/>
      <c r="BP914" s="51"/>
      <c r="BQ914" s="51"/>
      <c r="BR914" s="51"/>
      <c r="BS914" s="51"/>
      <c r="BT914" s="51"/>
      <c r="BU914" s="51"/>
      <c r="BV914" s="51"/>
      <c r="BW914" s="51"/>
      <c r="BX914" s="51"/>
      <c r="BY914" s="51"/>
      <c r="BZ914" s="51"/>
      <c r="CA914" s="51"/>
      <c r="CB914" s="51"/>
      <c r="CC914" s="51"/>
      <c r="CD914" s="51"/>
      <c r="CE914" s="51"/>
      <c r="CF914" s="51"/>
      <c r="CG914" s="51"/>
      <c r="CH914" s="51"/>
      <c r="CI914" s="51"/>
      <c r="CJ914" s="51"/>
      <c r="CK914" s="51"/>
      <c r="CL914" s="51"/>
      <c r="CM914" s="51"/>
      <c r="CN914" s="51"/>
      <c r="CO914" s="51"/>
      <c r="CP914" s="51"/>
      <c r="CQ914" s="51"/>
      <c r="CR914" s="51"/>
      <c r="CS914" s="51"/>
      <c r="CT914" s="51"/>
      <c r="CU914" s="51"/>
      <c r="CV914" s="51"/>
      <c r="CW914" s="51"/>
      <c r="CX914" s="51"/>
      <c r="CY914" s="51"/>
      <c r="CZ914" s="51"/>
      <c r="DA914" s="51"/>
      <c r="DB914" s="51"/>
      <c r="DC914" s="51"/>
      <c r="DD914" s="51"/>
      <c r="DE914" s="51"/>
      <c r="DF914" s="51"/>
      <c r="DG914" s="51"/>
    </row>
    <row r="915">
      <c r="A915" s="51"/>
      <c r="B915" s="136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51"/>
      <c r="BH915" s="51"/>
      <c r="BI915" s="51"/>
      <c r="BJ915" s="51"/>
      <c r="BK915" s="51"/>
      <c r="BL915" s="51"/>
      <c r="BM915" s="51"/>
      <c r="BN915" s="51"/>
      <c r="BO915" s="51"/>
      <c r="BP915" s="51"/>
      <c r="BQ915" s="51"/>
      <c r="BR915" s="51"/>
      <c r="BS915" s="51"/>
      <c r="BT915" s="51"/>
      <c r="BU915" s="51"/>
      <c r="BV915" s="51"/>
      <c r="BW915" s="51"/>
      <c r="BX915" s="51"/>
      <c r="BY915" s="51"/>
      <c r="BZ915" s="51"/>
      <c r="CA915" s="51"/>
      <c r="CB915" s="51"/>
      <c r="CC915" s="51"/>
      <c r="CD915" s="51"/>
      <c r="CE915" s="51"/>
      <c r="CF915" s="51"/>
      <c r="CG915" s="51"/>
      <c r="CH915" s="51"/>
      <c r="CI915" s="51"/>
      <c r="CJ915" s="51"/>
      <c r="CK915" s="51"/>
      <c r="CL915" s="51"/>
      <c r="CM915" s="51"/>
      <c r="CN915" s="51"/>
      <c r="CO915" s="51"/>
      <c r="CP915" s="51"/>
      <c r="CQ915" s="51"/>
      <c r="CR915" s="51"/>
      <c r="CS915" s="51"/>
      <c r="CT915" s="51"/>
      <c r="CU915" s="51"/>
      <c r="CV915" s="51"/>
      <c r="CW915" s="51"/>
      <c r="CX915" s="51"/>
      <c r="CY915" s="51"/>
      <c r="CZ915" s="51"/>
      <c r="DA915" s="51"/>
      <c r="DB915" s="51"/>
      <c r="DC915" s="51"/>
      <c r="DD915" s="51"/>
      <c r="DE915" s="51"/>
      <c r="DF915" s="51"/>
      <c r="DG915" s="51"/>
    </row>
    <row r="916">
      <c r="A916" s="51"/>
      <c r="B916" s="136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51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51"/>
      <c r="BH916" s="51"/>
      <c r="BI916" s="51"/>
      <c r="BJ916" s="51"/>
      <c r="BK916" s="51"/>
      <c r="BL916" s="51"/>
      <c r="BM916" s="51"/>
      <c r="BN916" s="51"/>
      <c r="BO916" s="51"/>
      <c r="BP916" s="51"/>
      <c r="BQ916" s="51"/>
      <c r="BR916" s="51"/>
      <c r="BS916" s="51"/>
      <c r="BT916" s="51"/>
      <c r="BU916" s="51"/>
      <c r="BV916" s="51"/>
      <c r="BW916" s="51"/>
      <c r="BX916" s="51"/>
      <c r="BY916" s="51"/>
      <c r="BZ916" s="51"/>
      <c r="CA916" s="51"/>
      <c r="CB916" s="51"/>
      <c r="CC916" s="51"/>
      <c r="CD916" s="51"/>
      <c r="CE916" s="51"/>
      <c r="CF916" s="51"/>
      <c r="CG916" s="51"/>
      <c r="CH916" s="51"/>
      <c r="CI916" s="51"/>
      <c r="CJ916" s="51"/>
      <c r="CK916" s="51"/>
      <c r="CL916" s="51"/>
      <c r="CM916" s="51"/>
      <c r="CN916" s="51"/>
      <c r="CO916" s="51"/>
      <c r="CP916" s="51"/>
      <c r="CQ916" s="51"/>
      <c r="CR916" s="51"/>
      <c r="CS916" s="51"/>
      <c r="CT916" s="51"/>
      <c r="CU916" s="51"/>
      <c r="CV916" s="51"/>
      <c r="CW916" s="51"/>
      <c r="CX916" s="51"/>
      <c r="CY916" s="51"/>
      <c r="CZ916" s="51"/>
      <c r="DA916" s="51"/>
      <c r="DB916" s="51"/>
      <c r="DC916" s="51"/>
      <c r="DD916" s="51"/>
      <c r="DE916" s="51"/>
      <c r="DF916" s="51"/>
      <c r="DG916" s="51"/>
    </row>
    <row r="917">
      <c r="A917" s="51"/>
      <c r="B917" s="136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51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51"/>
      <c r="BH917" s="51"/>
      <c r="BI917" s="51"/>
      <c r="BJ917" s="51"/>
      <c r="BK917" s="51"/>
      <c r="BL917" s="51"/>
      <c r="BM917" s="51"/>
      <c r="BN917" s="51"/>
      <c r="BO917" s="51"/>
      <c r="BP917" s="51"/>
      <c r="BQ917" s="51"/>
      <c r="BR917" s="51"/>
      <c r="BS917" s="51"/>
      <c r="BT917" s="51"/>
      <c r="BU917" s="51"/>
      <c r="BV917" s="51"/>
      <c r="BW917" s="51"/>
      <c r="BX917" s="51"/>
      <c r="BY917" s="51"/>
      <c r="BZ917" s="51"/>
      <c r="CA917" s="51"/>
      <c r="CB917" s="51"/>
      <c r="CC917" s="51"/>
      <c r="CD917" s="51"/>
      <c r="CE917" s="51"/>
      <c r="CF917" s="51"/>
      <c r="CG917" s="51"/>
      <c r="CH917" s="51"/>
      <c r="CI917" s="51"/>
      <c r="CJ917" s="51"/>
      <c r="CK917" s="51"/>
      <c r="CL917" s="51"/>
      <c r="CM917" s="51"/>
      <c r="CN917" s="51"/>
      <c r="CO917" s="51"/>
      <c r="CP917" s="51"/>
      <c r="CQ917" s="51"/>
      <c r="CR917" s="51"/>
      <c r="CS917" s="51"/>
      <c r="CT917" s="51"/>
      <c r="CU917" s="51"/>
      <c r="CV917" s="51"/>
      <c r="CW917" s="51"/>
      <c r="CX917" s="51"/>
      <c r="CY917" s="51"/>
      <c r="CZ917" s="51"/>
      <c r="DA917" s="51"/>
      <c r="DB917" s="51"/>
      <c r="DC917" s="51"/>
      <c r="DD917" s="51"/>
      <c r="DE917" s="51"/>
      <c r="DF917" s="51"/>
      <c r="DG917" s="51"/>
    </row>
    <row r="918">
      <c r="A918" s="51"/>
      <c r="B918" s="136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51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51"/>
      <c r="BH918" s="51"/>
      <c r="BI918" s="51"/>
      <c r="BJ918" s="51"/>
      <c r="BK918" s="51"/>
      <c r="BL918" s="51"/>
      <c r="BM918" s="51"/>
      <c r="BN918" s="51"/>
      <c r="BO918" s="51"/>
      <c r="BP918" s="51"/>
      <c r="BQ918" s="51"/>
      <c r="BR918" s="51"/>
      <c r="BS918" s="51"/>
      <c r="BT918" s="51"/>
      <c r="BU918" s="51"/>
      <c r="BV918" s="51"/>
      <c r="BW918" s="51"/>
      <c r="BX918" s="51"/>
      <c r="BY918" s="51"/>
      <c r="BZ918" s="51"/>
      <c r="CA918" s="51"/>
      <c r="CB918" s="51"/>
      <c r="CC918" s="51"/>
      <c r="CD918" s="51"/>
      <c r="CE918" s="51"/>
      <c r="CF918" s="51"/>
      <c r="CG918" s="51"/>
      <c r="CH918" s="51"/>
      <c r="CI918" s="51"/>
      <c r="CJ918" s="51"/>
      <c r="CK918" s="51"/>
      <c r="CL918" s="51"/>
      <c r="CM918" s="51"/>
      <c r="CN918" s="51"/>
      <c r="CO918" s="51"/>
      <c r="CP918" s="51"/>
      <c r="CQ918" s="51"/>
      <c r="CR918" s="51"/>
      <c r="CS918" s="51"/>
      <c r="CT918" s="51"/>
      <c r="CU918" s="51"/>
      <c r="CV918" s="51"/>
      <c r="CW918" s="51"/>
      <c r="CX918" s="51"/>
      <c r="CY918" s="51"/>
      <c r="CZ918" s="51"/>
      <c r="DA918" s="51"/>
      <c r="DB918" s="51"/>
      <c r="DC918" s="51"/>
      <c r="DD918" s="51"/>
      <c r="DE918" s="51"/>
      <c r="DF918" s="51"/>
      <c r="DG918" s="51"/>
    </row>
    <row r="919">
      <c r="A919" s="51"/>
      <c r="B919" s="136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51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51"/>
      <c r="BH919" s="51"/>
      <c r="BI919" s="51"/>
      <c r="BJ919" s="51"/>
      <c r="BK919" s="51"/>
      <c r="BL919" s="51"/>
      <c r="BM919" s="51"/>
      <c r="BN919" s="51"/>
      <c r="BO919" s="51"/>
      <c r="BP919" s="51"/>
      <c r="BQ919" s="51"/>
      <c r="BR919" s="51"/>
      <c r="BS919" s="51"/>
      <c r="BT919" s="51"/>
      <c r="BU919" s="51"/>
      <c r="BV919" s="51"/>
      <c r="BW919" s="51"/>
      <c r="BX919" s="51"/>
      <c r="BY919" s="51"/>
      <c r="BZ919" s="51"/>
      <c r="CA919" s="51"/>
      <c r="CB919" s="51"/>
      <c r="CC919" s="51"/>
      <c r="CD919" s="51"/>
      <c r="CE919" s="51"/>
      <c r="CF919" s="51"/>
      <c r="CG919" s="51"/>
      <c r="CH919" s="51"/>
      <c r="CI919" s="51"/>
      <c r="CJ919" s="51"/>
      <c r="CK919" s="51"/>
      <c r="CL919" s="51"/>
      <c r="CM919" s="51"/>
      <c r="CN919" s="51"/>
      <c r="CO919" s="51"/>
      <c r="CP919" s="51"/>
      <c r="CQ919" s="51"/>
      <c r="CR919" s="51"/>
      <c r="CS919" s="51"/>
      <c r="CT919" s="51"/>
      <c r="CU919" s="51"/>
      <c r="CV919" s="51"/>
      <c r="CW919" s="51"/>
      <c r="CX919" s="51"/>
      <c r="CY919" s="51"/>
      <c r="CZ919" s="51"/>
      <c r="DA919" s="51"/>
      <c r="DB919" s="51"/>
      <c r="DC919" s="51"/>
      <c r="DD919" s="51"/>
      <c r="DE919" s="51"/>
      <c r="DF919" s="51"/>
      <c r="DG919" s="51"/>
    </row>
    <row r="920">
      <c r="A920" s="51"/>
      <c r="B920" s="136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1"/>
      <c r="BH920" s="51"/>
      <c r="BI920" s="51"/>
      <c r="BJ920" s="51"/>
      <c r="BK920" s="51"/>
      <c r="BL920" s="51"/>
      <c r="BM920" s="51"/>
      <c r="BN920" s="51"/>
      <c r="BO920" s="51"/>
      <c r="BP920" s="51"/>
      <c r="BQ920" s="51"/>
      <c r="BR920" s="51"/>
      <c r="BS920" s="51"/>
      <c r="BT920" s="51"/>
      <c r="BU920" s="51"/>
      <c r="BV920" s="51"/>
      <c r="BW920" s="51"/>
      <c r="BX920" s="51"/>
      <c r="BY920" s="51"/>
      <c r="BZ920" s="51"/>
      <c r="CA920" s="51"/>
      <c r="CB920" s="51"/>
      <c r="CC920" s="51"/>
      <c r="CD920" s="51"/>
      <c r="CE920" s="51"/>
      <c r="CF920" s="51"/>
      <c r="CG920" s="51"/>
      <c r="CH920" s="51"/>
      <c r="CI920" s="51"/>
      <c r="CJ920" s="51"/>
      <c r="CK920" s="51"/>
      <c r="CL920" s="51"/>
      <c r="CM920" s="51"/>
      <c r="CN920" s="51"/>
      <c r="CO920" s="51"/>
      <c r="CP920" s="51"/>
      <c r="CQ920" s="51"/>
      <c r="CR920" s="51"/>
      <c r="CS920" s="51"/>
      <c r="CT920" s="51"/>
      <c r="CU920" s="51"/>
      <c r="CV920" s="51"/>
      <c r="CW920" s="51"/>
      <c r="CX920" s="51"/>
      <c r="CY920" s="51"/>
      <c r="CZ920" s="51"/>
      <c r="DA920" s="51"/>
      <c r="DB920" s="51"/>
      <c r="DC920" s="51"/>
      <c r="DD920" s="51"/>
      <c r="DE920" s="51"/>
      <c r="DF920" s="51"/>
      <c r="DG920" s="51"/>
    </row>
    <row r="921">
      <c r="A921" s="51"/>
      <c r="B921" s="136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51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51"/>
      <c r="BH921" s="51"/>
      <c r="BI921" s="51"/>
      <c r="BJ921" s="51"/>
      <c r="BK921" s="51"/>
      <c r="BL921" s="51"/>
      <c r="BM921" s="51"/>
      <c r="BN921" s="51"/>
      <c r="BO921" s="51"/>
      <c r="BP921" s="51"/>
      <c r="BQ921" s="51"/>
      <c r="BR921" s="51"/>
      <c r="BS921" s="51"/>
      <c r="BT921" s="51"/>
      <c r="BU921" s="51"/>
      <c r="BV921" s="51"/>
      <c r="BW921" s="51"/>
      <c r="BX921" s="51"/>
      <c r="BY921" s="51"/>
      <c r="BZ921" s="51"/>
      <c r="CA921" s="51"/>
      <c r="CB921" s="51"/>
      <c r="CC921" s="51"/>
      <c r="CD921" s="51"/>
      <c r="CE921" s="51"/>
      <c r="CF921" s="51"/>
      <c r="CG921" s="51"/>
      <c r="CH921" s="51"/>
      <c r="CI921" s="51"/>
      <c r="CJ921" s="51"/>
      <c r="CK921" s="51"/>
      <c r="CL921" s="51"/>
      <c r="CM921" s="51"/>
      <c r="CN921" s="51"/>
      <c r="CO921" s="51"/>
      <c r="CP921" s="51"/>
      <c r="CQ921" s="51"/>
      <c r="CR921" s="51"/>
      <c r="CS921" s="51"/>
      <c r="CT921" s="51"/>
      <c r="CU921" s="51"/>
      <c r="CV921" s="51"/>
      <c r="CW921" s="51"/>
      <c r="CX921" s="51"/>
      <c r="CY921" s="51"/>
      <c r="CZ921" s="51"/>
      <c r="DA921" s="51"/>
      <c r="DB921" s="51"/>
      <c r="DC921" s="51"/>
      <c r="DD921" s="51"/>
      <c r="DE921" s="51"/>
      <c r="DF921" s="51"/>
      <c r="DG921" s="51"/>
    </row>
    <row r="922">
      <c r="A922" s="51"/>
      <c r="B922" s="136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51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51"/>
      <c r="BH922" s="51"/>
      <c r="BI922" s="51"/>
      <c r="BJ922" s="51"/>
      <c r="BK922" s="51"/>
      <c r="BL922" s="51"/>
      <c r="BM922" s="51"/>
      <c r="BN922" s="51"/>
      <c r="BO922" s="51"/>
      <c r="BP922" s="51"/>
      <c r="BQ922" s="51"/>
      <c r="BR922" s="51"/>
      <c r="BS922" s="51"/>
      <c r="BT922" s="51"/>
      <c r="BU922" s="51"/>
      <c r="BV922" s="51"/>
      <c r="BW922" s="51"/>
      <c r="BX922" s="51"/>
      <c r="BY922" s="51"/>
      <c r="BZ922" s="51"/>
      <c r="CA922" s="51"/>
      <c r="CB922" s="51"/>
      <c r="CC922" s="51"/>
      <c r="CD922" s="51"/>
      <c r="CE922" s="51"/>
      <c r="CF922" s="51"/>
      <c r="CG922" s="51"/>
      <c r="CH922" s="51"/>
      <c r="CI922" s="51"/>
      <c r="CJ922" s="51"/>
      <c r="CK922" s="51"/>
      <c r="CL922" s="51"/>
      <c r="CM922" s="51"/>
      <c r="CN922" s="51"/>
      <c r="CO922" s="51"/>
      <c r="CP922" s="51"/>
      <c r="CQ922" s="51"/>
      <c r="CR922" s="51"/>
      <c r="CS922" s="51"/>
      <c r="CT922" s="51"/>
      <c r="CU922" s="51"/>
      <c r="CV922" s="51"/>
      <c r="CW922" s="51"/>
      <c r="CX922" s="51"/>
      <c r="CY922" s="51"/>
      <c r="CZ922" s="51"/>
      <c r="DA922" s="51"/>
      <c r="DB922" s="51"/>
      <c r="DC922" s="51"/>
      <c r="DD922" s="51"/>
      <c r="DE922" s="51"/>
      <c r="DF922" s="51"/>
      <c r="DG922" s="51"/>
    </row>
    <row r="923">
      <c r="A923" s="51"/>
      <c r="B923" s="136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51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51"/>
      <c r="BH923" s="51"/>
      <c r="BI923" s="51"/>
      <c r="BJ923" s="51"/>
      <c r="BK923" s="51"/>
      <c r="BL923" s="51"/>
      <c r="BM923" s="51"/>
      <c r="BN923" s="51"/>
      <c r="BO923" s="51"/>
      <c r="BP923" s="51"/>
      <c r="BQ923" s="51"/>
      <c r="BR923" s="51"/>
      <c r="BS923" s="51"/>
      <c r="BT923" s="51"/>
      <c r="BU923" s="51"/>
      <c r="BV923" s="51"/>
      <c r="BW923" s="51"/>
      <c r="BX923" s="51"/>
      <c r="BY923" s="51"/>
      <c r="BZ923" s="51"/>
      <c r="CA923" s="51"/>
      <c r="CB923" s="51"/>
      <c r="CC923" s="51"/>
      <c r="CD923" s="51"/>
      <c r="CE923" s="51"/>
      <c r="CF923" s="51"/>
      <c r="CG923" s="51"/>
      <c r="CH923" s="51"/>
      <c r="CI923" s="51"/>
      <c r="CJ923" s="51"/>
      <c r="CK923" s="51"/>
      <c r="CL923" s="51"/>
      <c r="CM923" s="51"/>
      <c r="CN923" s="51"/>
      <c r="CO923" s="51"/>
      <c r="CP923" s="51"/>
      <c r="CQ923" s="51"/>
      <c r="CR923" s="51"/>
      <c r="CS923" s="51"/>
      <c r="CT923" s="51"/>
      <c r="CU923" s="51"/>
      <c r="CV923" s="51"/>
      <c r="CW923" s="51"/>
      <c r="CX923" s="51"/>
      <c r="CY923" s="51"/>
      <c r="CZ923" s="51"/>
      <c r="DA923" s="51"/>
      <c r="DB923" s="51"/>
      <c r="DC923" s="51"/>
      <c r="DD923" s="51"/>
      <c r="DE923" s="51"/>
      <c r="DF923" s="51"/>
      <c r="DG923" s="51"/>
    </row>
    <row r="924">
      <c r="A924" s="51"/>
      <c r="B924" s="136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51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51"/>
      <c r="BH924" s="51"/>
      <c r="BI924" s="51"/>
      <c r="BJ924" s="51"/>
      <c r="BK924" s="51"/>
      <c r="BL924" s="51"/>
      <c r="BM924" s="51"/>
      <c r="BN924" s="51"/>
      <c r="BO924" s="51"/>
      <c r="BP924" s="51"/>
      <c r="BQ924" s="51"/>
      <c r="BR924" s="51"/>
      <c r="BS924" s="51"/>
      <c r="BT924" s="51"/>
      <c r="BU924" s="51"/>
      <c r="BV924" s="51"/>
      <c r="BW924" s="51"/>
      <c r="BX924" s="51"/>
      <c r="BY924" s="51"/>
      <c r="BZ924" s="51"/>
      <c r="CA924" s="51"/>
      <c r="CB924" s="51"/>
      <c r="CC924" s="51"/>
      <c r="CD924" s="51"/>
      <c r="CE924" s="51"/>
      <c r="CF924" s="51"/>
      <c r="CG924" s="51"/>
      <c r="CH924" s="51"/>
      <c r="CI924" s="51"/>
      <c r="CJ924" s="51"/>
      <c r="CK924" s="51"/>
      <c r="CL924" s="51"/>
      <c r="CM924" s="51"/>
      <c r="CN924" s="51"/>
      <c r="CO924" s="51"/>
      <c r="CP924" s="51"/>
      <c r="CQ924" s="51"/>
      <c r="CR924" s="51"/>
      <c r="CS924" s="51"/>
      <c r="CT924" s="51"/>
      <c r="CU924" s="51"/>
      <c r="CV924" s="51"/>
      <c r="CW924" s="51"/>
      <c r="CX924" s="51"/>
      <c r="CY924" s="51"/>
      <c r="CZ924" s="51"/>
      <c r="DA924" s="51"/>
      <c r="DB924" s="51"/>
      <c r="DC924" s="51"/>
      <c r="DD924" s="51"/>
      <c r="DE924" s="51"/>
      <c r="DF924" s="51"/>
      <c r="DG924" s="51"/>
    </row>
    <row r="925">
      <c r="A925" s="51"/>
      <c r="B925" s="136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51"/>
      <c r="BH925" s="51"/>
      <c r="BI925" s="51"/>
      <c r="BJ925" s="51"/>
      <c r="BK925" s="51"/>
      <c r="BL925" s="51"/>
      <c r="BM925" s="51"/>
      <c r="BN925" s="51"/>
      <c r="BO925" s="51"/>
      <c r="BP925" s="51"/>
      <c r="BQ925" s="51"/>
      <c r="BR925" s="51"/>
      <c r="BS925" s="51"/>
      <c r="BT925" s="51"/>
      <c r="BU925" s="51"/>
      <c r="BV925" s="51"/>
      <c r="BW925" s="51"/>
      <c r="BX925" s="51"/>
      <c r="BY925" s="51"/>
      <c r="BZ925" s="51"/>
      <c r="CA925" s="51"/>
      <c r="CB925" s="51"/>
      <c r="CC925" s="51"/>
      <c r="CD925" s="51"/>
      <c r="CE925" s="51"/>
      <c r="CF925" s="51"/>
      <c r="CG925" s="51"/>
      <c r="CH925" s="51"/>
      <c r="CI925" s="51"/>
      <c r="CJ925" s="51"/>
      <c r="CK925" s="51"/>
      <c r="CL925" s="51"/>
      <c r="CM925" s="51"/>
      <c r="CN925" s="51"/>
      <c r="CO925" s="51"/>
      <c r="CP925" s="51"/>
      <c r="CQ925" s="51"/>
      <c r="CR925" s="51"/>
      <c r="CS925" s="51"/>
      <c r="CT925" s="51"/>
      <c r="CU925" s="51"/>
      <c r="CV925" s="51"/>
      <c r="CW925" s="51"/>
      <c r="CX925" s="51"/>
      <c r="CY925" s="51"/>
      <c r="CZ925" s="51"/>
      <c r="DA925" s="51"/>
      <c r="DB925" s="51"/>
      <c r="DC925" s="51"/>
      <c r="DD925" s="51"/>
      <c r="DE925" s="51"/>
      <c r="DF925" s="51"/>
      <c r="DG925" s="51"/>
    </row>
    <row r="926">
      <c r="A926" s="51"/>
      <c r="B926" s="136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51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51"/>
      <c r="BH926" s="51"/>
      <c r="BI926" s="51"/>
      <c r="BJ926" s="51"/>
      <c r="BK926" s="51"/>
      <c r="BL926" s="51"/>
      <c r="BM926" s="51"/>
      <c r="BN926" s="51"/>
      <c r="BO926" s="51"/>
      <c r="BP926" s="51"/>
      <c r="BQ926" s="51"/>
      <c r="BR926" s="51"/>
      <c r="BS926" s="51"/>
      <c r="BT926" s="51"/>
      <c r="BU926" s="51"/>
      <c r="BV926" s="51"/>
      <c r="BW926" s="51"/>
      <c r="BX926" s="51"/>
      <c r="BY926" s="51"/>
      <c r="BZ926" s="51"/>
      <c r="CA926" s="51"/>
      <c r="CB926" s="51"/>
      <c r="CC926" s="51"/>
      <c r="CD926" s="51"/>
      <c r="CE926" s="51"/>
      <c r="CF926" s="51"/>
      <c r="CG926" s="51"/>
      <c r="CH926" s="51"/>
      <c r="CI926" s="51"/>
      <c r="CJ926" s="51"/>
      <c r="CK926" s="51"/>
      <c r="CL926" s="51"/>
      <c r="CM926" s="51"/>
      <c r="CN926" s="51"/>
      <c r="CO926" s="51"/>
      <c r="CP926" s="51"/>
      <c r="CQ926" s="51"/>
      <c r="CR926" s="51"/>
      <c r="CS926" s="51"/>
      <c r="CT926" s="51"/>
      <c r="CU926" s="51"/>
      <c r="CV926" s="51"/>
      <c r="CW926" s="51"/>
      <c r="CX926" s="51"/>
      <c r="CY926" s="51"/>
      <c r="CZ926" s="51"/>
      <c r="DA926" s="51"/>
      <c r="DB926" s="51"/>
      <c r="DC926" s="51"/>
      <c r="DD926" s="51"/>
      <c r="DE926" s="51"/>
      <c r="DF926" s="51"/>
      <c r="DG926" s="51"/>
    </row>
    <row r="927">
      <c r="A927" s="51"/>
      <c r="B927" s="136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51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51"/>
      <c r="BH927" s="51"/>
      <c r="BI927" s="51"/>
      <c r="BJ927" s="51"/>
      <c r="BK927" s="51"/>
      <c r="BL927" s="51"/>
      <c r="BM927" s="51"/>
      <c r="BN927" s="51"/>
      <c r="BO927" s="51"/>
      <c r="BP927" s="51"/>
      <c r="BQ927" s="51"/>
      <c r="BR927" s="51"/>
      <c r="BS927" s="51"/>
      <c r="BT927" s="51"/>
      <c r="BU927" s="51"/>
      <c r="BV927" s="51"/>
      <c r="BW927" s="51"/>
      <c r="BX927" s="51"/>
      <c r="BY927" s="51"/>
      <c r="BZ927" s="51"/>
      <c r="CA927" s="51"/>
      <c r="CB927" s="51"/>
      <c r="CC927" s="51"/>
      <c r="CD927" s="51"/>
      <c r="CE927" s="51"/>
      <c r="CF927" s="51"/>
      <c r="CG927" s="51"/>
      <c r="CH927" s="51"/>
      <c r="CI927" s="51"/>
      <c r="CJ927" s="51"/>
      <c r="CK927" s="51"/>
      <c r="CL927" s="51"/>
      <c r="CM927" s="51"/>
      <c r="CN927" s="51"/>
      <c r="CO927" s="51"/>
      <c r="CP927" s="51"/>
      <c r="CQ927" s="51"/>
      <c r="CR927" s="51"/>
      <c r="CS927" s="51"/>
      <c r="CT927" s="51"/>
      <c r="CU927" s="51"/>
      <c r="CV927" s="51"/>
      <c r="CW927" s="51"/>
      <c r="CX927" s="51"/>
      <c r="CY927" s="51"/>
      <c r="CZ927" s="51"/>
      <c r="DA927" s="51"/>
      <c r="DB927" s="51"/>
      <c r="DC927" s="51"/>
      <c r="DD927" s="51"/>
      <c r="DE927" s="51"/>
      <c r="DF927" s="51"/>
      <c r="DG927" s="51"/>
    </row>
    <row r="928">
      <c r="A928" s="51"/>
      <c r="B928" s="136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51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51"/>
      <c r="BH928" s="51"/>
      <c r="BI928" s="51"/>
      <c r="BJ928" s="51"/>
      <c r="BK928" s="51"/>
      <c r="BL928" s="51"/>
      <c r="BM928" s="51"/>
      <c r="BN928" s="51"/>
      <c r="BO928" s="51"/>
      <c r="BP928" s="51"/>
      <c r="BQ928" s="51"/>
      <c r="BR928" s="51"/>
      <c r="BS928" s="51"/>
      <c r="BT928" s="51"/>
      <c r="BU928" s="51"/>
      <c r="BV928" s="51"/>
      <c r="BW928" s="51"/>
      <c r="BX928" s="51"/>
      <c r="BY928" s="51"/>
      <c r="BZ928" s="51"/>
      <c r="CA928" s="51"/>
      <c r="CB928" s="51"/>
      <c r="CC928" s="51"/>
      <c r="CD928" s="51"/>
      <c r="CE928" s="51"/>
      <c r="CF928" s="51"/>
      <c r="CG928" s="51"/>
      <c r="CH928" s="51"/>
      <c r="CI928" s="51"/>
      <c r="CJ928" s="51"/>
      <c r="CK928" s="51"/>
      <c r="CL928" s="51"/>
      <c r="CM928" s="51"/>
      <c r="CN928" s="51"/>
      <c r="CO928" s="51"/>
      <c r="CP928" s="51"/>
      <c r="CQ928" s="51"/>
      <c r="CR928" s="51"/>
      <c r="CS928" s="51"/>
      <c r="CT928" s="51"/>
      <c r="CU928" s="51"/>
      <c r="CV928" s="51"/>
      <c r="CW928" s="51"/>
      <c r="CX928" s="51"/>
      <c r="CY928" s="51"/>
      <c r="CZ928" s="51"/>
      <c r="DA928" s="51"/>
      <c r="DB928" s="51"/>
      <c r="DC928" s="51"/>
      <c r="DD928" s="51"/>
      <c r="DE928" s="51"/>
      <c r="DF928" s="51"/>
      <c r="DG928" s="51"/>
    </row>
    <row r="929">
      <c r="A929" s="51"/>
      <c r="B929" s="136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51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51"/>
      <c r="BH929" s="51"/>
      <c r="BI929" s="51"/>
      <c r="BJ929" s="51"/>
      <c r="BK929" s="51"/>
      <c r="BL929" s="51"/>
      <c r="BM929" s="51"/>
      <c r="BN929" s="51"/>
      <c r="BO929" s="51"/>
      <c r="BP929" s="51"/>
      <c r="BQ929" s="51"/>
      <c r="BR929" s="51"/>
      <c r="BS929" s="51"/>
      <c r="BT929" s="51"/>
      <c r="BU929" s="51"/>
      <c r="BV929" s="51"/>
      <c r="BW929" s="51"/>
      <c r="BX929" s="51"/>
      <c r="BY929" s="51"/>
      <c r="BZ929" s="51"/>
      <c r="CA929" s="51"/>
      <c r="CB929" s="51"/>
      <c r="CC929" s="51"/>
      <c r="CD929" s="51"/>
      <c r="CE929" s="51"/>
      <c r="CF929" s="51"/>
      <c r="CG929" s="51"/>
      <c r="CH929" s="51"/>
      <c r="CI929" s="51"/>
      <c r="CJ929" s="51"/>
      <c r="CK929" s="51"/>
      <c r="CL929" s="51"/>
      <c r="CM929" s="51"/>
      <c r="CN929" s="51"/>
      <c r="CO929" s="51"/>
      <c r="CP929" s="51"/>
      <c r="CQ929" s="51"/>
      <c r="CR929" s="51"/>
      <c r="CS929" s="51"/>
      <c r="CT929" s="51"/>
      <c r="CU929" s="51"/>
      <c r="CV929" s="51"/>
      <c r="CW929" s="51"/>
      <c r="CX929" s="51"/>
      <c r="CY929" s="51"/>
      <c r="CZ929" s="51"/>
      <c r="DA929" s="51"/>
      <c r="DB929" s="51"/>
      <c r="DC929" s="51"/>
      <c r="DD929" s="51"/>
      <c r="DE929" s="51"/>
      <c r="DF929" s="51"/>
      <c r="DG929" s="51"/>
    </row>
    <row r="930">
      <c r="A930" s="51"/>
      <c r="B930" s="136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51"/>
      <c r="BL930" s="51"/>
      <c r="BM930" s="51"/>
      <c r="BN930" s="51"/>
      <c r="BO930" s="51"/>
      <c r="BP930" s="51"/>
      <c r="BQ930" s="51"/>
      <c r="BR930" s="51"/>
      <c r="BS930" s="51"/>
      <c r="BT930" s="51"/>
      <c r="BU930" s="51"/>
      <c r="BV930" s="51"/>
      <c r="BW930" s="51"/>
      <c r="BX930" s="51"/>
      <c r="BY930" s="51"/>
      <c r="BZ930" s="51"/>
      <c r="CA930" s="51"/>
      <c r="CB930" s="51"/>
      <c r="CC930" s="51"/>
      <c r="CD930" s="51"/>
      <c r="CE930" s="51"/>
      <c r="CF930" s="51"/>
      <c r="CG930" s="51"/>
      <c r="CH930" s="51"/>
      <c r="CI930" s="51"/>
      <c r="CJ930" s="51"/>
      <c r="CK930" s="51"/>
      <c r="CL930" s="51"/>
      <c r="CM930" s="51"/>
      <c r="CN930" s="51"/>
      <c r="CO930" s="51"/>
      <c r="CP930" s="51"/>
      <c r="CQ930" s="51"/>
      <c r="CR930" s="51"/>
      <c r="CS930" s="51"/>
      <c r="CT930" s="51"/>
      <c r="CU930" s="51"/>
      <c r="CV930" s="51"/>
      <c r="CW930" s="51"/>
      <c r="CX930" s="51"/>
      <c r="CY930" s="51"/>
      <c r="CZ930" s="51"/>
      <c r="DA930" s="51"/>
      <c r="DB930" s="51"/>
      <c r="DC930" s="51"/>
      <c r="DD930" s="51"/>
      <c r="DE930" s="51"/>
      <c r="DF930" s="51"/>
      <c r="DG930" s="51"/>
    </row>
    <row r="931">
      <c r="A931" s="51"/>
      <c r="B931" s="136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1"/>
      <c r="BH931" s="51"/>
      <c r="BI931" s="51"/>
      <c r="BJ931" s="51"/>
      <c r="BK931" s="51"/>
      <c r="BL931" s="51"/>
      <c r="BM931" s="51"/>
      <c r="BN931" s="51"/>
      <c r="BO931" s="51"/>
      <c r="BP931" s="51"/>
      <c r="BQ931" s="51"/>
      <c r="BR931" s="51"/>
      <c r="BS931" s="51"/>
      <c r="BT931" s="51"/>
      <c r="BU931" s="51"/>
      <c r="BV931" s="51"/>
      <c r="BW931" s="51"/>
      <c r="BX931" s="51"/>
      <c r="BY931" s="51"/>
      <c r="BZ931" s="51"/>
      <c r="CA931" s="51"/>
      <c r="CB931" s="51"/>
      <c r="CC931" s="51"/>
      <c r="CD931" s="51"/>
      <c r="CE931" s="51"/>
      <c r="CF931" s="51"/>
      <c r="CG931" s="51"/>
      <c r="CH931" s="51"/>
      <c r="CI931" s="51"/>
      <c r="CJ931" s="51"/>
      <c r="CK931" s="51"/>
      <c r="CL931" s="51"/>
      <c r="CM931" s="51"/>
      <c r="CN931" s="51"/>
      <c r="CO931" s="51"/>
      <c r="CP931" s="51"/>
      <c r="CQ931" s="51"/>
      <c r="CR931" s="51"/>
      <c r="CS931" s="51"/>
      <c r="CT931" s="51"/>
      <c r="CU931" s="51"/>
      <c r="CV931" s="51"/>
      <c r="CW931" s="51"/>
      <c r="CX931" s="51"/>
      <c r="CY931" s="51"/>
      <c r="CZ931" s="51"/>
      <c r="DA931" s="51"/>
      <c r="DB931" s="51"/>
      <c r="DC931" s="51"/>
      <c r="DD931" s="51"/>
      <c r="DE931" s="51"/>
      <c r="DF931" s="51"/>
      <c r="DG931" s="51"/>
    </row>
    <row r="932">
      <c r="A932" s="51"/>
      <c r="B932" s="136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51"/>
      <c r="BH932" s="51"/>
      <c r="BI932" s="51"/>
      <c r="BJ932" s="51"/>
      <c r="BK932" s="51"/>
      <c r="BL932" s="51"/>
      <c r="BM932" s="51"/>
      <c r="BN932" s="51"/>
      <c r="BO932" s="51"/>
      <c r="BP932" s="51"/>
      <c r="BQ932" s="51"/>
      <c r="BR932" s="51"/>
      <c r="BS932" s="51"/>
      <c r="BT932" s="51"/>
      <c r="BU932" s="51"/>
      <c r="BV932" s="51"/>
      <c r="BW932" s="51"/>
      <c r="BX932" s="51"/>
      <c r="BY932" s="51"/>
      <c r="BZ932" s="51"/>
      <c r="CA932" s="51"/>
      <c r="CB932" s="51"/>
      <c r="CC932" s="51"/>
      <c r="CD932" s="51"/>
      <c r="CE932" s="51"/>
      <c r="CF932" s="51"/>
      <c r="CG932" s="51"/>
      <c r="CH932" s="51"/>
      <c r="CI932" s="51"/>
      <c r="CJ932" s="51"/>
      <c r="CK932" s="51"/>
      <c r="CL932" s="51"/>
      <c r="CM932" s="51"/>
      <c r="CN932" s="51"/>
      <c r="CO932" s="51"/>
      <c r="CP932" s="51"/>
      <c r="CQ932" s="51"/>
      <c r="CR932" s="51"/>
      <c r="CS932" s="51"/>
      <c r="CT932" s="51"/>
      <c r="CU932" s="51"/>
      <c r="CV932" s="51"/>
      <c r="CW932" s="51"/>
      <c r="CX932" s="51"/>
      <c r="CY932" s="51"/>
      <c r="CZ932" s="51"/>
      <c r="DA932" s="51"/>
      <c r="DB932" s="51"/>
      <c r="DC932" s="51"/>
      <c r="DD932" s="51"/>
      <c r="DE932" s="51"/>
      <c r="DF932" s="51"/>
      <c r="DG932" s="51"/>
    </row>
    <row r="933">
      <c r="A933" s="51"/>
      <c r="B933" s="136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51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51"/>
      <c r="BH933" s="51"/>
      <c r="BI933" s="51"/>
      <c r="BJ933" s="51"/>
      <c r="BK933" s="51"/>
      <c r="BL933" s="51"/>
      <c r="BM933" s="51"/>
      <c r="BN933" s="51"/>
      <c r="BO933" s="51"/>
      <c r="BP933" s="51"/>
      <c r="BQ933" s="51"/>
      <c r="BR933" s="51"/>
      <c r="BS933" s="51"/>
      <c r="BT933" s="51"/>
      <c r="BU933" s="51"/>
      <c r="BV933" s="51"/>
      <c r="BW933" s="51"/>
      <c r="BX933" s="51"/>
      <c r="BY933" s="51"/>
      <c r="BZ933" s="51"/>
      <c r="CA933" s="51"/>
      <c r="CB933" s="51"/>
      <c r="CC933" s="51"/>
      <c r="CD933" s="51"/>
      <c r="CE933" s="51"/>
      <c r="CF933" s="51"/>
      <c r="CG933" s="51"/>
      <c r="CH933" s="51"/>
      <c r="CI933" s="51"/>
      <c r="CJ933" s="51"/>
      <c r="CK933" s="51"/>
      <c r="CL933" s="51"/>
      <c r="CM933" s="51"/>
      <c r="CN933" s="51"/>
      <c r="CO933" s="51"/>
      <c r="CP933" s="51"/>
      <c r="CQ933" s="51"/>
      <c r="CR933" s="51"/>
      <c r="CS933" s="51"/>
      <c r="CT933" s="51"/>
      <c r="CU933" s="51"/>
      <c r="CV933" s="51"/>
      <c r="CW933" s="51"/>
      <c r="CX933" s="51"/>
      <c r="CY933" s="51"/>
      <c r="CZ933" s="51"/>
      <c r="DA933" s="51"/>
      <c r="DB933" s="51"/>
      <c r="DC933" s="51"/>
      <c r="DD933" s="51"/>
      <c r="DE933" s="51"/>
      <c r="DF933" s="51"/>
      <c r="DG933" s="51"/>
    </row>
    <row r="934">
      <c r="A934" s="51"/>
      <c r="B934" s="136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51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51"/>
      <c r="BH934" s="51"/>
      <c r="BI934" s="51"/>
      <c r="BJ934" s="51"/>
      <c r="BK934" s="51"/>
      <c r="BL934" s="51"/>
      <c r="BM934" s="51"/>
      <c r="BN934" s="51"/>
      <c r="BO934" s="51"/>
      <c r="BP934" s="51"/>
      <c r="BQ934" s="51"/>
      <c r="BR934" s="51"/>
      <c r="BS934" s="51"/>
      <c r="BT934" s="51"/>
      <c r="BU934" s="51"/>
      <c r="BV934" s="51"/>
      <c r="BW934" s="51"/>
      <c r="BX934" s="51"/>
      <c r="BY934" s="51"/>
      <c r="BZ934" s="51"/>
      <c r="CA934" s="51"/>
      <c r="CB934" s="51"/>
      <c r="CC934" s="51"/>
      <c r="CD934" s="51"/>
      <c r="CE934" s="51"/>
      <c r="CF934" s="51"/>
      <c r="CG934" s="51"/>
      <c r="CH934" s="51"/>
      <c r="CI934" s="51"/>
      <c r="CJ934" s="51"/>
      <c r="CK934" s="51"/>
      <c r="CL934" s="51"/>
      <c r="CM934" s="51"/>
      <c r="CN934" s="51"/>
      <c r="CO934" s="51"/>
      <c r="CP934" s="51"/>
      <c r="CQ934" s="51"/>
      <c r="CR934" s="51"/>
      <c r="CS934" s="51"/>
      <c r="CT934" s="51"/>
      <c r="CU934" s="51"/>
      <c r="CV934" s="51"/>
      <c r="CW934" s="51"/>
      <c r="CX934" s="51"/>
      <c r="CY934" s="51"/>
      <c r="CZ934" s="51"/>
      <c r="DA934" s="51"/>
      <c r="DB934" s="51"/>
      <c r="DC934" s="51"/>
      <c r="DD934" s="51"/>
      <c r="DE934" s="51"/>
      <c r="DF934" s="51"/>
      <c r="DG934" s="51"/>
    </row>
    <row r="935">
      <c r="A935" s="51"/>
      <c r="B935" s="136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51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51"/>
      <c r="BH935" s="51"/>
      <c r="BI935" s="51"/>
      <c r="BJ935" s="51"/>
      <c r="BK935" s="51"/>
      <c r="BL935" s="51"/>
      <c r="BM935" s="51"/>
      <c r="BN935" s="51"/>
      <c r="BO935" s="51"/>
      <c r="BP935" s="51"/>
      <c r="BQ935" s="51"/>
      <c r="BR935" s="51"/>
      <c r="BS935" s="51"/>
      <c r="BT935" s="51"/>
      <c r="BU935" s="51"/>
      <c r="BV935" s="51"/>
      <c r="BW935" s="51"/>
      <c r="BX935" s="51"/>
      <c r="BY935" s="51"/>
      <c r="BZ935" s="51"/>
      <c r="CA935" s="51"/>
      <c r="CB935" s="51"/>
      <c r="CC935" s="51"/>
      <c r="CD935" s="51"/>
      <c r="CE935" s="51"/>
      <c r="CF935" s="51"/>
      <c r="CG935" s="51"/>
      <c r="CH935" s="51"/>
      <c r="CI935" s="51"/>
      <c r="CJ935" s="51"/>
      <c r="CK935" s="51"/>
      <c r="CL935" s="51"/>
      <c r="CM935" s="51"/>
      <c r="CN935" s="51"/>
      <c r="CO935" s="51"/>
      <c r="CP935" s="51"/>
      <c r="CQ935" s="51"/>
      <c r="CR935" s="51"/>
      <c r="CS935" s="51"/>
      <c r="CT935" s="51"/>
      <c r="CU935" s="51"/>
      <c r="CV935" s="51"/>
      <c r="CW935" s="51"/>
      <c r="CX935" s="51"/>
      <c r="CY935" s="51"/>
      <c r="CZ935" s="51"/>
      <c r="DA935" s="51"/>
      <c r="DB935" s="51"/>
      <c r="DC935" s="51"/>
      <c r="DD935" s="51"/>
      <c r="DE935" s="51"/>
      <c r="DF935" s="51"/>
      <c r="DG935" s="51"/>
    </row>
    <row r="936">
      <c r="A936" s="51"/>
      <c r="B936" s="136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51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51"/>
      <c r="BH936" s="51"/>
      <c r="BI936" s="51"/>
      <c r="BJ936" s="51"/>
      <c r="BK936" s="51"/>
      <c r="BL936" s="51"/>
      <c r="BM936" s="51"/>
      <c r="BN936" s="51"/>
      <c r="BO936" s="51"/>
      <c r="BP936" s="51"/>
      <c r="BQ936" s="51"/>
      <c r="BR936" s="51"/>
      <c r="BS936" s="51"/>
      <c r="BT936" s="51"/>
      <c r="BU936" s="51"/>
      <c r="BV936" s="51"/>
      <c r="BW936" s="51"/>
      <c r="BX936" s="51"/>
      <c r="BY936" s="51"/>
      <c r="BZ936" s="51"/>
      <c r="CA936" s="51"/>
      <c r="CB936" s="51"/>
      <c r="CC936" s="51"/>
      <c r="CD936" s="51"/>
      <c r="CE936" s="51"/>
      <c r="CF936" s="51"/>
      <c r="CG936" s="51"/>
      <c r="CH936" s="51"/>
      <c r="CI936" s="51"/>
      <c r="CJ936" s="51"/>
      <c r="CK936" s="51"/>
      <c r="CL936" s="51"/>
      <c r="CM936" s="51"/>
      <c r="CN936" s="51"/>
      <c r="CO936" s="51"/>
      <c r="CP936" s="51"/>
      <c r="CQ936" s="51"/>
      <c r="CR936" s="51"/>
      <c r="CS936" s="51"/>
      <c r="CT936" s="51"/>
      <c r="CU936" s="51"/>
      <c r="CV936" s="51"/>
      <c r="CW936" s="51"/>
      <c r="CX936" s="51"/>
      <c r="CY936" s="51"/>
      <c r="CZ936" s="51"/>
      <c r="DA936" s="51"/>
      <c r="DB936" s="51"/>
      <c r="DC936" s="51"/>
      <c r="DD936" s="51"/>
      <c r="DE936" s="51"/>
      <c r="DF936" s="51"/>
      <c r="DG936" s="51"/>
    </row>
    <row r="937">
      <c r="A937" s="51"/>
      <c r="B937" s="136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51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51"/>
      <c r="BH937" s="51"/>
      <c r="BI937" s="51"/>
      <c r="BJ937" s="51"/>
      <c r="BK937" s="51"/>
      <c r="BL937" s="51"/>
      <c r="BM937" s="51"/>
      <c r="BN937" s="51"/>
      <c r="BO937" s="51"/>
      <c r="BP937" s="51"/>
      <c r="BQ937" s="51"/>
      <c r="BR937" s="51"/>
      <c r="BS937" s="51"/>
      <c r="BT937" s="51"/>
      <c r="BU937" s="51"/>
      <c r="BV937" s="51"/>
      <c r="BW937" s="51"/>
      <c r="BX937" s="51"/>
      <c r="BY937" s="51"/>
      <c r="BZ937" s="51"/>
      <c r="CA937" s="51"/>
      <c r="CB937" s="51"/>
      <c r="CC937" s="51"/>
      <c r="CD937" s="51"/>
      <c r="CE937" s="51"/>
      <c r="CF937" s="51"/>
      <c r="CG937" s="51"/>
      <c r="CH937" s="51"/>
      <c r="CI937" s="51"/>
      <c r="CJ937" s="51"/>
      <c r="CK937" s="51"/>
      <c r="CL937" s="51"/>
      <c r="CM937" s="51"/>
      <c r="CN937" s="51"/>
      <c r="CO937" s="51"/>
      <c r="CP937" s="51"/>
      <c r="CQ937" s="51"/>
      <c r="CR937" s="51"/>
      <c r="CS937" s="51"/>
      <c r="CT937" s="51"/>
      <c r="CU937" s="51"/>
      <c r="CV937" s="51"/>
      <c r="CW937" s="51"/>
      <c r="CX937" s="51"/>
      <c r="CY937" s="51"/>
      <c r="CZ937" s="51"/>
      <c r="DA937" s="51"/>
      <c r="DB937" s="51"/>
      <c r="DC937" s="51"/>
      <c r="DD937" s="51"/>
      <c r="DE937" s="51"/>
      <c r="DF937" s="51"/>
      <c r="DG937" s="51"/>
    </row>
    <row r="938">
      <c r="A938" s="51"/>
      <c r="B938" s="136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51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51"/>
      <c r="BH938" s="51"/>
      <c r="BI938" s="51"/>
      <c r="BJ938" s="51"/>
      <c r="BK938" s="51"/>
      <c r="BL938" s="51"/>
      <c r="BM938" s="51"/>
      <c r="BN938" s="51"/>
      <c r="BO938" s="51"/>
      <c r="BP938" s="51"/>
      <c r="BQ938" s="51"/>
      <c r="BR938" s="51"/>
      <c r="BS938" s="51"/>
      <c r="BT938" s="51"/>
      <c r="BU938" s="51"/>
      <c r="BV938" s="51"/>
      <c r="BW938" s="51"/>
      <c r="BX938" s="51"/>
      <c r="BY938" s="51"/>
      <c r="BZ938" s="51"/>
      <c r="CA938" s="51"/>
      <c r="CB938" s="51"/>
      <c r="CC938" s="51"/>
      <c r="CD938" s="51"/>
      <c r="CE938" s="51"/>
      <c r="CF938" s="51"/>
      <c r="CG938" s="51"/>
      <c r="CH938" s="51"/>
      <c r="CI938" s="51"/>
      <c r="CJ938" s="51"/>
      <c r="CK938" s="51"/>
      <c r="CL938" s="51"/>
      <c r="CM938" s="51"/>
      <c r="CN938" s="51"/>
      <c r="CO938" s="51"/>
      <c r="CP938" s="51"/>
      <c r="CQ938" s="51"/>
      <c r="CR938" s="51"/>
      <c r="CS938" s="51"/>
      <c r="CT938" s="51"/>
      <c r="CU938" s="51"/>
      <c r="CV938" s="51"/>
      <c r="CW938" s="51"/>
      <c r="CX938" s="51"/>
      <c r="CY938" s="51"/>
      <c r="CZ938" s="51"/>
      <c r="DA938" s="51"/>
      <c r="DB938" s="51"/>
      <c r="DC938" s="51"/>
      <c r="DD938" s="51"/>
      <c r="DE938" s="51"/>
      <c r="DF938" s="51"/>
      <c r="DG938" s="51"/>
    </row>
    <row r="939">
      <c r="A939" s="51"/>
      <c r="B939" s="136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1"/>
      <c r="BH939" s="51"/>
      <c r="BI939" s="51"/>
      <c r="BJ939" s="51"/>
      <c r="BK939" s="51"/>
      <c r="BL939" s="51"/>
      <c r="BM939" s="51"/>
      <c r="BN939" s="51"/>
      <c r="BO939" s="51"/>
      <c r="BP939" s="51"/>
      <c r="BQ939" s="51"/>
      <c r="BR939" s="51"/>
      <c r="BS939" s="51"/>
      <c r="BT939" s="51"/>
      <c r="BU939" s="51"/>
      <c r="BV939" s="51"/>
      <c r="BW939" s="51"/>
      <c r="BX939" s="51"/>
      <c r="BY939" s="51"/>
      <c r="BZ939" s="51"/>
      <c r="CA939" s="51"/>
      <c r="CB939" s="51"/>
      <c r="CC939" s="51"/>
      <c r="CD939" s="51"/>
      <c r="CE939" s="51"/>
      <c r="CF939" s="51"/>
      <c r="CG939" s="51"/>
      <c r="CH939" s="51"/>
      <c r="CI939" s="51"/>
      <c r="CJ939" s="51"/>
      <c r="CK939" s="51"/>
      <c r="CL939" s="51"/>
      <c r="CM939" s="51"/>
      <c r="CN939" s="51"/>
      <c r="CO939" s="51"/>
      <c r="CP939" s="51"/>
      <c r="CQ939" s="51"/>
      <c r="CR939" s="51"/>
      <c r="CS939" s="51"/>
      <c r="CT939" s="51"/>
      <c r="CU939" s="51"/>
      <c r="CV939" s="51"/>
      <c r="CW939" s="51"/>
      <c r="CX939" s="51"/>
      <c r="CY939" s="51"/>
      <c r="CZ939" s="51"/>
      <c r="DA939" s="51"/>
      <c r="DB939" s="51"/>
      <c r="DC939" s="51"/>
      <c r="DD939" s="51"/>
      <c r="DE939" s="51"/>
      <c r="DF939" s="51"/>
      <c r="DG939" s="51"/>
    </row>
    <row r="940">
      <c r="A940" s="51"/>
      <c r="B940" s="136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1"/>
      <c r="BH940" s="51"/>
      <c r="BI940" s="51"/>
      <c r="BJ940" s="51"/>
      <c r="BK940" s="51"/>
      <c r="BL940" s="51"/>
      <c r="BM940" s="51"/>
      <c r="BN940" s="51"/>
      <c r="BO940" s="51"/>
      <c r="BP940" s="51"/>
      <c r="BQ940" s="51"/>
      <c r="BR940" s="51"/>
      <c r="BS940" s="51"/>
      <c r="BT940" s="51"/>
      <c r="BU940" s="51"/>
      <c r="BV940" s="51"/>
      <c r="BW940" s="51"/>
      <c r="BX940" s="51"/>
      <c r="BY940" s="51"/>
      <c r="BZ940" s="51"/>
      <c r="CA940" s="51"/>
      <c r="CB940" s="51"/>
      <c r="CC940" s="51"/>
      <c r="CD940" s="51"/>
      <c r="CE940" s="51"/>
      <c r="CF940" s="51"/>
      <c r="CG940" s="51"/>
      <c r="CH940" s="51"/>
      <c r="CI940" s="51"/>
      <c r="CJ940" s="51"/>
      <c r="CK940" s="51"/>
      <c r="CL940" s="51"/>
      <c r="CM940" s="51"/>
      <c r="CN940" s="51"/>
      <c r="CO940" s="51"/>
      <c r="CP940" s="51"/>
      <c r="CQ940" s="51"/>
      <c r="CR940" s="51"/>
      <c r="CS940" s="51"/>
      <c r="CT940" s="51"/>
      <c r="CU940" s="51"/>
      <c r="CV940" s="51"/>
      <c r="CW940" s="51"/>
      <c r="CX940" s="51"/>
      <c r="CY940" s="51"/>
      <c r="CZ940" s="51"/>
      <c r="DA940" s="51"/>
      <c r="DB940" s="51"/>
      <c r="DC940" s="51"/>
      <c r="DD940" s="51"/>
      <c r="DE940" s="51"/>
      <c r="DF940" s="51"/>
      <c r="DG940" s="51"/>
    </row>
    <row r="941">
      <c r="A941" s="51"/>
      <c r="B941" s="136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1"/>
      <c r="BH941" s="51"/>
      <c r="BI941" s="51"/>
      <c r="BJ941" s="51"/>
      <c r="BK941" s="51"/>
      <c r="BL941" s="51"/>
      <c r="BM941" s="51"/>
      <c r="BN941" s="51"/>
      <c r="BO941" s="51"/>
      <c r="BP941" s="51"/>
      <c r="BQ941" s="51"/>
      <c r="BR941" s="51"/>
      <c r="BS941" s="51"/>
      <c r="BT941" s="51"/>
      <c r="BU941" s="51"/>
      <c r="BV941" s="51"/>
      <c r="BW941" s="51"/>
      <c r="BX941" s="51"/>
      <c r="BY941" s="51"/>
      <c r="BZ941" s="51"/>
      <c r="CA941" s="51"/>
      <c r="CB941" s="51"/>
      <c r="CC941" s="51"/>
      <c r="CD941" s="51"/>
      <c r="CE941" s="51"/>
      <c r="CF941" s="51"/>
      <c r="CG941" s="51"/>
      <c r="CH941" s="51"/>
      <c r="CI941" s="51"/>
      <c r="CJ941" s="51"/>
      <c r="CK941" s="51"/>
      <c r="CL941" s="51"/>
      <c r="CM941" s="51"/>
      <c r="CN941" s="51"/>
      <c r="CO941" s="51"/>
      <c r="CP941" s="51"/>
      <c r="CQ941" s="51"/>
      <c r="CR941" s="51"/>
      <c r="CS941" s="51"/>
      <c r="CT941" s="51"/>
      <c r="CU941" s="51"/>
      <c r="CV941" s="51"/>
      <c r="CW941" s="51"/>
      <c r="CX941" s="51"/>
      <c r="CY941" s="51"/>
      <c r="CZ941" s="51"/>
      <c r="DA941" s="51"/>
      <c r="DB941" s="51"/>
      <c r="DC941" s="51"/>
      <c r="DD941" s="51"/>
      <c r="DE941" s="51"/>
      <c r="DF941" s="51"/>
      <c r="DG941" s="51"/>
    </row>
    <row r="942">
      <c r="A942" s="51"/>
      <c r="B942" s="136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  <c r="BK942" s="51"/>
      <c r="BL942" s="51"/>
      <c r="BM942" s="51"/>
      <c r="BN942" s="51"/>
      <c r="BO942" s="51"/>
      <c r="BP942" s="51"/>
      <c r="BQ942" s="51"/>
      <c r="BR942" s="51"/>
      <c r="BS942" s="51"/>
      <c r="BT942" s="51"/>
      <c r="BU942" s="51"/>
      <c r="BV942" s="51"/>
      <c r="BW942" s="51"/>
      <c r="BX942" s="51"/>
      <c r="BY942" s="51"/>
      <c r="BZ942" s="51"/>
      <c r="CA942" s="51"/>
      <c r="CB942" s="51"/>
      <c r="CC942" s="51"/>
      <c r="CD942" s="51"/>
      <c r="CE942" s="51"/>
      <c r="CF942" s="51"/>
      <c r="CG942" s="51"/>
      <c r="CH942" s="51"/>
      <c r="CI942" s="51"/>
      <c r="CJ942" s="51"/>
      <c r="CK942" s="51"/>
      <c r="CL942" s="51"/>
      <c r="CM942" s="51"/>
      <c r="CN942" s="51"/>
      <c r="CO942" s="51"/>
      <c r="CP942" s="51"/>
      <c r="CQ942" s="51"/>
      <c r="CR942" s="51"/>
      <c r="CS942" s="51"/>
      <c r="CT942" s="51"/>
      <c r="CU942" s="51"/>
      <c r="CV942" s="51"/>
      <c r="CW942" s="51"/>
      <c r="CX942" s="51"/>
      <c r="CY942" s="51"/>
      <c r="CZ942" s="51"/>
      <c r="DA942" s="51"/>
      <c r="DB942" s="51"/>
      <c r="DC942" s="51"/>
      <c r="DD942" s="51"/>
      <c r="DE942" s="51"/>
      <c r="DF942" s="51"/>
      <c r="DG942" s="51"/>
    </row>
    <row r="943">
      <c r="A943" s="51"/>
      <c r="B943" s="136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  <c r="BK943" s="51"/>
      <c r="BL943" s="51"/>
      <c r="BM943" s="51"/>
      <c r="BN943" s="51"/>
      <c r="BO943" s="51"/>
      <c r="BP943" s="51"/>
      <c r="BQ943" s="51"/>
      <c r="BR943" s="51"/>
      <c r="BS943" s="51"/>
      <c r="BT943" s="51"/>
      <c r="BU943" s="51"/>
      <c r="BV943" s="51"/>
      <c r="BW943" s="51"/>
      <c r="BX943" s="51"/>
      <c r="BY943" s="51"/>
      <c r="BZ943" s="51"/>
      <c r="CA943" s="51"/>
      <c r="CB943" s="51"/>
      <c r="CC943" s="51"/>
      <c r="CD943" s="51"/>
      <c r="CE943" s="51"/>
      <c r="CF943" s="51"/>
      <c r="CG943" s="51"/>
      <c r="CH943" s="51"/>
      <c r="CI943" s="51"/>
      <c r="CJ943" s="51"/>
      <c r="CK943" s="51"/>
      <c r="CL943" s="51"/>
      <c r="CM943" s="51"/>
      <c r="CN943" s="51"/>
      <c r="CO943" s="51"/>
      <c r="CP943" s="51"/>
      <c r="CQ943" s="51"/>
      <c r="CR943" s="51"/>
      <c r="CS943" s="51"/>
      <c r="CT943" s="51"/>
      <c r="CU943" s="51"/>
      <c r="CV943" s="51"/>
      <c r="CW943" s="51"/>
      <c r="CX943" s="51"/>
      <c r="CY943" s="51"/>
      <c r="CZ943" s="51"/>
      <c r="DA943" s="51"/>
      <c r="DB943" s="51"/>
      <c r="DC943" s="51"/>
      <c r="DD943" s="51"/>
      <c r="DE943" s="51"/>
      <c r="DF943" s="51"/>
      <c r="DG943" s="51"/>
    </row>
    <row r="944">
      <c r="A944" s="51"/>
      <c r="B944" s="136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  <c r="BK944" s="51"/>
      <c r="BL944" s="51"/>
      <c r="BM944" s="51"/>
      <c r="BN944" s="51"/>
      <c r="BO944" s="51"/>
      <c r="BP944" s="51"/>
      <c r="BQ944" s="51"/>
      <c r="BR944" s="51"/>
      <c r="BS944" s="51"/>
      <c r="BT944" s="51"/>
      <c r="BU944" s="51"/>
      <c r="BV944" s="51"/>
      <c r="BW944" s="51"/>
      <c r="BX944" s="51"/>
      <c r="BY944" s="51"/>
      <c r="BZ944" s="51"/>
      <c r="CA944" s="51"/>
      <c r="CB944" s="51"/>
      <c r="CC944" s="51"/>
      <c r="CD944" s="51"/>
      <c r="CE944" s="51"/>
      <c r="CF944" s="51"/>
      <c r="CG944" s="51"/>
      <c r="CH944" s="51"/>
      <c r="CI944" s="51"/>
      <c r="CJ944" s="51"/>
      <c r="CK944" s="51"/>
      <c r="CL944" s="51"/>
      <c r="CM944" s="51"/>
      <c r="CN944" s="51"/>
      <c r="CO944" s="51"/>
      <c r="CP944" s="51"/>
      <c r="CQ944" s="51"/>
      <c r="CR944" s="51"/>
      <c r="CS944" s="51"/>
      <c r="CT944" s="51"/>
      <c r="CU944" s="51"/>
      <c r="CV944" s="51"/>
      <c r="CW944" s="51"/>
      <c r="CX944" s="51"/>
      <c r="CY944" s="51"/>
      <c r="CZ944" s="51"/>
      <c r="DA944" s="51"/>
      <c r="DB944" s="51"/>
      <c r="DC944" s="51"/>
      <c r="DD944" s="51"/>
      <c r="DE944" s="51"/>
      <c r="DF944" s="51"/>
      <c r="DG944" s="51"/>
    </row>
    <row r="945">
      <c r="A945" s="51"/>
      <c r="B945" s="136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  <c r="BK945" s="51"/>
      <c r="BL945" s="51"/>
      <c r="BM945" s="51"/>
      <c r="BN945" s="51"/>
      <c r="BO945" s="51"/>
      <c r="BP945" s="51"/>
      <c r="BQ945" s="51"/>
      <c r="BR945" s="51"/>
      <c r="BS945" s="51"/>
      <c r="BT945" s="51"/>
      <c r="BU945" s="51"/>
      <c r="BV945" s="51"/>
      <c r="BW945" s="51"/>
      <c r="BX945" s="51"/>
      <c r="BY945" s="51"/>
      <c r="BZ945" s="51"/>
      <c r="CA945" s="51"/>
      <c r="CB945" s="51"/>
      <c r="CC945" s="51"/>
      <c r="CD945" s="51"/>
      <c r="CE945" s="51"/>
      <c r="CF945" s="51"/>
      <c r="CG945" s="51"/>
      <c r="CH945" s="51"/>
      <c r="CI945" s="51"/>
      <c r="CJ945" s="51"/>
      <c r="CK945" s="51"/>
      <c r="CL945" s="51"/>
      <c r="CM945" s="51"/>
      <c r="CN945" s="51"/>
      <c r="CO945" s="51"/>
      <c r="CP945" s="51"/>
      <c r="CQ945" s="51"/>
      <c r="CR945" s="51"/>
      <c r="CS945" s="51"/>
      <c r="CT945" s="51"/>
      <c r="CU945" s="51"/>
      <c r="CV945" s="51"/>
      <c r="CW945" s="51"/>
      <c r="CX945" s="51"/>
      <c r="CY945" s="51"/>
      <c r="CZ945" s="51"/>
      <c r="DA945" s="51"/>
      <c r="DB945" s="51"/>
      <c r="DC945" s="51"/>
      <c r="DD945" s="51"/>
      <c r="DE945" s="51"/>
      <c r="DF945" s="51"/>
      <c r="DG945" s="51"/>
    </row>
    <row r="946">
      <c r="A946" s="51"/>
      <c r="B946" s="136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  <c r="BK946" s="51"/>
      <c r="BL946" s="51"/>
      <c r="BM946" s="51"/>
      <c r="BN946" s="51"/>
      <c r="BO946" s="51"/>
      <c r="BP946" s="51"/>
      <c r="BQ946" s="51"/>
      <c r="BR946" s="51"/>
      <c r="BS946" s="51"/>
      <c r="BT946" s="51"/>
      <c r="BU946" s="51"/>
      <c r="BV946" s="51"/>
      <c r="BW946" s="51"/>
      <c r="BX946" s="51"/>
      <c r="BY946" s="51"/>
      <c r="BZ946" s="51"/>
      <c r="CA946" s="51"/>
      <c r="CB946" s="51"/>
      <c r="CC946" s="51"/>
      <c r="CD946" s="51"/>
      <c r="CE946" s="51"/>
      <c r="CF946" s="51"/>
      <c r="CG946" s="51"/>
      <c r="CH946" s="51"/>
      <c r="CI946" s="51"/>
      <c r="CJ946" s="51"/>
      <c r="CK946" s="51"/>
      <c r="CL946" s="51"/>
      <c r="CM946" s="51"/>
      <c r="CN946" s="51"/>
      <c r="CO946" s="51"/>
      <c r="CP946" s="51"/>
      <c r="CQ946" s="51"/>
      <c r="CR946" s="51"/>
      <c r="CS946" s="51"/>
      <c r="CT946" s="51"/>
      <c r="CU946" s="51"/>
      <c r="CV946" s="51"/>
      <c r="CW946" s="51"/>
      <c r="CX946" s="51"/>
      <c r="CY946" s="51"/>
      <c r="CZ946" s="51"/>
      <c r="DA946" s="51"/>
      <c r="DB946" s="51"/>
      <c r="DC946" s="51"/>
      <c r="DD946" s="51"/>
      <c r="DE946" s="51"/>
      <c r="DF946" s="51"/>
      <c r="DG946" s="51"/>
    </row>
    <row r="947">
      <c r="A947" s="51"/>
      <c r="B947" s="136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  <c r="BK947" s="51"/>
      <c r="BL947" s="51"/>
      <c r="BM947" s="51"/>
      <c r="BN947" s="51"/>
      <c r="BO947" s="51"/>
      <c r="BP947" s="51"/>
      <c r="BQ947" s="51"/>
      <c r="BR947" s="51"/>
      <c r="BS947" s="51"/>
      <c r="BT947" s="51"/>
      <c r="BU947" s="51"/>
      <c r="BV947" s="51"/>
      <c r="BW947" s="51"/>
      <c r="BX947" s="51"/>
      <c r="BY947" s="51"/>
      <c r="BZ947" s="51"/>
      <c r="CA947" s="51"/>
      <c r="CB947" s="51"/>
      <c r="CC947" s="51"/>
      <c r="CD947" s="51"/>
      <c r="CE947" s="51"/>
      <c r="CF947" s="51"/>
      <c r="CG947" s="51"/>
      <c r="CH947" s="51"/>
      <c r="CI947" s="51"/>
      <c r="CJ947" s="51"/>
      <c r="CK947" s="51"/>
      <c r="CL947" s="51"/>
      <c r="CM947" s="51"/>
      <c r="CN947" s="51"/>
      <c r="CO947" s="51"/>
      <c r="CP947" s="51"/>
      <c r="CQ947" s="51"/>
      <c r="CR947" s="51"/>
      <c r="CS947" s="51"/>
      <c r="CT947" s="51"/>
      <c r="CU947" s="51"/>
      <c r="CV947" s="51"/>
      <c r="CW947" s="51"/>
      <c r="CX947" s="51"/>
      <c r="CY947" s="51"/>
      <c r="CZ947" s="51"/>
      <c r="DA947" s="51"/>
      <c r="DB947" s="51"/>
      <c r="DC947" s="51"/>
      <c r="DD947" s="51"/>
      <c r="DE947" s="51"/>
      <c r="DF947" s="51"/>
      <c r="DG947" s="51"/>
    </row>
    <row r="948">
      <c r="A948" s="51"/>
      <c r="B948" s="136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  <c r="BK948" s="51"/>
      <c r="BL948" s="51"/>
      <c r="BM948" s="51"/>
      <c r="BN948" s="51"/>
      <c r="BO948" s="51"/>
      <c r="BP948" s="51"/>
      <c r="BQ948" s="51"/>
      <c r="BR948" s="51"/>
      <c r="BS948" s="51"/>
      <c r="BT948" s="51"/>
      <c r="BU948" s="51"/>
      <c r="BV948" s="51"/>
      <c r="BW948" s="51"/>
      <c r="BX948" s="51"/>
      <c r="BY948" s="51"/>
      <c r="BZ948" s="51"/>
      <c r="CA948" s="51"/>
      <c r="CB948" s="51"/>
      <c r="CC948" s="51"/>
      <c r="CD948" s="51"/>
      <c r="CE948" s="51"/>
      <c r="CF948" s="51"/>
      <c r="CG948" s="51"/>
      <c r="CH948" s="51"/>
      <c r="CI948" s="51"/>
      <c r="CJ948" s="51"/>
      <c r="CK948" s="51"/>
      <c r="CL948" s="51"/>
      <c r="CM948" s="51"/>
      <c r="CN948" s="51"/>
      <c r="CO948" s="51"/>
      <c r="CP948" s="51"/>
      <c r="CQ948" s="51"/>
      <c r="CR948" s="51"/>
      <c r="CS948" s="51"/>
      <c r="CT948" s="51"/>
      <c r="CU948" s="51"/>
      <c r="CV948" s="51"/>
      <c r="CW948" s="51"/>
      <c r="CX948" s="51"/>
      <c r="CY948" s="51"/>
      <c r="CZ948" s="51"/>
      <c r="DA948" s="51"/>
      <c r="DB948" s="51"/>
      <c r="DC948" s="51"/>
      <c r="DD948" s="51"/>
      <c r="DE948" s="51"/>
      <c r="DF948" s="51"/>
      <c r="DG948" s="51"/>
    </row>
    <row r="949">
      <c r="A949" s="51"/>
      <c r="B949" s="136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  <c r="BK949" s="51"/>
      <c r="BL949" s="51"/>
      <c r="BM949" s="51"/>
      <c r="BN949" s="51"/>
      <c r="BO949" s="51"/>
      <c r="BP949" s="51"/>
      <c r="BQ949" s="51"/>
      <c r="BR949" s="51"/>
      <c r="BS949" s="51"/>
      <c r="BT949" s="51"/>
      <c r="BU949" s="51"/>
      <c r="BV949" s="51"/>
      <c r="BW949" s="51"/>
      <c r="BX949" s="51"/>
      <c r="BY949" s="51"/>
      <c r="BZ949" s="51"/>
      <c r="CA949" s="51"/>
      <c r="CB949" s="51"/>
      <c r="CC949" s="51"/>
      <c r="CD949" s="51"/>
      <c r="CE949" s="51"/>
      <c r="CF949" s="51"/>
      <c r="CG949" s="51"/>
      <c r="CH949" s="51"/>
      <c r="CI949" s="51"/>
      <c r="CJ949" s="51"/>
      <c r="CK949" s="51"/>
      <c r="CL949" s="51"/>
      <c r="CM949" s="51"/>
      <c r="CN949" s="51"/>
      <c r="CO949" s="51"/>
      <c r="CP949" s="51"/>
      <c r="CQ949" s="51"/>
      <c r="CR949" s="51"/>
      <c r="CS949" s="51"/>
      <c r="CT949" s="51"/>
      <c r="CU949" s="51"/>
      <c r="CV949" s="51"/>
      <c r="CW949" s="51"/>
      <c r="CX949" s="51"/>
      <c r="CY949" s="51"/>
      <c r="CZ949" s="51"/>
      <c r="DA949" s="51"/>
      <c r="DB949" s="51"/>
      <c r="DC949" s="51"/>
      <c r="DD949" s="51"/>
      <c r="DE949" s="51"/>
      <c r="DF949" s="51"/>
      <c r="DG949" s="51"/>
    </row>
    <row r="950">
      <c r="A950" s="51"/>
      <c r="B950" s="136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  <c r="BK950" s="51"/>
      <c r="BL950" s="51"/>
      <c r="BM950" s="51"/>
      <c r="BN950" s="51"/>
      <c r="BO950" s="51"/>
      <c r="BP950" s="51"/>
      <c r="BQ950" s="51"/>
      <c r="BR950" s="51"/>
      <c r="BS950" s="51"/>
      <c r="BT950" s="51"/>
      <c r="BU950" s="51"/>
      <c r="BV950" s="51"/>
      <c r="BW950" s="51"/>
      <c r="BX950" s="51"/>
      <c r="BY950" s="51"/>
      <c r="BZ950" s="51"/>
      <c r="CA950" s="51"/>
      <c r="CB950" s="51"/>
      <c r="CC950" s="51"/>
      <c r="CD950" s="51"/>
      <c r="CE950" s="51"/>
      <c r="CF950" s="51"/>
      <c r="CG950" s="51"/>
      <c r="CH950" s="51"/>
      <c r="CI950" s="51"/>
      <c r="CJ950" s="51"/>
      <c r="CK950" s="51"/>
      <c r="CL950" s="51"/>
      <c r="CM950" s="51"/>
      <c r="CN950" s="51"/>
      <c r="CO950" s="51"/>
      <c r="CP950" s="51"/>
      <c r="CQ950" s="51"/>
      <c r="CR950" s="51"/>
      <c r="CS950" s="51"/>
      <c r="CT950" s="51"/>
      <c r="CU950" s="51"/>
      <c r="CV950" s="51"/>
      <c r="CW950" s="51"/>
      <c r="CX950" s="51"/>
      <c r="CY950" s="51"/>
      <c r="CZ950" s="51"/>
      <c r="DA950" s="51"/>
      <c r="DB950" s="51"/>
      <c r="DC950" s="51"/>
      <c r="DD950" s="51"/>
      <c r="DE950" s="51"/>
      <c r="DF950" s="51"/>
      <c r="DG950" s="51"/>
    </row>
    <row r="951">
      <c r="A951" s="51"/>
      <c r="B951" s="136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  <c r="BK951" s="51"/>
      <c r="BL951" s="51"/>
      <c r="BM951" s="51"/>
      <c r="BN951" s="51"/>
      <c r="BO951" s="51"/>
      <c r="BP951" s="51"/>
      <c r="BQ951" s="51"/>
      <c r="BR951" s="51"/>
      <c r="BS951" s="51"/>
      <c r="BT951" s="51"/>
      <c r="BU951" s="51"/>
      <c r="BV951" s="51"/>
      <c r="BW951" s="51"/>
      <c r="BX951" s="51"/>
      <c r="BY951" s="51"/>
      <c r="BZ951" s="51"/>
      <c r="CA951" s="51"/>
      <c r="CB951" s="51"/>
      <c r="CC951" s="51"/>
      <c r="CD951" s="51"/>
      <c r="CE951" s="51"/>
      <c r="CF951" s="51"/>
      <c r="CG951" s="51"/>
      <c r="CH951" s="51"/>
      <c r="CI951" s="51"/>
      <c r="CJ951" s="51"/>
      <c r="CK951" s="51"/>
      <c r="CL951" s="51"/>
      <c r="CM951" s="51"/>
      <c r="CN951" s="51"/>
      <c r="CO951" s="51"/>
      <c r="CP951" s="51"/>
      <c r="CQ951" s="51"/>
      <c r="CR951" s="51"/>
      <c r="CS951" s="51"/>
      <c r="CT951" s="51"/>
      <c r="CU951" s="51"/>
      <c r="CV951" s="51"/>
      <c r="CW951" s="51"/>
      <c r="CX951" s="51"/>
      <c r="CY951" s="51"/>
      <c r="CZ951" s="51"/>
      <c r="DA951" s="51"/>
      <c r="DB951" s="51"/>
      <c r="DC951" s="51"/>
      <c r="DD951" s="51"/>
      <c r="DE951" s="51"/>
      <c r="DF951" s="51"/>
      <c r="DG951" s="51"/>
    </row>
    <row r="952">
      <c r="A952" s="51"/>
      <c r="B952" s="136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  <c r="BK952" s="51"/>
      <c r="BL952" s="51"/>
      <c r="BM952" s="51"/>
      <c r="BN952" s="51"/>
      <c r="BO952" s="51"/>
      <c r="BP952" s="51"/>
      <c r="BQ952" s="51"/>
      <c r="BR952" s="51"/>
      <c r="BS952" s="51"/>
      <c r="BT952" s="51"/>
      <c r="BU952" s="51"/>
      <c r="BV952" s="51"/>
      <c r="BW952" s="51"/>
      <c r="BX952" s="51"/>
      <c r="BY952" s="51"/>
      <c r="BZ952" s="51"/>
      <c r="CA952" s="51"/>
      <c r="CB952" s="51"/>
      <c r="CC952" s="51"/>
      <c r="CD952" s="51"/>
      <c r="CE952" s="51"/>
      <c r="CF952" s="51"/>
      <c r="CG952" s="51"/>
      <c r="CH952" s="51"/>
      <c r="CI952" s="51"/>
      <c r="CJ952" s="51"/>
      <c r="CK952" s="51"/>
      <c r="CL952" s="51"/>
      <c r="CM952" s="51"/>
      <c r="CN952" s="51"/>
      <c r="CO952" s="51"/>
      <c r="CP952" s="51"/>
      <c r="CQ952" s="51"/>
      <c r="CR952" s="51"/>
      <c r="CS952" s="51"/>
      <c r="CT952" s="51"/>
      <c r="CU952" s="51"/>
      <c r="CV952" s="51"/>
      <c r="CW952" s="51"/>
      <c r="CX952" s="51"/>
      <c r="CY952" s="51"/>
      <c r="CZ952" s="51"/>
      <c r="DA952" s="51"/>
      <c r="DB952" s="51"/>
      <c r="DC952" s="51"/>
      <c r="DD952" s="51"/>
      <c r="DE952" s="51"/>
      <c r="DF952" s="51"/>
      <c r="DG952" s="51"/>
    </row>
    <row r="953">
      <c r="A953" s="51"/>
      <c r="B953" s="136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  <c r="BK953" s="51"/>
      <c r="BL953" s="51"/>
      <c r="BM953" s="51"/>
      <c r="BN953" s="51"/>
      <c r="BO953" s="51"/>
      <c r="BP953" s="51"/>
      <c r="BQ953" s="51"/>
      <c r="BR953" s="51"/>
      <c r="BS953" s="51"/>
      <c r="BT953" s="51"/>
      <c r="BU953" s="51"/>
      <c r="BV953" s="51"/>
      <c r="BW953" s="51"/>
      <c r="BX953" s="51"/>
      <c r="BY953" s="51"/>
      <c r="BZ953" s="51"/>
      <c r="CA953" s="51"/>
      <c r="CB953" s="51"/>
      <c r="CC953" s="51"/>
      <c r="CD953" s="51"/>
      <c r="CE953" s="51"/>
      <c r="CF953" s="51"/>
      <c r="CG953" s="51"/>
      <c r="CH953" s="51"/>
      <c r="CI953" s="51"/>
      <c r="CJ953" s="51"/>
      <c r="CK953" s="51"/>
      <c r="CL953" s="51"/>
      <c r="CM953" s="51"/>
      <c r="CN953" s="51"/>
      <c r="CO953" s="51"/>
      <c r="CP953" s="51"/>
      <c r="CQ953" s="51"/>
      <c r="CR953" s="51"/>
      <c r="CS953" s="51"/>
      <c r="CT953" s="51"/>
      <c r="CU953" s="51"/>
      <c r="CV953" s="51"/>
      <c r="CW953" s="51"/>
      <c r="CX953" s="51"/>
      <c r="CY953" s="51"/>
      <c r="CZ953" s="51"/>
      <c r="DA953" s="51"/>
      <c r="DB953" s="51"/>
      <c r="DC953" s="51"/>
      <c r="DD953" s="51"/>
      <c r="DE953" s="51"/>
      <c r="DF953" s="51"/>
      <c r="DG953" s="51"/>
    </row>
    <row r="954">
      <c r="A954" s="51"/>
      <c r="B954" s="136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  <c r="BK954" s="51"/>
      <c r="BL954" s="51"/>
      <c r="BM954" s="51"/>
      <c r="BN954" s="51"/>
      <c r="BO954" s="51"/>
      <c r="BP954" s="51"/>
      <c r="BQ954" s="51"/>
      <c r="BR954" s="51"/>
      <c r="BS954" s="51"/>
      <c r="BT954" s="51"/>
      <c r="BU954" s="51"/>
      <c r="BV954" s="51"/>
      <c r="BW954" s="51"/>
      <c r="BX954" s="51"/>
      <c r="BY954" s="51"/>
      <c r="BZ954" s="51"/>
      <c r="CA954" s="51"/>
      <c r="CB954" s="51"/>
      <c r="CC954" s="51"/>
      <c r="CD954" s="51"/>
      <c r="CE954" s="51"/>
      <c r="CF954" s="51"/>
      <c r="CG954" s="51"/>
      <c r="CH954" s="51"/>
      <c r="CI954" s="51"/>
      <c r="CJ954" s="51"/>
      <c r="CK954" s="51"/>
      <c r="CL954" s="51"/>
      <c r="CM954" s="51"/>
      <c r="CN954" s="51"/>
      <c r="CO954" s="51"/>
      <c r="CP954" s="51"/>
      <c r="CQ954" s="51"/>
      <c r="CR954" s="51"/>
      <c r="CS954" s="51"/>
      <c r="CT954" s="51"/>
      <c r="CU954" s="51"/>
      <c r="CV954" s="51"/>
      <c r="CW954" s="51"/>
      <c r="CX954" s="51"/>
      <c r="CY954" s="51"/>
      <c r="CZ954" s="51"/>
      <c r="DA954" s="51"/>
      <c r="DB954" s="51"/>
      <c r="DC954" s="51"/>
      <c r="DD954" s="51"/>
      <c r="DE954" s="51"/>
      <c r="DF954" s="51"/>
      <c r="DG954" s="51"/>
    </row>
    <row r="955">
      <c r="A955" s="51"/>
      <c r="B955" s="136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  <c r="BK955" s="51"/>
      <c r="BL955" s="51"/>
      <c r="BM955" s="51"/>
      <c r="BN955" s="51"/>
      <c r="BO955" s="51"/>
      <c r="BP955" s="51"/>
      <c r="BQ955" s="51"/>
      <c r="BR955" s="51"/>
      <c r="BS955" s="51"/>
      <c r="BT955" s="51"/>
      <c r="BU955" s="51"/>
      <c r="BV955" s="51"/>
      <c r="BW955" s="51"/>
      <c r="BX955" s="51"/>
      <c r="BY955" s="51"/>
      <c r="BZ955" s="51"/>
      <c r="CA955" s="51"/>
      <c r="CB955" s="51"/>
      <c r="CC955" s="51"/>
      <c r="CD955" s="51"/>
      <c r="CE955" s="51"/>
      <c r="CF955" s="51"/>
      <c r="CG955" s="51"/>
      <c r="CH955" s="51"/>
      <c r="CI955" s="51"/>
      <c r="CJ955" s="51"/>
      <c r="CK955" s="51"/>
      <c r="CL955" s="51"/>
      <c r="CM955" s="51"/>
      <c r="CN955" s="51"/>
      <c r="CO955" s="51"/>
      <c r="CP955" s="51"/>
      <c r="CQ955" s="51"/>
      <c r="CR955" s="51"/>
      <c r="CS955" s="51"/>
      <c r="CT955" s="51"/>
      <c r="CU955" s="51"/>
      <c r="CV955" s="51"/>
      <c r="CW955" s="51"/>
      <c r="CX955" s="51"/>
      <c r="CY955" s="51"/>
      <c r="CZ955" s="51"/>
      <c r="DA955" s="51"/>
      <c r="DB955" s="51"/>
      <c r="DC955" s="51"/>
      <c r="DD955" s="51"/>
      <c r="DE955" s="51"/>
      <c r="DF955" s="51"/>
      <c r="DG955" s="51"/>
    </row>
    <row r="956">
      <c r="A956" s="51"/>
      <c r="B956" s="136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  <c r="BK956" s="51"/>
      <c r="BL956" s="51"/>
      <c r="BM956" s="51"/>
      <c r="BN956" s="51"/>
      <c r="BO956" s="51"/>
      <c r="BP956" s="51"/>
      <c r="BQ956" s="51"/>
      <c r="BR956" s="51"/>
      <c r="BS956" s="51"/>
      <c r="BT956" s="51"/>
      <c r="BU956" s="51"/>
      <c r="BV956" s="51"/>
      <c r="BW956" s="51"/>
      <c r="BX956" s="51"/>
      <c r="BY956" s="51"/>
      <c r="BZ956" s="51"/>
      <c r="CA956" s="51"/>
      <c r="CB956" s="51"/>
      <c r="CC956" s="51"/>
      <c r="CD956" s="51"/>
      <c r="CE956" s="51"/>
      <c r="CF956" s="51"/>
      <c r="CG956" s="51"/>
      <c r="CH956" s="51"/>
      <c r="CI956" s="51"/>
      <c r="CJ956" s="51"/>
      <c r="CK956" s="51"/>
      <c r="CL956" s="51"/>
      <c r="CM956" s="51"/>
      <c r="CN956" s="51"/>
      <c r="CO956" s="51"/>
      <c r="CP956" s="51"/>
      <c r="CQ956" s="51"/>
      <c r="CR956" s="51"/>
      <c r="CS956" s="51"/>
      <c r="CT956" s="51"/>
      <c r="CU956" s="51"/>
      <c r="CV956" s="51"/>
      <c r="CW956" s="51"/>
      <c r="CX956" s="51"/>
      <c r="CY956" s="51"/>
      <c r="CZ956" s="51"/>
      <c r="DA956" s="51"/>
      <c r="DB956" s="51"/>
      <c r="DC956" s="51"/>
      <c r="DD956" s="51"/>
      <c r="DE956" s="51"/>
      <c r="DF956" s="51"/>
      <c r="DG956" s="51"/>
    </row>
    <row r="957">
      <c r="A957" s="51"/>
      <c r="B957" s="136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51"/>
      <c r="BL957" s="51"/>
      <c r="BM957" s="51"/>
      <c r="BN957" s="51"/>
      <c r="BO957" s="51"/>
      <c r="BP957" s="51"/>
      <c r="BQ957" s="51"/>
      <c r="BR957" s="51"/>
      <c r="BS957" s="51"/>
      <c r="BT957" s="51"/>
      <c r="BU957" s="51"/>
      <c r="BV957" s="51"/>
      <c r="BW957" s="51"/>
      <c r="BX957" s="51"/>
      <c r="BY957" s="51"/>
      <c r="BZ957" s="51"/>
      <c r="CA957" s="51"/>
      <c r="CB957" s="51"/>
      <c r="CC957" s="51"/>
      <c r="CD957" s="51"/>
      <c r="CE957" s="51"/>
      <c r="CF957" s="51"/>
      <c r="CG957" s="51"/>
      <c r="CH957" s="51"/>
      <c r="CI957" s="51"/>
      <c r="CJ957" s="51"/>
      <c r="CK957" s="51"/>
      <c r="CL957" s="51"/>
      <c r="CM957" s="51"/>
      <c r="CN957" s="51"/>
      <c r="CO957" s="51"/>
      <c r="CP957" s="51"/>
      <c r="CQ957" s="51"/>
      <c r="CR957" s="51"/>
      <c r="CS957" s="51"/>
      <c r="CT957" s="51"/>
      <c r="CU957" s="51"/>
      <c r="CV957" s="51"/>
      <c r="CW957" s="51"/>
      <c r="CX957" s="51"/>
      <c r="CY957" s="51"/>
      <c r="CZ957" s="51"/>
      <c r="DA957" s="51"/>
      <c r="DB957" s="51"/>
      <c r="DC957" s="51"/>
      <c r="DD957" s="51"/>
      <c r="DE957" s="51"/>
      <c r="DF957" s="51"/>
      <c r="DG957" s="51"/>
    </row>
    <row r="958">
      <c r="A958" s="51"/>
      <c r="B958" s="136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  <c r="BR958" s="51"/>
      <c r="BS958" s="51"/>
      <c r="BT958" s="51"/>
      <c r="BU958" s="51"/>
      <c r="BV958" s="51"/>
      <c r="BW958" s="51"/>
      <c r="BX958" s="51"/>
      <c r="BY958" s="51"/>
      <c r="BZ958" s="51"/>
      <c r="CA958" s="51"/>
      <c r="CB958" s="51"/>
      <c r="CC958" s="51"/>
      <c r="CD958" s="51"/>
      <c r="CE958" s="51"/>
      <c r="CF958" s="51"/>
      <c r="CG958" s="51"/>
      <c r="CH958" s="51"/>
      <c r="CI958" s="51"/>
      <c r="CJ958" s="51"/>
      <c r="CK958" s="51"/>
      <c r="CL958" s="51"/>
      <c r="CM958" s="51"/>
      <c r="CN958" s="51"/>
      <c r="CO958" s="51"/>
      <c r="CP958" s="51"/>
      <c r="CQ958" s="51"/>
      <c r="CR958" s="51"/>
      <c r="CS958" s="51"/>
      <c r="CT958" s="51"/>
      <c r="CU958" s="51"/>
      <c r="CV958" s="51"/>
      <c r="CW958" s="51"/>
      <c r="CX958" s="51"/>
      <c r="CY958" s="51"/>
      <c r="CZ958" s="51"/>
      <c r="DA958" s="51"/>
      <c r="DB958" s="51"/>
      <c r="DC958" s="51"/>
      <c r="DD958" s="51"/>
      <c r="DE958" s="51"/>
      <c r="DF958" s="51"/>
      <c r="DG958" s="51"/>
    </row>
    <row r="959">
      <c r="A959" s="51"/>
      <c r="B959" s="136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51"/>
      <c r="BL959" s="51"/>
      <c r="BM959" s="51"/>
      <c r="BN959" s="51"/>
      <c r="BO959" s="51"/>
      <c r="BP959" s="51"/>
      <c r="BQ959" s="51"/>
      <c r="BR959" s="51"/>
      <c r="BS959" s="51"/>
      <c r="BT959" s="51"/>
      <c r="BU959" s="51"/>
      <c r="BV959" s="51"/>
      <c r="BW959" s="51"/>
      <c r="BX959" s="51"/>
      <c r="BY959" s="51"/>
      <c r="BZ959" s="51"/>
      <c r="CA959" s="51"/>
      <c r="CB959" s="51"/>
      <c r="CC959" s="51"/>
      <c r="CD959" s="51"/>
      <c r="CE959" s="51"/>
      <c r="CF959" s="51"/>
      <c r="CG959" s="51"/>
      <c r="CH959" s="51"/>
      <c r="CI959" s="51"/>
      <c r="CJ959" s="51"/>
      <c r="CK959" s="51"/>
      <c r="CL959" s="51"/>
      <c r="CM959" s="51"/>
      <c r="CN959" s="51"/>
      <c r="CO959" s="51"/>
      <c r="CP959" s="51"/>
      <c r="CQ959" s="51"/>
      <c r="CR959" s="51"/>
      <c r="CS959" s="51"/>
      <c r="CT959" s="51"/>
      <c r="CU959" s="51"/>
      <c r="CV959" s="51"/>
      <c r="CW959" s="51"/>
      <c r="CX959" s="51"/>
      <c r="CY959" s="51"/>
      <c r="CZ959" s="51"/>
      <c r="DA959" s="51"/>
      <c r="DB959" s="51"/>
      <c r="DC959" s="51"/>
      <c r="DD959" s="51"/>
      <c r="DE959" s="51"/>
      <c r="DF959" s="51"/>
      <c r="DG959" s="51"/>
    </row>
    <row r="960">
      <c r="A960" s="51"/>
      <c r="B960" s="136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51"/>
      <c r="BL960" s="51"/>
      <c r="BM960" s="51"/>
      <c r="BN960" s="51"/>
      <c r="BO960" s="51"/>
      <c r="BP960" s="51"/>
      <c r="BQ960" s="51"/>
      <c r="BR960" s="51"/>
      <c r="BS960" s="51"/>
      <c r="BT960" s="51"/>
      <c r="BU960" s="51"/>
      <c r="BV960" s="51"/>
      <c r="BW960" s="51"/>
      <c r="BX960" s="51"/>
      <c r="BY960" s="51"/>
      <c r="BZ960" s="51"/>
      <c r="CA960" s="51"/>
      <c r="CB960" s="51"/>
      <c r="CC960" s="51"/>
      <c r="CD960" s="51"/>
      <c r="CE960" s="51"/>
      <c r="CF960" s="51"/>
      <c r="CG960" s="51"/>
      <c r="CH960" s="51"/>
      <c r="CI960" s="51"/>
      <c r="CJ960" s="51"/>
      <c r="CK960" s="51"/>
      <c r="CL960" s="51"/>
      <c r="CM960" s="51"/>
      <c r="CN960" s="51"/>
      <c r="CO960" s="51"/>
      <c r="CP960" s="51"/>
      <c r="CQ960" s="51"/>
      <c r="CR960" s="51"/>
      <c r="CS960" s="51"/>
      <c r="CT960" s="51"/>
      <c r="CU960" s="51"/>
      <c r="CV960" s="51"/>
      <c r="CW960" s="51"/>
      <c r="CX960" s="51"/>
      <c r="CY960" s="51"/>
      <c r="CZ960" s="51"/>
      <c r="DA960" s="51"/>
      <c r="DB960" s="51"/>
      <c r="DC960" s="51"/>
      <c r="DD960" s="51"/>
      <c r="DE960" s="51"/>
      <c r="DF960" s="51"/>
      <c r="DG960" s="51"/>
    </row>
    <row r="961">
      <c r="A961" s="51"/>
      <c r="B961" s="136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51"/>
      <c r="BL961" s="51"/>
      <c r="BM961" s="51"/>
      <c r="BN961" s="51"/>
      <c r="BO961" s="51"/>
      <c r="BP961" s="51"/>
      <c r="BQ961" s="51"/>
      <c r="BR961" s="51"/>
      <c r="BS961" s="51"/>
      <c r="BT961" s="51"/>
      <c r="BU961" s="51"/>
      <c r="BV961" s="51"/>
      <c r="BW961" s="51"/>
      <c r="BX961" s="51"/>
      <c r="BY961" s="51"/>
      <c r="BZ961" s="51"/>
      <c r="CA961" s="51"/>
      <c r="CB961" s="51"/>
      <c r="CC961" s="51"/>
      <c r="CD961" s="51"/>
      <c r="CE961" s="51"/>
      <c r="CF961" s="51"/>
      <c r="CG961" s="51"/>
      <c r="CH961" s="51"/>
      <c r="CI961" s="51"/>
      <c r="CJ961" s="51"/>
      <c r="CK961" s="51"/>
      <c r="CL961" s="51"/>
      <c r="CM961" s="51"/>
      <c r="CN961" s="51"/>
      <c r="CO961" s="51"/>
      <c r="CP961" s="51"/>
      <c r="CQ961" s="51"/>
      <c r="CR961" s="51"/>
      <c r="CS961" s="51"/>
      <c r="CT961" s="51"/>
      <c r="CU961" s="51"/>
      <c r="CV961" s="51"/>
      <c r="CW961" s="51"/>
      <c r="CX961" s="51"/>
      <c r="CY961" s="51"/>
      <c r="CZ961" s="51"/>
      <c r="DA961" s="51"/>
      <c r="DB961" s="51"/>
      <c r="DC961" s="51"/>
      <c r="DD961" s="51"/>
      <c r="DE961" s="51"/>
      <c r="DF961" s="51"/>
      <c r="DG961" s="51"/>
    </row>
    <row r="962">
      <c r="A962" s="51"/>
      <c r="B962" s="136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  <c r="BK962" s="51"/>
      <c r="BL962" s="51"/>
      <c r="BM962" s="51"/>
      <c r="BN962" s="51"/>
      <c r="BO962" s="51"/>
      <c r="BP962" s="51"/>
      <c r="BQ962" s="51"/>
      <c r="BR962" s="51"/>
      <c r="BS962" s="51"/>
      <c r="BT962" s="51"/>
      <c r="BU962" s="51"/>
      <c r="BV962" s="51"/>
      <c r="BW962" s="51"/>
      <c r="BX962" s="51"/>
      <c r="BY962" s="51"/>
      <c r="BZ962" s="51"/>
      <c r="CA962" s="51"/>
      <c r="CB962" s="51"/>
      <c r="CC962" s="51"/>
      <c r="CD962" s="51"/>
      <c r="CE962" s="51"/>
      <c r="CF962" s="51"/>
      <c r="CG962" s="51"/>
      <c r="CH962" s="51"/>
      <c r="CI962" s="51"/>
      <c r="CJ962" s="51"/>
      <c r="CK962" s="51"/>
      <c r="CL962" s="51"/>
      <c r="CM962" s="51"/>
      <c r="CN962" s="51"/>
      <c r="CO962" s="51"/>
      <c r="CP962" s="51"/>
      <c r="CQ962" s="51"/>
      <c r="CR962" s="51"/>
      <c r="CS962" s="51"/>
      <c r="CT962" s="51"/>
      <c r="CU962" s="51"/>
      <c r="CV962" s="51"/>
      <c r="CW962" s="51"/>
      <c r="CX962" s="51"/>
      <c r="CY962" s="51"/>
      <c r="CZ962" s="51"/>
      <c r="DA962" s="51"/>
      <c r="DB962" s="51"/>
      <c r="DC962" s="51"/>
      <c r="DD962" s="51"/>
      <c r="DE962" s="51"/>
      <c r="DF962" s="51"/>
      <c r="DG962" s="51"/>
    </row>
    <row r="963">
      <c r="A963" s="51"/>
      <c r="B963" s="136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  <c r="BK963" s="51"/>
      <c r="BL963" s="51"/>
      <c r="BM963" s="51"/>
      <c r="BN963" s="51"/>
      <c r="BO963" s="51"/>
      <c r="BP963" s="51"/>
      <c r="BQ963" s="51"/>
      <c r="BR963" s="51"/>
      <c r="BS963" s="51"/>
      <c r="BT963" s="51"/>
      <c r="BU963" s="51"/>
      <c r="BV963" s="51"/>
      <c r="BW963" s="51"/>
      <c r="BX963" s="51"/>
      <c r="BY963" s="51"/>
      <c r="BZ963" s="51"/>
      <c r="CA963" s="51"/>
      <c r="CB963" s="51"/>
      <c r="CC963" s="51"/>
      <c r="CD963" s="51"/>
      <c r="CE963" s="51"/>
      <c r="CF963" s="51"/>
      <c r="CG963" s="51"/>
      <c r="CH963" s="51"/>
      <c r="CI963" s="51"/>
      <c r="CJ963" s="51"/>
      <c r="CK963" s="51"/>
      <c r="CL963" s="51"/>
      <c r="CM963" s="51"/>
      <c r="CN963" s="51"/>
      <c r="CO963" s="51"/>
      <c r="CP963" s="51"/>
      <c r="CQ963" s="51"/>
      <c r="CR963" s="51"/>
      <c r="CS963" s="51"/>
      <c r="CT963" s="51"/>
      <c r="CU963" s="51"/>
      <c r="CV963" s="51"/>
      <c r="CW963" s="51"/>
      <c r="CX963" s="51"/>
      <c r="CY963" s="51"/>
      <c r="CZ963" s="51"/>
      <c r="DA963" s="51"/>
      <c r="DB963" s="51"/>
      <c r="DC963" s="51"/>
      <c r="DD963" s="51"/>
      <c r="DE963" s="51"/>
      <c r="DF963" s="51"/>
      <c r="DG963" s="51"/>
    </row>
    <row r="964">
      <c r="A964" s="51"/>
      <c r="B964" s="136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  <c r="BK964" s="51"/>
      <c r="BL964" s="51"/>
      <c r="BM964" s="51"/>
      <c r="BN964" s="51"/>
      <c r="BO964" s="51"/>
      <c r="BP964" s="51"/>
      <c r="BQ964" s="51"/>
      <c r="BR964" s="51"/>
      <c r="BS964" s="51"/>
      <c r="BT964" s="51"/>
      <c r="BU964" s="51"/>
      <c r="BV964" s="51"/>
      <c r="BW964" s="51"/>
      <c r="BX964" s="51"/>
      <c r="BY964" s="51"/>
      <c r="BZ964" s="51"/>
      <c r="CA964" s="51"/>
      <c r="CB964" s="51"/>
      <c r="CC964" s="51"/>
      <c r="CD964" s="51"/>
      <c r="CE964" s="51"/>
      <c r="CF964" s="51"/>
      <c r="CG964" s="51"/>
      <c r="CH964" s="51"/>
      <c r="CI964" s="51"/>
      <c r="CJ964" s="51"/>
      <c r="CK964" s="51"/>
      <c r="CL964" s="51"/>
      <c r="CM964" s="51"/>
      <c r="CN964" s="51"/>
      <c r="CO964" s="51"/>
      <c r="CP964" s="51"/>
      <c r="CQ964" s="51"/>
      <c r="CR964" s="51"/>
      <c r="CS964" s="51"/>
      <c r="CT964" s="51"/>
      <c r="CU964" s="51"/>
      <c r="CV964" s="51"/>
      <c r="CW964" s="51"/>
      <c r="CX964" s="51"/>
      <c r="CY964" s="51"/>
      <c r="CZ964" s="51"/>
      <c r="DA964" s="51"/>
      <c r="DB964" s="51"/>
      <c r="DC964" s="51"/>
      <c r="DD964" s="51"/>
      <c r="DE964" s="51"/>
      <c r="DF964" s="51"/>
      <c r="DG964" s="51"/>
    </row>
    <row r="965">
      <c r="A965" s="51"/>
      <c r="B965" s="136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  <c r="BK965" s="51"/>
      <c r="BL965" s="51"/>
      <c r="BM965" s="51"/>
      <c r="BN965" s="51"/>
      <c r="BO965" s="51"/>
      <c r="BP965" s="51"/>
      <c r="BQ965" s="51"/>
      <c r="BR965" s="51"/>
      <c r="BS965" s="51"/>
      <c r="BT965" s="51"/>
      <c r="BU965" s="51"/>
      <c r="BV965" s="51"/>
      <c r="BW965" s="51"/>
      <c r="BX965" s="51"/>
      <c r="BY965" s="51"/>
      <c r="BZ965" s="51"/>
      <c r="CA965" s="51"/>
      <c r="CB965" s="51"/>
      <c r="CC965" s="51"/>
      <c r="CD965" s="51"/>
      <c r="CE965" s="51"/>
      <c r="CF965" s="51"/>
      <c r="CG965" s="51"/>
      <c r="CH965" s="51"/>
      <c r="CI965" s="51"/>
      <c r="CJ965" s="51"/>
      <c r="CK965" s="51"/>
      <c r="CL965" s="51"/>
      <c r="CM965" s="51"/>
      <c r="CN965" s="51"/>
      <c r="CO965" s="51"/>
      <c r="CP965" s="51"/>
      <c r="CQ965" s="51"/>
      <c r="CR965" s="51"/>
      <c r="CS965" s="51"/>
      <c r="CT965" s="51"/>
      <c r="CU965" s="51"/>
      <c r="CV965" s="51"/>
      <c r="CW965" s="51"/>
      <c r="CX965" s="51"/>
      <c r="CY965" s="51"/>
      <c r="CZ965" s="51"/>
      <c r="DA965" s="51"/>
      <c r="DB965" s="51"/>
      <c r="DC965" s="51"/>
      <c r="DD965" s="51"/>
      <c r="DE965" s="51"/>
      <c r="DF965" s="51"/>
      <c r="DG965" s="51"/>
    </row>
    <row r="966">
      <c r="A966" s="51"/>
      <c r="B966" s="136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  <c r="BK966" s="51"/>
      <c r="BL966" s="51"/>
      <c r="BM966" s="51"/>
      <c r="BN966" s="51"/>
      <c r="BO966" s="51"/>
      <c r="BP966" s="51"/>
      <c r="BQ966" s="51"/>
      <c r="BR966" s="51"/>
      <c r="BS966" s="51"/>
      <c r="BT966" s="51"/>
      <c r="BU966" s="51"/>
      <c r="BV966" s="51"/>
      <c r="BW966" s="51"/>
      <c r="BX966" s="51"/>
      <c r="BY966" s="51"/>
      <c r="BZ966" s="51"/>
      <c r="CA966" s="51"/>
      <c r="CB966" s="51"/>
      <c r="CC966" s="51"/>
      <c r="CD966" s="51"/>
      <c r="CE966" s="51"/>
      <c r="CF966" s="51"/>
      <c r="CG966" s="51"/>
      <c r="CH966" s="51"/>
      <c r="CI966" s="51"/>
      <c r="CJ966" s="51"/>
      <c r="CK966" s="51"/>
      <c r="CL966" s="51"/>
      <c r="CM966" s="51"/>
      <c r="CN966" s="51"/>
      <c r="CO966" s="51"/>
      <c r="CP966" s="51"/>
      <c r="CQ966" s="51"/>
      <c r="CR966" s="51"/>
      <c r="CS966" s="51"/>
      <c r="CT966" s="51"/>
      <c r="CU966" s="51"/>
      <c r="CV966" s="51"/>
      <c r="CW966" s="51"/>
      <c r="CX966" s="51"/>
      <c r="CY966" s="51"/>
      <c r="CZ966" s="51"/>
      <c r="DA966" s="51"/>
      <c r="DB966" s="51"/>
      <c r="DC966" s="51"/>
      <c r="DD966" s="51"/>
      <c r="DE966" s="51"/>
      <c r="DF966" s="51"/>
      <c r="DG966" s="51"/>
    </row>
    <row r="967">
      <c r="A967" s="51"/>
      <c r="B967" s="136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51"/>
      <c r="BL967" s="51"/>
      <c r="BM967" s="51"/>
      <c r="BN967" s="51"/>
      <c r="BO967" s="51"/>
      <c r="BP967" s="51"/>
      <c r="BQ967" s="51"/>
      <c r="BR967" s="51"/>
      <c r="BS967" s="51"/>
      <c r="BT967" s="51"/>
      <c r="BU967" s="51"/>
      <c r="BV967" s="51"/>
      <c r="BW967" s="51"/>
      <c r="BX967" s="51"/>
      <c r="BY967" s="51"/>
      <c r="BZ967" s="51"/>
      <c r="CA967" s="51"/>
      <c r="CB967" s="51"/>
      <c r="CC967" s="51"/>
      <c r="CD967" s="51"/>
      <c r="CE967" s="51"/>
      <c r="CF967" s="51"/>
      <c r="CG967" s="51"/>
      <c r="CH967" s="51"/>
      <c r="CI967" s="51"/>
      <c r="CJ967" s="51"/>
      <c r="CK967" s="51"/>
      <c r="CL967" s="51"/>
      <c r="CM967" s="51"/>
      <c r="CN967" s="51"/>
      <c r="CO967" s="51"/>
      <c r="CP967" s="51"/>
      <c r="CQ967" s="51"/>
      <c r="CR967" s="51"/>
      <c r="CS967" s="51"/>
      <c r="CT967" s="51"/>
      <c r="CU967" s="51"/>
      <c r="CV967" s="51"/>
      <c r="CW967" s="51"/>
      <c r="CX967" s="51"/>
      <c r="CY967" s="51"/>
      <c r="CZ967" s="51"/>
      <c r="DA967" s="51"/>
      <c r="DB967" s="51"/>
      <c r="DC967" s="51"/>
      <c r="DD967" s="51"/>
      <c r="DE967" s="51"/>
      <c r="DF967" s="51"/>
      <c r="DG967" s="51"/>
    </row>
    <row r="968">
      <c r="A968" s="51"/>
      <c r="B968" s="136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  <c r="BK968" s="51"/>
      <c r="BL968" s="51"/>
      <c r="BM968" s="51"/>
      <c r="BN968" s="51"/>
      <c r="BO968" s="51"/>
      <c r="BP968" s="51"/>
      <c r="BQ968" s="51"/>
      <c r="BR968" s="51"/>
      <c r="BS968" s="51"/>
      <c r="BT968" s="51"/>
      <c r="BU968" s="51"/>
      <c r="BV968" s="51"/>
      <c r="BW968" s="51"/>
      <c r="BX968" s="51"/>
      <c r="BY968" s="51"/>
      <c r="BZ968" s="51"/>
      <c r="CA968" s="51"/>
      <c r="CB968" s="51"/>
      <c r="CC968" s="51"/>
      <c r="CD968" s="51"/>
      <c r="CE968" s="51"/>
      <c r="CF968" s="51"/>
      <c r="CG968" s="51"/>
      <c r="CH968" s="51"/>
      <c r="CI968" s="51"/>
      <c r="CJ968" s="51"/>
      <c r="CK968" s="51"/>
      <c r="CL968" s="51"/>
      <c r="CM968" s="51"/>
      <c r="CN968" s="51"/>
      <c r="CO968" s="51"/>
      <c r="CP968" s="51"/>
      <c r="CQ968" s="51"/>
      <c r="CR968" s="51"/>
      <c r="CS968" s="51"/>
      <c r="CT968" s="51"/>
      <c r="CU968" s="51"/>
      <c r="CV968" s="51"/>
      <c r="CW968" s="51"/>
      <c r="CX968" s="51"/>
      <c r="CY968" s="51"/>
      <c r="CZ968" s="51"/>
      <c r="DA968" s="51"/>
      <c r="DB968" s="51"/>
      <c r="DC968" s="51"/>
      <c r="DD968" s="51"/>
      <c r="DE968" s="51"/>
      <c r="DF968" s="51"/>
      <c r="DG968" s="51"/>
    </row>
    <row r="969">
      <c r="A969" s="51"/>
      <c r="B969" s="136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  <c r="BK969" s="51"/>
      <c r="BL969" s="51"/>
      <c r="BM969" s="51"/>
      <c r="BN969" s="51"/>
      <c r="BO969" s="51"/>
      <c r="BP969" s="51"/>
      <c r="BQ969" s="51"/>
      <c r="BR969" s="51"/>
      <c r="BS969" s="51"/>
      <c r="BT969" s="51"/>
      <c r="BU969" s="51"/>
      <c r="BV969" s="51"/>
      <c r="BW969" s="51"/>
      <c r="BX969" s="51"/>
      <c r="BY969" s="51"/>
      <c r="BZ969" s="51"/>
      <c r="CA969" s="51"/>
      <c r="CB969" s="51"/>
      <c r="CC969" s="51"/>
      <c r="CD969" s="51"/>
      <c r="CE969" s="51"/>
      <c r="CF969" s="51"/>
      <c r="CG969" s="51"/>
      <c r="CH969" s="51"/>
      <c r="CI969" s="51"/>
      <c r="CJ969" s="51"/>
      <c r="CK969" s="51"/>
      <c r="CL969" s="51"/>
      <c r="CM969" s="51"/>
      <c r="CN969" s="51"/>
      <c r="CO969" s="51"/>
      <c r="CP969" s="51"/>
      <c r="CQ969" s="51"/>
      <c r="CR969" s="51"/>
      <c r="CS969" s="51"/>
      <c r="CT969" s="51"/>
      <c r="CU969" s="51"/>
      <c r="CV969" s="51"/>
      <c r="CW969" s="51"/>
      <c r="CX969" s="51"/>
      <c r="CY969" s="51"/>
      <c r="CZ969" s="51"/>
      <c r="DA969" s="51"/>
      <c r="DB969" s="51"/>
      <c r="DC969" s="51"/>
      <c r="DD969" s="51"/>
      <c r="DE969" s="51"/>
      <c r="DF969" s="51"/>
      <c r="DG969" s="51"/>
    </row>
    <row r="970">
      <c r="A970" s="51"/>
      <c r="B970" s="136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  <c r="BK970" s="51"/>
      <c r="BL970" s="51"/>
      <c r="BM970" s="51"/>
      <c r="BN970" s="51"/>
      <c r="BO970" s="51"/>
      <c r="BP970" s="51"/>
      <c r="BQ970" s="51"/>
      <c r="BR970" s="51"/>
      <c r="BS970" s="51"/>
      <c r="BT970" s="51"/>
      <c r="BU970" s="51"/>
      <c r="BV970" s="51"/>
      <c r="BW970" s="51"/>
      <c r="BX970" s="51"/>
      <c r="BY970" s="51"/>
      <c r="BZ970" s="51"/>
      <c r="CA970" s="51"/>
      <c r="CB970" s="51"/>
      <c r="CC970" s="51"/>
      <c r="CD970" s="51"/>
      <c r="CE970" s="51"/>
      <c r="CF970" s="51"/>
      <c r="CG970" s="51"/>
      <c r="CH970" s="51"/>
      <c r="CI970" s="51"/>
      <c r="CJ970" s="51"/>
      <c r="CK970" s="51"/>
      <c r="CL970" s="51"/>
      <c r="CM970" s="51"/>
      <c r="CN970" s="51"/>
      <c r="CO970" s="51"/>
      <c r="CP970" s="51"/>
      <c r="CQ970" s="51"/>
      <c r="CR970" s="51"/>
      <c r="CS970" s="51"/>
      <c r="CT970" s="51"/>
      <c r="CU970" s="51"/>
      <c r="CV970" s="51"/>
      <c r="CW970" s="51"/>
      <c r="CX970" s="51"/>
      <c r="CY970" s="51"/>
      <c r="CZ970" s="51"/>
      <c r="DA970" s="51"/>
      <c r="DB970" s="51"/>
      <c r="DC970" s="51"/>
      <c r="DD970" s="51"/>
      <c r="DE970" s="51"/>
      <c r="DF970" s="51"/>
      <c r="DG970" s="51"/>
    </row>
    <row r="971">
      <c r="A971" s="51"/>
      <c r="B971" s="136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  <c r="BK971" s="51"/>
      <c r="BL971" s="51"/>
      <c r="BM971" s="51"/>
      <c r="BN971" s="51"/>
      <c r="BO971" s="51"/>
      <c r="BP971" s="51"/>
      <c r="BQ971" s="51"/>
      <c r="BR971" s="51"/>
      <c r="BS971" s="51"/>
      <c r="BT971" s="51"/>
      <c r="BU971" s="51"/>
      <c r="BV971" s="51"/>
      <c r="BW971" s="51"/>
      <c r="BX971" s="51"/>
      <c r="BY971" s="51"/>
      <c r="BZ971" s="51"/>
      <c r="CA971" s="51"/>
      <c r="CB971" s="51"/>
      <c r="CC971" s="51"/>
      <c r="CD971" s="51"/>
      <c r="CE971" s="51"/>
      <c r="CF971" s="51"/>
      <c r="CG971" s="51"/>
      <c r="CH971" s="51"/>
      <c r="CI971" s="51"/>
      <c r="CJ971" s="51"/>
      <c r="CK971" s="51"/>
      <c r="CL971" s="51"/>
      <c r="CM971" s="51"/>
      <c r="CN971" s="51"/>
      <c r="CO971" s="51"/>
      <c r="CP971" s="51"/>
      <c r="CQ971" s="51"/>
      <c r="CR971" s="51"/>
      <c r="CS971" s="51"/>
      <c r="CT971" s="51"/>
      <c r="CU971" s="51"/>
      <c r="CV971" s="51"/>
      <c r="CW971" s="51"/>
      <c r="CX971" s="51"/>
      <c r="CY971" s="51"/>
      <c r="CZ971" s="51"/>
      <c r="DA971" s="51"/>
      <c r="DB971" s="51"/>
      <c r="DC971" s="51"/>
      <c r="DD971" s="51"/>
      <c r="DE971" s="51"/>
      <c r="DF971" s="51"/>
      <c r="DG971" s="51"/>
    </row>
    <row r="972">
      <c r="A972" s="51"/>
      <c r="B972" s="136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  <c r="BK972" s="51"/>
      <c r="BL972" s="51"/>
      <c r="BM972" s="51"/>
      <c r="BN972" s="51"/>
      <c r="BO972" s="51"/>
      <c r="BP972" s="51"/>
      <c r="BQ972" s="51"/>
      <c r="BR972" s="51"/>
      <c r="BS972" s="51"/>
      <c r="BT972" s="51"/>
      <c r="BU972" s="51"/>
      <c r="BV972" s="51"/>
      <c r="BW972" s="51"/>
      <c r="BX972" s="51"/>
      <c r="BY972" s="51"/>
      <c r="BZ972" s="51"/>
      <c r="CA972" s="51"/>
      <c r="CB972" s="51"/>
      <c r="CC972" s="51"/>
      <c r="CD972" s="51"/>
      <c r="CE972" s="51"/>
      <c r="CF972" s="51"/>
      <c r="CG972" s="51"/>
      <c r="CH972" s="51"/>
      <c r="CI972" s="51"/>
      <c r="CJ972" s="51"/>
      <c r="CK972" s="51"/>
      <c r="CL972" s="51"/>
      <c r="CM972" s="51"/>
      <c r="CN972" s="51"/>
      <c r="CO972" s="51"/>
      <c r="CP972" s="51"/>
      <c r="CQ972" s="51"/>
      <c r="CR972" s="51"/>
      <c r="CS972" s="51"/>
      <c r="CT972" s="51"/>
      <c r="CU972" s="51"/>
      <c r="CV972" s="51"/>
      <c r="CW972" s="51"/>
      <c r="CX972" s="51"/>
      <c r="CY972" s="51"/>
      <c r="CZ972" s="51"/>
      <c r="DA972" s="51"/>
      <c r="DB972" s="51"/>
      <c r="DC972" s="51"/>
      <c r="DD972" s="51"/>
      <c r="DE972" s="51"/>
      <c r="DF972" s="51"/>
      <c r="DG972" s="51"/>
    </row>
    <row r="973">
      <c r="A973" s="51"/>
      <c r="B973" s="136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  <c r="BK973" s="51"/>
      <c r="BL973" s="51"/>
      <c r="BM973" s="51"/>
      <c r="BN973" s="51"/>
      <c r="BO973" s="51"/>
      <c r="BP973" s="51"/>
      <c r="BQ973" s="51"/>
      <c r="BR973" s="51"/>
      <c r="BS973" s="51"/>
      <c r="BT973" s="51"/>
      <c r="BU973" s="51"/>
      <c r="BV973" s="51"/>
      <c r="BW973" s="51"/>
      <c r="BX973" s="51"/>
      <c r="BY973" s="51"/>
      <c r="BZ973" s="51"/>
      <c r="CA973" s="51"/>
      <c r="CB973" s="51"/>
      <c r="CC973" s="51"/>
      <c r="CD973" s="51"/>
      <c r="CE973" s="51"/>
      <c r="CF973" s="51"/>
      <c r="CG973" s="51"/>
      <c r="CH973" s="51"/>
      <c r="CI973" s="51"/>
      <c r="CJ973" s="51"/>
      <c r="CK973" s="51"/>
      <c r="CL973" s="51"/>
      <c r="CM973" s="51"/>
      <c r="CN973" s="51"/>
      <c r="CO973" s="51"/>
      <c r="CP973" s="51"/>
      <c r="CQ973" s="51"/>
      <c r="CR973" s="51"/>
      <c r="CS973" s="51"/>
      <c r="CT973" s="51"/>
      <c r="CU973" s="51"/>
      <c r="CV973" s="51"/>
      <c r="CW973" s="51"/>
      <c r="CX973" s="51"/>
      <c r="CY973" s="51"/>
      <c r="CZ973" s="51"/>
      <c r="DA973" s="51"/>
      <c r="DB973" s="51"/>
      <c r="DC973" s="51"/>
      <c r="DD973" s="51"/>
      <c r="DE973" s="51"/>
      <c r="DF973" s="51"/>
      <c r="DG973" s="51"/>
    </row>
    <row r="974">
      <c r="A974" s="51"/>
      <c r="B974" s="136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  <c r="BK974" s="51"/>
      <c r="BL974" s="51"/>
      <c r="BM974" s="51"/>
      <c r="BN974" s="51"/>
      <c r="BO974" s="51"/>
      <c r="BP974" s="51"/>
      <c r="BQ974" s="51"/>
      <c r="BR974" s="51"/>
      <c r="BS974" s="51"/>
      <c r="BT974" s="51"/>
      <c r="BU974" s="51"/>
      <c r="BV974" s="51"/>
      <c r="BW974" s="51"/>
      <c r="BX974" s="51"/>
      <c r="BY974" s="51"/>
      <c r="BZ974" s="51"/>
      <c r="CA974" s="51"/>
      <c r="CB974" s="51"/>
      <c r="CC974" s="51"/>
      <c r="CD974" s="51"/>
      <c r="CE974" s="51"/>
      <c r="CF974" s="51"/>
      <c r="CG974" s="51"/>
      <c r="CH974" s="51"/>
      <c r="CI974" s="51"/>
      <c r="CJ974" s="51"/>
      <c r="CK974" s="51"/>
      <c r="CL974" s="51"/>
      <c r="CM974" s="51"/>
      <c r="CN974" s="51"/>
      <c r="CO974" s="51"/>
      <c r="CP974" s="51"/>
      <c r="CQ974" s="51"/>
      <c r="CR974" s="51"/>
      <c r="CS974" s="51"/>
      <c r="CT974" s="51"/>
      <c r="CU974" s="51"/>
      <c r="CV974" s="51"/>
      <c r="CW974" s="51"/>
      <c r="CX974" s="51"/>
      <c r="CY974" s="51"/>
      <c r="CZ974" s="51"/>
      <c r="DA974" s="51"/>
      <c r="DB974" s="51"/>
      <c r="DC974" s="51"/>
      <c r="DD974" s="51"/>
      <c r="DE974" s="51"/>
      <c r="DF974" s="51"/>
      <c r="DG974" s="51"/>
    </row>
    <row r="975">
      <c r="A975" s="51"/>
      <c r="B975" s="136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  <c r="BK975" s="51"/>
      <c r="BL975" s="51"/>
      <c r="BM975" s="51"/>
      <c r="BN975" s="51"/>
      <c r="BO975" s="51"/>
      <c r="BP975" s="51"/>
      <c r="BQ975" s="51"/>
      <c r="BR975" s="51"/>
      <c r="BS975" s="51"/>
      <c r="BT975" s="51"/>
      <c r="BU975" s="51"/>
      <c r="BV975" s="51"/>
      <c r="BW975" s="51"/>
      <c r="BX975" s="51"/>
      <c r="BY975" s="51"/>
      <c r="BZ975" s="51"/>
      <c r="CA975" s="51"/>
      <c r="CB975" s="51"/>
      <c r="CC975" s="51"/>
      <c r="CD975" s="51"/>
      <c r="CE975" s="51"/>
      <c r="CF975" s="51"/>
      <c r="CG975" s="51"/>
      <c r="CH975" s="51"/>
      <c r="CI975" s="51"/>
      <c r="CJ975" s="51"/>
      <c r="CK975" s="51"/>
      <c r="CL975" s="51"/>
      <c r="CM975" s="51"/>
      <c r="CN975" s="51"/>
      <c r="CO975" s="51"/>
      <c r="CP975" s="51"/>
      <c r="CQ975" s="51"/>
      <c r="CR975" s="51"/>
      <c r="CS975" s="51"/>
      <c r="CT975" s="51"/>
      <c r="CU975" s="51"/>
      <c r="CV975" s="51"/>
      <c r="CW975" s="51"/>
      <c r="CX975" s="51"/>
      <c r="CY975" s="51"/>
      <c r="CZ975" s="51"/>
      <c r="DA975" s="51"/>
      <c r="DB975" s="51"/>
      <c r="DC975" s="51"/>
      <c r="DD975" s="51"/>
      <c r="DE975" s="51"/>
      <c r="DF975" s="51"/>
      <c r="DG975" s="51"/>
    </row>
    <row r="976">
      <c r="A976" s="51"/>
      <c r="B976" s="136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  <c r="BK976" s="51"/>
      <c r="BL976" s="51"/>
      <c r="BM976" s="51"/>
      <c r="BN976" s="51"/>
      <c r="BO976" s="51"/>
      <c r="BP976" s="51"/>
      <c r="BQ976" s="51"/>
      <c r="BR976" s="51"/>
      <c r="BS976" s="51"/>
      <c r="BT976" s="51"/>
      <c r="BU976" s="51"/>
      <c r="BV976" s="51"/>
      <c r="BW976" s="51"/>
      <c r="BX976" s="51"/>
      <c r="BY976" s="51"/>
      <c r="BZ976" s="51"/>
      <c r="CA976" s="51"/>
      <c r="CB976" s="51"/>
      <c r="CC976" s="51"/>
      <c r="CD976" s="51"/>
      <c r="CE976" s="51"/>
      <c r="CF976" s="51"/>
      <c r="CG976" s="51"/>
      <c r="CH976" s="51"/>
      <c r="CI976" s="51"/>
      <c r="CJ976" s="51"/>
      <c r="CK976" s="51"/>
      <c r="CL976" s="51"/>
      <c r="CM976" s="51"/>
      <c r="CN976" s="51"/>
      <c r="CO976" s="51"/>
      <c r="CP976" s="51"/>
      <c r="CQ976" s="51"/>
      <c r="CR976" s="51"/>
      <c r="CS976" s="51"/>
      <c r="CT976" s="51"/>
      <c r="CU976" s="51"/>
      <c r="CV976" s="51"/>
      <c r="CW976" s="51"/>
      <c r="CX976" s="51"/>
      <c r="CY976" s="51"/>
      <c r="CZ976" s="51"/>
      <c r="DA976" s="51"/>
      <c r="DB976" s="51"/>
      <c r="DC976" s="51"/>
      <c r="DD976" s="51"/>
      <c r="DE976" s="51"/>
      <c r="DF976" s="51"/>
      <c r="DG976" s="51"/>
    </row>
    <row r="977">
      <c r="A977" s="51"/>
      <c r="B977" s="136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  <c r="BK977" s="51"/>
      <c r="BL977" s="51"/>
      <c r="BM977" s="51"/>
      <c r="BN977" s="51"/>
      <c r="BO977" s="51"/>
      <c r="BP977" s="51"/>
      <c r="BQ977" s="51"/>
      <c r="BR977" s="51"/>
      <c r="BS977" s="51"/>
      <c r="BT977" s="51"/>
      <c r="BU977" s="51"/>
      <c r="BV977" s="51"/>
      <c r="BW977" s="51"/>
      <c r="BX977" s="51"/>
      <c r="BY977" s="51"/>
      <c r="BZ977" s="51"/>
      <c r="CA977" s="51"/>
      <c r="CB977" s="51"/>
      <c r="CC977" s="51"/>
      <c r="CD977" s="51"/>
      <c r="CE977" s="51"/>
      <c r="CF977" s="51"/>
      <c r="CG977" s="51"/>
      <c r="CH977" s="51"/>
      <c r="CI977" s="51"/>
      <c r="CJ977" s="51"/>
      <c r="CK977" s="51"/>
      <c r="CL977" s="51"/>
      <c r="CM977" s="51"/>
      <c r="CN977" s="51"/>
      <c r="CO977" s="51"/>
      <c r="CP977" s="51"/>
      <c r="CQ977" s="51"/>
      <c r="CR977" s="51"/>
      <c r="CS977" s="51"/>
      <c r="CT977" s="51"/>
      <c r="CU977" s="51"/>
      <c r="CV977" s="51"/>
      <c r="CW977" s="51"/>
      <c r="CX977" s="51"/>
      <c r="CY977" s="51"/>
      <c r="CZ977" s="51"/>
      <c r="DA977" s="51"/>
      <c r="DB977" s="51"/>
      <c r="DC977" s="51"/>
      <c r="DD977" s="51"/>
      <c r="DE977" s="51"/>
      <c r="DF977" s="51"/>
      <c r="DG977" s="51"/>
    </row>
    <row r="978">
      <c r="A978" s="51"/>
      <c r="B978" s="136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  <c r="BK978" s="51"/>
      <c r="BL978" s="51"/>
      <c r="BM978" s="51"/>
      <c r="BN978" s="51"/>
      <c r="BO978" s="51"/>
      <c r="BP978" s="51"/>
      <c r="BQ978" s="51"/>
      <c r="BR978" s="51"/>
      <c r="BS978" s="51"/>
      <c r="BT978" s="51"/>
      <c r="BU978" s="51"/>
      <c r="BV978" s="51"/>
      <c r="BW978" s="51"/>
      <c r="BX978" s="51"/>
      <c r="BY978" s="51"/>
      <c r="BZ978" s="51"/>
      <c r="CA978" s="51"/>
      <c r="CB978" s="51"/>
      <c r="CC978" s="51"/>
      <c r="CD978" s="51"/>
      <c r="CE978" s="51"/>
      <c r="CF978" s="51"/>
      <c r="CG978" s="51"/>
      <c r="CH978" s="51"/>
      <c r="CI978" s="51"/>
      <c r="CJ978" s="51"/>
      <c r="CK978" s="51"/>
      <c r="CL978" s="51"/>
      <c r="CM978" s="51"/>
      <c r="CN978" s="51"/>
      <c r="CO978" s="51"/>
      <c r="CP978" s="51"/>
      <c r="CQ978" s="51"/>
      <c r="CR978" s="51"/>
      <c r="CS978" s="51"/>
      <c r="CT978" s="51"/>
      <c r="CU978" s="51"/>
      <c r="CV978" s="51"/>
      <c r="CW978" s="51"/>
      <c r="CX978" s="51"/>
      <c r="CY978" s="51"/>
      <c r="CZ978" s="51"/>
      <c r="DA978" s="51"/>
      <c r="DB978" s="51"/>
      <c r="DC978" s="51"/>
      <c r="DD978" s="51"/>
      <c r="DE978" s="51"/>
      <c r="DF978" s="51"/>
      <c r="DG978" s="51"/>
    </row>
    <row r="979">
      <c r="A979" s="51"/>
      <c r="B979" s="136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  <c r="BK979" s="51"/>
      <c r="BL979" s="51"/>
      <c r="BM979" s="51"/>
      <c r="BN979" s="51"/>
      <c r="BO979" s="51"/>
      <c r="BP979" s="51"/>
      <c r="BQ979" s="51"/>
      <c r="BR979" s="51"/>
      <c r="BS979" s="51"/>
      <c r="BT979" s="51"/>
      <c r="BU979" s="51"/>
      <c r="BV979" s="51"/>
      <c r="BW979" s="51"/>
      <c r="BX979" s="51"/>
      <c r="BY979" s="51"/>
      <c r="BZ979" s="51"/>
      <c r="CA979" s="51"/>
      <c r="CB979" s="51"/>
      <c r="CC979" s="51"/>
      <c r="CD979" s="51"/>
      <c r="CE979" s="51"/>
      <c r="CF979" s="51"/>
      <c r="CG979" s="51"/>
      <c r="CH979" s="51"/>
      <c r="CI979" s="51"/>
      <c r="CJ979" s="51"/>
      <c r="CK979" s="51"/>
      <c r="CL979" s="51"/>
      <c r="CM979" s="51"/>
      <c r="CN979" s="51"/>
      <c r="CO979" s="51"/>
      <c r="CP979" s="51"/>
      <c r="CQ979" s="51"/>
      <c r="CR979" s="51"/>
      <c r="CS979" s="51"/>
      <c r="CT979" s="51"/>
      <c r="CU979" s="51"/>
      <c r="CV979" s="51"/>
      <c r="CW979" s="51"/>
      <c r="CX979" s="51"/>
      <c r="CY979" s="51"/>
      <c r="CZ979" s="51"/>
      <c r="DA979" s="51"/>
      <c r="DB979" s="51"/>
      <c r="DC979" s="51"/>
      <c r="DD979" s="51"/>
      <c r="DE979" s="51"/>
      <c r="DF979" s="51"/>
      <c r="DG979" s="51"/>
    </row>
    <row r="980">
      <c r="A980" s="51"/>
      <c r="B980" s="136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  <c r="BK980" s="51"/>
      <c r="BL980" s="51"/>
      <c r="BM980" s="51"/>
      <c r="BN980" s="51"/>
      <c r="BO980" s="51"/>
      <c r="BP980" s="51"/>
      <c r="BQ980" s="51"/>
      <c r="BR980" s="51"/>
      <c r="BS980" s="51"/>
      <c r="BT980" s="51"/>
      <c r="BU980" s="51"/>
      <c r="BV980" s="51"/>
      <c r="BW980" s="51"/>
      <c r="BX980" s="51"/>
      <c r="BY980" s="51"/>
      <c r="BZ980" s="51"/>
      <c r="CA980" s="51"/>
      <c r="CB980" s="51"/>
      <c r="CC980" s="51"/>
      <c r="CD980" s="51"/>
      <c r="CE980" s="51"/>
      <c r="CF980" s="51"/>
      <c r="CG980" s="51"/>
      <c r="CH980" s="51"/>
      <c r="CI980" s="51"/>
      <c r="CJ980" s="51"/>
      <c r="CK980" s="51"/>
      <c r="CL980" s="51"/>
      <c r="CM980" s="51"/>
      <c r="CN980" s="51"/>
      <c r="CO980" s="51"/>
      <c r="CP980" s="51"/>
      <c r="CQ980" s="51"/>
      <c r="CR980" s="51"/>
      <c r="CS980" s="51"/>
      <c r="CT980" s="51"/>
      <c r="CU980" s="51"/>
      <c r="CV980" s="51"/>
      <c r="CW980" s="51"/>
      <c r="CX980" s="51"/>
      <c r="CY980" s="51"/>
      <c r="CZ980" s="51"/>
      <c r="DA980" s="51"/>
      <c r="DB980" s="51"/>
      <c r="DC980" s="51"/>
      <c r="DD980" s="51"/>
      <c r="DE980" s="51"/>
      <c r="DF980" s="51"/>
      <c r="DG980" s="51"/>
    </row>
    <row r="981">
      <c r="A981" s="51"/>
      <c r="B981" s="136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51"/>
      <c r="BL981" s="51"/>
      <c r="BM981" s="51"/>
      <c r="BN981" s="51"/>
      <c r="BO981" s="51"/>
      <c r="BP981" s="51"/>
      <c r="BQ981" s="51"/>
      <c r="BR981" s="51"/>
      <c r="BS981" s="51"/>
      <c r="BT981" s="51"/>
      <c r="BU981" s="51"/>
      <c r="BV981" s="51"/>
      <c r="BW981" s="51"/>
      <c r="BX981" s="51"/>
      <c r="BY981" s="51"/>
      <c r="BZ981" s="51"/>
      <c r="CA981" s="51"/>
      <c r="CB981" s="51"/>
      <c r="CC981" s="51"/>
      <c r="CD981" s="51"/>
      <c r="CE981" s="51"/>
      <c r="CF981" s="51"/>
      <c r="CG981" s="51"/>
      <c r="CH981" s="51"/>
      <c r="CI981" s="51"/>
      <c r="CJ981" s="51"/>
      <c r="CK981" s="51"/>
      <c r="CL981" s="51"/>
      <c r="CM981" s="51"/>
      <c r="CN981" s="51"/>
      <c r="CO981" s="51"/>
      <c r="CP981" s="51"/>
      <c r="CQ981" s="51"/>
      <c r="CR981" s="51"/>
      <c r="CS981" s="51"/>
      <c r="CT981" s="51"/>
      <c r="CU981" s="51"/>
      <c r="CV981" s="51"/>
      <c r="CW981" s="51"/>
      <c r="CX981" s="51"/>
      <c r="CY981" s="51"/>
      <c r="CZ981" s="51"/>
      <c r="DA981" s="51"/>
      <c r="DB981" s="51"/>
      <c r="DC981" s="51"/>
      <c r="DD981" s="51"/>
      <c r="DE981" s="51"/>
      <c r="DF981" s="51"/>
      <c r="DG981" s="51"/>
    </row>
    <row r="982">
      <c r="A982" s="51"/>
      <c r="B982" s="136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  <c r="BR982" s="51"/>
      <c r="BS982" s="51"/>
      <c r="BT982" s="51"/>
      <c r="BU982" s="51"/>
      <c r="BV982" s="51"/>
      <c r="BW982" s="51"/>
      <c r="BX982" s="51"/>
      <c r="BY982" s="51"/>
      <c r="BZ982" s="51"/>
      <c r="CA982" s="51"/>
      <c r="CB982" s="51"/>
      <c r="CC982" s="51"/>
      <c r="CD982" s="51"/>
      <c r="CE982" s="51"/>
      <c r="CF982" s="51"/>
      <c r="CG982" s="51"/>
      <c r="CH982" s="51"/>
      <c r="CI982" s="51"/>
      <c r="CJ982" s="51"/>
      <c r="CK982" s="51"/>
      <c r="CL982" s="51"/>
      <c r="CM982" s="51"/>
      <c r="CN982" s="51"/>
      <c r="CO982" s="51"/>
      <c r="CP982" s="51"/>
      <c r="CQ982" s="51"/>
      <c r="CR982" s="51"/>
      <c r="CS982" s="51"/>
      <c r="CT982" s="51"/>
      <c r="CU982" s="51"/>
      <c r="CV982" s="51"/>
      <c r="CW982" s="51"/>
      <c r="CX982" s="51"/>
      <c r="CY982" s="51"/>
      <c r="CZ982" s="51"/>
      <c r="DA982" s="51"/>
      <c r="DB982" s="51"/>
      <c r="DC982" s="51"/>
      <c r="DD982" s="51"/>
      <c r="DE982" s="51"/>
      <c r="DF982" s="51"/>
      <c r="DG982" s="51"/>
    </row>
    <row r="983">
      <c r="A983" s="51"/>
      <c r="B983" s="136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51"/>
      <c r="BL983" s="51"/>
      <c r="BM983" s="51"/>
      <c r="BN983" s="51"/>
      <c r="BO983" s="51"/>
      <c r="BP983" s="51"/>
      <c r="BQ983" s="51"/>
      <c r="BR983" s="51"/>
      <c r="BS983" s="51"/>
      <c r="BT983" s="51"/>
      <c r="BU983" s="51"/>
      <c r="BV983" s="51"/>
      <c r="BW983" s="51"/>
      <c r="BX983" s="51"/>
      <c r="BY983" s="51"/>
      <c r="BZ983" s="51"/>
      <c r="CA983" s="51"/>
      <c r="CB983" s="51"/>
      <c r="CC983" s="51"/>
      <c r="CD983" s="51"/>
      <c r="CE983" s="51"/>
      <c r="CF983" s="51"/>
      <c r="CG983" s="51"/>
      <c r="CH983" s="51"/>
      <c r="CI983" s="51"/>
      <c r="CJ983" s="51"/>
      <c r="CK983" s="51"/>
      <c r="CL983" s="51"/>
      <c r="CM983" s="51"/>
      <c r="CN983" s="51"/>
      <c r="CO983" s="51"/>
      <c r="CP983" s="51"/>
      <c r="CQ983" s="51"/>
      <c r="CR983" s="51"/>
      <c r="CS983" s="51"/>
      <c r="CT983" s="51"/>
      <c r="CU983" s="51"/>
      <c r="CV983" s="51"/>
      <c r="CW983" s="51"/>
      <c r="CX983" s="51"/>
      <c r="CY983" s="51"/>
      <c r="CZ983" s="51"/>
      <c r="DA983" s="51"/>
      <c r="DB983" s="51"/>
      <c r="DC983" s="51"/>
      <c r="DD983" s="51"/>
      <c r="DE983" s="51"/>
      <c r="DF983" s="51"/>
      <c r="DG983" s="51"/>
    </row>
    <row r="984">
      <c r="A984" s="51"/>
      <c r="B984" s="136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51"/>
      <c r="BL984" s="51"/>
      <c r="BM984" s="51"/>
      <c r="BN984" s="51"/>
      <c r="BO984" s="51"/>
      <c r="BP984" s="51"/>
      <c r="BQ984" s="51"/>
      <c r="BR984" s="51"/>
      <c r="BS984" s="51"/>
      <c r="BT984" s="51"/>
      <c r="BU984" s="51"/>
      <c r="BV984" s="51"/>
      <c r="BW984" s="51"/>
      <c r="BX984" s="51"/>
      <c r="BY984" s="51"/>
      <c r="BZ984" s="51"/>
      <c r="CA984" s="51"/>
      <c r="CB984" s="51"/>
      <c r="CC984" s="51"/>
      <c r="CD984" s="51"/>
      <c r="CE984" s="51"/>
      <c r="CF984" s="51"/>
      <c r="CG984" s="51"/>
      <c r="CH984" s="51"/>
      <c r="CI984" s="51"/>
      <c r="CJ984" s="51"/>
      <c r="CK984" s="51"/>
      <c r="CL984" s="51"/>
      <c r="CM984" s="51"/>
      <c r="CN984" s="51"/>
      <c r="CO984" s="51"/>
      <c r="CP984" s="51"/>
      <c r="CQ984" s="51"/>
      <c r="CR984" s="51"/>
      <c r="CS984" s="51"/>
      <c r="CT984" s="51"/>
      <c r="CU984" s="51"/>
      <c r="CV984" s="51"/>
      <c r="CW984" s="51"/>
      <c r="CX984" s="51"/>
      <c r="CY984" s="51"/>
      <c r="CZ984" s="51"/>
      <c r="DA984" s="51"/>
      <c r="DB984" s="51"/>
      <c r="DC984" s="51"/>
      <c r="DD984" s="51"/>
      <c r="DE984" s="51"/>
      <c r="DF984" s="51"/>
      <c r="DG984" s="51"/>
    </row>
    <row r="985">
      <c r="A985" s="51"/>
      <c r="B985" s="136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51"/>
      <c r="BL985" s="51"/>
      <c r="BM985" s="51"/>
      <c r="BN985" s="51"/>
      <c r="BO985" s="51"/>
      <c r="BP985" s="51"/>
      <c r="BQ985" s="51"/>
      <c r="BR985" s="51"/>
      <c r="BS985" s="51"/>
      <c r="BT985" s="51"/>
      <c r="BU985" s="51"/>
      <c r="BV985" s="51"/>
      <c r="BW985" s="51"/>
      <c r="BX985" s="51"/>
      <c r="BY985" s="51"/>
      <c r="BZ985" s="51"/>
      <c r="CA985" s="51"/>
      <c r="CB985" s="51"/>
      <c r="CC985" s="51"/>
      <c r="CD985" s="51"/>
      <c r="CE985" s="51"/>
      <c r="CF985" s="51"/>
      <c r="CG985" s="51"/>
      <c r="CH985" s="51"/>
      <c r="CI985" s="51"/>
      <c r="CJ985" s="51"/>
      <c r="CK985" s="51"/>
      <c r="CL985" s="51"/>
      <c r="CM985" s="51"/>
      <c r="CN985" s="51"/>
      <c r="CO985" s="51"/>
      <c r="CP985" s="51"/>
      <c r="CQ985" s="51"/>
      <c r="CR985" s="51"/>
      <c r="CS985" s="51"/>
      <c r="CT985" s="51"/>
      <c r="CU985" s="51"/>
      <c r="CV985" s="51"/>
      <c r="CW985" s="51"/>
      <c r="CX985" s="51"/>
      <c r="CY985" s="51"/>
      <c r="CZ985" s="51"/>
      <c r="DA985" s="51"/>
      <c r="DB985" s="51"/>
      <c r="DC985" s="51"/>
      <c r="DD985" s="51"/>
      <c r="DE985" s="51"/>
      <c r="DF985" s="51"/>
      <c r="DG985" s="51"/>
    </row>
    <row r="986">
      <c r="A986" s="51"/>
      <c r="B986" s="136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  <c r="BR986" s="51"/>
      <c r="BS986" s="51"/>
      <c r="BT986" s="51"/>
      <c r="BU986" s="51"/>
      <c r="BV986" s="51"/>
      <c r="BW986" s="51"/>
      <c r="BX986" s="51"/>
      <c r="BY986" s="51"/>
      <c r="BZ986" s="51"/>
      <c r="CA986" s="51"/>
      <c r="CB986" s="51"/>
      <c r="CC986" s="51"/>
      <c r="CD986" s="51"/>
      <c r="CE986" s="51"/>
      <c r="CF986" s="51"/>
      <c r="CG986" s="51"/>
      <c r="CH986" s="51"/>
      <c r="CI986" s="51"/>
      <c r="CJ986" s="51"/>
      <c r="CK986" s="51"/>
      <c r="CL986" s="51"/>
      <c r="CM986" s="51"/>
      <c r="CN986" s="51"/>
      <c r="CO986" s="51"/>
      <c r="CP986" s="51"/>
      <c r="CQ986" s="51"/>
      <c r="CR986" s="51"/>
      <c r="CS986" s="51"/>
      <c r="CT986" s="51"/>
      <c r="CU986" s="51"/>
      <c r="CV986" s="51"/>
      <c r="CW986" s="51"/>
      <c r="CX986" s="51"/>
      <c r="CY986" s="51"/>
      <c r="CZ986" s="51"/>
      <c r="DA986" s="51"/>
      <c r="DB986" s="51"/>
      <c r="DC986" s="51"/>
      <c r="DD986" s="51"/>
      <c r="DE986" s="51"/>
      <c r="DF986" s="51"/>
      <c r="DG986" s="51"/>
    </row>
    <row r="987">
      <c r="A987" s="51"/>
      <c r="B987" s="136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51"/>
      <c r="BL987" s="51"/>
      <c r="BM987" s="51"/>
      <c r="BN987" s="51"/>
      <c r="BO987" s="51"/>
      <c r="BP987" s="51"/>
      <c r="BQ987" s="51"/>
      <c r="BR987" s="51"/>
      <c r="BS987" s="51"/>
      <c r="BT987" s="51"/>
      <c r="BU987" s="51"/>
      <c r="BV987" s="51"/>
      <c r="BW987" s="51"/>
      <c r="BX987" s="51"/>
      <c r="BY987" s="51"/>
      <c r="BZ987" s="51"/>
      <c r="CA987" s="51"/>
      <c r="CB987" s="51"/>
      <c r="CC987" s="51"/>
      <c r="CD987" s="51"/>
      <c r="CE987" s="51"/>
      <c r="CF987" s="51"/>
      <c r="CG987" s="51"/>
      <c r="CH987" s="51"/>
      <c r="CI987" s="51"/>
      <c r="CJ987" s="51"/>
      <c r="CK987" s="51"/>
      <c r="CL987" s="51"/>
      <c r="CM987" s="51"/>
      <c r="CN987" s="51"/>
      <c r="CO987" s="51"/>
      <c r="CP987" s="51"/>
      <c r="CQ987" s="51"/>
      <c r="CR987" s="51"/>
      <c r="CS987" s="51"/>
      <c r="CT987" s="51"/>
      <c r="CU987" s="51"/>
      <c r="CV987" s="51"/>
      <c r="CW987" s="51"/>
      <c r="CX987" s="51"/>
      <c r="CY987" s="51"/>
      <c r="CZ987" s="51"/>
      <c r="DA987" s="51"/>
      <c r="DB987" s="51"/>
      <c r="DC987" s="51"/>
      <c r="DD987" s="51"/>
      <c r="DE987" s="51"/>
      <c r="DF987" s="51"/>
      <c r="DG987" s="51"/>
    </row>
    <row r="988">
      <c r="A988" s="51"/>
      <c r="B988" s="136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51"/>
      <c r="BL988" s="51"/>
      <c r="BM988" s="51"/>
      <c r="BN988" s="51"/>
      <c r="BO988" s="51"/>
      <c r="BP988" s="51"/>
      <c r="BQ988" s="51"/>
      <c r="BR988" s="51"/>
      <c r="BS988" s="51"/>
      <c r="BT988" s="51"/>
      <c r="BU988" s="51"/>
      <c r="BV988" s="51"/>
      <c r="BW988" s="51"/>
      <c r="BX988" s="51"/>
      <c r="BY988" s="51"/>
      <c r="BZ988" s="51"/>
      <c r="CA988" s="51"/>
      <c r="CB988" s="51"/>
      <c r="CC988" s="51"/>
      <c r="CD988" s="51"/>
      <c r="CE988" s="51"/>
      <c r="CF988" s="51"/>
      <c r="CG988" s="51"/>
      <c r="CH988" s="51"/>
      <c r="CI988" s="51"/>
      <c r="CJ988" s="51"/>
      <c r="CK988" s="51"/>
      <c r="CL988" s="51"/>
      <c r="CM988" s="51"/>
      <c r="CN988" s="51"/>
      <c r="CO988" s="51"/>
      <c r="CP988" s="51"/>
      <c r="CQ988" s="51"/>
      <c r="CR988" s="51"/>
      <c r="CS988" s="51"/>
      <c r="CT988" s="51"/>
      <c r="CU988" s="51"/>
      <c r="CV988" s="51"/>
      <c r="CW988" s="51"/>
      <c r="CX988" s="51"/>
      <c r="CY988" s="51"/>
      <c r="CZ988" s="51"/>
      <c r="DA988" s="51"/>
      <c r="DB988" s="51"/>
      <c r="DC988" s="51"/>
      <c r="DD988" s="51"/>
      <c r="DE988" s="51"/>
      <c r="DF988" s="51"/>
      <c r="DG988" s="51"/>
    </row>
    <row r="989">
      <c r="A989" s="51"/>
      <c r="B989" s="136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51"/>
      <c r="BL989" s="51"/>
      <c r="BM989" s="51"/>
      <c r="BN989" s="51"/>
      <c r="BO989" s="51"/>
      <c r="BP989" s="51"/>
      <c r="BQ989" s="51"/>
      <c r="BR989" s="51"/>
      <c r="BS989" s="51"/>
      <c r="BT989" s="51"/>
      <c r="BU989" s="51"/>
      <c r="BV989" s="51"/>
      <c r="BW989" s="51"/>
      <c r="BX989" s="51"/>
      <c r="BY989" s="51"/>
      <c r="BZ989" s="51"/>
      <c r="CA989" s="51"/>
      <c r="CB989" s="51"/>
      <c r="CC989" s="51"/>
      <c r="CD989" s="51"/>
      <c r="CE989" s="51"/>
      <c r="CF989" s="51"/>
      <c r="CG989" s="51"/>
      <c r="CH989" s="51"/>
      <c r="CI989" s="51"/>
      <c r="CJ989" s="51"/>
      <c r="CK989" s="51"/>
      <c r="CL989" s="51"/>
      <c r="CM989" s="51"/>
      <c r="CN989" s="51"/>
      <c r="CO989" s="51"/>
      <c r="CP989" s="51"/>
      <c r="CQ989" s="51"/>
      <c r="CR989" s="51"/>
      <c r="CS989" s="51"/>
      <c r="CT989" s="51"/>
      <c r="CU989" s="51"/>
      <c r="CV989" s="51"/>
      <c r="CW989" s="51"/>
      <c r="CX989" s="51"/>
      <c r="CY989" s="51"/>
      <c r="CZ989" s="51"/>
      <c r="DA989" s="51"/>
      <c r="DB989" s="51"/>
      <c r="DC989" s="51"/>
      <c r="DD989" s="51"/>
      <c r="DE989" s="51"/>
      <c r="DF989" s="51"/>
      <c r="DG989" s="51"/>
    </row>
    <row r="990">
      <c r="A990" s="51"/>
      <c r="B990" s="136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  <c r="BR990" s="51"/>
      <c r="BS990" s="51"/>
      <c r="BT990" s="51"/>
      <c r="BU990" s="51"/>
      <c r="BV990" s="51"/>
      <c r="BW990" s="51"/>
      <c r="BX990" s="51"/>
      <c r="BY990" s="51"/>
      <c r="BZ990" s="51"/>
      <c r="CA990" s="51"/>
      <c r="CB990" s="51"/>
      <c r="CC990" s="51"/>
      <c r="CD990" s="51"/>
      <c r="CE990" s="51"/>
      <c r="CF990" s="51"/>
      <c r="CG990" s="51"/>
      <c r="CH990" s="51"/>
      <c r="CI990" s="51"/>
      <c r="CJ990" s="51"/>
      <c r="CK990" s="51"/>
      <c r="CL990" s="51"/>
      <c r="CM990" s="51"/>
      <c r="CN990" s="51"/>
      <c r="CO990" s="51"/>
      <c r="CP990" s="51"/>
      <c r="CQ990" s="51"/>
      <c r="CR990" s="51"/>
      <c r="CS990" s="51"/>
      <c r="CT990" s="51"/>
      <c r="CU990" s="51"/>
      <c r="CV990" s="51"/>
      <c r="CW990" s="51"/>
      <c r="CX990" s="51"/>
      <c r="CY990" s="51"/>
      <c r="CZ990" s="51"/>
      <c r="DA990" s="51"/>
      <c r="DB990" s="51"/>
      <c r="DC990" s="51"/>
      <c r="DD990" s="51"/>
      <c r="DE990" s="51"/>
      <c r="DF990" s="51"/>
      <c r="DG990" s="51"/>
    </row>
    <row r="991">
      <c r="A991" s="51"/>
      <c r="B991" s="136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  <c r="BK991" s="51"/>
      <c r="BL991" s="51"/>
      <c r="BM991" s="51"/>
      <c r="BN991" s="51"/>
      <c r="BO991" s="51"/>
      <c r="BP991" s="51"/>
      <c r="BQ991" s="51"/>
      <c r="BR991" s="51"/>
      <c r="BS991" s="51"/>
      <c r="BT991" s="51"/>
      <c r="BU991" s="51"/>
      <c r="BV991" s="51"/>
      <c r="BW991" s="51"/>
      <c r="BX991" s="51"/>
      <c r="BY991" s="51"/>
      <c r="BZ991" s="51"/>
      <c r="CA991" s="51"/>
      <c r="CB991" s="51"/>
      <c r="CC991" s="51"/>
      <c r="CD991" s="51"/>
      <c r="CE991" s="51"/>
      <c r="CF991" s="51"/>
      <c r="CG991" s="51"/>
      <c r="CH991" s="51"/>
      <c r="CI991" s="51"/>
      <c r="CJ991" s="51"/>
      <c r="CK991" s="51"/>
      <c r="CL991" s="51"/>
      <c r="CM991" s="51"/>
      <c r="CN991" s="51"/>
      <c r="CO991" s="51"/>
      <c r="CP991" s="51"/>
      <c r="CQ991" s="51"/>
      <c r="CR991" s="51"/>
      <c r="CS991" s="51"/>
      <c r="CT991" s="51"/>
      <c r="CU991" s="51"/>
      <c r="CV991" s="51"/>
      <c r="CW991" s="51"/>
      <c r="CX991" s="51"/>
      <c r="CY991" s="51"/>
      <c r="CZ991" s="51"/>
      <c r="DA991" s="51"/>
      <c r="DB991" s="51"/>
      <c r="DC991" s="51"/>
      <c r="DD991" s="51"/>
      <c r="DE991" s="51"/>
      <c r="DF991" s="51"/>
      <c r="DG991" s="51"/>
    </row>
    <row r="992">
      <c r="A992" s="51"/>
      <c r="B992" s="136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  <c r="BK992" s="51"/>
      <c r="BL992" s="51"/>
      <c r="BM992" s="51"/>
      <c r="BN992" s="51"/>
      <c r="BO992" s="51"/>
      <c r="BP992" s="51"/>
      <c r="BQ992" s="51"/>
      <c r="BR992" s="51"/>
      <c r="BS992" s="51"/>
      <c r="BT992" s="51"/>
      <c r="BU992" s="51"/>
      <c r="BV992" s="51"/>
      <c r="BW992" s="51"/>
      <c r="BX992" s="51"/>
      <c r="BY992" s="51"/>
      <c r="BZ992" s="51"/>
      <c r="CA992" s="51"/>
      <c r="CB992" s="51"/>
      <c r="CC992" s="51"/>
      <c r="CD992" s="51"/>
      <c r="CE992" s="51"/>
      <c r="CF992" s="51"/>
      <c r="CG992" s="51"/>
      <c r="CH992" s="51"/>
      <c r="CI992" s="51"/>
      <c r="CJ992" s="51"/>
      <c r="CK992" s="51"/>
      <c r="CL992" s="51"/>
      <c r="CM992" s="51"/>
      <c r="CN992" s="51"/>
      <c r="CO992" s="51"/>
      <c r="CP992" s="51"/>
      <c r="CQ992" s="51"/>
      <c r="CR992" s="51"/>
      <c r="CS992" s="51"/>
      <c r="CT992" s="51"/>
      <c r="CU992" s="51"/>
      <c r="CV992" s="51"/>
      <c r="CW992" s="51"/>
      <c r="CX992" s="51"/>
      <c r="CY992" s="51"/>
      <c r="CZ992" s="51"/>
      <c r="DA992" s="51"/>
      <c r="DB992" s="51"/>
      <c r="DC992" s="51"/>
      <c r="DD992" s="51"/>
      <c r="DE992" s="51"/>
      <c r="DF992" s="51"/>
      <c r="DG992" s="51"/>
    </row>
    <row r="993">
      <c r="A993" s="51"/>
      <c r="B993" s="136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  <c r="BK993" s="51"/>
      <c r="BL993" s="51"/>
      <c r="BM993" s="51"/>
      <c r="BN993" s="51"/>
      <c r="BO993" s="51"/>
      <c r="BP993" s="51"/>
      <c r="BQ993" s="51"/>
      <c r="BR993" s="51"/>
      <c r="BS993" s="51"/>
      <c r="BT993" s="51"/>
      <c r="BU993" s="51"/>
      <c r="BV993" s="51"/>
      <c r="BW993" s="51"/>
      <c r="BX993" s="51"/>
      <c r="BY993" s="51"/>
      <c r="BZ993" s="51"/>
      <c r="CA993" s="51"/>
      <c r="CB993" s="51"/>
      <c r="CC993" s="51"/>
      <c r="CD993" s="51"/>
      <c r="CE993" s="51"/>
      <c r="CF993" s="51"/>
      <c r="CG993" s="51"/>
      <c r="CH993" s="51"/>
      <c r="CI993" s="51"/>
      <c r="CJ993" s="51"/>
      <c r="CK993" s="51"/>
      <c r="CL993" s="51"/>
      <c r="CM993" s="51"/>
      <c r="CN993" s="51"/>
      <c r="CO993" s="51"/>
      <c r="CP993" s="51"/>
      <c r="CQ993" s="51"/>
      <c r="CR993" s="51"/>
      <c r="CS993" s="51"/>
      <c r="CT993" s="51"/>
      <c r="CU993" s="51"/>
      <c r="CV993" s="51"/>
      <c r="CW993" s="51"/>
      <c r="CX993" s="51"/>
      <c r="CY993" s="51"/>
      <c r="CZ993" s="51"/>
      <c r="DA993" s="51"/>
      <c r="DB993" s="51"/>
      <c r="DC993" s="51"/>
      <c r="DD993" s="51"/>
      <c r="DE993" s="51"/>
      <c r="DF993" s="51"/>
      <c r="DG993" s="51"/>
    </row>
    <row r="994">
      <c r="A994" s="51"/>
      <c r="B994" s="136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  <c r="BK994" s="51"/>
      <c r="BL994" s="51"/>
      <c r="BM994" s="51"/>
      <c r="BN994" s="51"/>
      <c r="BO994" s="51"/>
      <c r="BP994" s="51"/>
      <c r="BQ994" s="51"/>
      <c r="BR994" s="51"/>
      <c r="BS994" s="51"/>
      <c r="BT994" s="51"/>
      <c r="BU994" s="51"/>
      <c r="BV994" s="51"/>
      <c r="BW994" s="51"/>
      <c r="BX994" s="51"/>
      <c r="BY994" s="51"/>
      <c r="BZ994" s="51"/>
      <c r="CA994" s="51"/>
      <c r="CB994" s="51"/>
      <c r="CC994" s="51"/>
      <c r="CD994" s="51"/>
      <c r="CE994" s="51"/>
      <c r="CF994" s="51"/>
      <c r="CG994" s="51"/>
      <c r="CH994" s="51"/>
      <c r="CI994" s="51"/>
      <c r="CJ994" s="51"/>
      <c r="CK994" s="51"/>
      <c r="CL994" s="51"/>
      <c r="CM994" s="51"/>
      <c r="CN994" s="51"/>
      <c r="CO994" s="51"/>
      <c r="CP994" s="51"/>
      <c r="CQ994" s="51"/>
      <c r="CR994" s="51"/>
      <c r="CS994" s="51"/>
      <c r="CT994" s="51"/>
      <c r="CU994" s="51"/>
      <c r="CV994" s="51"/>
      <c r="CW994" s="51"/>
      <c r="CX994" s="51"/>
      <c r="CY994" s="51"/>
      <c r="CZ994" s="51"/>
      <c r="DA994" s="51"/>
      <c r="DB994" s="51"/>
      <c r="DC994" s="51"/>
      <c r="DD994" s="51"/>
      <c r="DE994" s="51"/>
      <c r="DF994" s="51"/>
      <c r="DG994" s="51"/>
    </row>
    <row r="995">
      <c r="A995" s="51"/>
      <c r="B995" s="136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  <c r="BK995" s="51"/>
      <c r="BL995" s="51"/>
      <c r="BM995" s="51"/>
      <c r="BN995" s="51"/>
      <c r="BO995" s="51"/>
      <c r="BP995" s="51"/>
      <c r="BQ995" s="51"/>
      <c r="BR995" s="51"/>
      <c r="BS995" s="51"/>
      <c r="BT995" s="51"/>
      <c r="BU995" s="51"/>
      <c r="BV995" s="51"/>
      <c r="BW995" s="51"/>
      <c r="BX995" s="51"/>
      <c r="BY995" s="51"/>
      <c r="BZ995" s="51"/>
      <c r="CA995" s="51"/>
      <c r="CB995" s="51"/>
      <c r="CC995" s="51"/>
      <c r="CD995" s="51"/>
      <c r="CE995" s="51"/>
      <c r="CF995" s="51"/>
      <c r="CG995" s="51"/>
      <c r="CH995" s="51"/>
      <c r="CI995" s="51"/>
      <c r="CJ995" s="51"/>
      <c r="CK995" s="51"/>
      <c r="CL995" s="51"/>
      <c r="CM995" s="51"/>
      <c r="CN995" s="51"/>
      <c r="CO995" s="51"/>
      <c r="CP995" s="51"/>
      <c r="CQ995" s="51"/>
      <c r="CR995" s="51"/>
      <c r="CS995" s="51"/>
      <c r="CT995" s="51"/>
      <c r="CU995" s="51"/>
      <c r="CV995" s="51"/>
      <c r="CW995" s="51"/>
      <c r="CX995" s="51"/>
      <c r="CY995" s="51"/>
      <c r="CZ995" s="51"/>
      <c r="DA995" s="51"/>
      <c r="DB995" s="51"/>
      <c r="DC995" s="51"/>
      <c r="DD995" s="51"/>
      <c r="DE995" s="51"/>
      <c r="DF995" s="51"/>
      <c r="DG995" s="51"/>
    </row>
    <row r="996">
      <c r="A996" s="51"/>
      <c r="B996" s="136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  <c r="BK996" s="51"/>
      <c r="BL996" s="51"/>
      <c r="BM996" s="51"/>
      <c r="BN996" s="51"/>
      <c r="BO996" s="51"/>
      <c r="BP996" s="51"/>
      <c r="BQ996" s="51"/>
      <c r="BR996" s="51"/>
      <c r="BS996" s="51"/>
      <c r="BT996" s="51"/>
      <c r="BU996" s="51"/>
      <c r="BV996" s="51"/>
      <c r="BW996" s="51"/>
      <c r="BX996" s="51"/>
      <c r="BY996" s="51"/>
      <c r="BZ996" s="51"/>
      <c r="CA996" s="51"/>
      <c r="CB996" s="51"/>
      <c r="CC996" s="51"/>
      <c r="CD996" s="51"/>
      <c r="CE996" s="51"/>
      <c r="CF996" s="51"/>
      <c r="CG996" s="51"/>
      <c r="CH996" s="51"/>
      <c r="CI996" s="51"/>
      <c r="CJ996" s="51"/>
      <c r="CK996" s="51"/>
      <c r="CL996" s="51"/>
      <c r="CM996" s="51"/>
      <c r="CN996" s="51"/>
      <c r="CO996" s="51"/>
      <c r="CP996" s="51"/>
      <c r="CQ996" s="51"/>
      <c r="CR996" s="51"/>
      <c r="CS996" s="51"/>
      <c r="CT996" s="51"/>
      <c r="CU996" s="51"/>
      <c r="CV996" s="51"/>
      <c r="CW996" s="51"/>
      <c r="CX996" s="51"/>
      <c r="CY996" s="51"/>
      <c r="CZ996" s="51"/>
      <c r="DA996" s="51"/>
      <c r="DB996" s="51"/>
      <c r="DC996" s="51"/>
      <c r="DD996" s="51"/>
      <c r="DE996" s="51"/>
      <c r="DF996" s="51"/>
      <c r="DG996" s="51"/>
    </row>
    <row r="997">
      <c r="A997" s="51"/>
      <c r="B997" s="136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  <c r="BK997" s="51"/>
      <c r="BL997" s="51"/>
      <c r="BM997" s="51"/>
      <c r="BN997" s="51"/>
      <c r="BO997" s="51"/>
      <c r="BP997" s="51"/>
      <c r="BQ997" s="51"/>
      <c r="BR997" s="51"/>
      <c r="BS997" s="51"/>
      <c r="BT997" s="51"/>
      <c r="BU997" s="51"/>
      <c r="BV997" s="51"/>
      <c r="BW997" s="51"/>
      <c r="BX997" s="51"/>
      <c r="BY997" s="51"/>
      <c r="BZ997" s="51"/>
      <c r="CA997" s="51"/>
      <c r="CB997" s="51"/>
      <c r="CC997" s="51"/>
      <c r="CD997" s="51"/>
      <c r="CE997" s="51"/>
      <c r="CF997" s="51"/>
      <c r="CG997" s="51"/>
      <c r="CH997" s="51"/>
      <c r="CI997" s="51"/>
      <c r="CJ997" s="51"/>
      <c r="CK997" s="51"/>
      <c r="CL997" s="51"/>
      <c r="CM997" s="51"/>
      <c r="CN997" s="51"/>
      <c r="CO997" s="51"/>
      <c r="CP997" s="51"/>
      <c r="CQ997" s="51"/>
      <c r="CR997" s="51"/>
      <c r="CS997" s="51"/>
      <c r="CT997" s="51"/>
      <c r="CU997" s="51"/>
      <c r="CV997" s="51"/>
      <c r="CW997" s="51"/>
      <c r="CX997" s="51"/>
      <c r="CY997" s="51"/>
      <c r="CZ997" s="51"/>
      <c r="DA997" s="51"/>
      <c r="DB997" s="51"/>
      <c r="DC997" s="51"/>
      <c r="DD997" s="51"/>
      <c r="DE997" s="51"/>
      <c r="DF997" s="51"/>
      <c r="DG997" s="51"/>
    </row>
    <row r="998">
      <c r="A998" s="51"/>
      <c r="B998" s="136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  <c r="BR998" s="51"/>
      <c r="BS998" s="51"/>
      <c r="BT998" s="51"/>
      <c r="BU998" s="51"/>
      <c r="BV998" s="51"/>
      <c r="BW998" s="51"/>
      <c r="BX998" s="51"/>
      <c r="BY998" s="51"/>
      <c r="BZ998" s="51"/>
      <c r="CA998" s="51"/>
      <c r="CB998" s="51"/>
      <c r="CC998" s="51"/>
      <c r="CD998" s="51"/>
      <c r="CE998" s="51"/>
      <c r="CF998" s="51"/>
      <c r="CG998" s="51"/>
      <c r="CH998" s="51"/>
      <c r="CI998" s="51"/>
      <c r="CJ998" s="51"/>
      <c r="CK998" s="51"/>
      <c r="CL998" s="51"/>
      <c r="CM998" s="51"/>
      <c r="CN998" s="51"/>
      <c r="CO998" s="51"/>
      <c r="CP998" s="51"/>
      <c r="CQ998" s="51"/>
      <c r="CR998" s="51"/>
      <c r="CS998" s="51"/>
      <c r="CT998" s="51"/>
      <c r="CU998" s="51"/>
      <c r="CV998" s="51"/>
      <c r="CW998" s="51"/>
      <c r="CX998" s="51"/>
      <c r="CY998" s="51"/>
      <c r="CZ998" s="51"/>
      <c r="DA998" s="51"/>
      <c r="DB998" s="51"/>
      <c r="DC998" s="51"/>
      <c r="DD998" s="51"/>
      <c r="DE998" s="51"/>
      <c r="DF998" s="51"/>
      <c r="DG998" s="51"/>
    </row>
  </sheetData>
  <mergeCells count="6">
    <mergeCell ref="A1:C1"/>
    <mergeCell ref="A12:C12"/>
    <mergeCell ref="A22:E22"/>
    <mergeCell ref="A23:C23"/>
    <mergeCell ref="A33:C33"/>
    <mergeCell ref="A43:C43"/>
  </mergeCells>
  <printOptions gridLines="1" horizontalCentered="1"/>
  <pageMargins bottom="0.75" footer="0.0" header="0.0" left="0.7" right="0.7" top="0.75"/>
  <pageSetup paperSize="9" cellComments="atEnd" orientation="landscape" pageOrder="overThenDown"/>
  <rowBreaks count="5" manualBreakCount="5">
    <brk id="32" man="1"/>
    <brk man="1"/>
    <brk id="22" man="1"/>
    <brk id="42" man="1"/>
    <brk id="11" man="1"/>
  </rowBreaks>
  <colBreaks count="2" manualBreakCount="2">
    <brk man="1"/>
    <brk id="6" man="1"/>
  </colBreaks>
  <drawing r:id="rId2"/>
  <tableParts count="5">
    <tablePart r:id="rId8"/>
    <tablePart r:id="rId9"/>
    <tablePart r:id="rId10"/>
    <tablePart r:id="rId11"/>
    <tablePart r:id="rId1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484</v>
      </c>
      <c r="B1" s="11" t="s">
        <v>485</v>
      </c>
      <c r="C1" s="11" t="s">
        <v>486</v>
      </c>
    </row>
    <row r="2">
      <c r="A2" s="9" t="s">
        <v>487</v>
      </c>
      <c r="B2" s="11">
        <v>1.0</v>
      </c>
      <c r="C2" s="44" t="str">
        <f t="shared" ref="C2:C10" si="1">CONCATENATE(A2," ",B2)</f>
        <v>مدرج 1</v>
      </c>
    </row>
    <row r="3">
      <c r="A3" s="9" t="s">
        <v>487</v>
      </c>
      <c r="B3" s="11">
        <v>2.0</v>
      </c>
      <c r="C3" s="44" t="str">
        <f t="shared" si="1"/>
        <v>مدرج 2</v>
      </c>
    </row>
    <row r="4">
      <c r="A4" s="9" t="s">
        <v>487</v>
      </c>
      <c r="B4" s="11">
        <v>3.0</v>
      </c>
      <c r="C4" s="44" t="str">
        <f t="shared" si="1"/>
        <v>مدرج 3</v>
      </c>
    </row>
    <row r="5">
      <c r="A5" s="9" t="s">
        <v>487</v>
      </c>
      <c r="B5" s="11">
        <v>4.0</v>
      </c>
      <c r="C5" s="44" t="str">
        <f t="shared" si="1"/>
        <v>مدرج 4</v>
      </c>
    </row>
    <row r="6">
      <c r="A6" s="9" t="s">
        <v>488</v>
      </c>
      <c r="B6" s="11">
        <v>1.0</v>
      </c>
      <c r="C6" s="44" t="str">
        <f t="shared" si="1"/>
        <v>فصل 1</v>
      </c>
    </row>
    <row r="7">
      <c r="A7" s="9" t="s">
        <v>488</v>
      </c>
      <c r="B7" s="11">
        <v>2.0</v>
      </c>
      <c r="C7" s="44" t="str">
        <f t="shared" si="1"/>
        <v>فصل 2</v>
      </c>
    </row>
    <row r="8">
      <c r="A8" s="9" t="s">
        <v>488</v>
      </c>
      <c r="B8" s="11">
        <v>3.0</v>
      </c>
      <c r="C8" s="44" t="str">
        <f t="shared" si="1"/>
        <v>فصل 3</v>
      </c>
    </row>
    <row r="9">
      <c r="A9" s="9" t="s">
        <v>488</v>
      </c>
      <c r="B9" s="11">
        <v>4.0</v>
      </c>
      <c r="C9" s="44" t="str">
        <f t="shared" si="1"/>
        <v>فصل 4</v>
      </c>
    </row>
    <row r="10">
      <c r="A10" s="9" t="s">
        <v>488</v>
      </c>
      <c r="B10" s="11">
        <v>5.0</v>
      </c>
      <c r="C10" s="44" t="str">
        <f t="shared" si="1"/>
        <v>فصل 5</v>
      </c>
    </row>
    <row r="1000">
      <c r="A1000" s="9"/>
    </row>
  </sheetData>
  <dataValidations>
    <dataValidation type="list" allowBlank="1" showErrorMessage="1" sqref="A2:A10">
      <formula1>"مدرج,فصل"</formula1>
    </dataValidation>
  </dataValidation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rightToLeft="1" workbookViewId="0"/>
  </sheetViews>
  <sheetFormatPr customHeight="1" defaultColWidth="12.63" defaultRowHeight="15.75"/>
  <cols>
    <col customWidth="1" min="1" max="1" width="0.38"/>
    <col customWidth="1" min="2" max="2" width="5.38"/>
    <col customWidth="1" min="3" max="3" width="49.75"/>
    <col customWidth="1" min="4" max="4" width="48.63"/>
    <col customWidth="1" min="5" max="5" width="47.63"/>
    <col customWidth="1" min="6" max="6" width="38.13"/>
    <col customWidth="1" min="7" max="7" width="16.25"/>
    <col customWidth="1" min="8" max="8" width="18.25"/>
  </cols>
  <sheetData>
    <row r="1" ht="61.5" customHeight="1">
      <c r="A1" s="121" t="s">
        <v>489</v>
      </c>
      <c r="D1" s="122"/>
      <c r="E1" s="122"/>
      <c r="F1" s="123" t="s">
        <v>462</v>
      </c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  <c r="CW1" s="51"/>
      <c r="CX1" s="51"/>
      <c r="CY1" s="51"/>
      <c r="CZ1" s="51"/>
      <c r="DA1" s="51"/>
      <c r="DB1" s="51"/>
      <c r="DC1" s="51"/>
      <c r="DD1" s="51"/>
      <c r="DE1" s="51"/>
      <c r="DF1" s="51"/>
      <c r="DG1" s="51"/>
    </row>
    <row r="2">
      <c r="A2" s="124" t="e">
        <v>#REF!</v>
      </c>
      <c r="B2" s="125"/>
      <c r="C2" s="124"/>
      <c r="D2" s="124"/>
      <c r="E2" s="124"/>
      <c r="F2" s="124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</row>
    <row r="3">
      <c r="A3" s="171"/>
      <c r="B3" s="162"/>
      <c r="C3" s="163"/>
      <c r="D3" s="163"/>
      <c r="E3" s="163"/>
      <c r="F3" s="163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</row>
    <row r="4">
      <c r="A4" s="126"/>
      <c r="B4" s="129"/>
      <c r="C4" s="128"/>
      <c r="D4" s="128"/>
      <c r="E4" s="128"/>
      <c r="F4" s="128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</row>
    <row r="5">
      <c r="A5" s="131"/>
      <c r="B5" s="132"/>
      <c r="C5" s="131"/>
      <c r="D5" s="131"/>
      <c r="E5" s="131"/>
      <c r="F5" s="13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</row>
    <row r="6">
      <c r="A6" s="131"/>
      <c r="B6" s="132"/>
      <c r="C6" s="131"/>
      <c r="D6" s="131"/>
      <c r="E6" s="131"/>
      <c r="F6" s="13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</row>
    <row r="7">
      <c r="A7" s="131"/>
      <c r="B7" s="132"/>
      <c r="C7" s="131"/>
      <c r="D7" s="131"/>
      <c r="E7" s="133"/>
      <c r="F7" s="13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</row>
    <row r="8">
      <c r="A8" s="134"/>
      <c r="B8" s="152"/>
      <c r="C8" s="134"/>
      <c r="D8" s="134"/>
      <c r="E8" s="134"/>
      <c r="F8" s="134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</row>
    <row r="9">
      <c r="A9" s="131"/>
      <c r="B9" s="132"/>
      <c r="C9" s="131"/>
      <c r="D9" s="131"/>
      <c r="E9" s="131"/>
      <c r="F9" s="13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</row>
    <row r="10" ht="66.0" customHeight="1">
      <c r="A10" s="136"/>
      <c r="B10" s="136"/>
      <c r="C10" s="137"/>
      <c r="D10" s="137"/>
      <c r="E10" s="136"/>
      <c r="F10" s="137"/>
      <c r="G10" s="136"/>
      <c r="H10" s="136"/>
      <c r="I10" s="136"/>
      <c r="J10" s="136"/>
      <c r="K10" s="136"/>
      <c r="L10" s="136"/>
      <c r="M10" s="136"/>
      <c r="N10" s="136"/>
      <c r="O10" s="136"/>
      <c r="P10" s="136"/>
      <c r="Q10" s="136"/>
      <c r="R10" s="136"/>
      <c r="S10" s="136"/>
      <c r="T10" s="136"/>
      <c r="U10" s="136"/>
      <c r="V10" s="136"/>
      <c r="W10" s="136"/>
      <c r="X10" s="136"/>
      <c r="Y10" s="136"/>
      <c r="Z10" s="136"/>
      <c r="AA10" s="136"/>
      <c r="AB10" s="136"/>
      <c r="AC10" s="136"/>
      <c r="AD10" s="136"/>
      <c r="AE10" s="136"/>
      <c r="AF10" s="136"/>
      <c r="AG10" s="136"/>
      <c r="AH10" s="136"/>
      <c r="AI10" s="136"/>
      <c r="AJ10" s="136"/>
      <c r="AK10" s="136"/>
      <c r="AL10" s="136"/>
      <c r="AM10" s="136"/>
      <c r="AN10" s="136"/>
      <c r="AO10" s="136"/>
      <c r="AP10" s="136"/>
      <c r="AQ10" s="136"/>
      <c r="AR10" s="136"/>
      <c r="AS10" s="136"/>
      <c r="AT10" s="136"/>
      <c r="AU10" s="136"/>
      <c r="AV10" s="136"/>
      <c r="AW10" s="136"/>
      <c r="AX10" s="136"/>
      <c r="AY10" s="136"/>
      <c r="AZ10" s="136"/>
      <c r="BA10" s="136"/>
      <c r="BB10" s="136"/>
      <c r="BC10" s="136"/>
      <c r="BD10" s="136"/>
      <c r="BE10" s="136"/>
      <c r="BF10" s="136"/>
      <c r="BG10" s="136"/>
      <c r="BH10" s="136"/>
      <c r="BI10" s="136"/>
      <c r="BJ10" s="136"/>
      <c r="BK10" s="136"/>
      <c r="BL10" s="136"/>
      <c r="BM10" s="136"/>
      <c r="BN10" s="136"/>
      <c r="BO10" s="136"/>
      <c r="BP10" s="136"/>
      <c r="BQ10" s="136"/>
      <c r="BR10" s="136"/>
      <c r="BS10" s="136"/>
      <c r="BT10" s="136"/>
      <c r="BU10" s="136"/>
      <c r="BV10" s="136"/>
      <c r="BW10" s="136"/>
      <c r="BX10" s="136"/>
      <c r="BY10" s="136"/>
      <c r="BZ10" s="136"/>
      <c r="CA10" s="136"/>
      <c r="CB10" s="136"/>
      <c r="CC10" s="136"/>
      <c r="CD10" s="136"/>
      <c r="CE10" s="136"/>
      <c r="CF10" s="136"/>
      <c r="CG10" s="136"/>
      <c r="CH10" s="136"/>
      <c r="CI10" s="136"/>
      <c r="CJ10" s="136"/>
      <c r="CK10" s="136"/>
      <c r="CL10" s="136"/>
      <c r="CM10" s="136"/>
      <c r="CN10" s="136"/>
      <c r="CO10" s="136"/>
      <c r="CP10" s="136"/>
      <c r="CQ10" s="136"/>
      <c r="CR10" s="136"/>
      <c r="CS10" s="136"/>
      <c r="CT10" s="136"/>
      <c r="CU10" s="136"/>
      <c r="CV10" s="136"/>
      <c r="CW10" s="136"/>
      <c r="CX10" s="136"/>
      <c r="CY10" s="136"/>
      <c r="CZ10" s="136"/>
      <c r="DA10" s="136"/>
      <c r="DB10" s="136"/>
      <c r="DC10" s="136"/>
      <c r="DD10" s="136"/>
      <c r="DE10" s="136"/>
      <c r="DF10" s="136"/>
      <c r="DG10" s="136"/>
    </row>
    <row r="11" ht="66.0" customHeight="1">
      <c r="A11" s="136"/>
      <c r="B11" s="136"/>
      <c r="C11" s="137" t="s">
        <v>468</v>
      </c>
      <c r="D11" s="137" t="s">
        <v>469</v>
      </c>
      <c r="E11" s="136"/>
      <c r="F11" s="137" t="s">
        <v>470</v>
      </c>
      <c r="G11" s="136"/>
      <c r="H11" s="136"/>
      <c r="I11" s="136"/>
      <c r="J11" s="136"/>
      <c r="K11" s="136"/>
      <c r="L11" s="136"/>
      <c r="M11" s="136"/>
      <c r="N11" s="136"/>
      <c r="O11" s="136"/>
      <c r="P11" s="136"/>
      <c r="Q11" s="136"/>
      <c r="R11" s="136"/>
      <c r="S11" s="136"/>
      <c r="T11" s="136"/>
      <c r="U11" s="136"/>
      <c r="V11" s="136"/>
      <c r="W11" s="136"/>
      <c r="X11" s="136"/>
      <c r="Y11" s="136"/>
      <c r="Z11" s="136"/>
      <c r="AA11" s="136"/>
      <c r="AB11" s="136"/>
      <c r="AC11" s="136"/>
      <c r="AD11" s="136"/>
      <c r="AE11" s="136"/>
      <c r="AF11" s="136"/>
      <c r="AG11" s="136"/>
      <c r="AH11" s="136"/>
      <c r="AI11" s="136"/>
      <c r="AJ11" s="136"/>
      <c r="AK11" s="136"/>
      <c r="AL11" s="136"/>
      <c r="AM11" s="136"/>
      <c r="AN11" s="136"/>
      <c r="AO11" s="136"/>
      <c r="AP11" s="136"/>
      <c r="AQ11" s="136"/>
      <c r="AR11" s="136"/>
      <c r="AS11" s="136"/>
      <c r="AT11" s="136"/>
      <c r="AU11" s="136"/>
      <c r="AV11" s="136"/>
      <c r="AW11" s="136"/>
      <c r="AX11" s="136"/>
      <c r="AY11" s="136"/>
      <c r="AZ11" s="136"/>
      <c r="BA11" s="136"/>
      <c r="BB11" s="136"/>
      <c r="BC11" s="136"/>
      <c r="BD11" s="136"/>
      <c r="BE11" s="136"/>
      <c r="BF11" s="136"/>
      <c r="BG11" s="136"/>
      <c r="BH11" s="136"/>
      <c r="BI11" s="136"/>
      <c r="BJ11" s="136"/>
      <c r="BK11" s="136"/>
      <c r="BL11" s="136"/>
      <c r="BM11" s="136"/>
      <c r="BN11" s="136"/>
      <c r="BO11" s="136"/>
      <c r="BP11" s="136"/>
      <c r="BQ11" s="136"/>
      <c r="BR11" s="136"/>
      <c r="BS11" s="136"/>
      <c r="BT11" s="136"/>
      <c r="BU11" s="136"/>
      <c r="BV11" s="136"/>
      <c r="BW11" s="136"/>
      <c r="BX11" s="136"/>
      <c r="BY11" s="136"/>
      <c r="BZ11" s="136"/>
      <c r="CA11" s="136"/>
      <c r="CB11" s="136"/>
      <c r="CC11" s="136"/>
      <c r="CD11" s="136"/>
      <c r="CE11" s="136"/>
      <c r="CF11" s="136"/>
      <c r="CG11" s="136"/>
      <c r="CH11" s="136"/>
      <c r="CI11" s="136"/>
      <c r="CJ11" s="136"/>
      <c r="CK11" s="136"/>
      <c r="CL11" s="136"/>
      <c r="CM11" s="136"/>
      <c r="CN11" s="136"/>
      <c r="CO11" s="136"/>
      <c r="CP11" s="136"/>
      <c r="CQ11" s="136"/>
      <c r="CR11" s="136"/>
      <c r="CS11" s="136"/>
      <c r="CT11" s="136"/>
      <c r="CU11" s="136"/>
      <c r="CV11" s="136"/>
      <c r="CW11" s="136"/>
      <c r="CX11" s="136"/>
      <c r="CY11" s="136"/>
      <c r="CZ11" s="136"/>
      <c r="DA11" s="136"/>
      <c r="DB11" s="136"/>
      <c r="DC11" s="136"/>
      <c r="DD11" s="136"/>
      <c r="DE11" s="136"/>
      <c r="DF11" s="136"/>
      <c r="DG11" s="136"/>
    </row>
    <row r="12" ht="2.25" customHeight="1">
      <c r="A12" s="51"/>
      <c r="B12" s="136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</row>
    <row r="13" ht="61.5" customHeight="1">
      <c r="A13" s="121" t="s">
        <v>490</v>
      </c>
      <c r="D13" s="122"/>
      <c r="E13" s="122"/>
      <c r="F13" s="123" t="s">
        <v>462</v>
      </c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</row>
    <row r="14">
      <c r="D14" s="124"/>
      <c r="E14" s="124"/>
      <c r="F14" s="124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</row>
    <row r="15">
      <c r="D15" s="124"/>
      <c r="E15" s="124"/>
      <c r="F15" s="124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</row>
    <row r="16">
      <c r="D16" s="130"/>
      <c r="E16" s="130"/>
      <c r="F16" s="130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</row>
    <row r="17">
      <c r="D17" s="131"/>
      <c r="E17" s="131"/>
      <c r="F17" s="13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</row>
    <row r="18">
      <c r="D18" s="131"/>
      <c r="E18" s="131"/>
      <c r="F18" s="133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</row>
    <row r="19">
      <c r="D19" s="131"/>
      <c r="E19" s="131"/>
      <c r="F19" s="13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</row>
    <row r="20">
      <c r="D20" s="134"/>
      <c r="E20" s="134"/>
      <c r="F20" s="134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</row>
    <row r="21">
      <c r="D21" s="131"/>
      <c r="E21" s="131"/>
      <c r="F21" s="13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</row>
    <row r="22" ht="19.5" customHeight="1">
      <c r="D22" s="137"/>
      <c r="E22" s="136"/>
      <c r="F22" s="137"/>
      <c r="G22" s="136"/>
      <c r="H22" s="136"/>
      <c r="I22" s="136"/>
      <c r="J22" s="136"/>
      <c r="K22" s="136"/>
      <c r="L22" s="136"/>
      <c r="M22" s="136"/>
      <c r="N22" s="136"/>
      <c r="O22" s="136"/>
      <c r="P22" s="136"/>
      <c r="Q22" s="136"/>
      <c r="R22" s="136"/>
      <c r="S22" s="136"/>
      <c r="T22" s="136"/>
      <c r="U22" s="136"/>
      <c r="V22" s="136"/>
      <c r="W22" s="136"/>
      <c r="X22" s="136"/>
      <c r="Y22" s="136"/>
      <c r="Z22" s="136"/>
      <c r="AA22" s="136"/>
      <c r="AB22" s="136"/>
      <c r="AC22" s="136"/>
      <c r="AD22" s="136"/>
      <c r="AE22" s="136"/>
      <c r="AF22" s="136"/>
      <c r="AG22" s="136"/>
      <c r="AH22" s="136"/>
      <c r="AI22" s="136"/>
      <c r="AJ22" s="136"/>
      <c r="AK22" s="136"/>
      <c r="AL22" s="136"/>
      <c r="AM22" s="136"/>
      <c r="AN22" s="136"/>
      <c r="AO22" s="136"/>
      <c r="AP22" s="136"/>
      <c r="AQ22" s="136"/>
      <c r="AR22" s="136"/>
      <c r="AS22" s="136"/>
      <c r="AT22" s="136"/>
      <c r="AU22" s="136"/>
      <c r="AV22" s="136"/>
      <c r="AW22" s="136"/>
      <c r="AX22" s="136"/>
      <c r="AY22" s="136"/>
      <c r="AZ22" s="136"/>
      <c r="BA22" s="136"/>
      <c r="BB22" s="136"/>
      <c r="BC22" s="136"/>
      <c r="BD22" s="136"/>
      <c r="BE22" s="136"/>
      <c r="BF22" s="136"/>
      <c r="BG22" s="136"/>
      <c r="BH22" s="136"/>
      <c r="BI22" s="136"/>
      <c r="BJ22" s="136"/>
      <c r="BK22" s="136"/>
      <c r="BL22" s="136"/>
      <c r="BM22" s="136"/>
      <c r="BN22" s="136"/>
      <c r="BO22" s="136"/>
      <c r="BP22" s="136"/>
      <c r="BQ22" s="136"/>
      <c r="BR22" s="136"/>
      <c r="BS22" s="136"/>
      <c r="BT22" s="136"/>
      <c r="BU22" s="136"/>
      <c r="BV22" s="136"/>
      <c r="BW22" s="136"/>
      <c r="BX22" s="136"/>
      <c r="BY22" s="136"/>
      <c r="BZ22" s="136"/>
      <c r="CA22" s="136"/>
      <c r="CB22" s="136"/>
      <c r="CC22" s="136"/>
      <c r="CD22" s="136"/>
      <c r="CE22" s="136"/>
      <c r="CF22" s="136"/>
      <c r="CG22" s="136"/>
      <c r="CH22" s="136"/>
      <c r="CI22" s="136"/>
      <c r="CJ22" s="136"/>
      <c r="CK22" s="136"/>
      <c r="CL22" s="136"/>
      <c r="CM22" s="136"/>
      <c r="CN22" s="136"/>
      <c r="CO22" s="136"/>
      <c r="CP22" s="136"/>
      <c r="CQ22" s="136"/>
      <c r="CR22" s="136"/>
      <c r="CS22" s="136"/>
      <c r="CT22" s="136"/>
      <c r="CU22" s="136"/>
      <c r="CV22" s="136"/>
      <c r="CW22" s="136"/>
      <c r="CX22" s="136"/>
      <c r="CY22" s="136"/>
      <c r="CZ22" s="136"/>
      <c r="DA22" s="136"/>
      <c r="DB22" s="136"/>
      <c r="DC22" s="136"/>
      <c r="DD22" s="136"/>
      <c r="DE22" s="136"/>
      <c r="DF22" s="136"/>
      <c r="DG22" s="136"/>
    </row>
    <row r="23" ht="66.0" customHeight="1">
      <c r="D23" s="137" t="s">
        <v>469</v>
      </c>
      <c r="E23" s="136"/>
      <c r="F23" s="137" t="s">
        <v>470</v>
      </c>
      <c r="G23" s="136"/>
      <c r="H23" s="136"/>
      <c r="I23" s="136"/>
      <c r="J23" s="136"/>
      <c r="K23" s="136"/>
      <c r="L23" s="136"/>
      <c r="M23" s="136"/>
      <c r="N23" s="136"/>
      <c r="O23" s="136"/>
      <c r="P23" s="136"/>
      <c r="Q23" s="136"/>
      <c r="R23" s="136"/>
      <c r="S23" s="136"/>
      <c r="T23" s="136"/>
      <c r="U23" s="136"/>
      <c r="V23" s="136"/>
      <c r="W23" s="136"/>
      <c r="X23" s="136"/>
      <c r="Y23" s="136"/>
      <c r="Z23" s="136"/>
      <c r="AA23" s="136"/>
      <c r="AB23" s="136"/>
      <c r="AC23" s="136"/>
      <c r="AD23" s="136"/>
      <c r="AE23" s="136"/>
      <c r="AF23" s="136"/>
      <c r="AG23" s="136"/>
      <c r="AH23" s="136"/>
      <c r="AI23" s="136"/>
      <c r="AJ23" s="136"/>
      <c r="AK23" s="136"/>
      <c r="AL23" s="136"/>
      <c r="AM23" s="136"/>
      <c r="AN23" s="136"/>
      <c r="AO23" s="136"/>
      <c r="AP23" s="136"/>
      <c r="AQ23" s="136"/>
      <c r="AR23" s="136"/>
      <c r="AS23" s="136"/>
      <c r="AT23" s="136"/>
      <c r="AU23" s="136"/>
      <c r="AV23" s="136"/>
      <c r="AW23" s="136"/>
      <c r="AX23" s="136"/>
      <c r="AY23" s="136"/>
      <c r="AZ23" s="136"/>
      <c r="BA23" s="136"/>
      <c r="BB23" s="136"/>
      <c r="BC23" s="136"/>
      <c r="BD23" s="136"/>
      <c r="BE23" s="136"/>
      <c r="BF23" s="136"/>
      <c r="BG23" s="136"/>
      <c r="BH23" s="136"/>
      <c r="BI23" s="136"/>
      <c r="BJ23" s="136"/>
      <c r="BK23" s="136"/>
      <c r="BL23" s="136"/>
      <c r="BM23" s="136"/>
      <c r="BN23" s="136"/>
      <c r="BO23" s="136"/>
      <c r="BP23" s="136"/>
      <c r="BQ23" s="136"/>
      <c r="BR23" s="136"/>
      <c r="BS23" s="136"/>
      <c r="BT23" s="136"/>
      <c r="BU23" s="136"/>
      <c r="BV23" s="136"/>
      <c r="BW23" s="136"/>
      <c r="BX23" s="136"/>
      <c r="BY23" s="136"/>
      <c r="BZ23" s="136"/>
      <c r="CA23" s="136"/>
      <c r="CB23" s="136"/>
      <c r="CC23" s="136"/>
      <c r="CD23" s="136"/>
      <c r="CE23" s="136"/>
      <c r="CF23" s="136"/>
      <c r="CG23" s="136"/>
      <c r="CH23" s="136"/>
      <c r="CI23" s="136"/>
      <c r="CJ23" s="136"/>
      <c r="CK23" s="136"/>
      <c r="CL23" s="136"/>
      <c r="CM23" s="136"/>
      <c r="CN23" s="136"/>
      <c r="CO23" s="136"/>
      <c r="CP23" s="136"/>
      <c r="CQ23" s="136"/>
      <c r="CR23" s="136"/>
      <c r="CS23" s="136"/>
      <c r="CT23" s="136"/>
      <c r="CU23" s="136"/>
      <c r="CV23" s="136"/>
      <c r="CW23" s="136"/>
      <c r="CX23" s="136"/>
      <c r="CY23" s="136"/>
      <c r="CZ23" s="136"/>
      <c r="DA23" s="136"/>
      <c r="DB23" s="136"/>
      <c r="DC23" s="136"/>
      <c r="DD23" s="136"/>
      <c r="DE23" s="136"/>
      <c r="DF23" s="136"/>
      <c r="DG23" s="136"/>
    </row>
    <row r="24" ht="61.5" customHeight="1">
      <c r="A24" s="121" t="s">
        <v>491</v>
      </c>
      <c r="D24" s="122"/>
      <c r="E24" s="122"/>
      <c r="F24" s="123" t="s">
        <v>462</v>
      </c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</row>
    <row r="25">
      <c r="F25" s="124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</row>
    <row r="26">
      <c r="F26" s="124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</row>
    <row r="27">
      <c r="F27" s="130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  <c r="AW27" s="51"/>
      <c r="AX27" s="51"/>
      <c r="AY27" s="51"/>
      <c r="AZ27" s="51"/>
      <c r="BA27" s="51"/>
      <c r="BB27" s="51"/>
      <c r="BC27" s="51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51"/>
      <c r="BX27" s="51"/>
      <c r="BY27" s="51"/>
      <c r="BZ27" s="51"/>
      <c r="CA27" s="51"/>
      <c r="CB27" s="51"/>
      <c r="CC27" s="51"/>
      <c r="CD27" s="51"/>
      <c r="CE27" s="51"/>
      <c r="CF27" s="51"/>
      <c r="CG27" s="51"/>
      <c r="CH27" s="51"/>
      <c r="CI27" s="51"/>
      <c r="CJ27" s="51"/>
      <c r="CK27" s="51"/>
      <c r="CL27" s="51"/>
      <c r="CM27" s="51"/>
      <c r="CN27" s="51"/>
      <c r="CO27" s="51"/>
      <c r="CP27" s="51"/>
      <c r="CQ27" s="51"/>
      <c r="CR27" s="51"/>
      <c r="CS27" s="51"/>
      <c r="CT27" s="51"/>
      <c r="CU27" s="51"/>
      <c r="CV27" s="51"/>
      <c r="CW27" s="51"/>
      <c r="CX27" s="51"/>
      <c r="CY27" s="51"/>
      <c r="CZ27" s="51"/>
      <c r="DA27" s="51"/>
      <c r="DB27" s="51"/>
      <c r="DC27" s="51"/>
      <c r="DD27" s="51"/>
      <c r="DE27" s="51"/>
      <c r="DF27" s="51"/>
      <c r="DG27" s="51"/>
    </row>
    <row r="28">
      <c r="F28" s="13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1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I28" s="51"/>
      <c r="CJ28" s="51"/>
      <c r="CK28" s="51"/>
      <c r="CL28" s="51"/>
      <c r="CM28" s="51"/>
      <c r="CN28" s="51"/>
      <c r="CO28" s="51"/>
      <c r="CP28" s="51"/>
      <c r="CQ28" s="51"/>
      <c r="CR28" s="51"/>
      <c r="CS28" s="51"/>
      <c r="CT28" s="51"/>
      <c r="CU28" s="51"/>
      <c r="CV28" s="51"/>
      <c r="CW28" s="51"/>
      <c r="CX28" s="51"/>
      <c r="CY28" s="51"/>
      <c r="CZ28" s="51"/>
      <c r="DA28" s="51"/>
      <c r="DB28" s="51"/>
      <c r="DC28" s="51"/>
      <c r="DD28" s="51"/>
      <c r="DE28" s="51"/>
      <c r="DF28" s="51"/>
      <c r="DG28" s="51"/>
    </row>
    <row r="29">
      <c r="F29" s="13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/>
      <c r="BB29" s="51"/>
      <c r="BC29" s="51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  <c r="BW29" s="51"/>
      <c r="BX29" s="51"/>
      <c r="BY29" s="51"/>
      <c r="BZ29" s="51"/>
      <c r="CA29" s="51"/>
      <c r="CB29" s="51"/>
      <c r="CC29" s="51"/>
      <c r="CD29" s="51"/>
      <c r="CE29" s="51"/>
      <c r="CF29" s="51"/>
      <c r="CG29" s="51"/>
      <c r="CH29" s="51"/>
      <c r="CI29" s="51"/>
      <c r="CJ29" s="51"/>
      <c r="CK29" s="51"/>
      <c r="CL29" s="51"/>
      <c r="CM29" s="51"/>
      <c r="CN29" s="51"/>
      <c r="CO29" s="51"/>
      <c r="CP29" s="51"/>
      <c r="CQ29" s="51"/>
      <c r="CR29" s="51"/>
      <c r="CS29" s="51"/>
      <c r="CT29" s="51"/>
      <c r="CU29" s="51"/>
      <c r="CV29" s="51"/>
      <c r="CW29" s="51"/>
      <c r="CX29" s="51"/>
      <c r="CY29" s="51"/>
      <c r="CZ29" s="51"/>
      <c r="DA29" s="51"/>
      <c r="DB29" s="51"/>
      <c r="DC29" s="51"/>
      <c r="DD29" s="51"/>
      <c r="DE29" s="51"/>
      <c r="DF29" s="51"/>
      <c r="DG29" s="51"/>
    </row>
    <row r="30">
      <c r="F30" s="133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51"/>
      <c r="AV30" s="51"/>
      <c r="AW30" s="51"/>
      <c r="AX30" s="51"/>
      <c r="AY30" s="51"/>
      <c r="AZ30" s="51"/>
      <c r="BA30" s="51"/>
      <c r="BB30" s="51"/>
      <c r="BC30" s="51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51"/>
      <c r="BX30" s="51"/>
      <c r="BY30" s="51"/>
      <c r="BZ30" s="51"/>
      <c r="CA30" s="51"/>
      <c r="CB30" s="51"/>
      <c r="CC30" s="51"/>
      <c r="CD30" s="51"/>
      <c r="CE30" s="51"/>
      <c r="CF30" s="51"/>
      <c r="CG30" s="51"/>
      <c r="CH30" s="51"/>
      <c r="CI30" s="51"/>
      <c r="CJ30" s="51"/>
      <c r="CK30" s="51"/>
      <c r="CL30" s="51"/>
      <c r="CM30" s="51"/>
      <c r="CN30" s="51"/>
      <c r="CO30" s="51"/>
      <c r="CP30" s="51"/>
      <c r="CQ30" s="51"/>
      <c r="CR30" s="51"/>
      <c r="CS30" s="51"/>
      <c r="CT30" s="51"/>
      <c r="CU30" s="51"/>
      <c r="CV30" s="51"/>
      <c r="CW30" s="51"/>
      <c r="CX30" s="51"/>
      <c r="CY30" s="51"/>
      <c r="CZ30" s="51"/>
      <c r="DA30" s="51"/>
      <c r="DB30" s="51"/>
      <c r="DC30" s="51"/>
      <c r="DD30" s="51"/>
      <c r="DE30" s="51"/>
      <c r="DF30" s="51"/>
      <c r="DG30" s="51"/>
    </row>
    <row r="31">
      <c r="F31" s="134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51"/>
      <c r="AV31" s="51"/>
      <c r="AW31" s="51"/>
      <c r="AX31" s="51"/>
      <c r="AY31" s="51"/>
      <c r="AZ31" s="51"/>
      <c r="BA31" s="51"/>
      <c r="BB31" s="51"/>
      <c r="BC31" s="51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51"/>
      <c r="BW31" s="51"/>
      <c r="BX31" s="51"/>
      <c r="BY31" s="51"/>
      <c r="BZ31" s="51"/>
      <c r="CA31" s="51"/>
      <c r="CB31" s="51"/>
      <c r="CC31" s="51"/>
      <c r="CD31" s="51"/>
      <c r="CE31" s="51"/>
      <c r="CF31" s="51"/>
      <c r="CG31" s="51"/>
      <c r="CH31" s="51"/>
      <c r="CI31" s="51"/>
      <c r="CJ31" s="51"/>
      <c r="CK31" s="51"/>
      <c r="CL31" s="51"/>
      <c r="CM31" s="51"/>
      <c r="CN31" s="51"/>
      <c r="CO31" s="51"/>
      <c r="CP31" s="51"/>
      <c r="CQ31" s="51"/>
      <c r="CR31" s="51"/>
      <c r="CS31" s="51"/>
      <c r="CT31" s="51"/>
      <c r="CU31" s="51"/>
      <c r="CV31" s="51"/>
      <c r="CW31" s="51"/>
      <c r="CX31" s="51"/>
      <c r="CY31" s="51"/>
      <c r="CZ31" s="51"/>
      <c r="DA31" s="51"/>
      <c r="DB31" s="51"/>
      <c r="DC31" s="51"/>
      <c r="DD31" s="51"/>
      <c r="DE31" s="51"/>
      <c r="DF31" s="51"/>
      <c r="DG31" s="51"/>
    </row>
    <row r="32">
      <c r="F32" s="133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51"/>
      <c r="AV32" s="51"/>
      <c r="AW32" s="51"/>
      <c r="AX32" s="51"/>
      <c r="AY32" s="51"/>
      <c r="AZ32" s="51"/>
      <c r="BA32" s="51"/>
      <c r="BB32" s="51"/>
      <c r="BC32" s="51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51"/>
      <c r="BW32" s="51"/>
      <c r="BX32" s="51"/>
      <c r="BY32" s="51"/>
      <c r="BZ32" s="51"/>
      <c r="CA32" s="51"/>
      <c r="CB32" s="51"/>
      <c r="CC32" s="51"/>
      <c r="CD32" s="51"/>
      <c r="CE32" s="51"/>
      <c r="CF32" s="51"/>
      <c r="CG32" s="51"/>
      <c r="CH32" s="51"/>
      <c r="CI32" s="51"/>
      <c r="CJ32" s="51"/>
      <c r="CK32" s="51"/>
      <c r="CL32" s="51"/>
      <c r="CM32" s="51"/>
      <c r="CN32" s="51"/>
      <c r="CO32" s="51"/>
      <c r="CP32" s="51"/>
      <c r="CQ32" s="51"/>
      <c r="CR32" s="51"/>
      <c r="CS32" s="51"/>
      <c r="CT32" s="51"/>
      <c r="CU32" s="51"/>
      <c r="CV32" s="51"/>
      <c r="CW32" s="51"/>
      <c r="CX32" s="51"/>
      <c r="CY32" s="51"/>
      <c r="CZ32" s="51"/>
      <c r="DA32" s="51"/>
      <c r="DB32" s="51"/>
      <c r="DC32" s="51"/>
      <c r="DD32" s="51"/>
      <c r="DE32" s="51"/>
      <c r="DF32" s="51"/>
      <c r="DG32" s="51"/>
    </row>
    <row r="33">
      <c r="A33" s="145"/>
      <c r="B33" s="172"/>
      <c r="C33" s="145"/>
      <c r="D33" s="145"/>
      <c r="E33" s="145"/>
      <c r="F33" s="145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  <c r="BA33" s="51"/>
      <c r="BB33" s="51"/>
      <c r="BC33" s="51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51"/>
      <c r="BX33" s="51"/>
      <c r="BY33" s="51"/>
      <c r="BZ33" s="51"/>
      <c r="CA33" s="51"/>
      <c r="CB33" s="51"/>
      <c r="CC33" s="51"/>
      <c r="CD33" s="51"/>
      <c r="CE33" s="51"/>
      <c r="CF33" s="51"/>
      <c r="CG33" s="51"/>
      <c r="CH33" s="51"/>
      <c r="CI33" s="51"/>
      <c r="CJ33" s="51"/>
      <c r="CK33" s="51"/>
      <c r="CL33" s="51"/>
      <c r="CM33" s="51"/>
      <c r="CN33" s="51"/>
      <c r="CO33" s="51"/>
      <c r="CP33" s="51"/>
      <c r="CQ33" s="51"/>
      <c r="CR33" s="51"/>
      <c r="CS33" s="51"/>
      <c r="CT33" s="51"/>
      <c r="CU33" s="51"/>
      <c r="CV33" s="51"/>
      <c r="CW33" s="51"/>
      <c r="CX33" s="51"/>
      <c r="CY33" s="51"/>
      <c r="CZ33" s="51"/>
      <c r="DA33" s="51"/>
      <c r="DB33" s="51"/>
      <c r="DC33" s="51"/>
      <c r="DD33" s="51"/>
      <c r="DE33" s="51"/>
      <c r="DF33" s="51"/>
      <c r="DG33" s="51"/>
    </row>
    <row r="34" ht="66.0" customHeight="1">
      <c r="A34" s="136"/>
      <c r="B34" s="136"/>
      <c r="C34" s="137" t="s">
        <v>468</v>
      </c>
      <c r="D34" s="137" t="s">
        <v>469</v>
      </c>
      <c r="E34" s="136"/>
      <c r="F34" s="137" t="s">
        <v>470</v>
      </c>
      <c r="G34" s="136"/>
      <c r="H34" s="136"/>
      <c r="I34" s="136"/>
      <c r="J34" s="136"/>
      <c r="K34" s="136"/>
      <c r="L34" s="136"/>
      <c r="M34" s="136"/>
      <c r="N34" s="136"/>
      <c r="O34" s="136"/>
      <c r="P34" s="136"/>
      <c r="Q34" s="136"/>
      <c r="R34" s="136"/>
      <c r="S34" s="136"/>
      <c r="T34" s="136"/>
      <c r="U34" s="136"/>
      <c r="V34" s="136"/>
      <c r="W34" s="136"/>
      <c r="X34" s="136"/>
      <c r="Y34" s="136"/>
      <c r="Z34" s="136"/>
      <c r="AA34" s="136"/>
      <c r="AB34" s="136"/>
      <c r="AC34" s="136"/>
      <c r="AD34" s="136"/>
      <c r="AE34" s="136"/>
      <c r="AF34" s="136"/>
      <c r="AG34" s="136"/>
      <c r="AH34" s="136"/>
      <c r="AI34" s="136"/>
      <c r="AJ34" s="136"/>
      <c r="AK34" s="136"/>
      <c r="AL34" s="136"/>
      <c r="AM34" s="136"/>
      <c r="AN34" s="136"/>
      <c r="AO34" s="136"/>
      <c r="AP34" s="136"/>
      <c r="AQ34" s="136"/>
      <c r="AR34" s="136"/>
      <c r="AS34" s="136"/>
      <c r="AT34" s="136"/>
      <c r="AU34" s="136"/>
      <c r="AV34" s="136"/>
      <c r="AW34" s="136"/>
      <c r="AX34" s="136"/>
      <c r="AY34" s="136"/>
      <c r="AZ34" s="136"/>
      <c r="BA34" s="136"/>
      <c r="BB34" s="136"/>
      <c r="BC34" s="136"/>
      <c r="BD34" s="136"/>
      <c r="BE34" s="136"/>
      <c r="BF34" s="136"/>
      <c r="BG34" s="136"/>
      <c r="BH34" s="136"/>
      <c r="BI34" s="136"/>
      <c r="BJ34" s="136"/>
      <c r="BK34" s="136"/>
      <c r="BL34" s="136"/>
      <c r="BM34" s="136"/>
      <c r="BN34" s="136"/>
      <c r="BO34" s="136"/>
      <c r="BP34" s="136"/>
      <c r="BQ34" s="136"/>
      <c r="BR34" s="136"/>
      <c r="BS34" s="136"/>
      <c r="BT34" s="136"/>
      <c r="BU34" s="136"/>
      <c r="BV34" s="136"/>
      <c r="BW34" s="136"/>
      <c r="BX34" s="136"/>
      <c r="BY34" s="136"/>
      <c r="BZ34" s="136"/>
      <c r="CA34" s="136"/>
      <c r="CB34" s="136"/>
      <c r="CC34" s="136"/>
      <c r="CD34" s="136"/>
      <c r="CE34" s="136"/>
      <c r="CF34" s="136"/>
      <c r="CG34" s="136"/>
      <c r="CH34" s="136"/>
      <c r="CI34" s="136"/>
      <c r="CJ34" s="136"/>
      <c r="CK34" s="136"/>
      <c r="CL34" s="136"/>
      <c r="CM34" s="136"/>
      <c r="CN34" s="136"/>
      <c r="CO34" s="136"/>
      <c r="CP34" s="136"/>
      <c r="CQ34" s="136"/>
      <c r="CR34" s="136"/>
      <c r="CS34" s="136"/>
      <c r="CT34" s="136"/>
      <c r="CU34" s="136"/>
      <c r="CV34" s="136"/>
      <c r="CW34" s="136"/>
      <c r="CX34" s="136"/>
      <c r="CY34" s="136"/>
      <c r="CZ34" s="136"/>
      <c r="DA34" s="136"/>
      <c r="DB34" s="136"/>
      <c r="DC34" s="136"/>
      <c r="DD34" s="136"/>
      <c r="DE34" s="136"/>
      <c r="DF34" s="136"/>
      <c r="DG34" s="136"/>
    </row>
    <row r="35">
      <c r="A35" s="51"/>
      <c r="B35" s="136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  <c r="DC35" s="51"/>
      <c r="DD35" s="51"/>
      <c r="DE35" s="51"/>
      <c r="DF35" s="51"/>
      <c r="DG35" s="51"/>
    </row>
    <row r="36" ht="61.5" customHeight="1">
      <c r="A36" s="121" t="s">
        <v>494</v>
      </c>
      <c r="D36" s="122"/>
      <c r="E36" s="122"/>
      <c r="F36" s="123" t="s">
        <v>462</v>
      </c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51"/>
      <c r="BX36" s="51"/>
      <c r="BY36" s="51"/>
      <c r="BZ36" s="51"/>
      <c r="CA36" s="51"/>
      <c r="CB36" s="51"/>
      <c r="CC36" s="51"/>
      <c r="CD36" s="51"/>
      <c r="CE36" s="51"/>
      <c r="CF36" s="51"/>
      <c r="CG36" s="51"/>
      <c r="CH36" s="51"/>
      <c r="CI36" s="51"/>
      <c r="CJ36" s="51"/>
      <c r="CK36" s="51"/>
      <c r="CL36" s="51"/>
      <c r="CM36" s="51"/>
      <c r="CN36" s="51"/>
      <c r="CO36" s="51"/>
      <c r="CP36" s="51"/>
      <c r="CQ36" s="51"/>
      <c r="CR36" s="51"/>
      <c r="CS36" s="51"/>
      <c r="CT36" s="51"/>
      <c r="CU36" s="51"/>
      <c r="CV36" s="51"/>
      <c r="CW36" s="51"/>
      <c r="CX36" s="51"/>
      <c r="CY36" s="51"/>
      <c r="CZ36" s="51"/>
      <c r="DA36" s="51"/>
      <c r="DB36" s="51"/>
      <c r="DC36" s="51"/>
      <c r="DD36" s="51"/>
      <c r="DE36" s="51"/>
      <c r="DF36" s="51"/>
      <c r="DG36" s="51"/>
    </row>
    <row r="37"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51"/>
      <c r="BX37" s="51"/>
      <c r="BY37" s="51"/>
      <c r="BZ37" s="51"/>
      <c r="CA37" s="51"/>
      <c r="CB37" s="51"/>
      <c r="CC37" s="51"/>
      <c r="CD37" s="51"/>
      <c r="CE37" s="51"/>
      <c r="CF37" s="51"/>
      <c r="CG37" s="51"/>
      <c r="CH37" s="51"/>
      <c r="CI37" s="51"/>
      <c r="CJ37" s="51"/>
      <c r="CK37" s="51"/>
      <c r="CL37" s="51"/>
      <c r="CM37" s="51"/>
      <c r="CN37" s="51"/>
      <c r="CO37" s="51"/>
      <c r="CP37" s="51"/>
      <c r="CQ37" s="51"/>
      <c r="CR37" s="51"/>
      <c r="CS37" s="51"/>
      <c r="CT37" s="51"/>
      <c r="CU37" s="51"/>
      <c r="CV37" s="51"/>
      <c r="CW37" s="51"/>
      <c r="CX37" s="51"/>
      <c r="CY37" s="51"/>
      <c r="CZ37" s="51"/>
      <c r="DA37" s="51"/>
      <c r="DB37" s="51"/>
      <c r="DC37" s="51"/>
      <c r="DD37" s="51"/>
      <c r="DE37" s="51"/>
      <c r="DF37" s="51"/>
      <c r="DG37" s="51"/>
    </row>
    <row r="38"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51"/>
      <c r="CG38" s="51"/>
      <c r="CH38" s="51"/>
      <c r="CI38" s="51"/>
      <c r="CJ38" s="51"/>
      <c r="CK38" s="51"/>
      <c r="CL38" s="51"/>
      <c r="CM38" s="51"/>
      <c r="CN38" s="51"/>
      <c r="CO38" s="51"/>
      <c r="CP38" s="51"/>
      <c r="CQ38" s="51"/>
      <c r="CR38" s="51"/>
      <c r="CS38" s="51"/>
      <c r="CT38" s="51"/>
      <c r="CU38" s="51"/>
      <c r="CV38" s="51"/>
      <c r="CW38" s="51"/>
      <c r="CX38" s="51"/>
      <c r="CY38" s="51"/>
      <c r="CZ38" s="51"/>
      <c r="DA38" s="51"/>
      <c r="DB38" s="51"/>
      <c r="DC38" s="51"/>
      <c r="DD38" s="51"/>
      <c r="DE38" s="51"/>
      <c r="DF38" s="51"/>
      <c r="DG38" s="51"/>
    </row>
    <row r="39"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51"/>
      <c r="BX39" s="51"/>
      <c r="BY39" s="51"/>
      <c r="BZ39" s="51"/>
      <c r="CA39" s="51"/>
      <c r="CB39" s="51"/>
      <c r="CC39" s="51"/>
      <c r="CD39" s="51"/>
      <c r="CE39" s="51"/>
      <c r="CF39" s="51"/>
      <c r="CG39" s="51"/>
      <c r="CH39" s="51"/>
      <c r="CI39" s="51"/>
      <c r="CJ39" s="51"/>
      <c r="CK39" s="51"/>
      <c r="CL39" s="51"/>
      <c r="CM39" s="51"/>
      <c r="CN39" s="51"/>
      <c r="CO39" s="51"/>
      <c r="CP39" s="51"/>
      <c r="CQ39" s="51"/>
      <c r="CR39" s="51"/>
      <c r="CS39" s="51"/>
      <c r="CT39" s="51"/>
      <c r="CU39" s="51"/>
      <c r="CV39" s="51"/>
      <c r="CW39" s="51"/>
      <c r="CX39" s="51"/>
      <c r="CY39" s="51"/>
      <c r="CZ39" s="51"/>
      <c r="DA39" s="51"/>
      <c r="DB39" s="51"/>
      <c r="DC39" s="51"/>
      <c r="DD39" s="51"/>
      <c r="DE39" s="51"/>
      <c r="DF39" s="51"/>
      <c r="DG39" s="51"/>
    </row>
    <row r="40"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51"/>
      <c r="BX40" s="51"/>
      <c r="BY40" s="51"/>
      <c r="BZ40" s="51"/>
      <c r="CA40" s="51"/>
      <c r="CB40" s="51"/>
      <c r="CC40" s="51"/>
      <c r="CD40" s="51"/>
      <c r="CE40" s="51"/>
      <c r="CF40" s="51"/>
      <c r="CG40" s="51"/>
      <c r="CH40" s="51"/>
      <c r="CI40" s="51"/>
      <c r="CJ40" s="51"/>
      <c r="CK40" s="51"/>
      <c r="CL40" s="51"/>
      <c r="CM40" s="51"/>
      <c r="CN40" s="51"/>
      <c r="CO40" s="51"/>
      <c r="CP40" s="51"/>
      <c r="CQ40" s="51"/>
      <c r="CR40" s="51"/>
      <c r="CS40" s="51"/>
      <c r="CT40" s="51"/>
      <c r="CU40" s="51"/>
      <c r="CV40" s="51"/>
      <c r="CW40" s="51"/>
      <c r="CX40" s="51"/>
      <c r="CY40" s="51"/>
      <c r="CZ40" s="51"/>
      <c r="DA40" s="51"/>
      <c r="DB40" s="51"/>
      <c r="DC40" s="51"/>
      <c r="DD40" s="51"/>
      <c r="DE40" s="51"/>
      <c r="DF40" s="51"/>
      <c r="DG40" s="51"/>
    </row>
    <row r="41"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51"/>
      <c r="BL41" s="51"/>
      <c r="BM41" s="51"/>
      <c r="BN41" s="51"/>
      <c r="BO41" s="51"/>
      <c r="BP41" s="51"/>
      <c r="BQ41" s="51"/>
      <c r="BR41" s="51"/>
      <c r="BS41" s="51"/>
      <c r="BT41" s="51"/>
      <c r="BU41" s="51"/>
      <c r="BV41" s="51"/>
      <c r="BW41" s="51"/>
      <c r="BX41" s="51"/>
      <c r="BY41" s="51"/>
      <c r="BZ41" s="51"/>
      <c r="CA41" s="51"/>
      <c r="CB41" s="51"/>
      <c r="CC41" s="51"/>
      <c r="CD41" s="51"/>
      <c r="CE41" s="51"/>
      <c r="CF41" s="51"/>
      <c r="CG41" s="51"/>
      <c r="CH41" s="51"/>
      <c r="CI41" s="51"/>
      <c r="CJ41" s="51"/>
      <c r="CK41" s="51"/>
      <c r="CL41" s="51"/>
      <c r="CM41" s="51"/>
      <c r="CN41" s="51"/>
      <c r="CO41" s="51"/>
      <c r="CP41" s="51"/>
      <c r="CQ41" s="51"/>
      <c r="CR41" s="51"/>
      <c r="CS41" s="51"/>
      <c r="CT41" s="51"/>
      <c r="CU41" s="51"/>
      <c r="CV41" s="51"/>
      <c r="CW41" s="51"/>
      <c r="CX41" s="51"/>
      <c r="CY41" s="51"/>
      <c r="CZ41" s="51"/>
      <c r="DA41" s="51"/>
      <c r="DB41" s="51"/>
      <c r="DC41" s="51"/>
      <c r="DD41" s="51"/>
      <c r="DE41" s="51"/>
      <c r="DF41" s="51"/>
      <c r="DG41" s="51"/>
    </row>
    <row r="42"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1"/>
      <c r="BS42" s="51"/>
      <c r="BT42" s="51"/>
      <c r="BU42" s="51"/>
      <c r="BV42" s="51"/>
      <c r="BW42" s="51"/>
      <c r="BX42" s="51"/>
      <c r="BY42" s="51"/>
      <c r="BZ42" s="51"/>
      <c r="CA42" s="51"/>
      <c r="CB42" s="51"/>
      <c r="CC42" s="51"/>
      <c r="CD42" s="51"/>
      <c r="CE42" s="51"/>
      <c r="CF42" s="51"/>
      <c r="CG42" s="51"/>
      <c r="CH42" s="51"/>
      <c r="CI42" s="51"/>
      <c r="CJ42" s="51"/>
      <c r="CK42" s="51"/>
      <c r="CL42" s="51"/>
      <c r="CM42" s="51"/>
      <c r="CN42" s="51"/>
      <c r="CO42" s="51"/>
      <c r="CP42" s="51"/>
      <c r="CQ42" s="51"/>
      <c r="CR42" s="51"/>
      <c r="CS42" s="51"/>
      <c r="CT42" s="51"/>
      <c r="CU42" s="51"/>
      <c r="CV42" s="51"/>
      <c r="CW42" s="51"/>
      <c r="CX42" s="51"/>
      <c r="CY42" s="51"/>
      <c r="CZ42" s="51"/>
      <c r="DA42" s="51"/>
      <c r="DB42" s="51"/>
      <c r="DC42" s="51"/>
      <c r="DD42" s="51"/>
      <c r="DE42" s="51"/>
      <c r="DF42" s="51"/>
      <c r="DG42" s="51"/>
    </row>
    <row r="43"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51"/>
      <c r="BV43" s="51"/>
      <c r="BW43" s="51"/>
      <c r="BX43" s="51"/>
      <c r="BY43" s="51"/>
      <c r="BZ43" s="51"/>
      <c r="CA43" s="51"/>
      <c r="CB43" s="51"/>
      <c r="CC43" s="51"/>
      <c r="CD43" s="51"/>
      <c r="CE43" s="51"/>
      <c r="CF43" s="51"/>
      <c r="CG43" s="51"/>
      <c r="CH43" s="51"/>
      <c r="CI43" s="51"/>
      <c r="CJ43" s="51"/>
      <c r="CK43" s="51"/>
      <c r="CL43" s="51"/>
      <c r="CM43" s="51"/>
      <c r="CN43" s="51"/>
      <c r="CO43" s="51"/>
      <c r="CP43" s="51"/>
      <c r="CQ43" s="51"/>
      <c r="CR43" s="51"/>
      <c r="CS43" s="51"/>
      <c r="CT43" s="51"/>
      <c r="CU43" s="51"/>
      <c r="CV43" s="51"/>
      <c r="CW43" s="51"/>
      <c r="CX43" s="51"/>
      <c r="CY43" s="51"/>
      <c r="CZ43" s="51"/>
      <c r="DA43" s="51"/>
      <c r="DB43" s="51"/>
      <c r="DC43" s="51"/>
      <c r="DD43" s="51"/>
      <c r="DE43" s="51"/>
      <c r="DF43" s="51"/>
      <c r="DG43" s="51"/>
    </row>
    <row r="44"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51"/>
      <c r="BC44" s="51"/>
      <c r="BD44" s="51"/>
      <c r="BE44" s="51"/>
      <c r="BF44" s="51"/>
      <c r="BG44" s="51"/>
      <c r="BH44" s="51"/>
      <c r="BI44" s="51"/>
      <c r="BJ44" s="51"/>
      <c r="BK44" s="51"/>
      <c r="BL44" s="51"/>
      <c r="BM44" s="51"/>
      <c r="BN44" s="51"/>
      <c r="BO44" s="51"/>
      <c r="BP44" s="51"/>
      <c r="BQ44" s="51"/>
      <c r="BR44" s="51"/>
      <c r="BS44" s="51"/>
      <c r="BT44" s="51"/>
      <c r="BU44" s="51"/>
      <c r="BV44" s="51"/>
      <c r="BW44" s="51"/>
      <c r="BX44" s="51"/>
      <c r="BY44" s="51"/>
      <c r="BZ44" s="51"/>
      <c r="CA44" s="51"/>
      <c r="CB44" s="51"/>
      <c r="CC44" s="51"/>
      <c r="CD44" s="51"/>
      <c r="CE44" s="51"/>
      <c r="CF44" s="51"/>
      <c r="CG44" s="51"/>
      <c r="CH44" s="51"/>
      <c r="CI44" s="51"/>
      <c r="CJ44" s="51"/>
      <c r="CK44" s="51"/>
      <c r="CL44" s="51"/>
      <c r="CM44" s="51"/>
      <c r="CN44" s="51"/>
      <c r="CO44" s="51"/>
      <c r="CP44" s="51"/>
      <c r="CQ44" s="51"/>
      <c r="CR44" s="51"/>
      <c r="CS44" s="51"/>
      <c r="CT44" s="51"/>
      <c r="CU44" s="51"/>
      <c r="CV44" s="51"/>
      <c r="CW44" s="51"/>
      <c r="CX44" s="51"/>
      <c r="CY44" s="51"/>
      <c r="CZ44" s="51"/>
      <c r="DA44" s="51"/>
      <c r="DB44" s="51"/>
      <c r="DC44" s="51"/>
      <c r="DD44" s="51"/>
      <c r="DE44" s="51"/>
      <c r="DF44" s="51"/>
      <c r="DG44" s="51"/>
    </row>
    <row r="45" ht="66.0" customHeight="1">
      <c r="A45" s="136"/>
      <c r="B45" s="136"/>
      <c r="C45" s="137" t="s">
        <v>468</v>
      </c>
      <c r="D45" s="137" t="s">
        <v>469</v>
      </c>
      <c r="E45" s="136"/>
      <c r="F45" s="137" t="s">
        <v>470</v>
      </c>
      <c r="G45" s="136"/>
      <c r="H45" s="136"/>
      <c r="I45" s="136"/>
      <c r="J45" s="136"/>
      <c r="K45" s="136"/>
      <c r="L45" s="136"/>
      <c r="M45" s="136"/>
      <c r="N45" s="136"/>
      <c r="O45" s="136"/>
      <c r="P45" s="136"/>
      <c r="Q45" s="136"/>
      <c r="R45" s="136"/>
      <c r="S45" s="136"/>
      <c r="T45" s="136"/>
      <c r="U45" s="136"/>
      <c r="V45" s="136"/>
      <c r="W45" s="136"/>
      <c r="X45" s="136"/>
      <c r="Y45" s="136"/>
      <c r="Z45" s="136"/>
      <c r="AA45" s="136"/>
      <c r="AB45" s="136"/>
      <c r="AC45" s="136"/>
      <c r="AD45" s="136"/>
      <c r="AE45" s="136"/>
      <c r="AF45" s="136"/>
      <c r="AG45" s="136"/>
      <c r="AH45" s="136"/>
      <c r="AI45" s="136"/>
      <c r="AJ45" s="136"/>
      <c r="AK45" s="136"/>
      <c r="AL45" s="136"/>
      <c r="AM45" s="136"/>
      <c r="AN45" s="136"/>
      <c r="AO45" s="136"/>
      <c r="AP45" s="136"/>
      <c r="AQ45" s="136"/>
      <c r="AR45" s="136"/>
      <c r="AS45" s="136"/>
      <c r="AT45" s="136"/>
      <c r="AU45" s="136"/>
      <c r="AV45" s="136"/>
      <c r="AW45" s="136"/>
      <c r="AX45" s="136"/>
      <c r="AY45" s="136"/>
      <c r="AZ45" s="136"/>
      <c r="BA45" s="136"/>
      <c r="BB45" s="136"/>
      <c r="BC45" s="136"/>
      <c r="BD45" s="136"/>
      <c r="BE45" s="136"/>
      <c r="BF45" s="136"/>
      <c r="BG45" s="136"/>
      <c r="BH45" s="136"/>
      <c r="BI45" s="136"/>
      <c r="BJ45" s="136"/>
      <c r="BK45" s="136"/>
      <c r="BL45" s="136"/>
      <c r="BM45" s="136"/>
      <c r="BN45" s="136"/>
      <c r="BO45" s="136"/>
      <c r="BP45" s="136"/>
      <c r="BQ45" s="136"/>
      <c r="BR45" s="136"/>
      <c r="BS45" s="136"/>
      <c r="BT45" s="136"/>
      <c r="BU45" s="136"/>
      <c r="BV45" s="136"/>
      <c r="BW45" s="136"/>
      <c r="BX45" s="136"/>
      <c r="BY45" s="136"/>
      <c r="BZ45" s="136"/>
      <c r="CA45" s="136"/>
      <c r="CB45" s="136"/>
      <c r="CC45" s="136"/>
      <c r="CD45" s="136"/>
      <c r="CE45" s="136"/>
      <c r="CF45" s="136"/>
      <c r="CG45" s="136"/>
      <c r="CH45" s="136"/>
      <c r="CI45" s="136"/>
      <c r="CJ45" s="136"/>
      <c r="CK45" s="136"/>
      <c r="CL45" s="136"/>
      <c r="CM45" s="136"/>
      <c r="CN45" s="136"/>
      <c r="CO45" s="136"/>
      <c r="CP45" s="136"/>
      <c r="CQ45" s="136"/>
      <c r="CR45" s="136"/>
      <c r="CS45" s="136"/>
      <c r="CT45" s="136"/>
      <c r="CU45" s="136"/>
      <c r="CV45" s="136"/>
      <c r="CW45" s="136"/>
      <c r="CX45" s="136"/>
      <c r="CY45" s="136"/>
      <c r="CZ45" s="136"/>
      <c r="DA45" s="136"/>
      <c r="DB45" s="136"/>
      <c r="DC45" s="136"/>
      <c r="DD45" s="136"/>
      <c r="DE45" s="136"/>
      <c r="DF45" s="136"/>
      <c r="DG45" s="136"/>
    </row>
    <row r="46">
      <c r="A46" s="51"/>
      <c r="B46" s="136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51"/>
      <c r="BC46" s="51"/>
      <c r="BD46" s="51"/>
      <c r="BE46" s="51"/>
      <c r="BF46" s="51"/>
      <c r="BG46" s="51"/>
      <c r="BH46" s="51"/>
      <c r="BI46" s="51"/>
      <c r="BJ46" s="51"/>
      <c r="BK46" s="51"/>
      <c r="BL46" s="51"/>
      <c r="BM46" s="51"/>
      <c r="BN46" s="51"/>
      <c r="BO46" s="51"/>
      <c r="BP46" s="51"/>
      <c r="BQ46" s="51"/>
      <c r="BR46" s="51"/>
      <c r="BS46" s="51"/>
      <c r="BT46" s="51"/>
      <c r="BU46" s="51"/>
      <c r="BV46" s="51"/>
      <c r="BW46" s="51"/>
      <c r="BX46" s="51"/>
      <c r="BY46" s="51"/>
      <c r="BZ46" s="51"/>
      <c r="CA46" s="51"/>
      <c r="CB46" s="51"/>
      <c r="CC46" s="51"/>
      <c r="CD46" s="51"/>
      <c r="CE46" s="51"/>
      <c r="CF46" s="51"/>
      <c r="CG46" s="51"/>
      <c r="CH46" s="51"/>
      <c r="CI46" s="51"/>
      <c r="CJ46" s="51"/>
      <c r="CK46" s="51"/>
      <c r="CL46" s="51"/>
      <c r="CM46" s="51"/>
      <c r="CN46" s="51"/>
      <c r="CO46" s="51"/>
      <c r="CP46" s="51"/>
      <c r="CQ46" s="51"/>
      <c r="CR46" s="51"/>
      <c r="CS46" s="51"/>
      <c r="CT46" s="51"/>
      <c r="CU46" s="51"/>
      <c r="CV46" s="51"/>
      <c r="CW46" s="51"/>
      <c r="CX46" s="51"/>
      <c r="CY46" s="51"/>
      <c r="CZ46" s="51"/>
      <c r="DA46" s="51"/>
      <c r="DB46" s="51"/>
      <c r="DC46" s="51"/>
      <c r="DD46" s="51"/>
      <c r="DE46" s="51"/>
      <c r="DF46" s="51"/>
      <c r="DG46" s="51"/>
    </row>
    <row r="47">
      <c r="A47" s="51"/>
      <c r="B47" s="136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  <c r="BC47" s="51"/>
      <c r="BD47" s="51"/>
      <c r="BE47" s="51"/>
      <c r="BF47" s="51"/>
      <c r="BG47" s="51"/>
      <c r="BH47" s="51"/>
      <c r="BI47" s="51"/>
      <c r="BJ47" s="51"/>
      <c r="BK47" s="51"/>
      <c r="BL47" s="51"/>
      <c r="BM47" s="51"/>
      <c r="BN47" s="51"/>
      <c r="BO47" s="51"/>
      <c r="BP47" s="51"/>
      <c r="BQ47" s="51"/>
      <c r="BR47" s="51"/>
      <c r="BS47" s="51"/>
      <c r="BT47" s="51"/>
      <c r="BU47" s="51"/>
      <c r="BV47" s="51"/>
      <c r="BW47" s="51"/>
      <c r="BX47" s="51"/>
      <c r="BY47" s="51"/>
      <c r="BZ47" s="51"/>
      <c r="CA47" s="51"/>
      <c r="CB47" s="51"/>
      <c r="CC47" s="51"/>
      <c r="CD47" s="51"/>
      <c r="CE47" s="51"/>
      <c r="CF47" s="51"/>
      <c r="CG47" s="51"/>
      <c r="CH47" s="51"/>
      <c r="CI47" s="51"/>
      <c r="CJ47" s="51"/>
      <c r="CK47" s="51"/>
      <c r="CL47" s="51"/>
      <c r="CM47" s="51"/>
      <c r="CN47" s="51"/>
      <c r="CO47" s="51"/>
      <c r="CP47" s="51"/>
      <c r="CQ47" s="51"/>
      <c r="CR47" s="51"/>
      <c r="CS47" s="51"/>
      <c r="CT47" s="51"/>
      <c r="CU47" s="51"/>
      <c r="CV47" s="51"/>
      <c r="CW47" s="51"/>
      <c r="CX47" s="51"/>
      <c r="CY47" s="51"/>
      <c r="CZ47" s="51"/>
      <c r="DA47" s="51"/>
      <c r="DB47" s="51"/>
      <c r="DC47" s="51"/>
      <c r="DD47" s="51"/>
      <c r="DE47" s="51"/>
      <c r="DF47" s="51"/>
      <c r="DG47" s="51"/>
    </row>
    <row r="48">
      <c r="A48" s="51"/>
      <c r="B48" s="136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</row>
    <row r="49">
      <c r="A49" s="51"/>
      <c r="B49" s="136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</row>
    <row r="50">
      <c r="A50" s="51"/>
      <c r="B50" s="136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</row>
    <row r="51">
      <c r="A51" s="51"/>
      <c r="B51" s="136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</row>
    <row r="52">
      <c r="A52" s="51"/>
      <c r="B52" s="136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</row>
    <row r="53">
      <c r="A53" s="51"/>
      <c r="B53" s="136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</row>
    <row r="54">
      <c r="A54" s="51"/>
      <c r="B54" s="136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</row>
    <row r="55">
      <c r="A55" s="51"/>
      <c r="B55" s="136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</row>
    <row r="56">
      <c r="A56" s="51"/>
      <c r="B56" s="136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</row>
    <row r="57">
      <c r="A57" s="51"/>
      <c r="B57" s="136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</row>
    <row r="58">
      <c r="A58" s="51"/>
      <c r="B58" s="136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</row>
    <row r="59">
      <c r="A59" s="51"/>
      <c r="B59" s="136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</row>
    <row r="60">
      <c r="A60" s="51"/>
      <c r="B60" s="136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</row>
    <row r="61">
      <c r="A61" s="51"/>
      <c r="B61" s="136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</row>
    <row r="62">
      <c r="A62" s="51"/>
      <c r="B62" s="136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</row>
    <row r="63">
      <c r="A63" s="51"/>
      <c r="B63" s="136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</row>
    <row r="64">
      <c r="A64" s="51"/>
      <c r="B64" s="136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</row>
    <row r="65">
      <c r="A65" s="51"/>
      <c r="B65" s="136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</row>
    <row r="66">
      <c r="A66" s="51"/>
      <c r="B66" s="136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</row>
    <row r="67">
      <c r="A67" s="51"/>
      <c r="B67" s="136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</row>
    <row r="68">
      <c r="A68" s="51"/>
      <c r="B68" s="136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</row>
    <row r="69">
      <c r="A69" s="51"/>
      <c r="B69" s="136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</row>
    <row r="70">
      <c r="A70" s="51"/>
      <c r="B70" s="136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</row>
    <row r="71">
      <c r="A71" s="51"/>
      <c r="B71" s="136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</row>
    <row r="72">
      <c r="A72" s="51"/>
      <c r="B72" s="136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</row>
    <row r="73">
      <c r="A73" s="51"/>
      <c r="B73" s="136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</row>
    <row r="74">
      <c r="A74" s="51"/>
      <c r="B74" s="136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</row>
    <row r="75">
      <c r="A75" s="51"/>
      <c r="B75" s="136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</row>
    <row r="76">
      <c r="A76" s="51"/>
      <c r="B76" s="136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</row>
    <row r="77">
      <c r="A77" s="51"/>
      <c r="B77" s="136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</row>
    <row r="78">
      <c r="A78" s="51"/>
      <c r="B78" s="136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</row>
    <row r="79">
      <c r="A79" s="51"/>
      <c r="B79" s="136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</row>
    <row r="80">
      <c r="A80" s="51"/>
      <c r="B80" s="136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</row>
    <row r="81">
      <c r="A81" s="51"/>
      <c r="B81" s="136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</row>
    <row r="82">
      <c r="A82" s="51"/>
      <c r="B82" s="136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</row>
    <row r="83">
      <c r="A83" s="51"/>
      <c r="B83" s="136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</row>
    <row r="84">
      <c r="A84" s="51"/>
      <c r="B84" s="136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</row>
    <row r="85">
      <c r="A85" s="51"/>
      <c r="B85" s="136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</row>
    <row r="86">
      <c r="A86" s="51"/>
      <c r="B86" s="136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</row>
    <row r="87">
      <c r="A87" s="51"/>
      <c r="B87" s="136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</row>
    <row r="88">
      <c r="A88" s="51"/>
      <c r="B88" s="136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</row>
    <row r="89">
      <c r="A89" s="51"/>
      <c r="B89" s="136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</row>
    <row r="90">
      <c r="A90" s="51"/>
      <c r="B90" s="136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</row>
    <row r="91">
      <c r="A91" s="51"/>
      <c r="B91" s="136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</row>
    <row r="92">
      <c r="A92" s="51"/>
      <c r="B92" s="136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</row>
    <row r="93">
      <c r="A93" s="51"/>
      <c r="B93" s="136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</row>
    <row r="94">
      <c r="A94" s="51"/>
      <c r="B94" s="136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</row>
    <row r="95">
      <c r="A95" s="51"/>
      <c r="B95" s="136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</row>
    <row r="96">
      <c r="A96" s="51"/>
      <c r="B96" s="136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</row>
    <row r="97">
      <c r="A97" s="51"/>
      <c r="B97" s="136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</row>
    <row r="98">
      <c r="A98" s="51"/>
      <c r="B98" s="136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</row>
    <row r="99">
      <c r="A99" s="51"/>
      <c r="B99" s="136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  <c r="DA99" s="51"/>
      <c r="DB99" s="51"/>
      <c r="DC99" s="51"/>
      <c r="DD99" s="51"/>
      <c r="DE99" s="51"/>
      <c r="DF99" s="51"/>
      <c r="DG99" s="51"/>
    </row>
    <row r="100">
      <c r="A100" s="51"/>
      <c r="B100" s="136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51"/>
      <c r="CG100" s="51"/>
      <c r="CH100" s="51"/>
      <c r="CI100" s="51"/>
      <c r="CJ100" s="51"/>
      <c r="CK100" s="51"/>
      <c r="CL100" s="51"/>
      <c r="CM100" s="51"/>
      <c r="CN100" s="51"/>
      <c r="CO100" s="51"/>
      <c r="CP100" s="51"/>
      <c r="CQ100" s="51"/>
      <c r="CR100" s="51"/>
      <c r="CS100" s="51"/>
      <c r="CT100" s="51"/>
      <c r="CU100" s="51"/>
      <c r="CV100" s="51"/>
      <c r="CW100" s="51"/>
      <c r="CX100" s="51"/>
      <c r="CY100" s="51"/>
      <c r="CZ100" s="51"/>
      <c r="DA100" s="51"/>
      <c r="DB100" s="51"/>
      <c r="DC100" s="51"/>
      <c r="DD100" s="51"/>
      <c r="DE100" s="51"/>
      <c r="DF100" s="51"/>
      <c r="DG100" s="51"/>
    </row>
    <row r="101">
      <c r="A101" s="51"/>
      <c r="B101" s="136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51"/>
      <c r="CK101" s="51"/>
      <c r="CL101" s="51"/>
      <c r="CM101" s="51"/>
      <c r="CN101" s="51"/>
      <c r="CO101" s="51"/>
      <c r="CP101" s="51"/>
      <c r="CQ101" s="51"/>
      <c r="CR101" s="51"/>
      <c r="CS101" s="51"/>
      <c r="CT101" s="51"/>
      <c r="CU101" s="51"/>
      <c r="CV101" s="51"/>
      <c r="CW101" s="51"/>
      <c r="CX101" s="51"/>
      <c r="CY101" s="51"/>
      <c r="CZ101" s="51"/>
      <c r="DA101" s="51"/>
      <c r="DB101" s="51"/>
      <c r="DC101" s="51"/>
      <c r="DD101" s="51"/>
      <c r="DE101" s="51"/>
      <c r="DF101" s="51"/>
      <c r="DG101" s="51"/>
    </row>
    <row r="102">
      <c r="A102" s="51"/>
      <c r="B102" s="136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51"/>
      <c r="CA102" s="51"/>
      <c r="CB102" s="51"/>
      <c r="CC102" s="51"/>
      <c r="CD102" s="51"/>
      <c r="CE102" s="51"/>
      <c r="CF102" s="51"/>
      <c r="CG102" s="51"/>
      <c r="CH102" s="51"/>
      <c r="CI102" s="51"/>
      <c r="CJ102" s="51"/>
      <c r="CK102" s="51"/>
      <c r="CL102" s="51"/>
      <c r="CM102" s="51"/>
      <c r="CN102" s="51"/>
      <c r="CO102" s="51"/>
      <c r="CP102" s="51"/>
      <c r="CQ102" s="51"/>
      <c r="CR102" s="51"/>
      <c r="CS102" s="51"/>
      <c r="CT102" s="51"/>
      <c r="CU102" s="51"/>
      <c r="CV102" s="51"/>
      <c r="CW102" s="51"/>
      <c r="CX102" s="51"/>
      <c r="CY102" s="51"/>
      <c r="CZ102" s="51"/>
      <c r="DA102" s="51"/>
      <c r="DB102" s="51"/>
      <c r="DC102" s="51"/>
      <c r="DD102" s="51"/>
      <c r="DE102" s="51"/>
      <c r="DF102" s="51"/>
      <c r="DG102" s="51"/>
    </row>
    <row r="103">
      <c r="A103" s="51"/>
      <c r="B103" s="136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  <c r="CS103" s="51"/>
      <c r="CT103" s="51"/>
      <c r="CU103" s="51"/>
      <c r="CV103" s="51"/>
      <c r="CW103" s="51"/>
      <c r="CX103" s="51"/>
      <c r="CY103" s="51"/>
      <c r="CZ103" s="51"/>
      <c r="DA103" s="51"/>
      <c r="DB103" s="51"/>
      <c r="DC103" s="51"/>
      <c r="DD103" s="51"/>
      <c r="DE103" s="51"/>
      <c r="DF103" s="51"/>
      <c r="DG103" s="51"/>
    </row>
    <row r="104">
      <c r="A104" s="51"/>
      <c r="B104" s="136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  <c r="BR104" s="51"/>
      <c r="BS104" s="51"/>
      <c r="BT104" s="51"/>
      <c r="BU104" s="51"/>
      <c r="BV104" s="51"/>
      <c r="BW104" s="51"/>
      <c r="BX104" s="51"/>
      <c r="BY104" s="51"/>
      <c r="BZ104" s="51"/>
      <c r="CA104" s="51"/>
      <c r="CB104" s="51"/>
      <c r="CC104" s="51"/>
      <c r="CD104" s="51"/>
      <c r="CE104" s="51"/>
      <c r="CF104" s="51"/>
      <c r="CG104" s="51"/>
      <c r="CH104" s="51"/>
      <c r="CI104" s="51"/>
      <c r="CJ104" s="51"/>
      <c r="CK104" s="51"/>
      <c r="CL104" s="51"/>
      <c r="CM104" s="51"/>
      <c r="CN104" s="51"/>
      <c r="CO104" s="51"/>
      <c r="CP104" s="51"/>
      <c r="CQ104" s="51"/>
      <c r="CR104" s="51"/>
      <c r="CS104" s="51"/>
      <c r="CT104" s="51"/>
      <c r="CU104" s="51"/>
      <c r="CV104" s="51"/>
      <c r="CW104" s="51"/>
      <c r="CX104" s="51"/>
      <c r="CY104" s="51"/>
      <c r="CZ104" s="51"/>
      <c r="DA104" s="51"/>
      <c r="DB104" s="51"/>
      <c r="DC104" s="51"/>
      <c r="DD104" s="51"/>
      <c r="DE104" s="51"/>
      <c r="DF104" s="51"/>
      <c r="DG104" s="51"/>
    </row>
    <row r="105">
      <c r="A105" s="51"/>
      <c r="B105" s="136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  <c r="BR105" s="51"/>
      <c r="BS105" s="51"/>
      <c r="BT105" s="5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51"/>
      <c r="CG105" s="51"/>
      <c r="CH105" s="51"/>
      <c r="CI105" s="51"/>
      <c r="CJ105" s="51"/>
      <c r="CK105" s="51"/>
      <c r="CL105" s="51"/>
      <c r="CM105" s="51"/>
      <c r="CN105" s="51"/>
      <c r="CO105" s="51"/>
      <c r="CP105" s="51"/>
      <c r="CQ105" s="51"/>
      <c r="CR105" s="51"/>
      <c r="CS105" s="51"/>
      <c r="CT105" s="51"/>
      <c r="CU105" s="51"/>
      <c r="CV105" s="51"/>
      <c r="CW105" s="51"/>
      <c r="CX105" s="51"/>
      <c r="CY105" s="51"/>
      <c r="CZ105" s="51"/>
      <c r="DA105" s="51"/>
      <c r="DB105" s="51"/>
      <c r="DC105" s="51"/>
      <c r="DD105" s="51"/>
      <c r="DE105" s="51"/>
      <c r="DF105" s="51"/>
      <c r="DG105" s="51"/>
    </row>
    <row r="106">
      <c r="A106" s="51"/>
      <c r="B106" s="136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51"/>
      <c r="CD106" s="51"/>
      <c r="CE106" s="51"/>
      <c r="CF106" s="51"/>
      <c r="CG106" s="51"/>
      <c r="CH106" s="51"/>
      <c r="CI106" s="51"/>
      <c r="CJ106" s="51"/>
      <c r="CK106" s="51"/>
      <c r="CL106" s="51"/>
      <c r="CM106" s="51"/>
      <c r="CN106" s="51"/>
      <c r="CO106" s="51"/>
      <c r="CP106" s="51"/>
      <c r="CQ106" s="51"/>
      <c r="CR106" s="51"/>
      <c r="CS106" s="51"/>
      <c r="CT106" s="51"/>
      <c r="CU106" s="51"/>
      <c r="CV106" s="51"/>
      <c r="CW106" s="51"/>
      <c r="CX106" s="51"/>
      <c r="CY106" s="51"/>
      <c r="CZ106" s="51"/>
      <c r="DA106" s="51"/>
      <c r="DB106" s="51"/>
      <c r="DC106" s="51"/>
      <c r="DD106" s="51"/>
      <c r="DE106" s="51"/>
      <c r="DF106" s="51"/>
      <c r="DG106" s="51"/>
    </row>
    <row r="107">
      <c r="A107" s="51"/>
      <c r="B107" s="136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51"/>
      <c r="BT107" s="51"/>
      <c r="BU107" s="51"/>
      <c r="BV107" s="51"/>
      <c r="BW107" s="51"/>
      <c r="BX107" s="51"/>
      <c r="BY107" s="51"/>
      <c r="BZ107" s="51"/>
      <c r="CA107" s="51"/>
      <c r="CB107" s="51"/>
      <c r="CC107" s="51"/>
      <c r="CD107" s="51"/>
      <c r="CE107" s="51"/>
      <c r="CF107" s="51"/>
      <c r="CG107" s="51"/>
      <c r="CH107" s="51"/>
      <c r="CI107" s="51"/>
      <c r="CJ107" s="51"/>
      <c r="CK107" s="51"/>
      <c r="CL107" s="51"/>
      <c r="CM107" s="51"/>
      <c r="CN107" s="51"/>
      <c r="CO107" s="51"/>
      <c r="CP107" s="51"/>
      <c r="CQ107" s="51"/>
      <c r="CR107" s="51"/>
      <c r="CS107" s="51"/>
      <c r="CT107" s="51"/>
      <c r="CU107" s="51"/>
      <c r="CV107" s="51"/>
      <c r="CW107" s="51"/>
      <c r="CX107" s="51"/>
      <c r="CY107" s="51"/>
      <c r="CZ107" s="51"/>
      <c r="DA107" s="51"/>
      <c r="DB107" s="51"/>
      <c r="DC107" s="51"/>
      <c r="DD107" s="51"/>
      <c r="DE107" s="51"/>
      <c r="DF107" s="51"/>
      <c r="DG107" s="51"/>
    </row>
    <row r="108">
      <c r="A108" s="51"/>
      <c r="B108" s="136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  <c r="BR108" s="51"/>
      <c r="BS108" s="51"/>
      <c r="BT108" s="51"/>
      <c r="BU108" s="51"/>
      <c r="BV108" s="51"/>
      <c r="BW108" s="51"/>
      <c r="BX108" s="51"/>
      <c r="BY108" s="51"/>
      <c r="BZ108" s="51"/>
      <c r="CA108" s="51"/>
      <c r="CB108" s="51"/>
      <c r="CC108" s="51"/>
      <c r="CD108" s="51"/>
      <c r="CE108" s="51"/>
      <c r="CF108" s="51"/>
      <c r="CG108" s="51"/>
      <c r="CH108" s="51"/>
      <c r="CI108" s="51"/>
      <c r="CJ108" s="51"/>
      <c r="CK108" s="51"/>
      <c r="CL108" s="51"/>
      <c r="CM108" s="51"/>
      <c r="CN108" s="51"/>
      <c r="CO108" s="51"/>
      <c r="CP108" s="51"/>
      <c r="CQ108" s="51"/>
      <c r="CR108" s="51"/>
      <c r="CS108" s="51"/>
      <c r="CT108" s="51"/>
      <c r="CU108" s="51"/>
      <c r="CV108" s="51"/>
      <c r="CW108" s="51"/>
      <c r="CX108" s="51"/>
      <c r="CY108" s="51"/>
      <c r="CZ108" s="51"/>
      <c r="DA108" s="51"/>
      <c r="DB108" s="51"/>
      <c r="DC108" s="51"/>
      <c r="DD108" s="51"/>
      <c r="DE108" s="51"/>
      <c r="DF108" s="51"/>
      <c r="DG108" s="51"/>
    </row>
    <row r="109">
      <c r="A109" s="51"/>
      <c r="B109" s="136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51"/>
      <c r="CG109" s="51"/>
      <c r="CH109" s="51"/>
      <c r="CI109" s="51"/>
      <c r="CJ109" s="51"/>
      <c r="CK109" s="51"/>
      <c r="CL109" s="51"/>
      <c r="CM109" s="51"/>
      <c r="CN109" s="51"/>
      <c r="CO109" s="51"/>
      <c r="CP109" s="51"/>
      <c r="CQ109" s="51"/>
      <c r="CR109" s="51"/>
      <c r="CS109" s="51"/>
      <c r="CT109" s="51"/>
      <c r="CU109" s="51"/>
      <c r="CV109" s="51"/>
      <c r="CW109" s="51"/>
      <c r="CX109" s="51"/>
      <c r="CY109" s="51"/>
      <c r="CZ109" s="51"/>
      <c r="DA109" s="51"/>
      <c r="DB109" s="51"/>
      <c r="DC109" s="51"/>
      <c r="DD109" s="51"/>
      <c r="DE109" s="51"/>
      <c r="DF109" s="51"/>
      <c r="DG109" s="51"/>
    </row>
    <row r="110">
      <c r="A110" s="51"/>
      <c r="B110" s="136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  <c r="DA110" s="51"/>
      <c r="DB110" s="51"/>
      <c r="DC110" s="51"/>
      <c r="DD110" s="51"/>
      <c r="DE110" s="51"/>
      <c r="DF110" s="51"/>
      <c r="DG110" s="51"/>
    </row>
    <row r="111">
      <c r="A111" s="51"/>
      <c r="B111" s="136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  <c r="BR111" s="51"/>
      <c r="BS111" s="51"/>
      <c r="BT111" s="51"/>
      <c r="BU111" s="51"/>
      <c r="BV111" s="51"/>
      <c r="BW111" s="51"/>
      <c r="BX111" s="51"/>
      <c r="BY111" s="51"/>
      <c r="BZ111" s="51"/>
      <c r="CA111" s="51"/>
      <c r="CB111" s="51"/>
      <c r="CC111" s="51"/>
      <c r="CD111" s="51"/>
      <c r="CE111" s="51"/>
      <c r="CF111" s="51"/>
      <c r="CG111" s="51"/>
      <c r="CH111" s="51"/>
      <c r="CI111" s="51"/>
      <c r="CJ111" s="51"/>
      <c r="CK111" s="51"/>
      <c r="CL111" s="51"/>
      <c r="CM111" s="51"/>
      <c r="CN111" s="51"/>
      <c r="CO111" s="51"/>
      <c r="CP111" s="51"/>
      <c r="CQ111" s="51"/>
      <c r="CR111" s="51"/>
      <c r="CS111" s="51"/>
      <c r="CT111" s="51"/>
      <c r="CU111" s="51"/>
      <c r="CV111" s="51"/>
      <c r="CW111" s="51"/>
      <c r="CX111" s="51"/>
      <c r="CY111" s="51"/>
      <c r="CZ111" s="51"/>
      <c r="DA111" s="51"/>
      <c r="DB111" s="51"/>
      <c r="DC111" s="51"/>
      <c r="DD111" s="51"/>
      <c r="DE111" s="51"/>
      <c r="DF111" s="51"/>
      <c r="DG111" s="51"/>
    </row>
    <row r="112">
      <c r="A112" s="51"/>
      <c r="B112" s="136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  <c r="CE112" s="51"/>
      <c r="CF112" s="51"/>
      <c r="CG112" s="51"/>
      <c r="CH112" s="51"/>
      <c r="CI112" s="51"/>
      <c r="CJ112" s="51"/>
      <c r="CK112" s="51"/>
      <c r="CL112" s="51"/>
      <c r="CM112" s="51"/>
      <c r="CN112" s="51"/>
      <c r="CO112" s="51"/>
      <c r="CP112" s="51"/>
      <c r="CQ112" s="51"/>
      <c r="CR112" s="51"/>
      <c r="CS112" s="51"/>
      <c r="CT112" s="51"/>
      <c r="CU112" s="51"/>
      <c r="CV112" s="51"/>
      <c r="CW112" s="51"/>
      <c r="CX112" s="51"/>
      <c r="CY112" s="51"/>
      <c r="CZ112" s="51"/>
      <c r="DA112" s="51"/>
      <c r="DB112" s="51"/>
      <c r="DC112" s="51"/>
      <c r="DD112" s="51"/>
      <c r="DE112" s="51"/>
      <c r="DF112" s="51"/>
      <c r="DG112" s="51"/>
    </row>
    <row r="113">
      <c r="A113" s="51"/>
      <c r="B113" s="136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  <c r="BR113" s="51"/>
      <c r="BS113" s="51"/>
      <c r="BT113" s="5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51"/>
      <c r="CG113" s="51"/>
      <c r="CH113" s="51"/>
      <c r="CI113" s="51"/>
      <c r="CJ113" s="51"/>
      <c r="CK113" s="51"/>
      <c r="CL113" s="51"/>
      <c r="CM113" s="51"/>
      <c r="CN113" s="51"/>
      <c r="CO113" s="51"/>
      <c r="CP113" s="51"/>
      <c r="CQ113" s="51"/>
      <c r="CR113" s="51"/>
      <c r="CS113" s="51"/>
      <c r="CT113" s="51"/>
      <c r="CU113" s="51"/>
      <c r="CV113" s="51"/>
      <c r="CW113" s="51"/>
      <c r="CX113" s="51"/>
      <c r="CY113" s="51"/>
      <c r="CZ113" s="51"/>
      <c r="DA113" s="51"/>
      <c r="DB113" s="51"/>
      <c r="DC113" s="51"/>
      <c r="DD113" s="51"/>
      <c r="DE113" s="51"/>
      <c r="DF113" s="51"/>
      <c r="DG113" s="51"/>
    </row>
    <row r="114">
      <c r="A114" s="51"/>
      <c r="B114" s="136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  <c r="BR114" s="51"/>
      <c r="BS114" s="51"/>
      <c r="BT114" s="51"/>
      <c r="BU114" s="51"/>
      <c r="BV114" s="51"/>
      <c r="BW114" s="51"/>
      <c r="BX114" s="51"/>
      <c r="BY114" s="51"/>
      <c r="BZ114" s="51"/>
      <c r="CA114" s="51"/>
      <c r="CB114" s="51"/>
      <c r="CC114" s="51"/>
      <c r="CD114" s="51"/>
      <c r="CE114" s="51"/>
      <c r="CF114" s="51"/>
      <c r="CG114" s="51"/>
      <c r="CH114" s="51"/>
      <c r="CI114" s="51"/>
      <c r="CJ114" s="51"/>
      <c r="CK114" s="51"/>
      <c r="CL114" s="51"/>
      <c r="CM114" s="51"/>
      <c r="CN114" s="51"/>
      <c r="CO114" s="51"/>
      <c r="CP114" s="51"/>
      <c r="CQ114" s="51"/>
      <c r="CR114" s="51"/>
      <c r="CS114" s="51"/>
      <c r="CT114" s="51"/>
      <c r="CU114" s="51"/>
      <c r="CV114" s="51"/>
      <c r="CW114" s="51"/>
      <c r="CX114" s="51"/>
      <c r="CY114" s="51"/>
      <c r="CZ114" s="51"/>
      <c r="DA114" s="51"/>
      <c r="DB114" s="51"/>
      <c r="DC114" s="51"/>
      <c r="DD114" s="51"/>
      <c r="DE114" s="51"/>
      <c r="DF114" s="51"/>
      <c r="DG114" s="51"/>
    </row>
    <row r="115">
      <c r="A115" s="51"/>
      <c r="B115" s="136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  <c r="BR115" s="51"/>
      <c r="BS115" s="51"/>
      <c r="BT115" s="51"/>
      <c r="BU115" s="51"/>
      <c r="BV115" s="51"/>
      <c r="BW115" s="51"/>
      <c r="BX115" s="51"/>
      <c r="BY115" s="51"/>
      <c r="BZ115" s="51"/>
      <c r="CA115" s="51"/>
      <c r="CB115" s="51"/>
      <c r="CC115" s="51"/>
      <c r="CD115" s="51"/>
      <c r="CE115" s="51"/>
      <c r="CF115" s="51"/>
      <c r="CG115" s="51"/>
      <c r="CH115" s="51"/>
      <c r="CI115" s="51"/>
      <c r="CJ115" s="51"/>
      <c r="CK115" s="51"/>
      <c r="CL115" s="51"/>
      <c r="CM115" s="51"/>
      <c r="CN115" s="51"/>
      <c r="CO115" s="51"/>
      <c r="CP115" s="51"/>
      <c r="CQ115" s="51"/>
      <c r="CR115" s="51"/>
      <c r="CS115" s="51"/>
      <c r="CT115" s="51"/>
      <c r="CU115" s="51"/>
      <c r="CV115" s="51"/>
      <c r="CW115" s="51"/>
      <c r="CX115" s="51"/>
      <c r="CY115" s="51"/>
      <c r="CZ115" s="51"/>
      <c r="DA115" s="51"/>
      <c r="DB115" s="51"/>
      <c r="DC115" s="51"/>
      <c r="DD115" s="51"/>
      <c r="DE115" s="51"/>
      <c r="DF115" s="51"/>
      <c r="DG115" s="51"/>
    </row>
    <row r="116">
      <c r="A116" s="51"/>
      <c r="B116" s="136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O116" s="51"/>
      <c r="BP116" s="51"/>
      <c r="BQ116" s="51"/>
      <c r="BR116" s="51"/>
      <c r="BS116" s="51"/>
      <c r="BT116" s="51"/>
      <c r="BU116" s="51"/>
      <c r="BV116" s="51"/>
      <c r="BW116" s="51"/>
      <c r="BX116" s="51"/>
      <c r="BY116" s="51"/>
      <c r="BZ116" s="51"/>
      <c r="CA116" s="51"/>
      <c r="CB116" s="51"/>
      <c r="CC116" s="51"/>
      <c r="CD116" s="51"/>
      <c r="CE116" s="51"/>
      <c r="CF116" s="51"/>
      <c r="CG116" s="51"/>
      <c r="CH116" s="51"/>
      <c r="CI116" s="51"/>
      <c r="CJ116" s="51"/>
      <c r="CK116" s="51"/>
      <c r="CL116" s="51"/>
      <c r="CM116" s="51"/>
      <c r="CN116" s="51"/>
      <c r="CO116" s="51"/>
      <c r="CP116" s="51"/>
      <c r="CQ116" s="51"/>
      <c r="CR116" s="51"/>
      <c r="CS116" s="51"/>
      <c r="CT116" s="51"/>
      <c r="CU116" s="51"/>
      <c r="CV116" s="51"/>
      <c r="CW116" s="51"/>
      <c r="CX116" s="51"/>
      <c r="CY116" s="51"/>
      <c r="CZ116" s="51"/>
      <c r="DA116" s="51"/>
      <c r="DB116" s="51"/>
      <c r="DC116" s="51"/>
      <c r="DD116" s="51"/>
      <c r="DE116" s="51"/>
      <c r="DF116" s="51"/>
      <c r="DG116" s="51"/>
    </row>
    <row r="117">
      <c r="A117" s="51"/>
      <c r="B117" s="136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  <c r="BR117" s="51"/>
      <c r="BS117" s="51"/>
      <c r="BT117" s="5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1"/>
      <c r="CE117" s="51"/>
      <c r="CF117" s="51"/>
      <c r="CG117" s="51"/>
      <c r="CH117" s="51"/>
      <c r="CI117" s="51"/>
      <c r="CJ117" s="51"/>
      <c r="CK117" s="51"/>
      <c r="CL117" s="51"/>
      <c r="CM117" s="51"/>
      <c r="CN117" s="51"/>
      <c r="CO117" s="51"/>
      <c r="CP117" s="51"/>
      <c r="CQ117" s="51"/>
      <c r="CR117" s="51"/>
      <c r="CS117" s="51"/>
      <c r="CT117" s="51"/>
      <c r="CU117" s="51"/>
      <c r="CV117" s="51"/>
      <c r="CW117" s="51"/>
      <c r="CX117" s="51"/>
      <c r="CY117" s="51"/>
      <c r="CZ117" s="51"/>
      <c r="DA117" s="51"/>
      <c r="DB117" s="51"/>
      <c r="DC117" s="51"/>
      <c r="DD117" s="51"/>
      <c r="DE117" s="51"/>
      <c r="DF117" s="51"/>
      <c r="DG117" s="51"/>
    </row>
    <row r="118">
      <c r="A118" s="51"/>
      <c r="B118" s="136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  <c r="BN118" s="51"/>
      <c r="BO118" s="51"/>
      <c r="BP118" s="51"/>
      <c r="BQ118" s="51"/>
      <c r="BR118" s="51"/>
      <c r="BS118" s="51"/>
      <c r="BT118" s="51"/>
      <c r="BU118" s="51"/>
      <c r="BV118" s="51"/>
      <c r="BW118" s="51"/>
      <c r="BX118" s="51"/>
      <c r="BY118" s="51"/>
      <c r="BZ118" s="51"/>
      <c r="CA118" s="51"/>
      <c r="CB118" s="51"/>
      <c r="CC118" s="51"/>
      <c r="CD118" s="51"/>
      <c r="CE118" s="51"/>
      <c r="CF118" s="51"/>
      <c r="CG118" s="51"/>
      <c r="CH118" s="51"/>
      <c r="CI118" s="51"/>
      <c r="CJ118" s="51"/>
      <c r="CK118" s="51"/>
      <c r="CL118" s="51"/>
      <c r="CM118" s="51"/>
      <c r="CN118" s="51"/>
      <c r="CO118" s="51"/>
      <c r="CP118" s="51"/>
      <c r="CQ118" s="51"/>
      <c r="CR118" s="51"/>
      <c r="CS118" s="51"/>
      <c r="CT118" s="51"/>
      <c r="CU118" s="51"/>
      <c r="CV118" s="51"/>
      <c r="CW118" s="51"/>
      <c r="CX118" s="51"/>
      <c r="CY118" s="51"/>
      <c r="CZ118" s="51"/>
      <c r="DA118" s="51"/>
      <c r="DB118" s="51"/>
      <c r="DC118" s="51"/>
      <c r="DD118" s="51"/>
      <c r="DE118" s="51"/>
      <c r="DF118" s="51"/>
      <c r="DG118" s="51"/>
    </row>
    <row r="119">
      <c r="A119" s="51"/>
      <c r="B119" s="136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  <c r="BN119" s="51"/>
      <c r="BO119" s="51"/>
      <c r="BP119" s="51"/>
      <c r="BQ119" s="51"/>
      <c r="BR119" s="51"/>
      <c r="BS119" s="51"/>
      <c r="BT119" s="51"/>
      <c r="BU119" s="51"/>
      <c r="BV119" s="51"/>
      <c r="BW119" s="51"/>
      <c r="BX119" s="51"/>
      <c r="BY119" s="51"/>
      <c r="BZ119" s="51"/>
      <c r="CA119" s="51"/>
      <c r="CB119" s="51"/>
      <c r="CC119" s="51"/>
      <c r="CD119" s="51"/>
      <c r="CE119" s="51"/>
      <c r="CF119" s="51"/>
      <c r="CG119" s="51"/>
      <c r="CH119" s="51"/>
      <c r="CI119" s="51"/>
      <c r="CJ119" s="51"/>
      <c r="CK119" s="51"/>
      <c r="CL119" s="51"/>
      <c r="CM119" s="51"/>
      <c r="CN119" s="51"/>
      <c r="CO119" s="51"/>
      <c r="CP119" s="51"/>
      <c r="CQ119" s="51"/>
      <c r="CR119" s="51"/>
      <c r="CS119" s="51"/>
      <c r="CT119" s="51"/>
      <c r="CU119" s="51"/>
      <c r="CV119" s="51"/>
      <c r="CW119" s="51"/>
      <c r="CX119" s="51"/>
      <c r="CY119" s="51"/>
      <c r="CZ119" s="51"/>
      <c r="DA119" s="51"/>
      <c r="DB119" s="51"/>
      <c r="DC119" s="51"/>
      <c r="DD119" s="51"/>
      <c r="DE119" s="51"/>
      <c r="DF119" s="51"/>
      <c r="DG119" s="51"/>
    </row>
    <row r="120">
      <c r="A120" s="51"/>
      <c r="B120" s="136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51"/>
      <c r="BT120" s="51"/>
      <c r="BU120" s="51"/>
      <c r="BV120" s="51"/>
      <c r="BW120" s="51"/>
      <c r="BX120" s="51"/>
      <c r="BY120" s="51"/>
      <c r="BZ120" s="51"/>
      <c r="CA120" s="51"/>
      <c r="CB120" s="51"/>
      <c r="CC120" s="51"/>
      <c r="CD120" s="51"/>
      <c r="CE120" s="51"/>
      <c r="CF120" s="51"/>
      <c r="CG120" s="51"/>
      <c r="CH120" s="51"/>
      <c r="CI120" s="51"/>
      <c r="CJ120" s="51"/>
      <c r="CK120" s="51"/>
      <c r="CL120" s="51"/>
      <c r="CM120" s="51"/>
      <c r="CN120" s="51"/>
      <c r="CO120" s="51"/>
      <c r="CP120" s="51"/>
      <c r="CQ120" s="51"/>
      <c r="CR120" s="51"/>
      <c r="CS120" s="51"/>
      <c r="CT120" s="51"/>
      <c r="CU120" s="51"/>
      <c r="CV120" s="51"/>
      <c r="CW120" s="51"/>
      <c r="CX120" s="51"/>
      <c r="CY120" s="51"/>
      <c r="CZ120" s="51"/>
      <c r="DA120" s="51"/>
      <c r="DB120" s="51"/>
      <c r="DC120" s="51"/>
      <c r="DD120" s="51"/>
      <c r="DE120" s="51"/>
      <c r="DF120" s="51"/>
      <c r="DG120" s="51"/>
    </row>
    <row r="121">
      <c r="A121" s="51"/>
      <c r="B121" s="136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51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51"/>
      <c r="CI121" s="51"/>
      <c r="CJ121" s="51"/>
      <c r="CK121" s="51"/>
      <c r="CL121" s="51"/>
      <c r="CM121" s="51"/>
      <c r="CN121" s="51"/>
      <c r="CO121" s="51"/>
      <c r="CP121" s="51"/>
      <c r="CQ121" s="51"/>
      <c r="CR121" s="51"/>
      <c r="CS121" s="51"/>
      <c r="CT121" s="51"/>
      <c r="CU121" s="51"/>
      <c r="CV121" s="51"/>
      <c r="CW121" s="51"/>
      <c r="CX121" s="51"/>
      <c r="CY121" s="51"/>
      <c r="CZ121" s="51"/>
      <c r="DA121" s="51"/>
      <c r="DB121" s="51"/>
      <c r="DC121" s="51"/>
      <c r="DD121" s="51"/>
      <c r="DE121" s="51"/>
      <c r="DF121" s="51"/>
      <c r="DG121" s="51"/>
    </row>
    <row r="122">
      <c r="A122" s="51"/>
      <c r="B122" s="136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  <c r="BN122" s="51"/>
      <c r="BO122" s="51"/>
      <c r="BP122" s="51"/>
      <c r="BQ122" s="51"/>
      <c r="BR122" s="51"/>
      <c r="BS122" s="51"/>
      <c r="BT122" s="51"/>
      <c r="BU122" s="51"/>
      <c r="BV122" s="51"/>
      <c r="BW122" s="51"/>
      <c r="BX122" s="51"/>
      <c r="BY122" s="51"/>
      <c r="BZ122" s="51"/>
      <c r="CA122" s="51"/>
      <c r="CB122" s="51"/>
      <c r="CC122" s="51"/>
      <c r="CD122" s="51"/>
      <c r="CE122" s="51"/>
      <c r="CF122" s="51"/>
      <c r="CG122" s="51"/>
      <c r="CH122" s="51"/>
      <c r="CI122" s="51"/>
      <c r="CJ122" s="51"/>
      <c r="CK122" s="51"/>
      <c r="CL122" s="51"/>
      <c r="CM122" s="51"/>
      <c r="CN122" s="51"/>
      <c r="CO122" s="51"/>
      <c r="CP122" s="51"/>
      <c r="CQ122" s="51"/>
      <c r="CR122" s="51"/>
      <c r="CS122" s="51"/>
      <c r="CT122" s="51"/>
      <c r="CU122" s="51"/>
      <c r="CV122" s="51"/>
      <c r="CW122" s="51"/>
      <c r="CX122" s="51"/>
      <c r="CY122" s="51"/>
      <c r="CZ122" s="51"/>
      <c r="DA122" s="51"/>
      <c r="DB122" s="51"/>
      <c r="DC122" s="51"/>
      <c r="DD122" s="51"/>
      <c r="DE122" s="51"/>
      <c r="DF122" s="51"/>
      <c r="DG122" s="51"/>
    </row>
    <row r="123">
      <c r="A123" s="51"/>
      <c r="B123" s="136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51"/>
      <c r="CK123" s="51"/>
      <c r="CL123" s="51"/>
      <c r="CM123" s="51"/>
      <c r="CN123" s="51"/>
      <c r="CO123" s="51"/>
      <c r="CP123" s="51"/>
      <c r="CQ123" s="51"/>
      <c r="CR123" s="51"/>
      <c r="CS123" s="51"/>
      <c r="CT123" s="51"/>
      <c r="CU123" s="51"/>
      <c r="CV123" s="51"/>
      <c r="CW123" s="51"/>
      <c r="CX123" s="51"/>
      <c r="CY123" s="51"/>
      <c r="CZ123" s="51"/>
      <c r="DA123" s="51"/>
      <c r="DB123" s="51"/>
      <c r="DC123" s="51"/>
      <c r="DD123" s="51"/>
      <c r="DE123" s="51"/>
      <c r="DF123" s="51"/>
      <c r="DG123" s="51"/>
    </row>
    <row r="124">
      <c r="A124" s="51"/>
      <c r="B124" s="136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  <c r="BP124" s="51"/>
      <c r="BQ124" s="51"/>
      <c r="BR124" s="51"/>
      <c r="BS124" s="51"/>
      <c r="BT124" s="51"/>
      <c r="BU124" s="51"/>
      <c r="BV124" s="51"/>
      <c r="BW124" s="51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51"/>
      <c r="CK124" s="51"/>
      <c r="CL124" s="51"/>
      <c r="CM124" s="51"/>
      <c r="CN124" s="51"/>
      <c r="CO124" s="51"/>
      <c r="CP124" s="51"/>
      <c r="CQ124" s="51"/>
      <c r="CR124" s="51"/>
      <c r="CS124" s="51"/>
      <c r="CT124" s="51"/>
      <c r="CU124" s="51"/>
      <c r="CV124" s="51"/>
      <c r="CW124" s="51"/>
      <c r="CX124" s="51"/>
      <c r="CY124" s="51"/>
      <c r="CZ124" s="51"/>
      <c r="DA124" s="51"/>
      <c r="DB124" s="51"/>
      <c r="DC124" s="51"/>
      <c r="DD124" s="51"/>
      <c r="DE124" s="51"/>
      <c r="DF124" s="51"/>
      <c r="DG124" s="51"/>
    </row>
    <row r="125">
      <c r="A125" s="51"/>
      <c r="B125" s="136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  <c r="BN125" s="51"/>
      <c r="BO125" s="51"/>
      <c r="BP125" s="51"/>
      <c r="BQ125" s="51"/>
      <c r="BR125" s="51"/>
      <c r="BS125" s="51"/>
      <c r="BT125" s="5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51"/>
      <c r="CG125" s="51"/>
      <c r="CH125" s="51"/>
      <c r="CI125" s="51"/>
      <c r="CJ125" s="51"/>
      <c r="CK125" s="51"/>
      <c r="CL125" s="51"/>
      <c r="CM125" s="51"/>
      <c r="CN125" s="51"/>
      <c r="CO125" s="51"/>
      <c r="CP125" s="51"/>
      <c r="CQ125" s="51"/>
      <c r="CR125" s="51"/>
      <c r="CS125" s="51"/>
      <c r="CT125" s="51"/>
      <c r="CU125" s="51"/>
      <c r="CV125" s="51"/>
      <c r="CW125" s="51"/>
      <c r="CX125" s="51"/>
      <c r="CY125" s="51"/>
      <c r="CZ125" s="51"/>
      <c r="DA125" s="51"/>
      <c r="DB125" s="51"/>
      <c r="DC125" s="51"/>
      <c r="DD125" s="51"/>
      <c r="DE125" s="51"/>
      <c r="DF125" s="51"/>
      <c r="DG125" s="51"/>
    </row>
    <row r="126">
      <c r="A126" s="51"/>
      <c r="B126" s="136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  <c r="BN126" s="51"/>
      <c r="BO126" s="51"/>
      <c r="BP126" s="51"/>
      <c r="BQ126" s="51"/>
      <c r="BR126" s="51"/>
      <c r="BS126" s="51"/>
      <c r="BT126" s="51"/>
      <c r="BU126" s="51"/>
      <c r="BV126" s="51"/>
      <c r="BW126" s="51"/>
      <c r="BX126" s="51"/>
      <c r="BY126" s="51"/>
      <c r="BZ126" s="51"/>
      <c r="CA126" s="51"/>
      <c r="CB126" s="51"/>
      <c r="CC126" s="51"/>
      <c r="CD126" s="51"/>
      <c r="CE126" s="51"/>
      <c r="CF126" s="51"/>
      <c r="CG126" s="51"/>
      <c r="CH126" s="51"/>
      <c r="CI126" s="51"/>
      <c r="CJ126" s="51"/>
      <c r="CK126" s="51"/>
      <c r="CL126" s="51"/>
      <c r="CM126" s="51"/>
      <c r="CN126" s="51"/>
      <c r="CO126" s="51"/>
      <c r="CP126" s="51"/>
      <c r="CQ126" s="51"/>
      <c r="CR126" s="51"/>
      <c r="CS126" s="51"/>
      <c r="CT126" s="51"/>
      <c r="CU126" s="51"/>
      <c r="CV126" s="51"/>
      <c r="CW126" s="51"/>
      <c r="CX126" s="51"/>
      <c r="CY126" s="51"/>
      <c r="CZ126" s="51"/>
      <c r="DA126" s="51"/>
      <c r="DB126" s="51"/>
      <c r="DC126" s="51"/>
      <c r="DD126" s="51"/>
      <c r="DE126" s="51"/>
      <c r="DF126" s="51"/>
      <c r="DG126" s="51"/>
    </row>
    <row r="127">
      <c r="A127" s="51"/>
      <c r="B127" s="136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  <c r="CD127" s="51"/>
      <c r="CE127" s="51"/>
      <c r="CF127" s="51"/>
      <c r="CG127" s="51"/>
      <c r="CH127" s="51"/>
      <c r="CI127" s="51"/>
      <c r="CJ127" s="51"/>
      <c r="CK127" s="51"/>
      <c r="CL127" s="51"/>
      <c r="CM127" s="51"/>
      <c r="CN127" s="51"/>
      <c r="CO127" s="51"/>
      <c r="CP127" s="51"/>
      <c r="CQ127" s="51"/>
      <c r="CR127" s="51"/>
      <c r="CS127" s="51"/>
      <c r="CT127" s="51"/>
      <c r="CU127" s="51"/>
      <c r="CV127" s="51"/>
      <c r="CW127" s="51"/>
      <c r="CX127" s="51"/>
      <c r="CY127" s="51"/>
      <c r="CZ127" s="51"/>
      <c r="DA127" s="51"/>
      <c r="DB127" s="51"/>
      <c r="DC127" s="51"/>
      <c r="DD127" s="51"/>
      <c r="DE127" s="51"/>
      <c r="DF127" s="51"/>
      <c r="DG127" s="51"/>
    </row>
    <row r="128">
      <c r="A128" s="51"/>
      <c r="B128" s="136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/>
      <c r="CX128" s="51"/>
      <c r="CY128" s="51"/>
      <c r="CZ128" s="51"/>
      <c r="DA128" s="51"/>
      <c r="DB128" s="51"/>
      <c r="DC128" s="51"/>
      <c r="DD128" s="51"/>
      <c r="DE128" s="51"/>
      <c r="DF128" s="51"/>
      <c r="DG128" s="51"/>
    </row>
    <row r="129">
      <c r="A129" s="51"/>
      <c r="B129" s="136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</row>
    <row r="130">
      <c r="A130" s="51"/>
      <c r="B130" s="136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</row>
    <row r="131">
      <c r="A131" s="51"/>
      <c r="B131" s="136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</row>
    <row r="132">
      <c r="A132" s="51"/>
      <c r="B132" s="136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</row>
    <row r="133">
      <c r="A133" s="51"/>
      <c r="B133" s="136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51"/>
      <c r="CG133" s="51"/>
      <c r="CH133" s="51"/>
      <c r="CI133" s="51"/>
      <c r="CJ133" s="51"/>
      <c r="CK133" s="51"/>
      <c r="CL133" s="51"/>
      <c r="CM133" s="51"/>
      <c r="CN133" s="51"/>
      <c r="CO133" s="51"/>
      <c r="CP133" s="51"/>
      <c r="CQ133" s="51"/>
      <c r="CR133" s="51"/>
      <c r="CS133" s="51"/>
      <c r="CT133" s="51"/>
      <c r="CU133" s="51"/>
      <c r="CV133" s="51"/>
      <c r="CW133" s="51"/>
      <c r="CX133" s="51"/>
      <c r="CY133" s="51"/>
      <c r="CZ133" s="51"/>
      <c r="DA133" s="51"/>
      <c r="DB133" s="51"/>
      <c r="DC133" s="51"/>
      <c r="DD133" s="51"/>
      <c r="DE133" s="51"/>
      <c r="DF133" s="51"/>
      <c r="DG133" s="51"/>
    </row>
    <row r="134">
      <c r="A134" s="51"/>
      <c r="B134" s="136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I134" s="51"/>
      <c r="CJ134" s="51"/>
      <c r="CK134" s="51"/>
      <c r="CL134" s="51"/>
      <c r="CM134" s="51"/>
      <c r="CN134" s="51"/>
      <c r="CO134" s="51"/>
      <c r="CP134" s="51"/>
      <c r="CQ134" s="51"/>
      <c r="CR134" s="51"/>
      <c r="CS134" s="51"/>
      <c r="CT134" s="51"/>
      <c r="CU134" s="51"/>
      <c r="CV134" s="51"/>
      <c r="CW134" s="51"/>
      <c r="CX134" s="51"/>
      <c r="CY134" s="51"/>
      <c r="CZ134" s="51"/>
      <c r="DA134" s="51"/>
      <c r="DB134" s="51"/>
      <c r="DC134" s="51"/>
      <c r="DD134" s="51"/>
      <c r="DE134" s="51"/>
      <c r="DF134" s="51"/>
      <c r="DG134" s="51"/>
    </row>
    <row r="135">
      <c r="A135" s="51"/>
      <c r="B135" s="136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  <c r="CD135" s="51"/>
      <c r="CE135" s="51"/>
      <c r="CF135" s="51"/>
      <c r="CG135" s="51"/>
      <c r="CH135" s="51"/>
      <c r="CI135" s="51"/>
      <c r="CJ135" s="51"/>
      <c r="CK135" s="51"/>
      <c r="CL135" s="51"/>
      <c r="CM135" s="51"/>
      <c r="CN135" s="51"/>
      <c r="CO135" s="51"/>
      <c r="CP135" s="51"/>
      <c r="CQ135" s="51"/>
      <c r="CR135" s="51"/>
      <c r="CS135" s="51"/>
      <c r="CT135" s="51"/>
      <c r="CU135" s="51"/>
      <c r="CV135" s="51"/>
      <c r="CW135" s="51"/>
      <c r="CX135" s="51"/>
      <c r="CY135" s="51"/>
      <c r="CZ135" s="51"/>
      <c r="DA135" s="51"/>
      <c r="DB135" s="51"/>
      <c r="DC135" s="51"/>
      <c r="DD135" s="51"/>
      <c r="DE135" s="51"/>
      <c r="DF135" s="51"/>
      <c r="DG135" s="51"/>
    </row>
    <row r="136">
      <c r="A136" s="51"/>
      <c r="B136" s="136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  <c r="CD136" s="51"/>
      <c r="CE136" s="51"/>
      <c r="CF136" s="51"/>
      <c r="CG136" s="51"/>
      <c r="CH136" s="51"/>
      <c r="CI136" s="51"/>
      <c r="CJ136" s="51"/>
      <c r="CK136" s="51"/>
      <c r="CL136" s="51"/>
      <c r="CM136" s="51"/>
      <c r="CN136" s="51"/>
      <c r="CO136" s="51"/>
      <c r="CP136" s="51"/>
      <c r="CQ136" s="51"/>
      <c r="CR136" s="51"/>
      <c r="CS136" s="51"/>
      <c r="CT136" s="51"/>
      <c r="CU136" s="51"/>
      <c r="CV136" s="51"/>
      <c r="CW136" s="51"/>
      <c r="CX136" s="51"/>
      <c r="CY136" s="51"/>
      <c r="CZ136" s="51"/>
      <c r="DA136" s="51"/>
      <c r="DB136" s="51"/>
      <c r="DC136" s="51"/>
      <c r="DD136" s="51"/>
      <c r="DE136" s="51"/>
      <c r="DF136" s="51"/>
      <c r="DG136" s="51"/>
    </row>
    <row r="137">
      <c r="A137" s="51"/>
      <c r="B137" s="136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  <c r="CD137" s="51"/>
      <c r="CE137" s="51"/>
      <c r="CF137" s="51"/>
      <c r="CG137" s="51"/>
      <c r="CH137" s="51"/>
      <c r="CI137" s="51"/>
      <c r="CJ137" s="51"/>
      <c r="CK137" s="51"/>
      <c r="CL137" s="51"/>
      <c r="CM137" s="51"/>
      <c r="CN137" s="51"/>
      <c r="CO137" s="51"/>
      <c r="CP137" s="51"/>
      <c r="CQ137" s="51"/>
      <c r="CR137" s="51"/>
      <c r="CS137" s="51"/>
      <c r="CT137" s="51"/>
      <c r="CU137" s="51"/>
      <c r="CV137" s="51"/>
      <c r="CW137" s="51"/>
      <c r="CX137" s="51"/>
      <c r="CY137" s="51"/>
      <c r="CZ137" s="51"/>
      <c r="DA137" s="51"/>
      <c r="DB137" s="51"/>
      <c r="DC137" s="51"/>
      <c r="DD137" s="51"/>
      <c r="DE137" s="51"/>
      <c r="DF137" s="51"/>
      <c r="DG137" s="51"/>
    </row>
    <row r="138">
      <c r="A138" s="51"/>
      <c r="B138" s="136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  <c r="CD138" s="51"/>
      <c r="CE138" s="51"/>
      <c r="CF138" s="51"/>
      <c r="CG138" s="51"/>
      <c r="CH138" s="51"/>
      <c r="CI138" s="51"/>
      <c r="CJ138" s="51"/>
      <c r="CK138" s="51"/>
      <c r="CL138" s="51"/>
      <c r="CM138" s="51"/>
      <c r="CN138" s="51"/>
      <c r="CO138" s="51"/>
      <c r="CP138" s="51"/>
      <c r="CQ138" s="51"/>
      <c r="CR138" s="51"/>
      <c r="CS138" s="51"/>
      <c r="CT138" s="51"/>
      <c r="CU138" s="51"/>
      <c r="CV138" s="51"/>
      <c r="CW138" s="51"/>
      <c r="CX138" s="51"/>
      <c r="CY138" s="51"/>
      <c r="CZ138" s="51"/>
      <c r="DA138" s="51"/>
      <c r="DB138" s="51"/>
      <c r="DC138" s="51"/>
      <c r="DD138" s="51"/>
      <c r="DE138" s="51"/>
      <c r="DF138" s="51"/>
      <c r="DG138" s="51"/>
    </row>
    <row r="139">
      <c r="A139" s="51"/>
      <c r="B139" s="136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  <c r="CD139" s="51"/>
      <c r="CE139" s="51"/>
      <c r="CF139" s="51"/>
      <c r="CG139" s="51"/>
      <c r="CH139" s="51"/>
      <c r="CI139" s="51"/>
      <c r="CJ139" s="51"/>
      <c r="CK139" s="51"/>
      <c r="CL139" s="51"/>
      <c r="CM139" s="51"/>
      <c r="CN139" s="51"/>
      <c r="CO139" s="51"/>
      <c r="CP139" s="51"/>
      <c r="CQ139" s="51"/>
      <c r="CR139" s="51"/>
      <c r="CS139" s="51"/>
      <c r="CT139" s="51"/>
      <c r="CU139" s="51"/>
      <c r="CV139" s="51"/>
      <c r="CW139" s="51"/>
      <c r="CX139" s="51"/>
      <c r="CY139" s="51"/>
      <c r="CZ139" s="51"/>
      <c r="DA139" s="51"/>
      <c r="DB139" s="51"/>
      <c r="DC139" s="51"/>
      <c r="DD139" s="51"/>
      <c r="DE139" s="51"/>
      <c r="DF139" s="51"/>
      <c r="DG139" s="51"/>
    </row>
    <row r="140">
      <c r="A140" s="51"/>
      <c r="B140" s="136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51"/>
      <c r="CO140" s="51"/>
      <c r="CP140" s="51"/>
      <c r="CQ140" s="51"/>
      <c r="CR140" s="51"/>
      <c r="CS140" s="51"/>
      <c r="CT140" s="51"/>
      <c r="CU140" s="51"/>
      <c r="CV140" s="51"/>
      <c r="CW140" s="51"/>
      <c r="CX140" s="51"/>
      <c r="CY140" s="51"/>
      <c r="CZ140" s="51"/>
      <c r="DA140" s="51"/>
      <c r="DB140" s="51"/>
      <c r="DC140" s="51"/>
      <c r="DD140" s="51"/>
      <c r="DE140" s="51"/>
      <c r="DF140" s="51"/>
      <c r="DG140" s="51"/>
    </row>
    <row r="141">
      <c r="A141" s="51"/>
      <c r="B141" s="136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  <c r="DA141" s="51"/>
      <c r="DB141" s="51"/>
      <c r="DC141" s="51"/>
      <c r="DD141" s="51"/>
      <c r="DE141" s="51"/>
      <c r="DF141" s="51"/>
      <c r="DG141" s="51"/>
    </row>
    <row r="142">
      <c r="A142" s="51"/>
      <c r="B142" s="136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  <c r="CD142" s="51"/>
      <c r="CE142" s="51"/>
      <c r="CF142" s="51"/>
      <c r="CG142" s="51"/>
      <c r="CH142" s="51"/>
      <c r="CI142" s="51"/>
      <c r="CJ142" s="51"/>
      <c r="CK142" s="51"/>
      <c r="CL142" s="51"/>
      <c r="CM142" s="51"/>
      <c r="CN142" s="51"/>
      <c r="CO142" s="51"/>
      <c r="CP142" s="51"/>
      <c r="CQ142" s="51"/>
      <c r="CR142" s="51"/>
      <c r="CS142" s="51"/>
      <c r="CT142" s="51"/>
      <c r="CU142" s="51"/>
      <c r="CV142" s="51"/>
      <c r="CW142" s="51"/>
      <c r="CX142" s="51"/>
      <c r="CY142" s="51"/>
      <c r="CZ142" s="51"/>
      <c r="DA142" s="51"/>
      <c r="DB142" s="51"/>
      <c r="DC142" s="51"/>
      <c r="DD142" s="51"/>
      <c r="DE142" s="51"/>
      <c r="DF142" s="51"/>
      <c r="DG142" s="51"/>
    </row>
    <row r="143">
      <c r="A143" s="51"/>
      <c r="B143" s="136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I143" s="51"/>
      <c r="CJ143" s="51"/>
      <c r="CK143" s="51"/>
      <c r="CL143" s="51"/>
      <c r="CM143" s="51"/>
      <c r="CN143" s="51"/>
      <c r="CO143" s="51"/>
      <c r="CP143" s="51"/>
      <c r="CQ143" s="51"/>
      <c r="CR143" s="51"/>
      <c r="CS143" s="51"/>
      <c r="CT143" s="51"/>
      <c r="CU143" s="51"/>
      <c r="CV143" s="51"/>
      <c r="CW143" s="51"/>
      <c r="CX143" s="51"/>
      <c r="CY143" s="51"/>
      <c r="CZ143" s="51"/>
      <c r="DA143" s="51"/>
      <c r="DB143" s="51"/>
      <c r="DC143" s="51"/>
      <c r="DD143" s="51"/>
      <c r="DE143" s="51"/>
      <c r="DF143" s="51"/>
      <c r="DG143" s="51"/>
    </row>
    <row r="144">
      <c r="A144" s="51"/>
      <c r="B144" s="136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  <c r="CD144" s="51"/>
      <c r="CE144" s="51"/>
      <c r="CF144" s="51"/>
      <c r="CG144" s="51"/>
      <c r="CH144" s="51"/>
      <c r="CI144" s="51"/>
      <c r="CJ144" s="51"/>
      <c r="CK144" s="51"/>
      <c r="CL144" s="51"/>
      <c r="CM144" s="51"/>
      <c r="CN144" s="51"/>
      <c r="CO144" s="51"/>
      <c r="CP144" s="51"/>
      <c r="CQ144" s="51"/>
      <c r="CR144" s="51"/>
      <c r="CS144" s="51"/>
      <c r="CT144" s="51"/>
      <c r="CU144" s="51"/>
      <c r="CV144" s="51"/>
      <c r="CW144" s="51"/>
      <c r="CX144" s="51"/>
      <c r="CY144" s="51"/>
      <c r="CZ144" s="51"/>
      <c r="DA144" s="51"/>
      <c r="DB144" s="51"/>
      <c r="DC144" s="51"/>
      <c r="DD144" s="51"/>
      <c r="DE144" s="51"/>
      <c r="DF144" s="51"/>
      <c r="DG144" s="51"/>
    </row>
    <row r="145">
      <c r="A145" s="51"/>
      <c r="B145" s="136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  <c r="CD145" s="51"/>
      <c r="CE145" s="51"/>
      <c r="CF145" s="51"/>
      <c r="CG145" s="51"/>
      <c r="CH145" s="51"/>
      <c r="CI145" s="51"/>
      <c r="CJ145" s="51"/>
      <c r="CK145" s="51"/>
      <c r="CL145" s="51"/>
      <c r="CM145" s="51"/>
      <c r="CN145" s="51"/>
      <c r="CO145" s="51"/>
      <c r="CP145" s="51"/>
      <c r="CQ145" s="51"/>
      <c r="CR145" s="51"/>
      <c r="CS145" s="51"/>
      <c r="CT145" s="51"/>
      <c r="CU145" s="51"/>
      <c r="CV145" s="51"/>
      <c r="CW145" s="51"/>
      <c r="CX145" s="51"/>
      <c r="CY145" s="51"/>
      <c r="CZ145" s="51"/>
      <c r="DA145" s="51"/>
      <c r="DB145" s="51"/>
      <c r="DC145" s="51"/>
      <c r="DD145" s="51"/>
      <c r="DE145" s="51"/>
      <c r="DF145" s="51"/>
      <c r="DG145" s="51"/>
    </row>
    <row r="146">
      <c r="A146" s="51"/>
      <c r="B146" s="136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  <c r="CD146" s="51"/>
      <c r="CE146" s="51"/>
      <c r="CF146" s="51"/>
      <c r="CG146" s="51"/>
      <c r="CH146" s="51"/>
      <c r="CI146" s="51"/>
      <c r="CJ146" s="51"/>
      <c r="CK146" s="51"/>
      <c r="CL146" s="51"/>
      <c r="CM146" s="51"/>
      <c r="CN146" s="51"/>
      <c r="CO146" s="51"/>
      <c r="CP146" s="51"/>
      <c r="CQ146" s="51"/>
      <c r="CR146" s="51"/>
      <c r="CS146" s="51"/>
      <c r="CT146" s="51"/>
      <c r="CU146" s="51"/>
      <c r="CV146" s="51"/>
      <c r="CW146" s="51"/>
      <c r="CX146" s="51"/>
      <c r="CY146" s="51"/>
      <c r="CZ146" s="51"/>
      <c r="DA146" s="51"/>
      <c r="DB146" s="51"/>
      <c r="DC146" s="51"/>
      <c r="DD146" s="51"/>
      <c r="DE146" s="51"/>
      <c r="DF146" s="51"/>
      <c r="DG146" s="51"/>
    </row>
    <row r="147">
      <c r="A147" s="51"/>
      <c r="B147" s="136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  <c r="CD147" s="51"/>
      <c r="CE147" s="51"/>
      <c r="CF147" s="51"/>
      <c r="CG147" s="51"/>
      <c r="CH147" s="51"/>
      <c r="CI147" s="51"/>
      <c r="CJ147" s="51"/>
      <c r="CK147" s="51"/>
      <c r="CL147" s="51"/>
      <c r="CM147" s="51"/>
      <c r="CN147" s="51"/>
      <c r="CO147" s="51"/>
      <c r="CP147" s="51"/>
      <c r="CQ147" s="51"/>
      <c r="CR147" s="51"/>
      <c r="CS147" s="51"/>
      <c r="CT147" s="51"/>
      <c r="CU147" s="51"/>
      <c r="CV147" s="51"/>
      <c r="CW147" s="51"/>
      <c r="CX147" s="51"/>
      <c r="CY147" s="51"/>
      <c r="CZ147" s="51"/>
      <c r="DA147" s="51"/>
      <c r="DB147" s="51"/>
      <c r="DC147" s="51"/>
      <c r="DD147" s="51"/>
      <c r="DE147" s="51"/>
      <c r="DF147" s="51"/>
      <c r="DG147" s="51"/>
    </row>
    <row r="148">
      <c r="A148" s="51"/>
      <c r="B148" s="136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51"/>
      <c r="CG148" s="51"/>
      <c r="CH148" s="51"/>
      <c r="CI148" s="51"/>
      <c r="CJ148" s="51"/>
      <c r="CK148" s="51"/>
      <c r="CL148" s="51"/>
      <c r="CM148" s="51"/>
      <c r="CN148" s="51"/>
      <c r="CO148" s="51"/>
      <c r="CP148" s="51"/>
      <c r="CQ148" s="51"/>
      <c r="CR148" s="51"/>
      <c r="CS148" s="51"/>
      <c r="CT148" s="51"/>
      <c r="CU148" s="51"/>
      <c r="CV148" s="51"/>
      <c r="CW148" s="51"/>
      <c r="CX148" s="51"/>
      <c r="CY148" s="51"/>
      <c r="CZ148" s="51"/>
      <c r="DA148" s="51"/>
      <c r="DB148" s="51"/>
      <c r="DC148" s="51"/>
      <c r="DD148" s="51"/>
      <c r="DE148" s="51"/>
      <c r="DF148" s="51"/>
      <c r="DG148" s="51"/>
    </row>
    <row r="149">
      <c r="A149" s="51"/>
      <c r="B149" s="136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  <c r="CD149" s="51"/>
      <c r="CE149" s="51"/>
      <c r="CF149" s="51"/>
      <c r="CG149" s="51"/>
      <c r="CH149" s="51"/>
      <c r="CI149" s="51"/>
      <c r="CJ149" s="51"/>
      <c r="CK149" s="51"/>
      <c r="CL149" s="51"/>
      <c r="CM149" s="51"/>
      <c r="CN149" s="51"/>
      <c r="CO149" s="51"/>
      <c r="CP149" s="51"/>
      <c r="CQ149" s="51"/>
      <c r="CR149" s="51"/>
      <c r="CS149" s="51"/>
      <c r="CT149" s="51"/>
      <c r="CU149" s="51"/>
      <c r="CV149" s="51"/>
      <c r="CW149" s="51"/>
      <c r="CX149" s="51"/>
      <c r="CY149" s="51"/>
      <c r="CZ149" s="51"/>
      <c r="DA149" s="51"/>
      <c r="DB149" s="51"/>
      <c r="DC149" s="51"/>
      <c r="DD149" s="51"/>
      <c r="DE149" s="51"/>
      <c r="DF149" s="51"/>
      <c r="DG149" s="51"/>
    </row>
    <row r="150">
      <c r="A150" s="51"/>
      <c r="B150" s="136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  <c r="CD150" s="51"/>
      <c r="CE150" s="51"/>
      <c r="CF150" s="51"/>
      <c r="CG150" s="51"/>
      <c r="CH150" s="51"/>
      <c r="CI150" s="51"/>
      <c r="CJ150" s="51"/>
      <c r="CK150" s="51"/>
      <c r="CL150" s="51"/>
      <c r="CM150" s="51"/>
      <c r="CN150" s="51"/>
      <c r="CO150" s="51"/>
      <c r="CP150" s="51"/>
      <c r="CQ150" s="51"/>
      <c r="CR150" s="51"/>
      <c r="CS150" s="51"/>
      <c r="CT150" s="51"/>
      <c r="CU150" s="51"/>
      <c r="CV150" s="51"/>
      <c r="CW150" s="51"/>
      <c r="CX150" s="51"/>
      <c r="CY150" s="51"/>
      <c r="CZ150" s="51"/>
      <c r="DA150" s="51"/>
      <c r="DB150" s="51"/>
      <c r="DC150" s="51"/>
      <c r="DD150" s="51"/>
      <c r="DE150" s="51"/>
      <c r="DF150" s="51"/>
      <c r="DG150" s="51"/>
    </row>
    <row r="151">
      <c r="A151" s="51"/>
      <c r="B151" s="136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  <c r="CD151" s="51"/>
      <c r="CE151" s="51"/>
      <c r="CF151" s="51"/>
      <c r="CG151" s="51"/>
      <c r="CH151" s="51"/>
      <c r="CI151" s="51"/>
      <c r="CJ151" s="51"/>
      <c r="CK151" s="51"/>
      <c r="CL151" s="51"/>
      <c r="CM151" s="51"/>
      <c r="CN151" s="51"/>
      <c r="CO151" s="51"/>
      <c r="CP151" s="51"/>
      <c r="CQ151" s="51"/>
      <c r="CR151" s="51"/>
      <c r="CS151" s="51"/>
      <c r="CT151" s="51"/>
      <c r="CU151" s="51"/>
      <c r="CV151" s="51"/>
      <c r="CW151" s="51"/>
      <c r="CX151" s="51"/>
      <c r="CY151" s="51"/>
      <c r="CZ151" s="51"/>
      <c r="DA151" s="51"/>
      <c r="DB151" s="51"/>
      <c r="DC151" s="51"/>
      <c r="DD151" s="51"/>
      <c r="DE151" s="51"/>
      <c r="DF151" s="51"/>
      <c r="DG151" s="51"/>
    </row>
    <row r="152">
      <c r="A152" s="51"/>
      <c r="B152" s="136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  <c r="CD152" s="51"/>
      <c r="CE152" s="51"/>
      <c r="CF152" s="51"/>
      <c r="CG152" s="51"/>
      <c r="CH152" s="51"/>
      <c r="CI152" s="51"/>
      <c r="CJ152" s="51"/>
      <c r="CK152" s="51"/>
      <c r="CL152" s="51"/>
      <c r="CM152" s="51"/>
      <c r="CN152" s="51"/>
      <c r="CO152" s="51"/>
      <c r="CP152" s="51"/>
      <c r="CQ152" s="51"/>
      <c r="CR152" s="51"/>
      <c r="CS152" s="51"/>
      <c r="CT152" s="51"/>
      <c r="CU152" s="51"/>
      <c r="CV152" s="51"/>
      <c r="CW152" s="51"/>
      <c r="CX152" s="51"/>
      <c r="CY152" s="51"/>
      <c r="CZ152" s="51"/>
      <c r="DA152" s="51"/>
      <c r="DB152" s="51"/>
      <c r="DC152" s="51"/>
      <c r="DD152" s="51"/>
      <c r="DE152" s="51"/>
      <c r="DF152" s="51"/>
      <c r="DG152" s="51"/>
    </row>
    <row r="153">
      <c r="A153" s="51"/>
      <c r="B153" s="136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51"/>
      <c r="CO153" s="51"/>
      <c r="CP153" s="51"/>
      <c r="CQ153" s="51"/>
      <c r="CR153" s="51"/>
      <c r="CS153" s="51"/>
      <c r="CT153" s="51"/>
      <c r="CU153" s="51"/>
      <c r="CV153" s="51"/>
      <c r="CW153" s="51"/>
      <c r="CX153" s="51"/>
      <c r="CY153" s="51"/>
      <c r="CZ153" s="51"/>
      <c r="DA153" s="51"/>
      <c r="DB153" s="51"/>
      <c r="DC153" s="51"/>
      <c r="DD153" s="51"/>
      <c r="DE153" s="51"/>
      <c r="DF153" s="51"/>
      <c r="DG153" s="51"/>
    </row>
    <row r="154">
      <c r="A154" s="51"/>
      <c r="B154" s="136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51"/>
      <c r="CO154" s="51"/>
      <c r="CP154" s="51"/>
      <c r="CQ154" s="51"/>
      <c r="CR154" s="51"/>
      <c r="CS154" s="51"/>
      <c r="CT154" s="51"/>
      <c r="CU154" s="51"/>
      <c r="CV154" s="51"/>
      <c r="CW154" s="51"/>
      <c r="CX154" s="51"/>
      <c r="CY154" s="51"/>
      <c r="CZ154" s="51"/>
      <c r="DA154" s="51"/>
      <c r="DB154" s="51"/>
      <c r="DC154" s="51"/>
      <c r="DD154" s="51"/>
      <c r="DE154" s="51"/>
      <c r="DF154" s="51"/>
      <c r="DG154" s="51"/>
    </row>
    <row r="155">
      <c r="A155" s="51"/>
      <c r="B155" s="136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  <c r="CD155" s="51"/>
      <c r="CE155" s="51"/>
      <c r="CF155" s="51"/>
      <c r="CG155" s="51"/>
      <c r="CH155" s="51"/>
      <c r="CI155" s="51"/>
      <c r="CJ155" s="51"/>
      <c r="CK155" s="51"/>
      <c r="CL155" s="51"/>
      <c r="CM155" s="51"/>
      <c r="CN155" s="51"/>
      <c r="CO155" s="51"/>
      <c r="CP155" s="51"/>
      <c r="CQ155" s="51"/>
      <c r="CR155" s="51"/>
      <c r="CS155" s="51"/>
      <c r="CT155" s="51"/>
      <c r="CU155" s="51"/>
      <c r="CV155" s="51"/>
      <c r="CW155" s="51"/>
      <c r="CX155" s="51"/>
      <c r="CY155" s="51"/>
      <c r="CZ155" s="51"/>
      <c r="DA155" s="51"/>
      <c r="DB155" s="51"/>
      <c r="DC155" s="51"/>
      <c r="DD155" s="51"/>
      <c r="DE155" s="51"/>
      <c r="DF155" s="51"/>
      <c r="DG155" s="51"/>
    </row>
    <row r="156">
      <c r="A156" s="51"/>
      <c r="B156" s="136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  <c r="CD156" s="51"/>
      <c r="CE156" s="51"/>
      <c r="CF156" s="51"/>
      <c r="CG156" s="51"/>
      <c r="CH156" s="51"/>
      <c r="CI156" s="51"/>
      <c r="CJ156" s="51"/>
      <c r="CK156" s="51"/>
      <c r="CL156" s="51"/>
      <c r="CM156" s="51"/>
      <c r="CN156" s="51"/>
      <c r="CO156" s="51"/>
      <c r="CP156" s="51"/>
      <c r="CQ156" s="51"/>
      <c r="CR156" s="51"/>
      <c r="CS156" s="51"/>
      <c r="CT156" s="51"/>
      <c r="CU156" s="51"/>
      <c r="CV156" s="51"/>
      <c r="CW156" s="51"/>
      <c r="CX156" s="51"/>
      <c r="CY156" s="51"/>
      <c r="CZ156" s="51"/>
      <c r="DA156" s="51"/>
      <c r="DB156" s="51"/>
      <c r="DC156" s="51"/>
      <c r="DD156" s="51"/>
      <c r="DE156" s="51"/>
      <c r="DF156" s="51"/>
      <c r="DG156" s="51"/>
    </row>
    <row r="157">
      <c r="A157" s="51"/>
      <c r="B157" s="136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  <c r="CG157" s="51"/>
      <c r="CH157" s="51"/>
      <c r="CI157" s="51"/>
      <c r="CJ157" s="51"/>
      <c r="CK157" s="51"/>
      <c r="CL157" s="51"/>
      <c r="CM157" s="51"/>
      <c r="CN157" s="51"/>
      <c r="CO157" s="51"/>
      <c r="CP157" s="51"/>
      <c r="CQ157" s="51"/>
      <c r="CR157" s="51"/>
      <c r="CS157" s="51"/>
      <c r="CT157" s="51"/>
      <c r="CU157" s="51"/>
      <c r="CV157" s="51"/>
      <c r="CW157" s="51"/>
      <c r="CX157" s="51"/>
      <c r="CY157" s="51"/>
      <c r="CZ157" s="51"/>
      <c r="DA157" s="51"/>
      <c r="DB157" s="51"/>
      <c r="DC157" s="51"/>
      <c r="DD157" s="51"/>
      <c r="DE157" s="51"/>
      <c r="DF157" s="51"/>
      <c r="DG157" s="51"/>
    </row>
    <row r="158">
      <c r="A158" s="51"/>
      <c r="B158" s="136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1"/>
      <c r="CE158" s="51"/>
      <c r="CF158" s="51"/>
      <c r="CG158" s="51"/>
      <c r="CH158" s="51"/>
      <c r="CI158" s="51"/>
      <c r="CJ158" s="51"/>
      <c r="CK158" s="51"/>
      <c r="CL158" s="51"/>
      <c r="CM158" s="51"/>
      <c r="CN158" s="51"/>
      <c r="CO158" s="51"/>
      <c r="CP158" s="51"/>
      <c r="CQ158" s="51"/>
      <c r="CR158" s="51"/>
      <c r="CS158" s="51"/>
      <c r="CT158" s="51"/>
      <c r="CU158" s="51"/>
      <c r="CV158" s="51"/>
      <c r="CW158" s="51"/>
      <c r="CX158" s="51"/>
      <c r="CY158" s="51"/>
      <c r="CZ158" s="51"/>
      <c r="DA158" s="51"/>
      <c r="DB158" s="51"/>
      <c r="DC158" s="51"/>
      <c r="DD158" s="51"/>
      <c r="DE158" s="51"/>
      <c r="DF158" s="51"/>
      <c r="DG158" s="51"/>
    </row>
    <row r="159">
      <c r="A159" s="51"/>
      <c r="B159" s="136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  <c r="CD159" s="51"/>
      <c r="CE159" s="51"/>
      <c r="CF159" s="51"/>
      <c r="CG159" s="51"/>
      <c r="CH159" s="51"/>
      <c r="CI159" s="51"/>
      <c r="CJ159" s="51"/>
      <c r="CK159" s="51"/>
      <c r="CL159" s="51"/>
      <c r="CM159" s="51"/>
      <c r="CN159" s="51"/>
      <c r="CO159" s="51"/>
      <c r="CP159" s="51"/>
      <c r="CQ159" s="51"/>
      <c r="CR159" s="51"/>
      <c r="CS159" s="51"/>
      <c r="CT159" s="51"/>
      <c r="CU159" s="51"/>
      <c r="CV159" s="51"/>
      <c r="CW159" s="51"/>
      <c r="CX159" s="51"/>
      <c r="CY159" s="51"/>
      <c r="CZ159" s="51"/>
      <c r="DA159" s="51"/>
      <c r="DB159" s="51"/>
      <c r="DC159" s="51"/>
      <c r="DD159" s="51"/>
      <c r="DE159" s="51"/>
      <c r="DF159" s="51"/>
      <c r="DG159" s="51"/>
    </row>
    <row r="160">
      <c r="A160" s="51"/>
      <c r="B160" s="136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I160" s="51"/>
      <c r="CJ160" s="51"/>
      <c r="CK160" s="51"/>
      <c r="CL160" s="51"/>
      <c r="CM160" s="51"/>
      <c r="CN160" s="51"/>
      <c r="CO160" s="51"/>
      <c r="CP160" s="51"/>
      <c r="CQ160" s="51"/>
      <c r="CR160" s="51"/>
      <c r="CS160" s="51"/>
      <c r="CT160" s="51"/>
      <c r="CU160" s="51"/>
      <c r="CV160" s="51"/>
      <c r="CW160" s="51"/>
      <c r="CX160" s="51"/>
      <c r="CY160" s="51"/>
      <c r="CZ160" s="51"/>
      <c r="DA160" s="51"/>
      <c r="DB160" s="51"/>
      <c r="DC160" s="51"/>
      <c r="DD160" s="51"/>
      <c r="DE160" s="51"/>
      <c r="DF160" s="51"/>
      <c r="DG160" s="51"/>
    </row>
    <row r="161">
      <c r="A161" s="51"/>
      <c r="B161" s="136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51"/>
      <c r="CG161" s="51"/>
      <c r="CH161" s="51"/>
      <c r="CI161" s="51"/>
      <c r="CJ161" s="51"/>
      <c r="CK161" s="51"/>
      <c r="CL161" s="51"/>
      <c r="CM161" s="51"/>
      <c r="CN161" s="51"/>
      <c r="CO161" s="51"/>
      <c r="CP161" s="51"/>
      <c r="CQ161" s="51"/>
      <c r="CR161" s="51"/>
      <c r="CS161" s="51"/>
      <c r="CT161" s="51"/>
      <c r="CU161" s="51"/>
      <c r="CV161" s="51"/>
      <c r="CW161" s="51"/>
      <c r="CX161" s="51"/>
      <c r="CY161" s="51"/>
      <c r="CZ161" s="51"/>
      <c r="DA161" s="51"/>
      <c r="DB161" s="51"/>
      <c r="DC161" s="51"/>
      <c r="DD161" s="51"/>
      <c r="DE161" s="51"/>
      <c r="DF161" s="51"/>
      <c r="DG161" s="51"/>
    </row>
    <row r="162">
      <c r="A162" s="51"/>
      <c r="B162" s="136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  <c r="CD162" s="51"/>
      <c r="CE162" s="51"/>
      <c r="CF162" s="51"/>
      <c r="CG162" s="51"/>
      <c r="CH162" s="51"/>
      <c r="CI162" s="51"/>
      <c r="CJ162" s="51"/>
      <c r="CK162" s="51"/>
      <c r="CL162" s="51"/>
      <c r="CM162" s="51"/>
      <c r="CN162" s="51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51"/>
      <c r="CZ162" s="51"/>
      <c r="DA162" s="51"/>
      <c r="DB162" s="51"/>
      <c r="DC162" s="51"/>
      <c r="DD162" s="51"/>
      <c r="DE162" s="51"/>
      <c r="DF162" s="51"/>
      <c r="DG162" s="51"/>
    </row>
    <row r="163">
      <c r="A163" s="51"/>
      <c r="B163" s="136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  <c r="CD163" s="51"/>
      <c r="CE163" s="51"/>
      <c r="CF163" s="51"/>
      <c r="CG163" s="51"/>
      <c r="CH163" s="51"/>
      <c r="CI163" s="51"/>
      <c r="CJ163" s="51"/>
      <c r="CK163" s="51"/>
      <c r="CL163" s="51"/>
      <c r="CM163" s="51"/>
      <c r="CN163" s="51"/>
      <c r="CO163" s="51"/>
      <c r="CP163" s="51"/>
      <c r="CQ163" s="51"/>
      <c r="CR163" s="51"/>
      <c r="CS163" s="51"/>
      <c r="CT163" s="51"/>
      <c r="CU163" s="51"/>
      <c r="CV163" s="51"/>
      <c r="CW163" s="51"/>
      <c r="CX163" s="51"/>
      <c r="CY163" s="51"/>
      <c r="CZ163" s="51"/>
      <c r="DA163" s="51"/>
      <c r="DB163" s="51"/>
      <c r="DC163" s="51"/>
      <c r="DD163" s="51"/>
      <c r="DE163" s="51"/>
      <c r="DF163" s="51"/>
      <c r="DG163" s="51"/>
    </row>
    <row r="164">
      <c r="A164" s="51"/>
      <c r="B164" s="136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  <c r="CD164" s="51"/>
      <c r="CE164" s="51"/>
      <c r="CF164" s="51"/>
      <c r="CG164" s="51"/>
      <c r="CH164" s="51"/>
      <c r="CI164" s="51"/>
      <c r="CJ164" s="51"/>
      <c r="CK164" s="51"/>
      <c r="CL164" s="51"/>
      <c r="CM164" s="51"/>
      <c r="CN164" s="51"/>
      <c r="CO164" s="51"/>
      <c r="CP164" s="51"/>
      <c r="CQ164" s="51"/>
      <c r="CR164" s="51"/>
      <c r="CS164" s="51"/>
      <c r="CT164" s="51"/>
      <c r="CU164" s="51"/>
      <c r="CV164" s="51"/>
      <c r="CW164" s="51"/>
      <c r="CX164" s="51"/>
      <c r="CY164" s="51"/>
      <c r="CZ164" s="51"/>
      <c r="DA164" s="51"/>
      <c r="DB164" s="51"/>
      <c r="DC164" s="51"/>
      <c r="DD164" s="51"/>
      <c r="DE164" s="51"/>
      <c r="DF164" s="51"/>
      <c r="DG164" s="51"/>
    </row>
    <row r="165">
      <c r="A165" s="51"/>
      <c r="B165" s="136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I165" s="51"/>
      <c r="CJ165" s="51"/>
      <c r="CK165" s="51"/>
      <c r="CL165" s="51"/>
      <c r="CM165" s="51"/>
      <c r="CN165" s="51"/>
      <c r="CO165" s="51"/>
      <c r="CP165" s="51"/>
      <c r="CQ165" s="51"/>
      <c r="CR165" s="51"/>
      <c r="CS165" s="51"/>
      <c r="CT165" s="51"/>
      <c r="CU165" s="51"/>
      <c r="CV165" s="51"/>
      <c r="CW165" s="51"/>
      <c r="CX165" s="51"/>
      <c r="CY165" s="51"/>
      <c r="CZ165" s="51"/>
      <c r="DA165" s="51"/>
      <c r="DB165" s="51"/>
      <c r="DC165" s="51"/>
      <c r="DD165" s="51"/>
      <c r="DE165" s="51"/>
      <c r="DF165" s="51"/>
      <c r="DG165" s="51"/>
    </row>
    <row r="166">
      <c r="A166" s="51"/>
      <c r="B166" s="136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  <c r="CD166" s="51"/>
      <c r="CE166" s="51"/>
      <c r="CF166" s="51"/>
      <c r="CG166" s="51"/>
      <c r="CH166" s="51"/>
      <c r="CI166" s="51"/>
      <c r="CJ166" s="51"/>
      <c r="CK166" s="51"/>
      <c r="CL166" s="51"/>
      <c r="CM166" s="51"/>
      <c r="CN166" s="51"/>
      <c r="CO166" s="51"/>
      <c r="CP166" s="51"/>
      <c r="CQ166" s="51"/>
      <c r="CR166" s="51"/>
      <c r="CS166" s="51"/>
      <c r="CT166" s="51"/>
      <c r="CU166" s="51"/>
      <c r="CV166" s="51"/>
      <c r="CW166" s="51"/>
      <c r="CX166" s="51"/>
      <c r="CY166" s="51"/>
      <c r="CZ166" s="51"/>
      <c r="DA166" s="51"/>
      <c r="DB166" s="51"/>
      <c r="DC166" s="51"/>
      <c r="DD166" s="51"/>
      <c r="DE166" s="51"/>
      <c r="DF166" s="51"/>
      <c r="DG166" s="51"/>
    </row>
    <row r="167">
      <c r="A167" s="51"/>
      <c r="B167" s="136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  <c r="CD167" s="51"/>
      <c r="CE167" s="51"/>
      <c r="CF167" s="51"/>
      <c r="CG167" s="51"/>
      <c r="CH167" s="51"/>
      <c r="CI167" s="51"/>
      <c r="CJ167" s="51"/>
      <c r="CK167" s="51"/>
      <c r="CL167" s="51"/>
      <c r="CM167" s="51"/>
      <c r="CN167" s="51"/>
      <c r="CO167" s="51"/>
      <c r="CP167" s="51"/>
      <c r="CQ167" s="51"/>
      <c r="CR167" s="51"/>
      <c r="CS167" s="51"/>
      <c r="CT167" s="51"/>
      <c r="CU167" s="51"/>
      <c r="CV167" s="51"/>
      <c r="CW167" s="51"/>
      <c r="CX167" s="51"/>
      <c r="CY167" s="51"/>
      <c r="CZ167" s="51"/>
      <c r="DA167" s="51"/>
      <c r="DB167" s="51"/>
      <c r="DC167" s="51"/>
      <c r="DD167" s="51"/>
      <c r="DE167" s="51"/>
      <c r="DF167" s="51"/>
      <c r="DG167" s="51"/>
    </row>
    <row r="168">
      <c r="A168" s="51"/>
      <c r="B168" s="136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  <c r="CD168" s="51"/>
      <c r="CE168" s="51"/>
      <c r="CF168" s="51"/>
      <c r="CG168" s="51"/>
      <c r="CH168" s="51"/>
      <c r="CI168" s="51"/>
      <c r="CJ168" s="51"/>
      <c r="CK168" s="51"/>
      <c r="CL168" s="51"/>
      <c r="CM168" s="51"/>
      <c r="CN168" s="51"/>
      <c r="CO168" s="51"/>
      <c r="CP168" s="51"/>
      <c r="CQ168" s="51"/>
      <c r="CR168" s="51"/>
      <c r="CS168" s="51"/>
      <c r="CT168" s="51"/>
      <c r="CU168" s="51"/>
      <c r="CV168" s="51"/>
      <c r="CW168" s="51"/>
      <c r="CX168" s="51"/>
      <c r="CY168" s="51"/>
      <c r="CZ168" s="51"/>
      <c r="DA168" s="51"/>
      <c r="DB168" s="51"/>
      <c r="DC168" s="51"/>
      <c r="DD168" s="51"/>
      <c r="DE168" s="51"/>
      <c r="DF168" s="51"/>
      <c r="DG168" s="51"/>
    </row>
    <row r="169">
      <c r="A169" s="51"/>
      <c r="B169" s="136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  <c r="CD169" s="51"/>
      <c r="CE169" s="51"/>
      <c r="CF169" s="51"/>
      <c r="CG169" s="51"/>
      <c r="CH169" s="51"/>
      <c r="CI169" s="51"/>
      <c r="CJ169" s="51"/>
      <c r="CK169" s="51"/>
      <c r="CL169" s="51"/>
      <c r="CM169" s="51"/>
      <c r="CN169" s="51"/>
      <c r="CO169" s="51"/>
      <c r="CP169" s="51"/>
      <c r="CQ169" s="51"/>
      <c r="CR169" s="51"/>
      <c r="CS169" s="51"/>
      <c r="CT169" s="51"/>
      <c r="CU169" s="51"/>
      <c r="CV169" s="51"/>
      <c r="CW169" s="51"/>
      <c r="CX169" s="51"/>
      <c r="CY169" s="51"/>
      <c r="CZ169" s="51"/>
      <c r="DA169" s="51"/>
      <c r="DB169" s="51"/>
      <c r="DC169" s="51"/>
      <c r="DD169" s="51"/>
      <c r="DE169" s="51"/>
      <c r="DF169" s="51"/>
      <c r="DG169" s="51"/>
    </row>
    <row r="170">
      <c r="A170" s="51"/>
      <c r="B170" s="136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  <c r="CD170" s="51"/>
      <c r="CE170" s="51"/>
      <c r="CF170" s="51"/>
      <c r="CG170" s="51"/>
      <c r="CH170" s="51"/>
      <c r="CI170" s="51"/>
      <c r="CJ170" s="51"/>
      <c r="CK170" s="51"/>
      <c r="CL170" s="51"/>
      <c r="CM170" s="51"/>
      <c r="CN170" s="51"/>
      <c r="CO170" s="51"/>
      <c r="CP170" s="51"/>
      <c r="CQ170" s="51"/>
      <c r="CR170" s="51"/>
      <c r="CS170" s="51"/>
      <c r="CT170" s="51"/>
      <c r="CU170" s="51"/>
      <c r="CV170" s="51"/>
      <c r="CW170" s="51"/>
      <c r="CX170" s="51"/>
      <c r="CY170" s="51"/>
      <c r="CZ170" s="51"/>
      <c r="DA170" s="51"/>
      <c r="DB170" s="51"/>
      <c r="DC170" s="51"/>
      <c r="DD170" s="51"/>
      <c r="DE170" s="51"/>
      <c r="DF170" s="51"/>
      <c r="DG170" s="51"/>
    </row>
    <row r="171">
      <c r="A171" s="51"/>
      <c r="B171" s="136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  <c r="CI171" s="51"/>
      <c r="CJ171" s="51"/>
      <c r="CK171" s="51"/>
      <c r="CL171" s="51"/>
      <c r="CM171" s="51"/>
      <c r="CN171" s="51"/>
      <c r="CO171" s="51"/>
      <c r="CP171" s="51"/>
      <c r="CQ171" s="51"/>
      <c r="CR171" s="51"/>
      <c r="CS171" s="51"/>
      <c r="CT171" s="51"/>
      <c r="CU171" s="51"/>
      <c r="CV171" s="51"/>
      <c r="CW171" s="51"/>
      <c r="CX171" s="51"/>
      <c r="CY171" s="51"/>
      <c r="CZ171" s="51"/>
      <c r="DA171" s="51"/>
      <c r="DB171" s="51"/>
      <c r="DC171" s="51"/>
      <c r="DD171" s="51"/>
      <c r="DE171" s="51"/>
      <c r="DF171" s="51"/>
      <c r="DG171" s="51"/>
    </row>
    <row r="172">
      <c r="A172" s="51"/>
      <c r="B172" s="136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  <c r="DA172" s="51"/>
      <c r="DB172" s="51"/>
      <c r="DC172" s="51"/>
      <c r="DD172" s="51"/>
      <c r="DE172" s="51"/>
      <c r="DF172" s="51"/>
      <c r="DG172" s="51"/>
    </row>
    <row r="173">
      <c r="A173" s="51"/>
      <c r="B173" s="136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51"/>
      <c r="CG173" s="51"/>
      <c r="CH173" s="51"/>
      <c r="CI173" s="51"/>
      <c r="CJ173" s="51"/>
      <c r="CK173" s="51"/>
      <c r="CL173" s="51"/>
      <c r="CM173" s="51"/>
      <c r="CN173" s="51"/>
      <c r="CO173" s="51"/>
      <c r="CP173" s="51"/>
      <c r="CQ173" s="51"/>
      <c r="CR173" s="51"/>
      <c r="CS173" s="51"/>
      <c r="CT173" s="51"/>
      <c r="CU173" s="51"/>
      <c r="CV173" s="51"/>
      <c r="CW173" s="51"/>
      <c r="CX173" s="51"/>
      <c r="CY173" s="51"/>
      <c r="CZ173" s="51"/>
      <c r="DA173" s="51"/>
      <c r="DB173" s="51"/>
      <c r="DC173" s="51"/>
      <c r="DD173" s="51"/>
      <c r="DE173" s="51"/>
      <c r="DF173" s="51"/>
      <c r="DG173" s="51"/>
    </row>
    <row r="174">
      <c r="A174" s="51"/>
      <c r="B174" s="136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  <c r="CI174" s="51"/>
      <c r="CJ174" s="51"/>
      <c r="CK174" s="51"/>
      <c r="CL174" s="51"/>
      <c r="CM174" s="51"/>
      <c r="CN174" s="51"/>
      <c r="CO174" s="51"/>
      <c r="CP174" s="51"/>
      <c r="CQ174" s="51"/>
      <c r="CR174" s="51"/>
      <c r="CS174" s="51"/>
      <c r="CT174" s="51"/>
      <c r="CU174" s="51"/>
      <c r="CV174" s="51"/>
      <c r="CW174" s="51"/>
      <c r="CX174" s="51"/>
      <c r="CY174" s="51"/>
      <c r="CZ174" s="51"/>
      <c r="DA174" s="51"/>
      <c r="DB174" s="51"/>
      <c r="DC174" s="51"/>
      <c r="DD174" s="51"/>
      <c r="DE174" s="51"/>
      <c r="DF174" s="51"/>
      <c r="DG174" s="51"/>
    </row>
    <row r="175">
      <c r="A175" s="51"/>
      <c r="B175" s="136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  <c r="DA175" s="51"/>
      <c r="DB175" s="51"/>
      <c r="DC175" s="51"/>
      <c r="DD175" s="51"/>
      <c r="DE175" s="51"/>
      <c r="DF175" s="51"/>
      <c r="DG175" s="51"/>
    </row>
    <row r="176">
      <c r="A176" s="51"/>
      <c r="B176" s="136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  <c r="CD176" s="51"/>
      <c r="CE176" s="51"/>
      <c r="CF176" s="51"/>
      <c r="CG176" s="51"/>
      <c r="CH176" s="51"/>
      <c r="CI176" s="51"/>
      <c r="CJ176" s="51"/>
      <c r="CK176" s="51"/>
      <c r="CL176" s="51"/>
      <c r="CM176" s="51"/>
      <c r="CN176" s="51"/>
      <c r="CO176" s="51"/>
      <c r="CP176" s="51"/>
      <c r="CQ176" s="51"/>
      <c r="CR176" s="51"/>
      <c r="CS176" s="51"/>
      <c r="CT176" s="51"/>
      <c r="CU176" s="51"/>
      <c r="CV176" s="51"/>
      <c r="CW176" s="51"/>
      <c r="CX176" s="51"/>
      <c r="CY176" s="51"/>
      <c r="CZ176" s="51"/>
      <c r="DA176" s="51"/>
      <c r="DB176" s="51"/>
      <c r="DC176" s="51"/>
      <c r="DD176" s="51"/>
      <c r="DE176" s="51"/>
      <c r="DF176" s="51"/>
      <c r="DG176" s="51"/>
    </row>
    <row r="177">
      <c r="A177" s="51"/>
      <c r="B177" s="136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  <c r="CD177" s="51"/>
      <c r="CE177" s="51"/>
      <c r="CF177" s="51"/>
      <c r="CG177" s="51"/>
      <c r="CH177" s="51"/>
      <c r="CI177" s="51"/>
      <c r="CJ177" s="51"/>
      <c r="CK177" s="51"/>
      <c r="CL177" s="51"/>
      <c r="CM177" s="51"/>
      <c r="CN177" s="51"/>
      <c r="CO177" s="51"/>
      <c r="CP177" s="51"/>
      <c r="CQ177" s="51"/>
      <c r="CR177" s="51"/>
      <c r="CS177" s="51"/>
      <c r="CT177" s="51"/>
      <c r="CU177" s="51"/>
      <c r="CV177" s="51"/>
      <c r="CW177" s="51"/>
      <c r="CX177" s="51"/>
      <c r="CY177" s="51"/>
      <c r="CZ177" s="51"/>
      <c r="DA177" s="51"/>
      <c r="DB177" s="51"/>
      <c r="DC177" s="51"/>
      <c r="DD177" s="51"/>
      <c r="DE177" s="51"/>
      <c r="DF177" s="51"/>
      <c r="DG177" s="51"/>
    </row>
    <row r="178">
      <c r="A178" s="51"/>
      <c r="B178" s="136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51"/>
      <c r="CR178" s="51"/>
      <c r="CS178" s="51"/>
      <c r="CT178" s="51"/>
      <c r="CU178" s="51"/>
      <c r="CV178" s="51"/>
      <c r="CW178" s="51"/>
      <c r="CX178" s="51"/>
      <c r="CY178" s="51"/>
      <c r="CZ178" s="51"/>
      <c r="DA178" s="51"/>
      <c r="DB178" s="51"/>
      <c r="DC178" s="51"/>
      <c r="DD178" s="51"/>
      <c r="DE178" s="51"/>
      <c r="DF178" s="51"/>
      <c r="DG178" s="51"/>
    </row>
    <row r="179">
      <c r="A179" s="51"/>
      <c r="B179" s="136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  <c r="CD179" s="51"/>
      <c r="CE179" s="51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51"/>
      <c r="CR179" s="51"/>
      <c r="CS179" s="51"/>
      <c r="CT179" s="51"/>
      <c r="CU179" s="51"/>
      <c r="CV179" s="51"/>
      <c r="CW179" s="51"/>
      <c r="CX179" s="51"/>
      <c r="CY179" s="51"/>
      <c r="CZ179" s="51"/>
      <c r="DA179" s="51"/>
      <c r="DB179" s="51"/>
      <c r="DC179" s="51"/>
      <c r="DD179" s="51"/>
      <c r="DE179" s="51"/>
      <c r="DF179" s="51"/>
      <c r="DG179" s="51"/>
    </row>
    <row r="180">
      <c r="A180" s="51"/>
      <c r="B180" s="136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51"/>
      <c r="CG180" s="51"/>
      <c r="CH180" s="51"/>
      <c r="CI180" s="51"/>
      <c r="CJ180" s="51"/>
      <c r="CK180" s="51"/>
      <c r="CL180" s="51"/>
      <c r="CM180" s="51"/>
      <c r="CN180" s="51"/>
      <c r="CO180" s="51"/>
      <c r="CP180" s="51"/>
      <c r="CQ180" s="51"/>
      <c r="CR180" s="51"/>
      <c r="CS180" s="51"/>
      <c r="CT180" s="51"/>
      <c r="CU180" s="51"/>
      <c r="CV180" s="51"/>
      <c r="CW180" s="51"/>
      <c r="CX180" s="51"/>
      <c r="CY180" s="51"/>
      <c r="CZ180" s="51"/>
      <c r="DA180" s="51"/>
      <c r="DB180" s="51"/>
      <c r="DC180" s="51"/>
      <c r="DD180" s="51"/>
      <c r="DE180" s="51"/>
      <c r="DF180" s="51"/>
      <c r="DG180" s="51"/>
    </row>
    <row r="181">
      <c r="A181" s="51"/>
      <c r="B181" s="136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  <c r="CD181" s="51"/>
      <c r="CE181" s="51"/>
      <c r="CF181" s="51"/>
      <c r="CG181" s="51"/>
      <c r="CH181" s="51"/>
      <c r="CI181" s="51"/>
      <c r="CJ181" s="51"/>
      <c r="CK181" s="51"/>
      <c r="CL181" s="51"/>
      <c r="CM181" s="51"/>
      <c r="CN181" s="51"/>
      <c r="CO181" s="51"/>
      <c r="CP181" s="51"/>
      <c r="CQ181" s="51"/>
      <c r="CR181" s="51"/>
      <c r="CS181" s="51"/>
      <c r="CT181" s="51"/>
      <c r="CU181" s="51"/>
      <c r="CV181" s="51"/>
      <c r="CW181" s="51"/>
      <c r="CX181" s="51"/>
      <c r="CY181" s="51"/>
      <c r="CZ181" s="51"/>
      <c r="DA181" s="51"/>
      <c r="DB181" s="51"/>
      <c r="DC181" s="51"/>
      <c r="DD181" s="51"/>
      <c r="DE181" s="51"/>
      <c r="DF181" s="51"/>
      <c r="DG181" s="51"/>
    </row>
    <row r="182">
      <c r="A182" s="51"/>
      <c r="B182" s="136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  <c r="CD182" s="51"/>
      <c r="CE182" s="51"/>
      <c r="CF182" s="51"/>
      <c r="CG182" s="51"/>
      <c r="CH182" s="51"/>
      <c r="CI182" s="51"/>
      <c r="CJ182" s="51"/>
      <c r="CK182" s="51"/>
      <c r="CL182" s="51"/>
      <c r="CM182" s="51"/>
      <c r="CN182" s="51"/>
      <c r="CO182" s="51"/>
      <c r="CP182" s="51"/>
      <c r="CQ182" s="51"/>
      <c r="CR182" s="51"/>
      <c r="CS182" s="51"/>
      <c r="CT182" s="51"/>
      <c r="CU182" s="51"/>
      <c r="CV182" s="51"/>
      <c r="CW182" s="51"/>
      <c r="CX182" s="51"/>
      <c r="CY182" s="51"/>
      <c r="CZ182" s="51"/>
      <c r="DA182" s="51"/>
      <c r="DB182" s="51"/>
      <c r="DC182" s="51"/>
      <c r="DD182" s="51"/>
      <c r="DE182" s="51"/>
      <c r="DF182" s="51"/>
      <c r="DG182" s="51"/>
    </row>
    <row r="183">
      <c r="A183" s="51"/>
      <c r="B183" s="136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51"/>
      <c r="CG183" s="51"/>
      <c r="CH183" s="51"/>
      <c r="CI183" s="51"/>
      <c r="CJ183" s="51"/>
      <c r="CK183" s="51"/>
      <c r="CL183" s="51"/>
      <c r="CM183" s="51"/>
      <c r="CN183" s="51"/>
      <c r="CO183" s="51"/>
      <c r="CP183" s="51"/>
      <c r="CQ183" s="51"/>
      <c r="CR183" s="51"/>
      <c r="CS183" s="51"/>
      <c r="CT183" s="51"/>
      <c r="CU183" s="51"/>
      <c r="CV183" s="51"/>
      <c r="CW183" s="51"/>
      <c r="CX183" s="51"/>
      <c r="CY183" s="51"/>
      <c r="CZ183" s="51"/>
      <c r="DA183" s="51"/>
      <c r="DB183" s="51"/>
      <c r="DC183" s="51"/>
      <c r="DD183" s="51"/>
      <c r="DE183" s="51"/>
      <c r="DF183" s="51"/>
      <c r="DG183" s="51"/>
    </row>
    <row r="184">
      <c r="A184" s="51"/>
      <c r="B184" s="136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  <c r="CD184" s="51"/>
      <c r="CE184" s="51"/>
      <c r="CF184" s="51"/>
      <c r="CG184" s="51"/>
      <c r="CH184" s="51"/>
      <c r="CI184" s="51"/>
      <c r="CJ184" s="51"/>
      <c r="CK184" s="51"/>
      <c r="CL184" s="51"/>
      <c r="CM184" s="51"/>
      <c r="CN184" s="51"/>
      <c r="CO184" s="51"/>
      <c r="CP184" s="51"/>
      <c r="CQ184" s="51"/>
      <c r="CR184" s="51"/>
      <c r="CS184" s="51"/>
      <c r="CT184" s="51"/>
      <c r="CU184" s="51"/>
      <c r="CV184" s="51"/>
      <c r="CW184" s="51"/>
      <c r="CX184" s="51"/>
      <c r="CY184" s="51"/>
      <c r="CZ184" s="51"/>
      <c r="DA184" s="51"/>
      <c r="DB184" s="51"/>
      <c r="DC184" s="51"/>
      <c r="DD184" s="51"/>
      <c r="DE184" s="51"/>
      <c r="DF184" s="51"/>
      <c r="DG184" s="51"/>
    </row>
    <row r="185">
      <c r="A185" s="51"/>
      <c r="B185" s="136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  <c r="CD185" s="51"/>
      <c r="CE185" s="51"/>
      <c r="CF185" s="51"/>
      <c r="CG185" s="51"/>
      <c r="CH185" s="51"/>
      <c r="CI185" s="51"/>
      <c r="CJ185" s="51"/>
      <c r="CK185" s="51"/>
      <c r="CL185" s="51"/>
      <c r="CM185" s="51"/>
      <c r="CN185" s="51"/>
      <c r="CO185" s="51"/>
      <c r="CP185" s="51"/>
      <c r="CQ185" s="51"/>
      <c r="CR185" s="51"/>
      <c r="CS185" s="51"/>
      <c r="CT185" s="51"/>
      <c r="CU185" s="51"/>
      <c r="CV185" s="51"/>
      <c r="CW185" s="51"/>
      <c r="CX185" s="51"/>
      <c r="CY185" s="51"/>
      <c r="CZ185" s="51"/>
      <c r="DA185" s="51"/>
      <c r="DB185" s="51"/>
      <c r="DC185" s="51"/>
      <c r="DD185" s="51"/>
      <c r="DE185" s="51"/>
      <c r="DF185" s="51"/>
      <c r="DG185" s="51"/>
    </row>
    <row r="186">
      <c r="A186" s="51"/>
      <c r="B186" s="136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  <c r="CD186" s="51"/>
      <c r="CE186" s="51"/>
      <c r="CF186" s="51"/>
      <c r="CG186" s="51"/>
      <c r="CH186" s="51"/>
      <c r="CI186" s="51"/>
      <c r="CJ186" s="51"/>
      <c r="CK186" s="51"/>
      <c r="CL186" s="51"/>
      <c r="CM186" s="51"/>
      <c r="CN186" s="51"/>
      <c r="CO186" s="51"/>
      <c r="CP186" s="51"/>
      <c r="CQ186" s="51"/>
      <c r="CR186" s="51"/>
      <c r="CS186" s="51"/>
      <c r="CT186" s="51"/>
      <c r="CU186" s="51"/>
      <c r="CV186" s="51"/>
      <c r="CW186" s="51"/>
      <c r="CX186" s="51"/>
      <c r="CY186" s="51"/>
      <c r="CZ186" s="51"/>
      <c r="DA186" s="51"/>
      <c r="DB186" s="51"/>
      <c r="DC186" s="51"/>
      <c r="DD186" s="51"/>
      <c r="DE186" s="51"/>
      <c r="DF186" s="51"/>
      <c r="DG186" s="51"/>
    </row>
    <row r="187">
      <c r="A187" s="51"/>
      <c r="B187" s="136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  <c r="CD187" s="51"/>
      <c r="CE187" s="51"/>
      <c r="CF187" s="51"/>
      <c r="CG187" s="51"/>
      <c r="CH187" s="51"/>
      <c r="CI187" s="51"/>
      <c r="CJ187" s="51"/>
      <c r="CK187" s="51"/>
      <c r="CL187" s="51"/>
      <c r="CM187" s="51"/>
      <c r="CN187" s="51"/>
      <c r="CO187" s="51"/>
      <c r="CP187" s="51"/>
      <c r="CQ187" s="51"/>
      <c r="CR187" s="51"/>
      <c r="CS187" s="51"/>
      <c r="CT187" s="51"/>
      <c r="CU187" s="51"/>
      <c r="CV187" s="51"/>
      <c r="CW187" s="51"/>
      <c r="CX187" s="51"/>
      <c r="CY187" s="51"/>
      <c r="CZ187" s="51"/>
      <c r="DA187" s="51"/>
      <c r="DB187" s="51"/>
      <c r="DC187" s="51"/>
      <c r="DD187" s="51"/>
      <c r="DE187" s="51"/>
      <c r="DF187" s="51"/>
      <c r="DG187" s="51"/>
    </row>
    <row r="188">
      <c r="A188" s="51"/>
      <c r="B188" s="136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  <c r="CD188" s="51"/>
      <c r="CE188" s="51"/>
      <c r="CF188" s="51"/>
      <c r="CG188" s="51"/>
      <c r="CH188" s="51"/>
      <c r="CI188" s="51"/>
      <c r="CJ188" s="51"/>
      <c r="CK188" s="51"/>
      <c r="CL188" s="51"/>
      <c r="CM188" s="51"/>
      <c r="CN188" s="51"/>
      <c r="CO188" s="51"/>
      <c r="CP188" s="51"/>
      <c r="CQ188" s="51"/>
      <c r="CR188" s="51"/>
      <c r="CS188" s="51"/>
      <c r="CT188" s="51"/>
      <c r="CU188" s="51"/>
      <c r="CV188" s="51"/>
      <c r="CW188" s="51"/>
      <c r="CX188" s="51"/>
      <c r="CY188" s="51"/>
      <c r="CZ188" s="51"/>
      <c r="DA188" s="51"/>
      <c r="DB188" s="51"/>
      <c r="DC188" s="51"/>
      <c r="DD188" s="51"/>
      <c r="DE188" s="51"/>
      <c r="DF188" s="51"/>
      <c r="DG188" s="51"/>
    </row>
    <row r="189">
      <c r="A189" s="51"/>
      <c r="B189" s="136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  <c r="CD189" s="51"/>
      <c r="CE189" s="51"/>
      <c r="CF189" s="51"/>
      <c r="CG189" s="51"/>
      <c r="CH189" s="51"/>
      <c r="CI189" s="51"/>
      <c r="CJ189" s="51"/>
      <c r="CK189" s="51"/>
      <c r="CL189" s="51"/>
      <c r="CM189" s="51"/>
      <c r="CN189" s="51"/>
      <c r="CO189" s="51"/>
      <c r="CP189" s="51"/>
      <c r="CQ189" s="51"/>
      <c r="CR189" s="51"/>
      <c r="CS189" s="51"/>
      <c r="CT189" s="51"/>
      <c r="CU189" s="51"/>
      <c r="CV189" s="51"/>
      <c r="CW189" s="51"/>
      <c r="CX189" s="51"/>
      <c r="CY189" s="51"/>
      <c r="CZ189" s="51"/>
      <c r="DA189" s="51"/>
      <c r="DB189" s="51"/>
      <c r="DC189" s="51"/>
      <c r="DD189" s="51"/>
      <c r="DE189" s="51"/>
      <c r="DF189" s="51"/>
      <c r="DG189" s="51"/>
    </row>
    <row r="190">
      <c r="A190" s="51"/>
      <c r="B190" s="136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  <c r="CD190" s="51"/>
      <c r="CE190" s="51"/>
      <c r="CF190" s="51"/>
      <c r="CG190" s="51"/>
      <c r="CH190" s="51"/>
      <c r="CI190" s="51"/>
      <c r="CJ190" s="51"/>
      <c r="CK190" s="51"/>
      <c r="CL190" s="51"/>
      <c r="CM190" s="51"/>
      <c r="CN190" s="51"/>
      <c r="CO190" s="51"/>
      <c r="CP190" s="51"/>
      <c r="CQ190" s="51"/>
      <c r="CR190" s="51"/>
      <c r="CS190" s="51"/>
      <c r="CT190" s="51"/>
      <c r="CU190" s="51"/>
      <c r="CV190" s="51"/>
      <c r="CW190" s="51"/>
      <c r="CX190" s="51"/>
      <c r="CY190" s="51"/>
      <c r="CZ190" s="51"/>
      <c r="DA190" s="51"/>
      <c r="DB190" s="51"/>
      <c r="DC190" s="51"/>
      <c r="DD190" s="51"/>
      <c r="DE190" s="51"/>
      <c r="DF190" s="51"/>
      <c r="DG190" s="51"/>
    </row>
    <row r="191">
      <c r="A191" s="51"/>
      <c r="B191" s="136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  <c r="CD191" s="51"/>
      <c r="CE191" s="51"/>
      <c r="CF191" s="51"/>
      <c r="CG191" s="51"/>
      <c r="CH191" s="51"/>
      <c r="CI191" s="51"/>
      <c r="CJ191" s="51"/>
      <c r="CK191" s="51"/>
      <c r="CL191" s="51"/>
      <c r="CM191" s="51"/>
      <c r="CN191" s="51"/>
      <c r="CO191" s="51"/>
      <c r="CP191" s="51"/>
      <c r="CQ191" s="51"/>
      <c r="CR191" s="51"/>
      <c r="CS191" s="51"/>
      <c r="CT191" s="51"/>
      <c r="CU191" s="51"/>
      <c r="CV191" s="51"/>
      <c r="CW191" s="51"/>
      <c r="CX191" s="51"/>
      <c r="CY191" s="51"/>
      <c r="CZ191" s="51"/>
      <c r="DA191" s="51"/>
      <c r="DB191" s="51"/>
      <c r="DC191" s="51"/>
      <c r="DD191" s="51"/>
      <c r="DE191" s="51"/>
      <c r="DF191" s="51"/>
      <c r="DG191" s="51"/>
    </row>
    <row r="192">
      <c r="A192" s="51"/>
      <c r="B192" s="136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  <c r="CI192" s="51"/>
      <c r="CJ192" s="51"/>
      <c r="CK192" s="51"/>
      <c r="CL192" s="51"/>
      <c r="CM192" s="51"/>
      <c r="CN192" s="51"/>
      <c r="CO192" s="51"/>
      <c r="CP192" s="51"/>
      <c r="CQ192" s="51"/>
      <c r="CR192" s="51"/>
      <c r="CS192" s="51"/>
      <c r="CT192" s="51"/>
      <c r="CU192" s="51"/>
      <c r="CV192" s="51"/>
      <c r="CW192" s="51"/>
      <c r="CX192" s="51"/>
      <c r="CY192" s="51"/>
      <c r="CZ192" s="51"/>
      <c r="DA192" s="51"/>
      <c r="DB192" s="51"/>
      <c r="DC192" s="51"/>
      <c r="DD192" s="51"/>
      <c r="DE192" s="51"/>
      <c r="DF192" s="51"/>
      <c r="DG192" s="51"/>
    </row>
    <row r="193">
      <c r="A193" s="51"/>
      <c r="B193" s="136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  <c r="CD193" s="51"/>
      <c r="CE193" s="51"/>
      <c r="CF193" s="51"/>
      <c r="CG193" s="51"/>
      <c r="CH193" s="51"/>
      <c r="CI193" s="51"/>
      <c r="CJ193" s="51"/>
      <c r="CK193" s="51"/>
      <c r="CL193" s="51"/>
      <c r="CM193" s="51"/>
      <c r="CN193" s="51"/>
      <c r="CO193" s="51"/>
      <c r="CP193" s="51"/>
      <c r="CQ193" s="51"/>
      <c r="CR193" s="51"/>
      <c r="CS193" s="51"/>
      <c r="CT193" s="51"/>
      <c r="CU193" s="51"/>
      <c r="CV193" s="51"/>
      <c r="CW193" s="51"/>
      <c r="CX193" s="51"/>
      <c r="CY193" s="51"/>
      <c r="CZ193" s="51"/>
      <c r="DA193" s="51"/>
      <c r="DB193" s="51"/>
      <c r="DC193" s="51"/>
      <c r="DD193" s="51"/>
      <c r="DE193" s="51"/>
      <c r="DF193" s="51"/>
      <c r="DG193" s="51"/>
    </row>
    <row r="194">
      <c r="A194" s="51"/>
      <c r="B194" s="136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  <c r="CD194" s="51"/>
      <c r="CE194" s="51"/>
      <c r="CF194" s="51"/>
      <c r="CG194" s="51"/>
      <c r="CH194" s="51"/>
      <c r="CI194" s="51"/>
      <c r="CJ194" s="51"/>
      <c r="CK194" s="51"/>
      <c r="CL194" s="51"/>
      <c r="CM194" s="51"/>
      <c r="CN194" s="51"/>
      <c r="CO194" s="51"/>
      <c r="CP194" s="51"/>
      <c r="CQ194" s="51"/>
      <c r="CR194" s="51"/>
      <c r="CS194" s="51"/>
      <c r="CT194" s="51"/>
      <c r="CU194" s="51"/>
      <c r="CV194" s="51"/>
      <c r="CW194" s="51"/>
      <c r="CX194" s="51"/>
      <c r="CY194" s="51"/>
      <c r="CZ194" s="51"/>
      <c r="DA194" s="51"/>
      <c r="DB194" s="51"/>
      <c r="DC194" s="51"/>
      <c r="DD194" s="51"/>
      <c r="DE194" s="51"/>
      <c r="DF194" s="51"/>
      <c r="DG194" s="51"/>
    </row>
    <row r="195">
      <c r="A195" s="51"/>
      <c r="B195" s="136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  <c r="CD195" s="51"/>
      <c r="CE195" s="51"/>
      <c r="CF195" s="51"/>
      <c r="CG195" s="51"/>
      <c r="CH195" s="51"/>
      <c r="CI195" s="51"/>
      <c r="CJ195" s="51"/>
      <c r="CK195" s="51"/>
      <c r="CL195" s="51"/>
      <c r="CM195" s="51"/>
      <c r="CN195" s="51"/>
      <c r="CO195" s="51"/>
      <c r="CP195" s="51"/>
      <c r="CQ195" s="51"/>
      <c r="CR195" s="51"/>
      <c r="CS195" s="51"/>
      <c r="CT195" s="51"/>
      <c r="CU195" s="51"/>
      <c r="CV195" s="51"/>
      <c r="CW195" s="51"/>
      <c r="CX195" s="51"/>
      <c r="CY195" s="51"/>
      <c r="CZ195" s="51"/>
      <c r="DA195" s="51"/>
      <c r="DB195" s="51"/>
      <c r="DC195" s="51"/>
      <c r="DD195" s="51"/>
      <c r="DE195" s="51"/>
      <c r="DF195" s="51"/>
      <c r="DG195" s="51"/>
    </row>
    <row r="196">
      <c r="A196" s="51"/>
      <c r="B196" s="136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  <c r="CD196" s="51"/>
      <c r="CE196" s="51"/>
      <c r="CF196" s="51"/>
      <c r="CG196" s="51"/>
      <c r="CH196" s="51"/>
      <c r="CI196" s="51"/>
      <c r="CJ196" s="51"/>
      <c r="CK196" s="51"/>
      <c r="CL196" s="51"/>
      <c r="CM196" s="51"/>
      <c r="CN196" s="51"/>
      <c r="CO196" s="51"/>
      <c r="CP196" s="51"/>
      <c r="CQ196" s="51"/>
      <c r="CR196" s="51"/>
      <c r="CS196" s="51"/>
      <c r="CT196" s="51"/>
      <c r="CU196" s="51"/>
      <c r="CV196" s="51"/>
      <c r="CW196" s="51"/>
      <c r="CX196" s="51"/>
      <c r="CY196" s="51"/>
      <c r="CZ196" s="51"/>
      <c r="DA196" s="51"/>
      <c r="DB196" s="51"/>
      <c r="DC196" s="51"/>
      <c r="DD196" s="51"/>
      <c r="DE196" s="51"/>
      <c r="DF196" s="51"/>
      <c r="DG196" s="51"/>
    </row>
    <row r="197">
      <c r="A197" s="51"/>
      <c r="B197" s="136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  <c r="CI197" s="51"/>
      <c r="CJ197" s="51"/>
      <c r="CK197" s="51"/>
      <c r="CL197" s="51"/>
      <c r="CM197" s="51"/>
      <c r="CN197" s="51"/>
      <c r="CO197" s="51"/>
      <c r="CP197" s="51"/>
      <c r="CQ197" s="51"/>
      <c r="CR197" s="51"/>
      <c r="CS197" s="51"/>
      <c r="CT197" s="51"/>
      <c r="CU197" s="51"/>
      <c r="CV197" s="51"/>
      <c r="CW197" s="51"/>
      <c r="CX197" s="51"/>
      <c r="CY197" s="51"/>
      <c r="CZ197" s="51"/>
      <c r="DA197" s="51"/>
      <c r="DB197" s="51"/>
      <c r="DC197" s="51"/>
      <c r="DD197" s="51"/>
      <c r="DE197" s="51"/>
      <c r="DF197" s="51"/>
      <c r="DG197" s="51"/>
    </row>
    <row r="198">
      <c r="A198" s="51"/>
      <c r="B198" s="136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  <c r="CD198" s="51"/>
      <c r="CE198" s="51"/>
      <c r="CF198" s="51"/>
      <c r="CG198" s="51"/>
      <c r="CH198" s="51"/>
      <c r="CI198" s="51"/>
      <c r="CJ198" s="51"/>
      <c r="CK198" s="51"/>
      <c r="CL198" s="51"/>
      <c r="CM198" s="51"/>
      <c r="CN198" s="51"/>
      <c r="CO198" s="51"/>
      <c r="CP198" s="51"/>
      <c r="CQ198" s="51"/>
      <c r="CR198" s="51"/>
      <c r="CS198" s="51"/>
      <c r="CT198" s="51"/>
      <c r="CU198" s="51"/>
      <c r="CV198" s="51"/>
      <c r="CW198" s="51"/>
      <c r="CX198" s="51"/>
      <c r="CY198" s="51"/>
      <c r="CZ198" s="51"/>
      <c r="DA198" s="51"/>
      <c r="DB198" s="51"/>
      <c r="DC198" s="51"/>
      <c r="DD198" s="51"/>
      <c r="DE198" s="51"/>
      <c r="DF198" s="51"/>
      <c r="DG198" s="51"/>
    </row>
    <row r="199">
      <c r="A199" s="51"/>
      <c r="B199" s="136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  <c r="CD199" s="51"/>
      <c r="CE199" s="51"/>
      <c r="CF199" s="51"/>
      <c r="CG199" s="51"/>
      <c r="CH199" s="51"/>
      <c r="CI199" s="51"/>
      <c r="CJ199" s="51"/>
      <c r="CK199" s="51"/>
      <c r="CL199" s="51"/>
      <c r="CM199" s="51"/>
      <c r="CN199" s="51"/>
      <c r="CO199" s="51"/>
      <c r="CP199" s="51"/>
      <c r="CQ199" s="51"/>
      <c r="CR199" s="51"/>
      <c r="CS199" s="51"/>
      <c r="CT199" s="51"/>
      <c r="CU199" s="51"/>
      <c r="CV199" s="51"/>
      <c r="CW199" s="51"/>
      <c r="CX199" s="51"/>
      <c r="CY199" s="51"/>
      <c r="CZ199" s="51"/>
      <c r="DA199" s="51"/>
      <c r="DB199" s="51"/>
      <c r="DC199" s="51"/>
      <c r="DD199" s="51"/>
      <c r="DE199" s="51"/>
      <c r="DF199" s="51"/>
      <c r="DG199" s="51"/>
    </row>
    <row r="200">
      <c r="A200" s="51"/>
      <c r="B200" s="136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1"/>
      <c r="CE200" s="51"/>
      <c r="CF200" s="51"/>
      <c r="CG200" s="51"/>
      <c r="CH200" s="51"/>
      <c r="CI200" s="51"/>
      <c r="CJ200" s="51"/>
      <c r="CK200" s="51"/>
      <c r="CL200" s="51"/>
      <c r="CM200" s="51"/>
      <c r="CN200" s="51"/>
      <c r="CO200" s="51"/>
      <c r="CP200" s="51"/>
      <c r="CQ200" s="51"/>
      <c r="CR200" s="51"/>
      <c r="CS200" s="51"/>
      <c r="CT200" s="51"/>
      <c r="CU200" s="51"/>
      <c r="CV200" s="51"/>
      <c r="CW200" s="51"/>
      <c r="CX200" s="51"/>
      <c r="CY200" s="51"/>
      <c r="CZ200" s="51"/>
      <c r="DA200" s="51"/>
      <c r="DB200" s="51"/>
      <c r="DC200" s="51"/>
      <c r="DD200" s="51"/>
      <c r="DE200" s="51"/>
      <c r="DF200" s="51"/>
      <c r="DG200" s="51"/>
    </row>
    <row r="201">
      <c r="A201" s="51"/>
      <c r="B201" s="136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51"/>
      <c r="CE201" s="51"/>
      <c r="CF201" s="51"/>
      <c r="CG201" s="51"/>
      <c r="CH201" s="51"/>
      <c r="CI201" s="51"/>
      <c r="CJ201" s="51"/>
      <c r="CK201" s="51"/>
      <c r="CL201" s="51"/>
      <c r="CM201" s="51"/>
      <c r="CN201" s="51"/>
      <c r="CO201" s="51"/>
      <c r="CP201" s="51"/>
      <c r="CQ201" s="51"/>
      <c r="CR201" s="51"/>
      <c r="CS201" s="51"/>
      <c r="CT201" s="51"/>
      <c r="CU201" s="51"/>
      <c r="CV201" s="51"/>
      <c r="CW201" s="51"/>
      <c r="CX201" s="51"/>
      <c r="CY201" s="51"/>
      <c r="CZ201" s="51"/>
      <c r="DA201" s="51"/>
      <c r="DB201" s="51"/>
      <c r="DC201" s="51"/>
      <c r="DD201" s="51"/>
      <c r="DE201" s="51"/>
      <c r="DF201" s="51"/>
      <c r="DG201" s="51"/>
    </row>
    <row r="202">
      <c r="A202" s="51"/>
      <c r="B202" s="136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  <c r="CD202" s="51"/>
      <c r="CE202" s="51"/>
      <c r="CF202" s="51"/>
      <c r="CG202" s="51"/>
      <c r="CH202" s="51"/>
      <c r="CI202" s="51"/>
      <c r="CJ202" s="51"/>
      <c r="CK202" s="51"/>
      <c r="CL202" s="51"/>
      <c r="CM202" s="51"/>
      <c r="CN202" s="51"/>
      <c r="CO202" s="51"/>
      <c r="CP202" s="51"/>
      <c r="CQ202" s="51"/>
      <c r="CR202" s="51"/>
      <c r="CS202" s="51"/>
      <c r="CT202" s="51"/>
      <c r="CU202" s="51"/>
      <c r="CV202" s="51"/>
      <c r="CW202" s="51"/>
      <c r="CX202" s="51"/>
      <c r="CY202" s="51"/>
      <c r="CZ202" s="51"/>
      <c r="DA202" s="51"/>
      <c r="DB202" s="51"/>
      <c r="DC202" s="51"/>
      <c r="DD202" s="51"/>
      <c r="DE202" s="51"/>
      <c r="DF202" s="51"/>
      <c r="DG202" s="51"/>
    </row>
    <row r="203">
      <c r="A203" s="51"/>
      <c r="B203" s="136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  <c r="CI203" s="51"/>
      <c r="CJ203" s="51"/>
      <c r="CK203" s="51"/>
      <c r="CL203" s="51"/>
      <c r="CM203" s="51"/>
      <c r="CN203" s="51"/>
      <c r="CO203" s="51"/>
      <c r="CP203" s="51"/>
      <c r="CQ203" s="51"/>
      <c r="CR203" s="51"/>
      <c r="CS203" s="51"/>
      <c r="CT203" s="51"/>
      <c r="CU203" s="51"/>
      <c r="CV203" s="51"/>
      <c r="CW203" s="51"/>
      <c r="CX203" s="51"/>
      <c r="CY203" s="51"/>
      <c r="CZ203" s="51"/>
      <c r="DA203" s="51"/>
      <c r="DB203" s="51"/>
      <c r="DC203" s="51"/>
      <c r="DD203" s="51"/>
      <c r="DE203" s="51"/>
      <c r="DF203" s="51"/>
      <c r="DG203" s="51"/>
    </row>
    <row r="204">
      <c r="A204" s="51"/>
      <c r="B204" s="136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  <c r="CD204" s="51"/>
      <c r="CE204" s="51"/>
      <c r="CF204" s="51"/>
      <c r="CG204" s="51"/>
      <c r="CH204" s="51"/>
      <c r="CI204" s="51"/>
      <c r="CJ204" s="51"/>
      <c r="CK204" s="51"/>
      <c r="CL204" s="51"/>
      <c r="CM204" s="51"/>
      <c r="CN204" s="51"/>
      <c r="CO204" s="51"/>
      <c r="CP204" s="51"/>
      <c r="CQ204" s="51"/>
      <c r="CR204" s="51"/>
      <c r="CS204" s="51"/>
      <c r="CT204" s="51"/>
      <c r="CU204" s="51"/>
      <c r="CV204" s="51"/>
      <c r="CW204" s="51"/>
      <c r="CX204" s="51"/>
      <c r="CY204" s="51"/>
      <c r="CZ204" s="51"/>
      <c r="DA204" s="51"/>
      <c r="DB204" s="51"/>
      <c r="DC204" s="51"/>
      <c r="DD204" s="51"/>
      <c r="DE204" s="51"/>
      <c r="DF204" s="51"/>
      <c r="DG204" s="51"/>
    </row>
    <row r="205">
      <c r="A205" s="51"/>
      <c r="B205" s="136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  <c r="CD205" s="51"/>
      <c r="CE205" s="51"/>
      <c r="CF205" s="51"/>
      <c r="CG205" s="51"/>
      <c r="CH205" s="51"/>
      <c r="CI205" s="51"/>
      <c r="CJ205" s="51"/>
      <c r="CK205" s="51"/>
      <c r="CL205" s="51"/>
      <c r="CM205" s="51"/>
      <c r="CN205" s="51"/>
      <c r="CO205" s="51"/>
      <c r="CP205" s="51"/>
      <c r="CQ205" s="51"/>
      <c r="CR205" s="51"/>
      <c r="CS205" s="51"/>
      <c r="CT205" s="51"/>
      <c r="CU205" s="51"/>
      <c r="CV205" s="51"/>
      <c r="CW205" s="51"/>
      <c r="CX205" s="51"/>
      <c r="CY205" s="51"/>
      <c r="CZ205" s="51"/>
      <c r="DA205" s="51"/>
      <c r="DB205" s="51"/>
      <c r="DC205" s="51"/>
      <c r="DD205" s="51"/>
      <c r="DE205" s="51"/>
      <c r="DF205" s="51"/>
      <c r="DG205" s="51"/>
    </row>
    <row r="206">
      <c r="A206" s="51"/>
      <c r="B206" s="136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  <c r="CI206" s="51"/>
      <c r="CJ206" s="51"/>
      <c r="CK206" s="51"/>
      <c r="CL206" s="51"/>
      <c r="CM206" s="51"/>
      <c r="CN206" s="51"/>
      <c r="CO206" s="51"/>
      <c r="CP206" s="51"/>
      <c r="CQ206" s="51"/>
      <c r="CR206" s="51"/>
      <c r="CS206" s="51"/>
      <c r="CT206" s="51"/>
      <c r="CU206" s="51"/>
      <c r="CV206" s="51"/>
      <c r="CW206" s="51"/>
      <c r="CX206" s="51"/>
      <c r="CY206" s="51"/>
      <c r="CZ206" s="51"/>
      <c r="DA206" s="51"/>
      <c r="DB206" s="51"/>
      <c r="DC206" s="51"/>
      <c r="DD206" s="51"/>
      <c r="DE206" s="51"/>
      <c r="DF206" s="51"/>
      <c r="DG206" s="51"/>
    </row>
    <row r="207">
      <c r="A207" s="51"/>
      <c r="B207" s="136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  <c r="CD207" s="51"/>
      <c r="CE207" s="51"/>
      <c r="CF207" s="51"/>
      <c r="CG207" s="51"/>
      <c r="CH207" s="51"/>
      <c r="CI207" s="51"/>
      <c r="CJ207" s="51"/>
      <c r="CK207" s="51"/>
      <c r="CL207" s="51"/>
      <c r="CM207" s="51"/>
      <c r="CN207" s="51"/>
      <c r="CO207" s="51"/>
      <c r="CP207" s="51"/>
      <c r="CQ207" s="51"/>
      <c r="CR207" s="51"/>
      <c r="CS207" s="51"/>
      <c r="CT207" s="51"/>
      <c r="CU207" s="51"/>
      <c r="CV207" s="51"/>
      <c r="CW207" s="51"/>
      <c r="CX207" s="51"/>
      <c r="CY207" s="51"/>
      <c r="CZ207" s="51"/>
      <c r="DA207" s="51"/>
      <c r="DB207" s="51"/>
      <c r="DC207" s="51"/>
      <c r="DD207" s="51"/>
      <c r="DE207" s="51"/>
      <c r="DF207" s="51"/>
      <c r="DG207" s="51"/>
    </row>
    <row r="208">
      <c r="A208" s="51"/>
      <c r="B208" s="136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  <c r="CD208" s="51"/>
      <c r="CE208" s="51"/>
      <c r="CF208" s="51"/>
      <c r="CG208" s="51"/>
      <c r="CH208" s="51"/>
      <c r="CI208" s="51"/>
      <c r="CJ208" s="51"/>
      <c r="CK208" s="51"/>
      <c r="CL208" s="51"/>
      <c r="CM208" s="51"/>
      <c r="CN208" s="51"/>
      <c r="CO208" s="51"/>
      <c r="CP208" s="51"/>
      <c r="CQ208" s="51"/>
      <c r="CR208" s="51"/>
      <c r="CS208" s="51"/>
      <c r="CT208" s="51"/>
      <c r="CU208" s="51"/>
      <c r="CV208" s="51"/>
      <c r="CW208" s="51"/>
      <c r="CX208" s="51"/>
      <c r="CY208" s="51"/>
      <c r="CZ208" s="51"/>
      <c r="DA208" s="51"/>
      <c r="DB208" s="51"/>
      <c r="DC208" s="51"/>
      <c r="DD208" s="51"/>
      <c r="DE208" s="51"/>
      <c r="DF208" s="51"/>
      <c r="DG208" s="51"/>
    </row>
    <row r="209">
      <c r="A209" s="51"/>
      <c r="B209" s="136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  <c r="CD209" s="51"/>
      <c r="CE209" s="51"/>
      <c r="CF209" s="51"/>
      <c r="CG209" s="51"/>
      <c r="CH209" s="51"/>
      <c r="CI209" s="51"/>
      <c r="CJ209" s="51"/>
      <c r="CK209" s="51"/>
      <c r="CL209" s="51"/>
      <c r="CM209" s="51"/>
      <c r="CN209" s="51"/>
      <c r="CO209" s="51"/>
      <c r="CP209" s="51"/>
      <c r="CQ209" s="51"/>
      <c r="CR209" s="51"/>
      <c r="CS209" s="51"/>
      <c r="CT209" s="51"/>
      <c r="CU209" s="51"/>
      <c r="CV209" s="51"/>
      <c r="CW209" s="51"/>
      <c r="CX209" s="51"/>
      <c r="CY209" s="51"/>
      <c r="CZ209" s="51"/>
      <c r="DA209" s="51"/>
      <c r="DB209" s="51"/>
      <c r="DC209" s="51"/>
      <c r="DD209" s="51"/>
      <c r="DE209" s="51"/>
      <c r="DF209" s="51"/>
      <c r="DG209" s="51"/>
    </row>
    <row r="210">
      <c r="A210" s="51"/>
      <c r="B210" s="136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  <c r="CD210" s="51"/>
      <c r="CE210" s="51"/>
      <c r="CF210" s="51"/>
      <c r="CG210" s="51"/>
      <c r="CH210" s="51"/>
      <c r="CI210" s="51"/>
      <c r="CJ210" s="51"/>
      <c r="CK210" s="51"/>
      <c r="CL210" s="51"/>
      <c r="CM210" s="51"/>
      <c r="CN210" s="51"/>
      <c r="CO210" s="51"/>
      <c r="CP210" s="51"/>
      <c r="CQ210" s="51"/>
      <c r="CR210" s="51"/>
      <c r="CS210" s="51"/>
      <c r="CT210" s="51"/>
      <c r="CU210" s="51"/>
      <c r="CV210" s="51"/>
      <c r="CW210" s="51"/>
      <c r="CX210" s="51"/>
      <c r="CY210" s="51"/>
      <c r="CZ210" s="51"/>
      <c r="DA210" s="51"/>
      <c r="DB210" s="51"/>
      <c r="DC210" s="51"/>
      <c r="DD210" s="51"/>
      <c r="DE210" s="51"/>
      <c r="DF210" s="51"/>
      <c r="DG210" s="51"/>
    </row>
    <row r="211">
      <c r="A211" s="51"/>
      <c r="B211" s="136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  <c r="CD211" s="51"/>
      <c r="CE211" s="51"/>
      <c r="CF211" s="51"/>
      <c r="CG211" s="51"/>
      <c r="CH211" s="51"/>
      <c r="CI211" s="51"/>
      <c r="CJ211" s="51"/>
      <c r="CK211" s="51"/>
      <c r="CL211" s="51"/>
      <c r="CM211" s="51"/>
      <c r="CN211" s="51"/>
      <c r="CO211" s="51"/>
      <c r="CP211" s="51"/>
      <c r="CQ211" s="51"/>
      <c r="CR211" s="51"/>
      <c r="CS211" s="51"/>
      <c r="CT211" s="51"/>
      <c r="CU211" s="51"/>
      <c r="CV211" s="51"/>
      <c r="CW211" s="51"/>
      <c r="CX211" s="51"/>
      <c r="CY211" s="51"/>
      <c r="CZ211" s="51"/>
      <c r="DA211" s="51"/>
      <c r="DB211" s="51"/>
      <c r="DC211" s="51"/>
      <c r="DD211" s="51"/>
      <c r="DE211" s="51"/>
      <c r="DF211" s="51"/>
      <c r="DG211" s="51"/>
    </row>
    <row r="212">
      <c r="A212" s="51"/>
      <c r="B212" s="136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  <c r="CD212" s="51"/>
      <c r="CE212" s="51"/>
      <c r="CF212" s="51"/>
      <c r="CG212" s="51"/>
      <c r="CH212" s="51"/>
      <c r="CI212" s="51"/>
      <c r="CJ212" s="51"/>
      <c r="CK212" s="51"/>
      <c r="CL212" s="51"/>
      <c r="CM212" s="51"/>
      <c r="CN212" s="51"/>
      <c r="CO212" s="51"/>
      <c r="CP212" s="51"/>
      <c r="CQ212" s="51"/>
      <c r="CR212" s="51"/>
      <c r="CS212" s="51"/>
      <c r="CT212" s="51"/>
      <c r="CU212" s="51"/>
      <c r="CV212" s="51"/>
      <c r="CW212" s="51"/>
      <c r="CX212" s="51"/>
      <c r="CY212" s="51"/>
      <c r="CZ212" s="51"/>
      <c r="DA212" s="51"/>
      <c r="DB212" s="51"/>
      <c r="DC212" s="51"/>
      <c r="DD212" s="51"/>
      <c r="DE212" s="51"/>
      <c r="DF212" s="51"/>
      <c r="DG212" s="51"/>
    </row>
    <row r="213">
      <c r="A213" s="51"/>
      <c r="B213" s="136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  <c r="CD213" s="51"/>
      <c r="CE213" s="51"/>
      <c r="CF213" s="51"/>
      <c r="CG213" s="51"/>
      <c r="CH213" s="51"/>
      <c r="CI213" s="51"/>
      <c r="CJ213" s="51"/>
      <c r="CK213" s="51"/>
      <c r="CL213" s="51"/>
      <c r="CM213" s="51"/>
      <c r="CN213" s="51"/>
      <c r="CO213" s="51"/>
      <c r="CP213" s="51"/>
      <c r="CQ213" s="51"/>
      <c r="CR213" s="51"/>
      <c r="CS213" s="51"/>
      <c r="CT213" s="51"/>
      <c r="CU213" s="51"/>
      <c r="CV213" s="51"/>
      <c r="CW213" s="51"/>
      <c r="CX213" s="51"/>
      <c r="CY213" s="51"/>
      <c r="CZ213" s="51"/>
      <c r="DA213" s="51"/>
      <c r="DB213" s="51"/>
      <c r="DC213" s="51"/>
      <c r="DD213" s="51"/>
      <c r="DE213" s="51"/>
      <c r="DF213" s="51"/>
      <c r="DG213" s="51"/>
    </row>
    <row r="214">
      <c r="A214" s="51"/>
      <c r="B214" s="136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  <c r="CD214" s="51"/>
      <c r="CE214" s="51"/>
      <c r="CF214" s="51"/>
      <c r="CG214" s="51"/>
      <c r="CH214" s="51"/>
      <c r="CI214" s="51"/>
      <c r="CJ214" s="51"/>
      <c r="CK214" s="51"/>
      <c r="CL214" s="51"/>
      <c r="CM214" s="51"/>
      <c r="CN214" s="51"/>
      <c r="CO214" s="51"/>
      <c r="CP214" s="51"/>
      <c r="CQ214" s="51"/>
      <c r="CR214" s="51"/>
      <c r="CS214" s="51"/>
      <c r="CT214" s="51"/>
      <c r="CU214" s="51"/>
      <c r="CV214" s="51"/>
      <c r="CW214" s="51"/>
      <c r="CX214" s="51"/>
      <c r="CY214" s="51"/>
      <c r="CZ214" s="51"/>
      <c r="DA214" s="51"/>
      <c r="DB214" s="51"/>
      <c r="DC214" s="51"/>
      <c r="DD214" s="51"/>
      <c r="DE214" s="51"/>
      <c r="DF214" s="51"/>
      <c r="DG214" s="51"/>
    </row>
    <row r="215">
      <c r="A215" s="51"/>
      <c r="B215" s="136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  <c r="CD215" s="51"/>
      <c r="CE215" s="51"/>
      <c r="CF215" s="51"/>
      <c r="CG215" s="51"/>
      <c r="CH215" s="51"/>
      <c r="CI215" s="51"/>
      <c r="CJ215" s="51"/>
      <c r="CK215" s="51"/>
      <c r="CL215" s="51"/>
      <c r="CM215" s="51"/>
      <c r="CN215" s="51"/>
      <c r="CO215" s="51"/>
      <c r="CP215" s="51"/>
      <c r="CQ215" s="51"/>
      <c r="CR215" s="51"/>
      <c r="CS215" s="51"/>
      <c r="CT215" s="51"/>
      <c r="CU215" s="51"/>
      <c r="CV215" s="51"/>
      <c r="CW215" s="51"/>
      <c r="CX215" s="51"/>
      <c r="CY215" s="51"/>
      <c r="CZ215" s="51"/>
      <c r="DA215" s="51"/>
      <c r="DB215" s="51"/>
      <c r="DC215" s="51"/>
      <c r="DD215" s="51"/>
      <c r="DE215" s="51"/>
      <c r="DF215" s="51"/>
      <c r="DG215" s="51"/>
    </row>
    <row r="216">
      <c r="A216" s="51"/>
      <c r="B216" s="136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  <c r="CD216" s="51"/>
      <c r="CE216" s="51"/>
      <c r="CF216" s="51"/>
      <c r="CG216" s="51"/>
      <c r="CH216" s="51"/>
      <c r="CI216" s="51"/>
      <c r="CJ216" s="51"/>
      <c r="CK216" s="51"/>
      <c r="CL216" s="51"/>
      <c r="CM216" s="51"/>
      <c r="CN216" s="51"/>
      <c r="CO216" s="51"/>
      <c r="CP216" s="51"/>
      <c r="CQ216" s="51"/>
      <c r="CR216" s="51"/>
      <c r="CS216" s="51"/>
      <c r="CT216" s="51"/>
      <c r="CU216" s="51"/>
      <c r="CV216" s="51"/>
      <c r="CW216" s="51"/>
      <c r="CX216" s="51"/>
      <c r="CY216" s="51"/>
      <c r="CZ216" s="51"/>
      <c r="DA216" s="51"/>
      <c r="DB216" s="51"/>
      <c r="DC216" s="51"/>
      <c r="DD216" s="51"/>
      <c r="DE216" s="51"/>
      <c r="DF216" s="51"/>
      <c r="DG216" s="51"/>
    </row>
    <row r="217">
      <c r="A217" s="51"/>
      <c r="B217" s="136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  <c r="CD217" s="51"/>
      <c r="CE217" s="51"/>
      <c r="CF217" s="51"/>
      <c r="CG217" s="51"/>
      <c r="CH217" s="51"/>
      <c r="CI217" s="51"/>
      <c r="CJ217" s="51"/>
      <c r="CK217" s="51"/>
      <c r="CL217" s="51"/>
      <c r="CM217" s="51"/>
      <c r="CN217" s="51"/>
      <c r="CO217" s="51"/>
      <c r="CP217" s="51"/>
      <c r="CQ217" s="51"/>
      <c r="CR217" s="51"/>
      <c r="CS217" s="51"/>
      <c r="CT217" s="51"/>
      <c r="CU217" s="51"/>
      <c r="CV217" s="51"/>
      <c r="CW217" s="51"/>
      <c r="CX217" s="51"/>
      <c r="CY217" s="51"/>
      <c r="CZ217" s="51"/>
      <c r="DA217" s="51"/>
      <c r="DB217" s="51"/>
      <c r="DC217" s="51"/>
      <c r="DD217" s="51"/>
      <c r="DE217" s="51"/>
      <c r="DF217" s="51"/>
      <c r="DG217" s="51"/>
    </row>
    <row r="218">
      <c r="A218" s="51"/>
      <c r="B218" s="136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  <c r="BR218" s="51"/>
      <c r="BS218" s="51"/>
      <c r="BT218" s="51"/>
      <c r="BU218" s="51"/>
      <c r="BV218" s="51"/>
      <c r="BW218" s="51"/>
      <c r="BX218" s="51"/>
      <c r="BY218" s="51"/>
      <c r="BZ218" s="51"/>
      <c r="CA218" s="51"/>
      <c r="CB218" s="51"/>
      <c r="CC218" s="51"/>
      <c r="CD218" s="51"/>
      <c r="CE218" s="51"/>
      <c r="CF218" s="51"/>
      <c r="CG218" s="51"/>
      <c r="CH218" s="51"/>
      <c r="CI218" s="51"/>
      <c r="CJ218" s="51"/>
      <c r="CK218" s="51"/>
      <c r="CL218" s="51"/>
      <c r="CM218" s="51"/>
      <c r="CN218" s="51"/>
      <c r="CO218" s="51"/>
      <c r="CP218" s="51"/>
      <c r="CQ218" s="51"/>
      <c r="CR218" s="51"/>
      <c r="CS218" s="51"/>
      <c r="CT218" s="51"/>
      <c r="CU218" s="51"/>
      <c r="CV218" s="51"/>
      <c r="CW218" s="51"/>
      <c r="CX218" s="51"/>
      <c r="CY218" s="51"/>
      <c r="CZ218" s="51"/>
      <c r="DA218" s="51"/>
      <c r="DB218" s="51"/>
      <c r="DC218" s="51"/>
      <c r="DD218" s="51"/>
      <c r="DE218" s="51"/>
      <c r="DF218" s="51"/>
      <c r="DG218" s="51"/>
    </row>
    <row r="219">
      <c r="A219" s="51"/>
      <c r="B219" s="136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  <c r="BR219" s="51"/>
      <c r="BS219" s="51"/>
      <c r="BT219" s="51"/>
      <c r="BU219" s="51"/>
      <c r="BV219" s="51"/>
      <c r="BW219" s="51"/>
      <c r="BX219" s="51"/>
      <c r="BY219" s="51"/>
      <c r="BZ219" s="51"/>
      <c r="CA219" s="51"/>
      <c r="CB219" s="51"/>
      <c r="CC219" s="51"/>
      <c r="CD219" s="51"/>
      <c r="CE219" s="51"/>
      <c r="CF219" s="51"/>
      <c r="CG219" s="51"/>
      <c r="CH219" s="51"/>
      <c r="CI219" s="51"/>
      <c r="CJ219" s="51"/>
      <c r="CK219" s="51"/>
      <c r="CL219" s="51"/>
      <c r="CM219" s="51"/>
      <c r="CN219" s="51"/>
      <c r="CO219" s="51"/>
      <c r="CP219" s="51"/>
      <c r="CQ219" s="51"/>
      <c r="CR219" s="51"/>
      <c r="CS219" s="51"/>
      <c r="CT219" s="51"/>
      <c r="CU219" s="51"/>
      <c r="CV219" s="51"/>
      <c r="CW219" s="51"/>
      <c r="CX219" s="51"/>
      <c r="CY219" s="51"/>
      <c r="CZ219" s="51"/>
      <c r="DA219" s="51"/>
      <c r="DB219" s="51"/>
      <c r="DC219" s="51"/>
      <c r="DD219" s="51"/>
      <c r="DE219" s="51"/>
      <c r="DF219" s="51"/>
      <c r="DG219" s="51"/>
    </row>
    <row r="220">
      <c r="A220" s="51"/>
      <c r="B220" s="136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51"/>
      <c r="BS220" s="51"/>
      <c r="BT220" s="51"/>
      <c r="BU220" s="51"/>
      <c r="BV220" s="51"/>
      <c r="BW220" s="51"/>
      <c r="BX220" s="51"/>
      <c r="BY220" s="51"/>
      <c r="BZ220" s="51"/>
      <c r="CA220" s="51"/>
      <c r="CB220" s="51"/>
      <c r="CC220" s="51"/>
      <c r="CD220" s="51"/>
      <c r="CE220" s="51"/>
      <c r="CF220" s="51"/>
      <c r="CG220" s="51"/>
      <c r="CH220" s="51"/>
      <c r="CI220" s="51"/>
      <c r="CJ220" s="51"/>
      <c r="CK220" s="51"/>
      <c r="CL220" s="51"/>
      <c r="CM220" s="51"/>
      <c r="CN220" s="51"/>
      <c r="CO220" s="51"/>
      <c r="CP220" s="51"/>
      <c r="CQ220" s="51"/>
      <c r="CR220" s="51"/>
      <c r="CS220" s="51"/>
      <c r="CT220" s="51"/>
      <c r="CU220" s="51"/>
      <c r="CV220" s="51"/>
      <c r="CW220" s="51"/>
      <c r="CX220" s="51"/>
      <c r="CY220" s="51"/>
      <c r="CZ220" s="51"/>
      <c r="DA220" s="51"/>
      <c r="DB220" s="51"/>
      <c r="DC220" s="51"/>
      <c r="DD220" s="51"/>
      <c r="DE220" s="51"/>
      <c r="DF220" s="51"/>
      <c r="DG220" s="51"/>
    </row>
    <row r="221">
      <c r="A221" s="51"/>
      <c r="B221" s="136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51"/>
      <c r="CD221" s="51"/>
      <c r="CE221" s="51"/>
      <c r="CF221" s="51"/>
      <c r="CG221" s="51"/>
      <c r="CH221" s="51"/>
      <c r="CI221" s="51"/>
      <c r="CJ221" s="51"/>
      <c r="CK221" s="51"/>
      <c r="CL221" s="51"/>
      <c r="CM221" s="51"/>
      <c r="CN221" s="51"/>
      <c r="CO221" s="51"/>
      <c r="CP221" s="51"/>
      <c r="CQ221" s="51"/>
      <c r="CR221" s="51"/>
      <c r="CS221" s="51"/>
      <c r="CT221" s="51"/>
      <c r="CU221" s="51"/>
      <c r="CV221" s="51"/>
      <c r="CW221" s="51"/>
      <c r="CX221" s="51"/>
      <c r="CY221" s="51"/>
      <c r="CZ221" s="51"/>
      <c r="DA221" s="51"/>
      <c r="DB221" s="51"/>
      <c r="DC221" s="51"/>
      <c r="DD221" s="51"/>
      <c r="DE221" s="51"/>
      <c r="DF221" s="51"/>
      <c r="DG221" s="51"/>
    </row>
    <row r="222">
      <c r="A222" s="51"/>
      <c r="B222" s="136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51"/>
      <c r="CG222" s="51"/>
      <c r="CH222" s="51"/>
      <c r="CI222" s="51"/>
      <c r="CJ222" s="51"/>
      <c r="CK222" s="51"/>
      <c r="CL222" s="51"/>
      <c r="CM222" s="51"/>
      <c r="CN222" s="51"/>
      <c r="CO222" s="51"/>
      <c r="CP222" s="51"/>
      <c r="CQ222" s="51"/>
      <c r="CR222" s="51"/>
      <c r="CS222" s="51"/>
      <c r="CT222" s="51"/>
      <c r="CU222" s="51"/>
      <c r="CV222" s="51"/>
      <c r="CW222" s="51"/>
      <c r="CX222" s="51"/>
      <c r="CY222" s="51"/>
      <c r="CZ222" s="51"/>
      <c r="DA222" s="51"/>
      <c r="DB222" s="51"/>
      <c r="DC222" s="51"/>
      <c r="DD222" s="51"/>
      <c r="DE222" s="51"/>
      <c r="DF222" s="51"/>
      <c r="DG222" s="51"/>
    </row>
    <row r="223">
      <c r="A223" s="51"/>
      <c r="B223" s="136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51"/>
      <c r="CG223" s="51"/>
      <c r="CH223" s="51"/>
      <c r="CI223" s="51"/>
      <c r="CJ223" s="51"/>
      <c r="CK223" s="51"/>
      <c r="CL223" s="51"/>
      <c r="CM223" s="51"/>
      <c r="CN223" s="51"/>
      <c r="CO223" s="51"/>
      <c r="CP223" s="51"/>
      <c r="CQ223" s="51"/>
      <c r="CR223" s="51"/>
      <c r="CS223" s="51"/>
      <c r="CT223" s="51"/>
      <c r="CU223" s="51"/>
      <c r="CV223" s="51"/>
      <c r="CW223" s="51"/>
      <c r="CX223" s="51"/>
      <c r="CY223" s="51"/>
      <c r="CZ223" s="51"/>
      <c r="DA223" s="51"/>
      <c r="DB223" s="51"/>
      <c r="DC223" s="51"/>
      <c r="DD223" s="51"/>
      <c r="DE223" s="51"/>
      <c r="DF223" s="51"/>
      <c r="DG223" s="51"/>
    </row>
    <row r="224">
      <c r="A224" s="51"/>
      <c r="B224" s="136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  <c r="CI224" s="51"/>
      <c r="CJ224" s="51"/>
      <c r="CK224" s="51"/>
      <c r="CL224" s="51"/>
      <c r="CM224" s="51"/>
      <c r="CN224" s="51"/>
      <c r="CO224" s="51"/>
      <c r="CP224" s="51"/>
      <c r="CQ224" s="51"/>
      <c r="CR224" s="51"/>
      <c r="CS224" s="51"/>
      <c r="CT224" s="51"/>
      <c r="CU224" s="51"/>
      <c r="CV224" s="51"/>
      <c r="CW224" s="51"/>
      <c r="CX224" s="51"/>
      <c r="CY224" s="51"/>
      <c r="CZ224" s="51"/>
      <c r="DA224" s="51"/>
      <c r="DB224" s="51"/>
      <c r="DC224" s="51"/>
      <c r="DD224" s="51"/>
      <c r="DE224" s="51"/>
      <c r="DF224" s="51"/>
      <c r="DG224" s="51"/>
    </row>
    <row r="225">
      <c r="A225" s="51"/>
      <c r="B225" s="136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  <c r="BT225" s="51"/>
      <c r="BU225" s="51"/>
      <c r="BV225" s="51"/>
      <c r="BW225" s="51"/>
      <c r="BX225" s="51"/>
      <c r="BY225" s="51"/>
      <c r="BZ225" s="51"/>
      <c r="CA225" s="51"/>
      <c r="CB225" s="51"/>
      <c r="CC225" s="51"/>
      <c r="CD225" s="51"/>
      <c r="CE225" s="51"/>
      <c r="CF225" s="51"/>
      <c r="CG225" s="51"/>
      <c r="CH225" s="51"/>
      <c r="CI225" s="51"/>
      <c r="CJ225" s="51"/>
      <c r="CK225" s="51"/>
      <c r="CL225" s="51"/>
      <c r="CM225" s="51"/>
      <c r="CN225" s="51"/>
      <c r="CO225" s="51"/>
      <c r="CP225" s="51"/>
      <c r="CQ225" s="51"/>
      <c r="CR225" s="51"/>
      <c r="CS225" s="51"/>
      <c r="CT225" s="51"/>
      <c r="CU225" s="51"/>
      <c r="CV225" s="51"/>
      <c r="CW225" s="51"/>
      <c r="CX225" s="51"/>
      <c r="CY225" s="51"/>
      <c r="CZ225" s="51"/>
      <c r="DA225" s="51"/>
      <c r="DB225" s="51"/>
      <c r="DC225" s="51"/>
      <c r="DD225" s="51"/>
      <c r="DE225" s="51"/>
      <c r="DF225" s="51"/>
      <c r="DG225" s="51"/>
    </row>
    <row r="226">
      <c r="A226" s="51"/>
      <c r="B226" s="136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51"/>
      <c r="CG226" s="51"/>
      <c r="CH226" s="51"/>
      <c r="CI226" s="51"/>
      <c r="CJ226" s="51"/>
      <c r="CK226" s="51"/>
      <c r="CL226" s="51"/>
      <c r="CM226" s="51"/>
      <c r="CN226" s="51"/>
      <c r="CO226" s="51"/>
      <c r="CP226" s="51"/>
      <c r="CQ226" s="51"/>
      <c r="CR226" s="51"/>
      <c r="CS226" s="51"/>
      <c r="CT226" s="51"/>
      <c r="CU226" s="51"/>
      <c r="CV226" s="51"/>
      <c r="CW226" s="51"/>
      <c r="CX226" s="51"/>
      <c r="CY226" s="51"/>
      <c r="CZ226" s="51"/>
      <c r="DA226" s="51"/>
      <c r="DB226" s="51"/>
      <c r="DC226" s="51"/>
      <c r="DD226" s="51"/>
      <c r="DE226" s="51"/>
      <c r="DF226" s="51"/>
      <c r="DG226" s="51"/>
    </row>
    <row r="227">
      <c r="A227" s="51"/>
      <c r="B227" s="136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51"/>
      <c r="CD227" s="51"/>
      <c r="CE227" s="51"/>
      <c r="CF227" s="51"/>
      <c r="CG227" s="51"/>
      <c r="CH227" s="51"/>
      <c r="CI227" s="51"/>
      <c r="CJ227" s="51"/>
      <c r="CK227" s="51"/>
      <c r="CL227" s="51"/>
      <c r="CM227" s="51"/>
      <c r="CN227" s="51"/>
      <c r="CO227" s="51"/>
      <c r="CP227" s="51"/>
      <c r="CQ227" s="51"/>
      <c r="CR227" s="51"/>
      <c r="CS227" s="51"/>
      <c r="CT227" s="51"/>
      <c r="CU227" s="51"/>
      <c r="CV227" s="51"/>
      <c r="CW227" s="51"/>
      <c r="CX227" s="51"/>
      <c r="CY227" s="51"/>
      <c r="CZ227" s="51"/>
      <c r="DA227" s="51"/>
      <c r="DB227" s="51"/>
      <c r="DC227" s="51"/>
      <c r="DD227" s="51"/>
      <c r="DE227" s="51"/>
      <c r="DF227" s="51"/>
      <c r="DG227" s="51"/>
    </row>
    <row r="228">
      <c r="A228" s="51"/>
      <c r="B228" s="136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  <c r="BT228" s="5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51"/>
      <c r="CG228" s="51"/>
      <c r="CH228" s="51"/>
      <c r="CI228" s="51"/>
      <c r="CJ228" s="51"/>
      <c r="CK228" s="51"/>
      <c r="CL228" s="51"/>
      <c r="CM228" s="51"/>
      <c r="CN228" s="51"/>
      <c r="CO228" s="51"/>
      <c r="CP228" s="51"/>
      <c r="CQ228" s="51"/>
      <c r="CR228" s="51"/>
      <c r="CS228" s="51"/>
      <c r="CT228" s="51"/>
      <c r="CU228" s="51"/>
      <c r="CV228" s="51"/>
      <c r="CW228" s="51"/>
      <c r="CX228" s="51"/>
      <c r="CY228" s="51"/>
      <c r="CZ228" s="51"/>
      <c r="DA228" s="51"/>
      <c r="DB228" s="51"/>
      <c r="DC228" s="51"/>
      <c r="DD228" s="51"/>
      <c r="DE228" s="51"/>
      <c r="DF228" s="51"/>
      <c r="DG228" s="51"/>
    </row>
    <row r="229">
      <c r="A229" s="51"/>
      <c r="B229" s="136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  <c r="CI229" s="51"/>
      <c r="CJ229" s="51"/>
      <c r="CK229" s="51"/>
      <c r="CL229" s="51"/>
      <c r="CM229" s="51"/>
      <c r="CN229" s="51"/>
      <c r="CO229" s="51"/>
      <c r="CP229" s="51"/>
      <c r="CQ229" s="51"/>
      <c r="CR229" s="51"/>
      <c r="CS229" s="51"/>
      <c r="CT229" s="51"/>
      <c r="CU229" s="51"/>
      <c r="CV229" s="51"/>
      <c r="CW229" s="51"/>
      <c r="CX229" s="51"/>
      <c r="CY229" s="51"/>
      <c r="CZ229" s="51"/>
      <c r="DA229" s="51"/>
      <c r="DB229" s="51"/>
      <c r="DC229" s="51"/>
      <c r="DD229" s="51"/>
      <c r="DE229" s="51"/>
      <c r="DF229" s="51"/>
      <c r="DG229" s="51"/>
    </row>
    <row r="230">
      <c r="A230" s="51"/>
      <c r="B230" s="136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  <c r="BW230" s="51"/>
      <c r="BX230" s="51"/>
      <c r="BY230" s="51"/>
      <c r="BZ230" s="51"/>
      <c r="CA230" s="51"/>
      <c r="CB230" s="51"/>
      <c r="CC230" s="51"/>
      <c r="CD230" s="51"/>
      <c r="CE230" s="51"/>
      <c r="CF230" s="51"/>
      <c r="CG230" s="51"/>
      <c r="CH230" s="51"/>
      <c r="CI230" s="51"/>
      <c r="CJ230" s="51"/>
      <c r="CK230" s="51"/>
      <c r="CL230" s="51"/>
      <c r="CM230" s="51"/>
      <c r="CN230" s="51"/>
      <c r="CO230" s="51"/>
      <c r="CP230" s="51"/>
      <c r="CQ230" s="51"/>
      <c r="CR230" s="51"/>
      <c r="CS230" s="51"/>
      <c r="CT230" s="51"/>
      <c r="CU230" s="51"/>
      <c r="CV230" s="51"/>
      <c r="CW230" s="51"/>
      <c r="CX230" s="51"/>
      <c r="CY230" s="51"/>
      <c r="CZ230" s="51"/>
      <c r="DA230" s="51"/>
      <c r="DB230" s="51"/>
      <c r="DC230" s="51"/>
      <c r="DD230" s="51"/>
      <c r="DE230" s="51"/>
      <c r="DF230" s="51"/>
      <c r="DG230" s="51"/>
    </row>
    <row r="231">
      <c r="A231" s="51"/>
      <c r="B231" s="136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51"/>
      <c r="BS231" s="51"/>
      <c r="BT231" s="51"/>
      <c r="BU231" s="51"/>
      <c r="BV231" s="51"/>
      <c r="BW231" s="51"/>
      <c r="BX231" s="51"/>
      <c r="BY231" s="51"/>
      <c r="BZ231" s="51"/>
      <c r="CA231" s="51"/>
      <c r="CB231" s="51"/>
      <c r="CC231" s="51"/>
      <c r="CD231" s="51"/>
      <c r="CE231" s="51"/>
      <c r="CF231" s="51"/>
      <c r="CG231" s="51"/>
      <c r="CH231" s="51"/>
      <c r="CI231" s="51"/>
      <c r="CJ231" s="51"/>
      <c r="CK231" s="51"/>
      <c r="CL231" s="51"/>
      <c r="CM231" s="51"/>
      <c r="CN231" s="51"/>
      <c r="CO231" s="51"/>
      <c r="CP231" s="51"/>
      <c r="CQ231" s="51"/>
      <c r="CR231" s="51"/>
      <c r="CS231" s="51"/>
      <c r="CT231" s="51"/>
      <c r="CU231" s="51"/>
      <c r="CV231" s="51"/>
      <c r="CW231" s="51"/>
      <c r="CX231" s="51"/>
      <c r="CY231" s="51"/>
      <c r="CZ231" s="51"/>
      <c r="DA231" s="51"/>
      <c r="DB231" s="51"/>
      <c r="DC231" s="51"/>
      <c r="DD231" s="51"/>
      <c r="DE231" s="51"/>
      <c r="DF231" s="51"/>
      <c r="DG231" s="51"/>
    </row>
    <row r="232">
      <c r="A232" s="51"/>
      <c r="B232" s="136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  <c r="BT232" s="51"/>
      <c r="BU232" s="51"/>
      <c r="BV232" s="51"/>
      <c r="BW232" s="51"/>
      <c r="BX232" s="51"/>
      <c r="BY232" s="51"/>
      <c r="BZ232" s="51"/>
      <c r="CA232" s="51"/>
      <c r="CB232" s="51"/>
      <c r="CC232" s="51"/>
      <c r="CD232" s="51"/>
      <c r="CE232" s="51"/>
      <c r="CF232" s="51"/>
      <c r="CG232" s="51"/>
      <c r="CH232" s="51"/>
      <c r="CI232" s="51"/>
      <c r="CJ232" s="51"/>
      <c r="CK232" s="51"/>
      <c r="CL232" s="51"/>
      <c r="CM232" s="51"/>
      <c r="CN232" s="51"/>
      <c r="CO232" s="51"/>
      <c r="CP232" s="51"/>
      <c r="CQ232" s="51"/>
      <c r="CR232" s="51"/>
      <c r="CS232" s="51"/>
      <c r="CT232" s="51"/>
      <c r="CU232" s="51"/>
      <c r="CV232" s="51"/>
      <c r="CW232" s="51"/>
      <c r="CX232" s="51"/>
      <c r="CY232" s="51"/>
      <c r="CZ232" s="51"/>
      <c r="DA232" s="51"/>
      <c r="DB232" s="51"/>
      <c r="DC232" s="51"/>
      <c r="DD232" s="51"/>
      <c r="DE232" s="51"/>
      <c r="DF232" s="51"/>
      <c r="DG232" s="51"/>
    </row>
    <row r="233">
      <c r="A233" s="51"/>
      <c r="B233" s="136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  <c r="BT233" s="51"/>
      <c r="BU233" s="51"/>
      <c r="BV233" s="51"/>
      <c r="BW233" s="51"/>
      <c r="BX233" s="51"/>
      <c r="BY233" s="51"/>
      <c r="BZ233" s="51"/>
      <c r="CA233" s="51"/>
      <c r="CB233" s="51"/>
      <c r="CC233" s="51"/>
      <c r="CD233" s="51"/>
      <c r="CE233" s="51"/>
      <c r="CF233" s="51"/>
      <c r="CG233" s="51"/>
      <c r="CH233" s="51"/>
      <c r="CI233" s="51"/>
      <c r="CJ233" s="51"/>
      <c r="CK233" s="51"/>
      <c r="CL233" s="51"/>
      <c r="CM233" s="51"/>
      <c r="CN233" s="51"/>
      <c r="CO233" s="51"/>
      <c r="CP233" s="51"/>
      <c r="CQ233" s="51"/>
      <c r="CR233" s="51"/>
      <c r="CS233" s="51"/>
      <c r="CT233" s="51"/>
      <c r="CU233" s="51"/>
      <c r="CV233" s="51"/>
      <c r="CW233" s="51"/>
      <c r="CX233" s="51"/>
      <c r="CY233" s="51"/>
      <c r="CZ233" s="51"/>
      <c r="DA233" s="51"/>
      <c r="DB233" s="51"/>
      <c r="DC233" s="51"/>
      <c r="DD233" s="51"/>
      <c r="DE233" s="51"/>
      <c r="DF233" s="51"/>
      <c r="DG233" s="51"/>
    </row>
    <row r="234">
      <c r="A234" s="51"/>
      <c r="B234" s="136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  <c r="BW234" s="51"/>
      <c r="BX234" s="51"/>
      <c r="BY234" s="51"/>
      <c r="BZ234" s="51"/>
      <c r="CA234" s="51"/>
      <c r="CB234" s="51"/>
      <c r="CC234" s="51"/>
      <c r="CD234" s="51"/>
      <c r="CE234" s="51"/>
      <c r="CF234" s="51"/>
      <c r="CG234" s="51"/>
      <c r="CH234" s="51"/>
      <c r="CI234" s="51"/>
      <c r="CJ234" s="51"/>
      <c r="CK234" s="51"/>
      <c r="CL234" s="51"/>
      <c r="CM234" s="51"/>
      <c r="CN234" s="51"/>
      <c r="CO234" s="51"/>
      <c r="CP234" s="51"/>
      <c r="CQ234" s="51"/>
      <c r="CR234" s="51"/>
      <c r="CS234" s="51"/>
      <c r="CT234" s="51"/>
      <c r="CU234" s="51"/>
      <c r="CV234" s="51"/>
      <c r="CW234" s="51"/>
      <c r="CX234" s="51"/>
      <c r="CY234" s="51"/>
      <c r="CZ234" s="51"/>
      <c r="DA234" s="51"/>
      <c r="DB234" s="51"/>
      <c r="DC234" s="51"/>
      <c r="DD234" s="51"/>
      <c r="DE234" s="51"/>
      <c r="DF234" s="51"/>
      <c r="DG234" s="51"/>
    </row>
    <row r="235">
      <c r="A235" s="51"/>
      <c r="B235" s="136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  <c r="CI235" s="51"/>
      <c r="CJ235" s="51"/>
      <c r="CK235" s="51"/>
      <c r="CL235" s="51"/>
      <c r="CM235" s="51"/>
      <c r="CN235" s="51"/>
      <c r="CO235" s="51"/>
      <c r="CP235" s="51"/>
      <c r="CQ235" s="51"/>
      <c r="CR235" s="51"/>
      <c r="CS235" s="51"/>
      <c r="CT235" s="51"/>
      <c r="CU235" s="51"/>
      <c r="CV235" s="51"/>
      <c r="CW235" s="51"/>
      <c r="CX235" s="51"/>
      <c r="CY235" s="51"/>
      <c r="CZ235" s="51"/>
      <c r="DA235" s="51"/>
      <c r="DB235" s="51"/>
      <c r="DC235" s="51"/>
      <c r="DD235" s="51"/>
      <c r="DE235" s="51"/>
      <c r="DF235" s="51"/>
      <c r="DG235" s="51"/>
    </row>
    <row r="236">
      <c r="A236" s="51"/>
      <c r="B236" s="136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  <c r="BT236" s="5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51"/>
      <c r="CG236" s="51"/>
      <c r="CH236" s="51"/>
      <c r="CI236" s="51"/>
      <c r="CJ236" s="51"/>
      <c r="CK236" s="51"/>
      <c r="CL236" s="51"/>
      <c r="CM236" s="51"/>
      <c r="CN236" s="51"/>
      <c r="CO236" s="51"/>
      <c r="CP236" s="51"/>
      <c r="CQ236" s="51"/>
      <c r="CR236" s="51"/>
      <c r="CS236" s="51"/>
      <c r="CT236" s="51"/>
      <c r="CU236" s="51"/>
      <c r="CV236" s="51"/>
      <c r="CW236" s="51"/>
      <c r="CX236" s="51"/>
      <c r="CY236" s="51"/>
      <c r="CZ236" s="51"/>
      <c r="DA236" s="51"/>
      <c r="DB236" s="51"/>
      <c r="DC236" s="51"/>
      <c r="DD236" s="51"/>
      <c r="DE236" s="51"/>
      <c r="DF236" s="51"/>
      <c r="DG236" s="51"/>
    </row>
    <row r="237">
      <c r="A237" s="51"/>
      <c r="B237" s="136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  <c r="BV237" s="51"/>
      <c r="BW237" s="51"/>
      <c r="BX237" s="51"/>
      <c r="BY237" s="51"/>
      <c r="BZ237" s="51"/>
      <c r="CA237" s="51"/>
      <c r="CB237" s="51"/>
      <c r="CC237" s="51"/>
      <c r="CD237" s="51"/>
      <c r="CE237" s="51"/>
      <c r="CF237" s="51"/>
      <c r="CG237" s="51"/>
      <c r="CH237" s="51"/>
      <c r="CI237" s="51"/>
      <c r="CJ237" s="51"/>
      <c r="CK237" s="51"/>
      <c r="CL237" s="51"/>
      <c r="CM237" s="51"/>
      <c r="CN237" s="51"/>
      <c r="CO237" s="51"/>
      <c r="CP237" s="51"/>
      <c r="CQ237" s="51"/>
      <c r="CR237" s="51"/>
      <c r="CS237" s="51"/>
      <c r="CT237" s="51"/>
      <c r="CU237" s="51"/>
      <c r="CV237" s="51"/>
      <c r="CW237" s="51"/>
      <c r="CX237" s="51"/>
      <c r="CY237" s="51"/>
      <c r="CZ237" s="51"/>
      <c r="DA237" s="51"/>
      <c r="DB237" s="51"/>
      <c r="DC237" s="51"/>
      <c r="DD237" s="51"/>
      <c r="DE237" s="51"/>
      <c r="DF237" s="51"/>
      <c r="DG237" s="51"/>
    </row>
    <row r="238">
      <c r="A238" s="51"/>
      <c r="B238" s="136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  <c r="CI238" s="51"/>
      <c r="CJ238" s="51"/>
      <c r="CK238" s="51"/>
      <c r="CL238" s="51"/>
      <c r="CM238" s="51"/>
      <c r="CN238" s="51"/>
      <c r="CO238" s="51"/>
      <c r="CP238" s="51"/>
      <c r="CQ238" s="51"/>
      <c r="CR238" s="51"/>
      <c r="CS238" s="51"/>
      <c r="CT238" s="51"/>
      <c r="CU238" s="51"/>
      <c r="CV238" s="51"/>
      <c r="CW238" s="51"/>
      <c r="CX238" s="51"/>
      <c r="CY238" s="51"/>
      <c r="CZ238" s="51"/>
      <c r="DA238" s="51"/>
      <c r="DB238" s="51"/>
      <c r="DC238" s="51"/>
      <c r="DD238" s="51"/>
      <c r="DE238" s="51"/>
      <c r="DF238" s="51"/>
      <c r="DG238" s="51"/>
    </row>
    <row r="239">
      <c r="A239" s="51"/>
      <c r="B239" s="136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  <c r="BR239" s="51"/>
      <c r="BS239" s="51"/>
      <c r="BT239" s="51"/>
      <c r="BU239" s="51"/>
      <c r="BV239" s="51"/>
      <c r="BW239" s="51"/>
      <c r="BX239" s="51"/>
      <c r="BY239" s="51"/>
      <c r="BZ239" s="51"/>
      <c r="CA239" s="51"/>
      <c r="CB239" s="51"/>
      <c r="CC239" s="51"/>
      <c r="CD239" s="51"/>
      <c r="CE239" s="51"/>
      <c r="CF239" s="51"/>
      <c r="CG239" s="51"/>
      <c r="CH239" s="51"/>
      <c r="CI239" s="51"/>
      <c r="CJ239" s="51"/>
      <c r="CK239" s="51"/>
      <c r="CL239" s="51"/>
      <c r="CM239" s="51"/>
      <c r="CN239" s="51"/>
      <c r="CO239" s="51"/>
      <c r="CP239" s="51"/>
      <c r="CQ239" s="51"/>
      <c r="CR239" s="51"/>
      <c r="CS239" s="51"/>
      <c r="CT239" s="51"/>
      <c r="CU239" s="51"/>
      <c r="CV239" s="51"/>
      <c r="CW239" s="51"/>
      <c r="CX239" s="51"/>
      <c r="CY239" s="51"/>
      <c r="CZ239" s="51"/>
      <c r="DA239" s="51"/>
      <c r="DB239" s="51"/>
      <c r="DC239" s="51"/>
      <c r="DD239" s="51"/>
      <c r="DE239" s="51"/>
      <c r="DF239" s="51"/>
      <c r="DG239" s="51"/>
    </row>
    <row r="240">
      <c r="A240" s="51"/>
      <c r="B240" s="136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51"/>
      <c r="BS240" s="51"/>
      <c r="BT240" s="51"/>
      <c r="BU240" s="51"/>
      <c r="BV240" s="51"/>
      <c r="BW240" s="51"/>
      <c r="BX240" s="51"/>
      <c r="BY240" s="51"/>
      <c r="BZ240" s="51"/>
      <c r="CA240" s="51"/>
      <c r="CB240" s="51"/>
      <c r="CC240" s="51"/>
      <c r="CD240" s="51"/>
      <c r="CE240" s="51"/>
      <c r="CF240" s="51"/>
      <c r="CG240" s="51"/>
      <c r="CH240" s="51"/>
      <c r="CI240" s="51"/>
      <c r="CJ240" s="51"/>
      <c r="CK240" s="51"/>
      <c r="CL240" s="51"/>
      <c r="CM240" s="51"/>
      <c r="CN240" s="51"/>
      <c r="CO240" s="51"/>
      <c r="CP240" s="51"/>
      <c r="CQ240" s="51"/>
      <c r="CR240" s="51"/>
      <c r="CS240" s="51"/>
      <c r="CT240" s="51"/>
      <c r="CU240" s="51"/>
      <c r="CV240" s="51"/>
      <c r="CW240" s="51"/>
      <c r="CX240" s="51"/>
      <c r="CY240" s="51"/>
      <c r="CZ240" s="51"/>
      <c r="DA240" s="51"/>
      <c r="DB240" s="51"/>
      <c r="DC240" s="51"/>
      <c r="DD240" s="51"/>
      <c r="DE240" s="51"/>
      <c r="DF240" s="51"/>
      <c r="DG240" s="51"/>
    </row>
    <row r="241">
      <c r="A241" s="51"/>
      <c r="B241" s="136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  <c r="BR241" s="51"/>
      <c r="BS241" s="51"/>
      <c r="BT241" s="51"/>
      <c r="BU241" s="51"/>
      <c r="BV241" s="51"/>
      <c r="BW241" s="51"/>
      <c r="BX241" s="51"/>
      <c r="BY241" s="51"/>
      <c r="BZ241" s="51"/>
      <c r="CA241" s="51"/>
      <c r="CB241" s="51"/>
      <c r="CC241" s="51"/>
      <c r="CD241" s="51"/>
      <c r="CE241" s="51"/>
      <c r="CF241" s="51"/>
      <c r="CG241" s="51"/>
      <c r="CH241" s="51"/>
      <c r="CI241" s="51"/>
      <c r="CJ241" s="51"/>
      <c r="CK241" s="51"/>
      <c r="CL241" s="51"/>
      <c r="CM241" s="51"/>
      <c r="CN241" s="51"/>
      <c r="CO241" s="51"/>
      <c r="CP241" s="51"/>
      <c r="CQ241" s="51"/>
      <c r="CR241" s="51"/>
      <c r="CS241" s="51"/>
      <c r="CT241" s="51"/>
      <c r="CU241" s="51"/>
      <c r="CV241" s="51"/>
      <c r="CW241" s="51"/>
      <c r="CX241" s="51"/>
      <c r="CY241" s="51"/>
      <c r="CZ241" s="51"/>
      <c r="DA241" s="51"/>
      <c r="DB241" s="51"/>
      <c r="DC241" s="51"/>
      <c r="DD241" s="51"/>
      <c r="DE241" s="51"/>
      <c r="DF241" s="51"/>
      <c r="DG241" s="51"/>
    </row>
    <row r="242">
      <c r="A242" s="51"/>
      <c r="B242" s="136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  <c r="CD242" s="51"/>
      <c r="CE242" s="51"/>
      <c r="CF242" s="51"/>
      <c r="CG242" s="51"/>
      <c r="CH242" s="51"/>
      <c r="CI242" s="51"/>
      <c r="CJ242" s="51"/>
      <c r="CK242" s="51"/>
      <c r="CL242" s="51"/>
      <c r="CM242" s="51"/>
      <c r="CN242" s="51"/>
      <c r="CO242" s="51"/>
      <c r="CP242" s="51"/>
      <c r="CQ242" s="51"/>
      <c r="CR242" s="51"/>
      <c r="CS242" s="51"/>
      <c r="CT242" s="51"/>
      <c r="CU242" s="51"/>
      <c r="CV242" s="51"/>
      <c r="CW242" s="51"/>
      <c r="CX242" s="51"/>
      <c r="CY242" s="51"/>
      <c r="CZ242" s="51"/>
      <c r="DA242" s="51"/>
      <c r="DB242" s="51"/>
      <c r="DC242" s="51"/>
      <c r="DD242" s="51"/>
      <c r="DE242" s="51"/>
      <c r="DF242" s="51"/>
      <c r="DG242" s="51"/>
    </row>
    <row r="243">
      <c r="A243" s="51"/>
      <c r="B243" s="136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  <c r="BR243" s="51"/>
      <c r="BS243" s="51"/>
      <c r="BT243" s="51"/>
      <c r="BU243" s="51"/>
      <c r="BV243" s="51"/>
      <c r="BW243" s="51"/>
      <c r="BX243" s="51"/>
      <c r="BY243" s="51"/>
      <c r="BZ243" s="51"/>
      <c r="CA243" s="51"/>
      <c r="CB243" s="51"/>
      <c r="CC243" s="51"/>
      <c r="CD243" s="51"/>
      <c r="CE243" s="51"/>
      <c r="CF243" s="51"/>
      <c r="CG243" s="51"/>
      <c r="CH243" s="51"/>
      <c r="CI243" s="51"/>
      <c r="CJ243" s="51"/>
      <c r="CK243" s="51"/>
      <c r="CL243" s="51"/>
      <c r="CM243" s="51"/>
      <c r="CN243" s="51"/>
      <c r="CO243" s="51"/>
      <c r="CP243" s="51"/>
      <c r="CQ243" s="51"/>
      <c r="CR243" s="51"/>
      <c r="CS243" s="51"/>
      <c r="CT243" s="51"/>
      <c r="CU243" s="51"/>
      <c r="CV243" s="51"/>
      <c r="CW243" s="51"/>
      <c r="CX243" s="51"/>
      <c r="CY243" s="51"/>
      <c r="CZ243" s="51"/>
      <c r="DA243" s="51"/>
      <c r="DB243" s="51"/>
      <c r="DC243" s="51"/>
      <c r="DD243" s="51"/>
      <c r="DE243" s="51"/>
      <c r="DF243" s="51"/>
      <c r="DG243" s="51"/>
    </row>
    <row r="244">
      <c r="A244" s="51"/>
      <c r="B244" s="136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51"/>
      <c r="BS244" s="51"/>
      <c r="BT244" s="51"/>
      <c r="BU244" s="51"/>
      <c r="BV244" s="51"/>
      <c r="BW244" s="51"/>
      <c r="BX244" s="51"/>
      <c r="BY244" s="51"/>
      <c r="BZ244" s="51"/>
      <c r="CA244" s="51"/>
      <c r="CB244" s="51"/>
      <c r="CC244" s="51"/>
      <c r="CD244" s="51"/>
      <c r="CE244" s="51"/>
      <c r="CF244" s="51"/>
      <c r="CG244" s="51"/>
      <c r="CH244" s="51"/>
      <c r="CI244" s="51"/>
      <c r="CJ244" s="51"/>
      <c r="CK244" s="51"/>
      <c r="CL244" s="51"/>
      <c r="CM244" s="51"/>
      <c r="CN244" s="51"/>
      <c r="CO244" s="51"/>
      <c r="CP244" s="51"/>
      <c r="CQ244" s="51"/>
      <c r="CR244" s="51"/>
      <c r="CS244" s="51"/>
      <c r="CT244" s="51"/>
      <c r="CU244" s="51"/>
      <c r="CV244" s="51"/>
      <c r="CW244" s="51"/>
      <c r="CX244" s="51"/>
      <c r="CY244" s="51"/>
      <c r="CZ244" s="51"/>
      <c r="DA244" s="51"/>
      <c r="DB244" s="51"/>
      <c r="DC244" s="51"/>
      <c r="DD244" s="51"/>
      <c r="DE244" s="51"/>
      <c r="DF244" s="51"/>
      <c r="DG244" s="51"/>
    </row>
    <row r="245">
      <c r="A245" s="51"/>
      <c r="B245" s="136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51"/>
      <c r="BS245" s="51"/>
      <c r="BT245" s="51"/>
      <c r="BU245" s="51"/>
      <c r="BV245" s="51"/>
      <c r="BW245" s="51"/>
      <c r="BX245" s="51"/>
      <c r="BY245" s="51"/>
      <c r="BZ245" s="51"/>
      <c r="CA245" s="51"/>
      <c r="CB245" s="51"/>
      <c r="CC245" s="51"/>
      <c r="CD245" s="51"/>
      <c r="CE245" s="51"/>
      <c r="CF245" s="51"/>
      <c r="CG245" s="51"/>
      <c r="CH245" s="51"/>
      <c r="CI245" s="51"/>
      <c r="CJ245" s="51"/>
      <c r="CK245" s="51"/>
      <c r="CL245" s="51"/>
      <c r="CM245" s="51"/>
      <c r="CN245" s="51"/>
      <c r="CO245" s="51"/>
      <c r="CP245" s="51"/>
      <c r="CQ245" s="51"/>
      <c r="CR245" s="51"/>
      <c r="CS245" s="51"/>
      <c r="CT245" s="51"/>
      <c r="CU245" s="51"/>
      <c r="CV245" s="51"/>
      <c r="CW245" s="51"/>
      <c r="CX245" s="51"/>
      <c r="CY245" s="51"/>
      <c r="CZ245" s="51"/>
      <c r="DA245" s="51"/>
      <c r="DB245" s="51"/>
      <c r="DC245" s="51"/>
      <c r="DD245" s="51"/>
      <c r="DE245" s="51"/>
      <c r="DF245" s="51"/>
      <c r="DG245" s="51"/>
    </row>
    <row r="246">
      <c r="A246" s="51"/>
      <c r="B246" s="136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  <c r="CD246" s="51"/>
      <c r="CE246" s="51"/>
      <c r="CF246" s="51"/>
      <c r="CG246" s="51"/>
      <c r="CH246" s="51"/>
      <c r="CI246" s="51"/>
      <c r="CJ246" s="51"/>
      <c r="CK246" s="51"/>
      <c r="CL246" s="51"/>
      <c r="CM246" s="51"/>
      <c r="CN246" s="51"/>
      <c r="CO246" s="51"/>
      <c r="CP246" s="51"/>
      <c r="CQ246" s="51"/>
      <c r="CR246" s="51"/>
      <c r="CS246" s="51"/>
      <c r="CT246" s="51"/>
      <c r="CU246" s="51"/>
      <c r="CV246" s="51"/>
      <c r="CW246" s="51"/>
      <c r="CX246" s="51"/>
      <c r="CY246" s="51"/>
      <c r="CZ246" s="51"/>
      <c r="DA246" s="51"/>
      <c r="DB246" s="51"/>
      <c r="DC246" s="51"/>
      <c r="DD246" s="51"/>
      <c r="DE246" s="51"/>
      <c r="DF246" s="51"/>
      <c r="DG246" s="51"/>
    </row>
    <row r="247">
      <c r="A247" s="51"/>
      <c r="B247" s="136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  <c r="CD247" s="51"/>
      <c r="CE247" s="51"/>
      <c r="CF247" s="51"/>
      <c r="CG247" s="51"/>
      <c r="CH247" s="51"/>
      <c r="CI247" s="51"/>
      <c r="CJ247" s="51"/>
      <c r="CK247" s="51"/>
      <c r="CL247" s="51"/>
      <c r="CM247" s="51"/>
      <c r="CN247" s="51"/>
      <c r="CO247" s="51"/>
      <c r="CP247" s="51"/>
      <c r="CQ247" s="51"/>
      <c r="CR247" s="51"/>
      <c r="CS247" s="51"/>
      <c r="CT247" s="51"/>
      <c r="CU247" s="51"/>
      <c r="CV247" s="51"/>
      <c r="CW247" s="51"/>
      <c r="CX247" s="51"/>
      <c r="CY247" s="51"/>
      <c r="CZ247" s="51"/>
      <c r="DA247" s="51"/>
      <c r="DB247" s="51"/>
      <c r="DC247" s="51"/>
      <c r="DD247" s="51"/>
      <c r="DE247" s="51"/>
      <c r="DF247" s="51"/>
      <c r="DG247" s="51"/>
    </row>
    <row r="248">
      <c r="A248" s="51"/>
      <c r="B248" s="136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51"/>
      <c r="CG248" s="51"/>
      <c r="CH248" s="51"/>
      <c r="CI248" s="51"/>
      <c r="CJ248" s="51"/>
      <c r="CK248" s="51"/>
      <c r="CL248" s="51"/>
      <c r="CM248" s="51"/>
      <c r="CN248" s="51"/>
      <c r="CO248" s="51"/>
      <c r="CP248" s="51"/>
      <c r="CQ248" s="51"/>
      <c r="CR248" s="51"/>
      <c r="CS248" s="51"/>
      <c r="CT248" s="51"/>
      <c r="CU248" s="51"/>
      <c r="CV248" s="51"/>
      <c r="CW248" s="51"/>
      <c r="CX248" s="51"/>
      <c r="CY248" s="51"/>
      <c r="CZ248" s="51"/>
      <c r="DA248" s="51"/>
      <c r="DB248" s="51"/>
      <c r="DC248" s="51"/>
      <c r="DD248" s="51"/>
      <c r="DE248" s="51"/>
      <c r="DF248" s="51"/>
      <c r="DG248" s="51"/>
    </row>
    <row r="249">
      <c r="A249" s="51"/>
      <c r="B249" s="136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  <c r="CC249" s="51"/>
      <c r="CD249" s="51"/>
      <c r="CE249" s="51"/>
      <c r="CF249" s="51"/>
      <c r="CG249" s="51"/>
      <c r="CH249" s="51"/>
      <c r="CI249" s="51"/>
      <c r="CJ249" s="51"/>
      <c r="CK249" s="51"/>
      <c r="CL249" s="51"/>
      <c r="CM249" s="51"/>
      <c r="CN249" s="51"/>
      <c r="CO249" s="51"/>
      <c r="CP249" s="51"/>
      <c r="CQ249" s="51"/>
      <c r="CR249" s="51"/>
      <c r="CS249" s="51"/>
      <c r="CT249" s="51"/>
      <c r="CU249" s="51"/>
      <c r="CV249" s="51"/>
      <c r="CW249" s="51"/>
      <c r="CX249" s="51"/>
      <c r="CY249" s="51"/>
      <c r="CZ249" s="51"/>
      <c r="DA249" s="51"/>
      <c r="DB249" s="51"/>
      <c r="DC249" s="51"/>
      <c r="DD249" s="51"/>
      <c r="DE249" s="51"/>
      <c r="DF249" s="51"/>
      <c r="DG249" s="51"/>
    </row>
    <row r="250">
      <c r="A250" s="51"/>
      <c r="B250" s="136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51"/>
      <c r="CG250" s="51"/>
      <c r="CH250" s="51"/>
      <c r="CI250" s="51"/>
      <c r="CJ250" s="51"/>
      <c r="CK250" s="51"/>
      <c r="CL250" s="51"/>
      <c r="CM250" s="51"/>
      <c r="CN250" s="51"/>
      <c r="CO250" s="51"/>
      <c r="CP250" s="51"/>
      <c r="CQ250" s="51"/>
      <c r="CR250" s="51"/>
      <c r="CS250" s="51"/>
      <c r="CT250" s="51"/>
      <c r="CU250" s="51"/>
      <c r="CV250" s="51"/>
      <c r="CW250" s="51"/>
      <c r="CX250" s="51"/>
      <c r="CY250" s="51"/>
      <c r="CZ250" s="51"/>
      <c r="DA250" s="51"/>
      <c r="DB250" s="51"/>
      <c r="DC250" s="51"/>
      <c r="DD250" s="51"/>
      <c r="DE250" s="51"/>
      <c r="DF250" s="51"/>
      <c r="DG250" s="51"/>
    </row>
    <row r="251">
      <c r="A251" s="51"/>
      <c r="B251" s="136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1"/>
      <c r="BT251" s="51"/>
      <c r="BU251" s="51"/>
      <c r="BV251" s="51"/>
      <c r="BW251" s="51"/>
      <c r="BX251" s="51"/>
      <c r="BY251" s="51"/>
      <c r="BZ251" s="51"/>
      <c r="CA251" s="51"/>
      <c r="CB251" s="51"/>
      <c r="CC251" s="51"/>
      <c r="CD251" s="51"/>
      <c r="CE251" s="51"/>
      <c r="CF251" s="51"/>
      <c r="CG251" s="51"/>
      <c r="CH251" s="51"/>
      <c r="CI251" s="51"/>
      <c r="CJ251" s="51"/>
      <c r="CK251" s="51"/>
      <c r="CL251" s="51"/>
      <c r="CM251" s="51"/>
      <c r="CN251" s="51"/>
      <c r="CO251" s="51"/>
      <c r="CP251" s="51"/>
      <c r="CQ251" s="51"/>
      <c r="CR251" s="51"/>
      <c r="CS251" s="51"/>
      <c r="CT251" s="51"/>
      <c r="CU251" s="51"/>
      <c r="CV251" s="51"/>
      <c r="CW251" s="51"/>
      <c r="CX251" s="51"/>
      <c r="CY251" s="51"/>
      <c r="CZ251" s="51"/>
      <c r="DA251" s="51"/>
      <c r="DB251" s="51"/>
      <c r="DC251" s="51"/>
      <c r="DD251" s="51"/>
      <c r="DE251" s="51"/>
      <c r="DF251" s="51"/>
      <c r="DG251" s="51"/>
    </row>
    <row r="252">
      <c r="A252" s="51"/>
      <c r="B252" s="136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51"/>
      <c r="CG252" s="51"/>
      <c r="CH252" s="51"/>
      <c r="CI252" s="51"/>
      <c r="CJ252" s="51"/>
      <c r="CK252" s="51"/>
      <c r="CL252" s="51"/>
      <c r="CM252" s="51"/>
      <c r="CN252" s="51"/>
      <c r="CO252" s="51"/>
      <c r="CP252" s="51"/>
      <c r="CQ252" s="51"/>
      <c r="CR252" s="51"/>
      <c r="CS252" s="51"/>
      <c r="CT252" s="51"/>
      <c r="CU252" s="51"/>
      <c r="CV252" s="51"/>
      <c r="CW252" s="51"/>
      <c r="CX252" s="51"/>
      <c r="CY252" s="51"/>
      <c r="CZ252" s="51"/>
      <c r="DA252" s="51"/>
      <c r="DB252" s="51"/>
      <c r="DC252" s="51"/>
      <c r="DD252" s="51"/>
      <c r="DE252" s="51"/>
      <c r="DF252" s="51"/>
      <c r="DG252" s="51"/>
    </row>
    <row r="253">
      <c r="A253" s="51"/>
      <c r="B253" s="136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  <c r="CC253" s="51"/>
      <c r="CD253" s="51"/>
      <c r="CE253" s="51"/>
      <c r="CF253" s="51"/>
      <c r="CG253" s="51"/>
      <c r="CH253" s="51"/>
      <c r="CI253" s="51"/>
      <c r="CJ253" s="51"/>
      <c r="CK253" s="51"/>
      <c r="CL253" s="51"/>
      <c r="CM253" s="51"/>
      <c r="CN253" s="51"/>
      <c r="CO253" s="51"/>
      <c r="CP253" s="51"/>
      <c r="CQ253" s="51"/>
      <c r="CR253" s="51"/>
      <c r="CS253" s="51"/>
      <c r="CT253" s="51"/>
      <c r="CU253" s="51"/>
      <c r="CV253" s="51"/>
      <c r="CW253" s="51"/>
      <c r="CX253" s="51"/>
      <c r="CY253" s="51"/>
      <c r="CZ253" s="51"/>
      <c r="DA253" s="51"/>
      <c r="DB253" s="51"/>
      <c r="DC253" s="51"/>
      <c r="DD253" s="51"/>
      <c r="DE253" s="51"/>
      <c r="DF253" s="51"/>
      <c r="DG253" s="51"/>
    </row>
    <row r="254">
      <c r="A254" s="51"/>
      <c r="B254" s="136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/>
      <c r="BS254" s="51"/>
      <c r="BT254" s="51"/>
      <c r="BU254" s="51"/>
      <c r="BV254" s="51"/>
      <c r="BW254" s="51"/>
      <c r="BX254" s="51"/>
      <c r="BY254" s="51"/>
      <c r="BZ254" s="51"/>
      <c r="CA254" s="51"/>
      <c r="CB254" s="51"/>
      <c r="CC254" s="51"/>
      <c r="CD254" s="51"/>
      <c r="CE254" s="51"/>
      <c r="CF254" s="51"/>
      <c r="CG254" s="51"/>
      <c r="CH254" s="51"/>
      <c r="CI254" s="51"/>
      <c r="CJ254" s="51"/>
      <c r="CK254" s="51"/>
      <c r="CL254" s="51"/>
      <c r="CM254" s="51"/>
      <c r="CN254" s="51"/>
      <c r="CO254" s="51"/>
      <c r="CP254" s="51"/>
      <c r="CQ254" s="51"/>
      <c r="CR254" s="51"/>
      <c r="CS254" s="51"/>
      <c r="CT254" s="51"/>
      <c r="CU254" s="51"/>
      <c r="CV254" s="51"/>
      <c r="CW254" s="51"/>
      <c r="CX254" s="51"/>
      <c r="CY254" s="51"/>
      <c r="CZ254" s="51"/>
      <c r="DA254" s="51"/>
      <c r="DB254" s="51"/>
      <c r="DC254" s="51"/>
      <c r="DD254" s="51"/>
      <c r="DE254" s="51"/>
      <c r="DF254" s="51"/>
      <c r="DG254" s="51"/>
    </row>
    <row r="255">
      <c r="A255" s="51"/>
      <c r="B255" s="136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51"/>
      <c r="CG255" s="51"/>
      <c r="CH255" s="51"/>
      <c r="CI255" s="51"/>
      <c r="CJ255" s="51"/>
      <c r="CK255" s="51"/>
      <c r="CL255" s="51"/>
      <c r="CM255" s="51"/>
      <c r="CN255" s="51"/>
      <c r="CO255" s="51"/>
      <c r="CP255" s="51"/>
      <c r="CQ255" s="51"/>
      <c r="CR255" s="51"/>
      <c r="CS255" s="51"/>
      <c r="CT255" s="51"/>
      <c r="CU255" s="51"/>
      <c r="CV255" s="51"/>
      <c r="CW255" s="51"/>
      <c r="CX255" s="51"/>
      <c r="CY255" s="51"/>
      <c r="CZ255" s="51"/>
      <c r="DA255" s="51"/>
      <c r="DB255" s="51"/>
      <c r="DC255" s="51"/>
      <c r="DD255" s="51"/>
      <c r="DE255" s="51"/>
      <c r="DF255" s="51"/>
      <c r="DG255" s="51"/>
    </row>
    <row r="256">
      <c r="A256" s="51"/>
      <c r="B256" s="136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51"/>
      <c r="CG256" s="51"/>
      <c r="CH256" s="51"/>
      <c r="CI256" s="51"/>
      <c r="CJ256" s="51"/>
      <c r="CK256" s="51"/>
      <c r="CL256" s="51"/>
      <c r="CM256" s="51"/>
      <c r="CN256" s="51"/>
      <c r="CO256" s="51"/>
      <c r="CP256" s="51"/>
      <c r="CQ256" s="51"/>
      <c r="CR256" s="51"/>
      <c r="CS256" s="51"/>
      <c r="CT256" s="51"/>
      <c r="CU256" s="51"/>
      <c r="CV256" s="51"/>
      <c r="CW256" s="51"/>
      <c r="CX256" s="51"/>
      <c r="CY256" s="51"/>
      <c r="CZ256" s="51"/>
      <c r="DA256" s="51"/>
      <c r="DB256" s="51"/>
      <c r="DC256" s="51"/>
      <c r="DD256" s="51"/>
      <c r="DE256" s="51"/>
      <c r="DF256" s="51"/>
      <c r="DG256" s="51"/>
    </row>
    <row r="257">
      <c r="A257" s="51"/>
      <c r="B257" s="136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  <c r="BR257" s="51"/>
      <c r="BS257" s="51"/>
      <c r="BT257" s="51"/>
      <c r="BU257" s="51"/>
      <c r="BV257" s="51"/>
      <c r="BW257" s="51"/>
      <c r="BX257" s="51"/>
      <c r="BY257" s="51"/>
      <c r="BZ257" s="51"/>
      <c r="CA257" s="51"/>
      <c r="CB257" s="51"/>
      <c r="CC257" s="51"/>
      <c r="CD257" s="51"/>
      <c r="CE257" s="51"/>
      <c r="CF257" s="51"/>
      <c r="CG257" s="51"/>
      <c r="CH257" s="51"/>
      <c r="CI257" s="51"/>
      <c r="CJ257" s="51"/>
      <c r="CK257" s="51"/>
      <c r="CL257" s="51"/>
      <c r="CM257" s="51"/>
      <c r="CN257" s="51"/>
      <c r="CO257" s="51"/>
      <c r="CP257" s="51"/>
      <c r="CQ257" s="51"/>
      <c r="CR257" s="51"/>
      <c r="CS257" s="51"/>
      <c r="CT257" s="51"/>
      <c r="CU257" s="51"/>
      <c r="CV257" s="51"/>
      <c r="CW257" s="51"/>
      <c r="CX257" s="51"/>
      <c r="CY257" s="51"/>
      <c r="CZ257" s="51"/>
      <c r="DA257" s="51"/>
      <c r="DB257" s="51"/>
      <c r="DC257" s="51"/>
      <c r="DD257" s="51"/>
      <c r="DE257" s="51"/>
      <c r="DF257" s="51"/>
      <c r="DG257" s="51"/>
    </row>
    <row r="258">
      <c r="A258" s="51"/>
      <c r="B258" s="136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1"/>
      <c r="BT258" s="5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51"/>
      <c r="CG258" s="51"/>
      <c r="CH258" s="51"/>
      <c r="CI258" s="51"/>
      <c r="CJ258" s="51"/>
      <c r="CK258" s="51"/>
      <c r="CL258" s="51"/>
      <c r="CM258" s="51"/>
      <c r="CN258" s="51"/>
      <c r="CO258" s="51"/>
      <c r="CP258" s="51"/>
      <c r="CQ258" s="51"/>
      <c r="CR258" s="51"/>
      <c r="CS258" s="51"/>
      <c r="CT258" s="51"/>
      <c r="CU258" s="51"/>
      <c r="CV258" s="51"/>
      <c r="CW258" s="51"/>
      <c r="CX258" s="51"/>
      <c r="CY258" s="51"/>
      <c r="CZ258" s="51"/>
      <c r="DA258" s="51"/>
      <c r="DB258" s="51"/>
      <c r="DC258" s="51"/>
      <c r="DD258" s="51"/>
      <c r="DE258" s="51"/>
      <c r="DF258" s="51"/>
      <c r="DG258" s="51"/>
    </row>
    <row r="259">
      <c r="A259" s="51"/>
      <c r="B259" s="136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51"/>
      <c r="BS259" s="51"/>
      <c r="BT259" s="51"/>
      <c r="BU259" s="51"/>
      <c r="BV259" s="51"/>
      <c r="BW259" s="51"/>
      <c r="BX259" s="51"/>
      <c r="BY259" s="51"/>
      <c r="BZ259" s="51"/>
      <c r="CA259" s="51"/>
      <c r="CB259" s="51"/>
      <c r="CC259" s="51"/>
      <c r="CD259" s="51"/>
      <c r="CE259" s="51"/>
      <c r="CF259" s="51"/>
      <c r="CG259" s="51"/>
      <c r="CH259" s="51"/>
      <c r="CI259" s="51"/>
      <c r="CJ259" s="51"/>
      <c r="CK259" s="51"/>
      <c r="CL259" s="51"/>
      <c r="CM259" s="51"/>
      <c r="CN259" s="51"/>
      <c r="CO259" s="51"/>
      <c r="CP259" s="51"/>
      <c r="CQ259" s="51"/>
      <c r="CR259" s="51"/>
      <c r="CS259" s="51"/>
      <c r="CT259" s="51"/>
      <c r="CU259" s="51"/>
      <c r="CV259" s="51"/>
      <c r="CW259" s="51"/>
      <c r="CX259" s="51"/>
      <c r="CY259" s="51"/>
      <c r="CZ259" s="51"/>
      <c r="DA259" s="51"/>
      <c r="DB259" s="51"/>
      <c r="DC259" s="51"/>
      <c r="DD259" s="51"/>
      <c r="DE259" s="51"/>
      <c r="DF259" s="51"/>
      <c r="DG259" s="51"/>
    </row>
    <row r="260">
      <c r="A260" s="51"/>
      <c r="B260" s="136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  <c r="BR260" s="51"/>
      <c r="BS260" s="51"/>
      <c r="BT260" s="51"/>
      <c r="BU260" s="51"/>
      <c r="BV260" s="51"/>
      <c r="BW260" s="51"/>
      <c r="BX260" s="51"/>
      <c r="BY260" s="51"/>
      <c r="BZ260" s="51"/>
      <c r="CA260" s="51"/>
      <c r="CB260" s="51"/>
      <c r="CC260" s="51"/>
      <c r="CD260" s="51"/>
      <c r="CE260" s="51"/>
      <c r="CF260" s="51"/>
      <c r="CG260" s="51"/>
      <c r="CH260" s="51"/>
      <c r="CI260" s="51"/>
      <c r="CJ260" s="51"/>
      <c r="CK260" s="51"/>
      <c r="CL260" s="51"/>
      <c r="CM260" s="51"/>
      <c r="CN260" s="51"/>
      <c r="CO260" s="51"/>
      <c r="CP260" s="51"/>
      <c r="CQ260" s="51"/>
      <c r="CR260" s="51"/>
      <c r="CS260" s="51"/>
      <c r="CT260" s="51"/>
      <c r="CU260" s="51"/>
      <c r="CV260" s="51"/>
      <c r="CW260" s="51"/>
      <c r="CX260" s="51"/>
      <c r="CY260" s="51"/>
      <c r="CZ260" s="51"/>
      <c r="DA260" s="51"/>
      <c r="DB260" s="51"/>
      <c r="DC260" s="51"/>
      <c r="DD260" s="51"/>
      <c r="DE260" s="51"/>
      <c r="DF260" s="51"/>
      <c r="DG260" s="51"/>
    </row>
    <row r="261">
      <c r="A261" s="51"/>
      <c r="B261" s="136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  <c r="BR261" s="51"/>
      <c r="BS261" s="51"/>
      <c r="BT261" s="51"/>
      <c r="BU261" s="51"/>
      <c r="BV261" s="51"/>
      <c r="BW261" s="51"/>
      <c r="BX261" s="51"/>
      <c r="BY261" s="51"/>
      <c r="BZ261" s="51"/>
      <c r="CA261" s="51"/>
      <c r="CB261" s="51"/>
      <c r="CC261" s="51"/>
      <c r="CD261" s="51"/>
      <c r="CE261" s="51"/>
      <c r="CF261" s="51"/>
      <c r="CG261" s="51"/>
      <c r="CH261" s="51"/>
      <c r="CI261" s="51"/>
      <c r="CJ261" s="51"/>
      <c r="CK261" s="51"/>
      <c r="CL261" s="51"/>
      <c r="CM261" s="51"/>
      <c r="CN261" s="51"/>
      <c r="CO261" s="51"/>
      <c r="CP261" s="51"/>
      <c r="CQ261" s="51"/>
      <c r="CR261" s="51"/>
      <c r="CS261" s="51"/>
      <c r="CT261" s="51"/>
      <c r="CU261" s="51"/>
      <c r="CV261" s="51"/>
      <c r="CW261" s="51"/>
      <c r="CX261" s="51"/>
      <c r="CY261" s="51"/>
      <c r="CZ261" s="51"/>
      <c r="DA261" s="51"/>
      <c r="DB261" s="51"/>
      <c r="DC261" s="51"/>
      <c r="DD261" s="51"/>
      <c r="DE261" s="51"/>
      <c r="DF261" s="51"/>
      <c r="DG261" s="51"/>
    </row>
    <row r="262">
      <c r="A262" s="51"/>
      <c r="B262" s="136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  <c r="BR262" s="51"/>
      <c r="BS262" s="51"/>
      <c r="BT262" s="51"/>
      <c r="BU262" s="51"/>
      <c r="BV262" s="51"/>
      <c r="BW262" s="51"/>
      <c r="BX262" s="51"/>
      <c r="BY262" s="51"/>
      <c r="BZ262" s="51"/>
      <c r="CA262" s="51"/>
      <c r="CB262" s="51"/>
      <c r="CC262" s="51"/>
      <c r="CD262" s="51"/>
      <c r="CE262" s="51"/>
      <c r="CF262" s="51"/>
      <c r="CG262" s="51"/>
      <c r="CH262" s="51"/>
      <c r="CI262" s="51"/>
      <c r="CJ262" s="51"/>
      <c r="CK262" s="51"/>
      <c r="CL262" s="51"/>
      <c r="CM262" s="51"/>
      <c r="CN262" s="51"/>
      <c r="CO262" s="51"/>
      <c r="CP262" s="51"/>
      <c r="CQ262" s="51"/>
      <c r="CR262" s="51"/>
      <c r="CS262" s="51"/>
      <c r="CT262" s="51"/>
      <c r="CU262" s="51"/>
      <c r="CV262" s="51"/>
      <c r="CW262" s="51"/>
      <c r="CX262" s="51"/>
      <c r="CY262" s="51"/>
      <c r="CZ262" s="51"/>
      <c r="DA262" s="51"/>
      <c r="DB262" s="51"/>
      <c r="DC262" s="51"/>
      <c r="DD262" s="51"/>
      <c r="DE262" s="51"/>
      <c r="DF262" s="51"/>
      <c r="DG262" s="51"/>
    </row>
    <row r="263">
      <c r="A263" s="51"/>
      <c r="B263" s="136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  <c r="BR263" s="51"/>
      <c r="BS263" s="51"/>
      <c r="BT263" s="51"/>
      <c r="BU263" s="51"/>
      <c r="BV263" s="51"/>
      <c r="BW263" s="51"/>
      <c r="BX263" s="51"/>
      <c r="BY263" s="51"/>
      <c r="BZ263" s="51"/>
      <c r="CA263" s="51"/>
      <c r="CB263" s="51"/>
      <c r="CC263" s="51"/>
      <c r="CD263" s="51"/>
      <c r="CE263" s="51"/>
      <c r="CF263" s="51"/>
      <c r="CG263" s="51"/>
      <c r="CH263" s="51"/>
      <c r="CI263" s="51"/>
      <c r="CJ263" s="51"/>
      <c r="CK263" s="51"/>
      <c r="CL263" s="51"/>
      <c r="CM263" s="51"/>
      <c r="CN263" s="51"/>
      <c r="CO263" s="51"/>
      <c r="CP263" s="51"/>
      <c r="CQ263" s="51"/>
      <c r="CR263" s="51"/>
      <c r="CS263" s="51"/>
      <c r="CT263" s="51"/>
      <c r="CU263" s="51"/>
      <c r="CV263" s="51"/>
      <c r="CW263" s="51"/>
      <c r="CX263" s="51"/>
      <c r="CY263" s="51"/>
      <c r="CZ263" s="51"/>
      <c r="DA263" s="51"/>
      <c r="DB263" s="51"/>
      <c r="DC263" s="51"/>
      <c r="DD263" s="51"/>
      <c r="DE263" s="51"/>
      <c r="DF263" s="51"/>
      <c r="DG263" s="51"/>
    </row>
    <row r="264">
      <c r="A264" s="51"/>
      <c r="B264" s="136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51"/>
      <c r="BS264" s="51"/>
      <c r="BT264" s="51"/>
      <c r="BU264" s="51"/>
      <c r="BV264" s="51"/>
      <c r="BW264" s="51"/>
      <c r="BX264" s="51"/>
      <c r="BY264" s="51"/>
      <c r="BZ264" s="51"/>
      <c r="CA264" s="51"/>
      <c r="CB264" s="51"/>
      <c r="CC264" s="51"/>
      <c r="CD264" s="51"/>
      <c r="CE264" s="51"/>
      <c r="CF264" s="51"/>
      <c r="CG264" s="51"/>
      <c r="CH264" s="51"/>
      <c r="CI264" s="51"/>
      <c r="CJ264" s="51"/>
      <c r="CK264" s="51"/>
      <c r="CL264" s="51"/>
      <c r="CM264" s="51"/>
      <c r="CN264" s="51"/>
      <c r="CO264" s="51"/>
      <c r="CP264" s="51"/>
      <c r="CQ264" s="51"/>
      <c r="CR264" s="51"/>
      <c r="CS264" s="51"/>
      <c r="CT264" s="51"/>
      <c r="CU264" s="51"/>
      <c r="CV264" s="51"/>
      <c r="CW264" s="51"/>
      <c r="CX264" s="51"/>
      <c r="CY264" s="51"/>
      <c r="CZ264" s="51"/>
      <c r="DA264" s="51"/>
      <c r="DB264" s="51"/>
      <c r="DC264" s="51"/>
      <c r="DD264" s="51"/>
      <c r="DE264" s="51"/>
      <c r="DF264" s="51"/>
      <c r="DG264" s="51"/>
    </row>
    <row r="265">
      <c r="A265" s="51"/>
      <c r="B265" s="136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51"/>
      <c r="CD265" s="51"/>
      <c r="CE265" s="51"/>
      <c r="CF265" s="51"/>
      <c r="CG265" s="51"/>
      <c r="CH265" s="51"/>
      <c r="CI265" s="51"/>
      <c r="CJ265" s="51"/>
      <c r="CK265" s="51"/>
      <c r="CL265" s="51"/>
      <c r="CM265" s="51"/>
      <c r="CN265" s="5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  <c r="DA265" s="51"/>
      <c r="DB265" s="51"/>
      <c r="DC265" s="51"/>
      <c r="DD265" s="51"/>
      <c r="DE265" s="51"/>
      <c r="DF265" s="51"/>
      <c r="DG265" s="51"/>
    </row>
    <row r="266">
      <c r="A266" s="51"/>
      <c r="B266" s="136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  <c r="BW266" s="51"/>
      <c r="BX266" s="51"/>
      <c r="BY266" s="51"/>
      <c r="BZ266" s="51"/>
      <c r="CA266" s="51"/>
      <c r="CB266" s="51"/>
      <c r="CC266" s="51"/>
      <c r="CD266" s="51"/>
      <c r="CE266" s="51"/>
      <c r="CF266" s="51"/>
      <c r="CG266" s="51"/>
      <c r="CH266" s="51"/>
      <c r="CI266" s="51"/>
      <c r="CJ266" s="51"/>
      <c r="CK266" s="51"/>
      <c r="CL266" s="51"/>
      <c r="CM266" s="51"/>
      <c r="CN266" s="51"/>
      <c r="CO266" s="51"/>
      <c r="CP266" s="51"/>
      <c r="CQ266" s="51"/>
      <c r="CR266" s="51"/>
      <c r="CS266" s="51"/>
      <c r="CT266" s="51"/>
      <c r="CU266" s="51"/>
      <c r="CV266" s="51"/>
      <c r="CW266" s="51"/>
      <c r="CX266" s="51"/>
      <c r="CY266" s="51"/>
      <c r="CZ266" s="51"/>
      <c r="DA266" s="51"/>
      <c r="DB266" s="51"/>
      <c r="DC266" s="51"/>
      <c r="DD266" s="51"/>
      <c r="DE266" s="51"/>
      <c r="DF266" s="51"/>
      <c r="DG266" s="51"/>
    </row>
    <row r="267">
      <c r="A267" s="51"/>
      <c r="B267" s="136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  <c r="BT267" s="51"/>
      <c r="BU267" s="51"/>
      <c r="BV267" s="51"/>
      <c r="BW267" s="51"/>
      <c r="BX267" s="51"/>
      <c r="BY267" s="51"/>
      <c r="BZ267" s="51"/>
      <c r="CA267" s="51"/>
      <c r="CB267" s="51"/>
      <c r="CC267" s="51"/>
      <c r="CD267" s="51"/>
      <c r="CE267" s="51"/>
      <c r="CF267" s="51"/>
      <c r="CG267" s="51"/>
      <c r="CH267" s="51"/>
      <c r="CI267" s="51"/>
      <c r="CJ267" s="51"/>
      <c r="CK267" s="51"/>
      <c r="CL267" s="51"/>
      <c r="CM267" s="51"/>
      <c r="CN267" s="51"/>
      <c r="CO267" s="51"/>
      <c r="CP267" s="51"/>
      <c r="CQ267" s="51"/>
      <c r="CR267" s="51"/>
      <c r="CS267" s="51"/>
      <c r="CT267" s="51"/>
      <c r="CU267" s="51"/>
      <c r="CV267" s="51"/>
      <c r="CW267" s="51"/>
      <c r="CX267" s="51"/>
      <c r="CY267" s="51"/>
      <c r="CZ267" s="51"/>
      <c r="DA267" s="51"/>
      <c r="DB267" s="51"/>
      <c r="DC267" s="51"/>
      <c r="DD267" s="51"/>
      <c r="DE267" s="51"/>
      <c r="DF267" s="51"/>
      <c r="DG267" s="51"/>
    </row>
    <row r="268">
      <c r="A268" s="51"/>
      <c r="B268" s="136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51"/>
      <c r="BS268" s="51"/>
      <c r="BT268" s="51"/>
      <c r="BU268" s="51"/>
      <c r="BV268" s="51"/>
      <c r="BW268" s="51"/>
      <c r="BX268" s="51"/>
      <c r="BY268" s="51"/>
      <c r="BZ268" s="51"/>
      <c r="CA268" s="51"/>
      <c r="CB268" s="51"/>
      <c r="CC268" s="51"/>
      <c r="CD268" s="51"/>
      <c r="CE268" s="51"/>
      <c r="CF268" s="51"/>
      <c r="CG268" s="51"/>
      <c r="CH268" s="51"/>
      <c r="CI268" s="51"/>
      <c r="CJ268" s="51"/>
      <c r="CK268" s="51"/>
      <c r="CL268" s="51"/>
      <c r="CM268" s="51"/>
      <c r="CN268" s="51"/>
      <c r="CO268" s="51"/>
      <c r="CP268" s="51"/>
      <c r="CQ268" s="51"/>
      <c r="CR268" s="51"/>
      <c r="CS268" s="51"/>
      <c r="CT268" s="51"/>
      <c r="CU268" s="51"/>
      <c r="CV268" s="51"/>
      <c r="CW268" s="51"/>
      <c r="CX268" s="51"/>
      <c r="CY268" s="51"/>
      <c r="CZ268" s="51"/>
      <c r="DA268" s="51"/>
      <c r="DB268" s="51"/>
      <c r="DC268" s="51"/>
      <c r="DD268" s="51"/>
      <c r="DE268" s="51"/>
      <c r="DF268" s="51"/>
      <c r="DG268" s="51"/>
    </row>
    <row r="269">
      <c r="A269" s="51"/>
      <c r="B269" s="136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51"/>
      <c r="BS269" s="51"/>
      <c r="BT269" s="51"/>
      <c r="BU269" s="51"/>
      <c r="BV269" s="51"/>
      <c r="BW269" s="51"/>
      <c r="BX269" s="51"/>
      <c r="BY269" s="51"/>
      <c r="BZ269" s="51"/>
      <c r="CA269" s="51"/>
      <c r="CB269" s="51"/>
      <c r="CC269" s="51"/>
      <c r="CD269" s="51"/>
      <c r="CE269" s="51"/>
      <c r="CF269" s="51"/>
      <c r="CG269" s="51"/>
      <c r="CH269" s="51"/>
      <c r="CI269" s="51"/>
      <c r="CJ269" s="51"/>
      <c r="CK269" s="51"/>
      <c r="CL269" s="51"/>
      <c r="CM269" s="51"/>
      <c r="CN269" s="51"/>
      <c r="CO269" s="51"/>
      <c r="CP269" s="51"/>
      <c r="CQ269" s="51"/>
      <c r="CR269" s="51"/>
      <c r="CS269" s="51"/>
      <c r="CT269" s="51"/>
      <c r="CU269" s="51"/>
      <c r="CV269" s="51"/>
      <c r="CW269" s="51"/>
      <c r="CX269" s="51"/>
      <c r="CY269" s="51"/>
      <c r="CZ269" s="51"/>
      <c r="DA269" s="51"/>
      <c r="DB269" s="51"/>
      <c r="DC269" s="51"/>
      <c r="DD269" s="51"/>
      <c r="DE269" s="51"/>
      <c r="DF269" s="51"/>
      <c r="DG269" s="51"/>
    </row>
    <row r="270">
      <c r="A270" s="51"/>
      <c r="B270" s="136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  <c r="BR270" s="51"/>
      <c r="BS270" s="51"/>
      <c r="BT270" s="51"/>
      <c r="BU270" s="51"/>
      <c r="BV270" s="51"/>
      <c r="BW270" s="51"/>
      <c r="BX270" s="51"/>
      <c r="BY270" s="51"/>
      <c r="BZ270" s="51"/>
      <c r="CA270" s="51"/>
      <c r="CB270" s="51"/>
      <c r="CC270" s="51"/>
      <c r="CD270" s="51"/>
      <c r="CE270" s="51"/>
      <c r="CF270" s="51"/>
      <c r="CG270" s="51"/>
      <c r="CH270" s="51"/>
      <c r="CI270" s="51"/>
      <c r="CJ270" s="51"/>
      <c r="CK270" s="51"/>
      <c r="CL270" s="51"/>
      <c r="CM270" s="51"/>
      <c r="CN270" s="51"/>
      <c r="CO270" s="51"/>
      <c r="CP270" s="51"/>
      <c r="CQ270" s="51"/>
      <c r="CR270" s="51"/>
      <c r="CS270" s="51"/>
      <c r="CT270" s="51"/>
      <c r="CU270" s="51"/>
      <c r="CV270" s="51"/>
      <c r="CW270" s="51"/>
      <c r="CX270" s="51"/>
      <c r="CY270" s="51"/>
      <c r="CZ270" s="51"/>
      <c r="DA270" s="51"/>
      <c r="DB270" s="51"/>
      <c r="DC270" s="51"/>
      <c r="DD270" s="51"/>
      <c r="DE270" s="51"/>
      <c r="DF270" s="51"/>
      <c r="DG270" s="51"/>
    </row>
    <row r="271">
      <c r="A271" s="51"/>
      <c r="B271" s="136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  <c r="BR271" s="51"/>
      <c r="BS271" s="51"/>
      <c r="BT271" s="51"/>
      <c r="BU271" s="51"/>
      <c r="BV271" s="51"/>
      <c r="BW271" s="51"/>
      <c r="BX271" s="51"/>
      <c r="BY271" s="51"/>
      <c r="BZ271" s="51"/>
      <c r="CA271" s="51"/>
      <c r="CB271" s="51"/>
      <c r="CC271" s="51"/>
      <c r="CD271" s="51"/>
      <c r="CE271" s="51"/>
      <c r="CF271" s="51"/>
      <c r="CG271" s="51"/>
      <c r="CH271" s="51"/>
      <c r="CI271" s="51"/>
      <c r="CJ271" s="51"/>
      <c r="CK271" s="51"/>
      <c r="CL271" s="51"/>
      <c r="CM271" s="51"/>
      <c r="CN271" s="51"/>
      <c r="CO271" s="51"/>
      <c r="CP271" s="51"/>
      <c r="CQ271" s="51"/>
      <c r="CR271" s="51"/>
      <c r="CS271" s="51"/>
      <c r="CT271" s="51"/>
      <c r="CU271" s="51"/>
      <c r="CV271" s="51"/>
      <c r="CW271" s="51"/>
      <c r="CX271" s="51"/>
      <c r="CY271" s="51"/>
      <c r="CZ271" s="51"/>
      <c r="DA271" s="51"/>
      <c r="DB271" s="51"/>
      <c r="DC271" s="51"/>
      <c r="DD271" s="51"/>
      <c r="DE271" s="51"/>
      <c r="DF271" s="51"/>
      <c r="DG271" s="51"/>
    </row>
    <row r="272">
      <c r="A272" s="51"/>
      <c r="B272" s="136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51"/>
      <c r="BS272" s="51"/>
      <c r="BT272" s="51"/>
      <c r="BU272" s="51"/>
      <c r="BV272" s="51"/>
      <c r="BW272" s="51"/>
      <c r="BX272" s="51"/>
      <c r="BY272" s="51"/>
      <c r="BZ272" s="51"/>
      <c r="CA272" s="51"/>
      <c r="CB272" s="51"/>
      <c r="CC272" s="51"/>
      <c r="CD272" s="51"/>
      <c r="CE272" s="51"/>
      <c r="CF272" s="51"/>
      <c r="CG272" s="51"/>
      <c r="CH272" s="51"/>
      <c r="CI272" s="51"/>
      <c r="CJ272" s="51"/>
      <c r="CK272" s="51"/>
      <c r="CL272" s="51"/>
      <c r="CM272" s="51"/>
      <c r="CN272" s="51"/>
      <c r="CO272" s="51"/>
      <c r="CP272" s="51"/>
      <c r="CQ272" s="51"/>
      <c r="CR272" s="51"/>
      <c r="CS272" s="51"/>
      <c r="CT272" s="51"/>
      <c r="CU272" s="51"/>
      <c r="CV272" s="51"/>
      <c r="CW272" s="51"/>
      <c r="CX272" s="51"/>
      <c r="CY272" s="51"/>
      <c r="CZ272" s="51"/>
      <c r="DA272" s="51"/>
      <c r="DB272" s="51"/>
      <c r="DC272" s="51"/>
      <c r="DD272" s="51"/>
      <c r="DE272" s="51"/>
      <c r="DF272" s="51"/>
      <c r="DG272" s="51"/>
    </row>
    <row r="273">
      <c r="A273" s="51"/>
      <c r="B273" s="136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51"/>
      <c r="BS273" s="51"/>
      <c r="BT273" s="51"/>
      <c r="BU273" s="51"/>
      <c r="BV273" s="51"/>
      <c r="BW273" s="51"/>
      <c r="BX273" s="51"/>
      <c r="BY273" s="51"/>
      <c r="BZ273" s="51"/>
      <c r="CA273" s="51"/>
      <c r="CB273" s="51"/>
      <c r="CC273" s="51"/>
      <c r="CD273" s="51"/>
      <c r="CE273" s="51"/>
      <c r="CF273" s="51"/>
      <c r="CG273" s="51"/>
      <c r="CH273" s="51"/>
      <c r="CI273" s="51"/>
      <c r="CJ273" s="51"/>
      <c r="CK273" s="51"/>
      <c r="CL273" s="51"/>
      <c r="CM273" s="51"/>
      <c r="CN273" s="51"/>
      <c r="CO273" s="51"/>
      <c r="CP273" s="51"/>
      <c r="CQ273" s="51"/>
      <c r="CR273" s="51"/>
      <c r="CS273" s="51"/>
      <c r="CT273" s="51"/>
      <c r="CU273" s="51"/>
      <c r="CV273" s="51"/>
      <c r="CW273" s="51"/>
      <c r="CX273" s="51"/>
      <c r="CY273" s="51"/>
      <c r="CZ273" s="51"/>
      <c r="DA273" s="51"/>
      <c r="DB273" s="51"/>
      <c r="DC273" s="51"/>
      <c r="DD273" s="51"/>
      <c r="DE273" s="51"/>
      <c r="DF273" s="51"/>
      <c r="DG273" s="51"/>
    </row>
    <row r="274">
      <c r="A274" s="51"/>
      <c r="B274" s="136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51"/>
      <c r="BS274" s="51"/>
      <c r="BT274" s="51"/>
      <c r="BU274" s="51"/>
      <c r="BV274" s="51"/>
      <c r="BW274" s="51"/>
      <c r="BX274" s="51"/>
      <c r="BY274" s="51"/>
      <c r="BZ274" s="51"/>
      <c r="CA274" s="51"/>
      <c r="CB274" s="51"/>
      <c r="CC274" s="51"/>
      <c r="CD274" s="51"/>
      <c r="CE274" s="51"/>
      <c r="CF274" s="51"/>
      <c r="CG274" s="51"/>
      <c r="CH274" s="51"/>
      <c r="CI274" s="51"/>
      <c r="CJ274" s="51"/>
      <c r="CK274" s="51"/>
      <c r="CL274" s="51"/>
      <c r="CM274" s="51"/>
      <c r="CN274" s="51"/>
      <c r="CO274" s="51"/>
      <c r="CP274" s="51"/>
      <c r="CQ274" s="51"/>
      <c r="CR274" s="51"/>
      <c r="CS274" s="51"/>
      <c r="CT274" s="51"/>
      <c r="CU274" s="51"/>
      <c r="CV274" s="51"/>
      <c r="CW274" s="51"/>
      <c r="CX274" s="51"/>
      <c r="CY274" s="51"/>
      <c r="CZ274" s="51"/>
      <c r="DA274" s="51"/>
      <c r="DB274" s="51"/>
      <c r="DC274" s="51"/>
      <c r="DD274" s="51"/>
      <c r="DE274" s="51"/>
      <c r="DF274" s="51"/>
      <c r="DG274" s="51"/>
    </row>
    <row r="275">
      <c r="A275" s="51"/>
      <c r="B275" s="136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51"/>
      <c r="BS275" s="51"/>
      <c r="BT275" s="51"/>
      <c r="BU275" s="51"/>
      <c r="BV275" s="51"/>
      <c r="BW275" s="51"/>
      <c r="BX275" s="51"/>
      <c r="BY275" s="51"/>
      <c r="BZ275" s="51"/>
      <c r="CA275" s="51"/>
      <c r="CB275" s="51"/>
      <c r="CC275" s="51"/>
      <c r="CD275" s="51"/>
      <c r="CE275" s="51"/>
      <c r="CF275" s="51"/>
      <c r="CG275" s="51"/>
      <c r="CH275" s="51"/>
      <c r="CI275" s="51"/>
      <c r="CJ275" s="51"/>
      <c r="CK275" s="51"/>
      <c r="CL275" s="51"/>
      <c r="CM275" s="51"/>
      <c r="CN275" s="51"/>
      <c r="CO275" s="51"/>
      <c r="CP275" s="51"/>
      <c r="CQ275" s="51"/>
      <c r="CR275" s="51"/>
      <c r="CS275" s="51"/>
      <c r="CT275" s="51"/>
      <c r="CU275" s="51"/>
      <c r="CV275" s="51"/>
      <c r="CW275" s="51"/>
      <c r="CX275" s="51"/>
      <c r="CY275" s="51"/>
      <c r="CZ275" s="51"/>
      <c r="DA275" s="51"/>
      <c r="DB275" s="51"/>
      <c r="DC275" s="51"/>
      <c r="DD275" s="51"/>
      <c r="DE275" s="51"/>
      <c r="DF275" s="51"/>
      <c r="DG275" s="51"/>
    </row>
    <row r="276">
      <c r="A276" s="51"/>
      <c r="B276" s="136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51"/>
      <c r="CG276" s="51"/>
      <c r="CH276" s="51"/>
      <c r="CI276" s="51"/>
      <c r="CJ276" s="51"/>
      <c r="CK276" s="51"/>
      <c r="CL276" s="51"/>
      <c r="CM276" s="51"/>
      <c r="CN276" s="51"/>
      <c r="CO276" s="51"/>
      <c r="CP276" s="51"/>
      <c r="CQ276" s="51"/>
      <c r="CR276" s="51"/>
      <c r="CS276" s="51"/>
      <c r="CT276" s="51"/>
      <c r="CU276" s="51"/>
      <c r="CV276" s="51"/>
      <c r="CW276" s="51"/>
      <c r="CX276" s="51"/>
      <c r="CY276" s="51"/>
      <c r="CZ276" s="51"/>
      <c r="DA276" s="51"/>
      <c r="DB276" s="51"/>
      <c r="DC276" s="51"/>
      <c r="DD276" s="51"/>
      <c r="DE276" s="51"/>
      <c r="DF276" s="51"/>
      <c r="DG276" s="51"/>
    </row>
    <row r="277">
      <c r="A277" s="51"/>
      <c r="B277" s="136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  <c r="CD277" s="51"/>
      <c r="CE277" s="51"/>
      <c r="CF277" s="51"/>
      <c r="CG277" s="51"/>
      <c r="CH277" s="51"/>
      <c r="CI277" s="51"/>
      <c r="CJ277" s="51"/>
      <c r="CK277" s="51"/>
      <c r="CL277" s="51"/>
      <c r="CM277" s="51"/>
      <c r="CN277" s="51"/>
      <c r="CO277" s="51"/>
      <c r="CP277" s="51"/>
      <c r="CQ277" s="51"/>
      <c r="CR277" s="51"/>
      <c r="CS277" s="51"/>
      <c r="CT277" s="51"/>
      <c r="CU277" s="51"/>
      <c r="CV277" s="51"/>
      <c r="CW277" s="51"/>
      <c r="CX277" s="51"/>
      <c r="CY277" s="51"/>
      <c r="CZ277" s="51"/>
      <c r="DA277" s="51"/>
      <c r="DB277" s="51"/>
      <c r="DC277" s="51"/>
      <c r="DD277" s="51"/>
      <c r="DE277" s="51"/>
      <c r="DF277" s="51"/>
      <c r="DG277" s="51"/>
    </row>
    <row r="278">
      <c r="A278" s="51"/>
      <c r="B278" s="136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  <c r="CD278" s="51"/>
      <c r="CE278" s="51"/>
      <c r="CF278" s="51"/>
      <c r="CG278" s="51"/>
      <c r="CH278" s="51"/>
      <c r="CI278" s="51"/>
      <c r="CJ278" s="51"/>
      <c r="CK278" s="51"/>
      <c r="CL278" s="51"/>
      <c r="CM278" s="51"/>
      <c r="CN278" s="51"/>
      <c r="CO278" s="51"/>
      <c r="CP278" s="51"/>
      <c r="CQ278" s="51"/>
      <c r="CR278" s="51"/>
      <c r="CS278" s="51"/>
      <c r="CT278" s="51"/>
      <c r="CU278" s="51"/>
      <c r="CV278" s="51"/>
      <c r="CW278" s="51"/>
      <c r="CX278" s="51"/>
      <c r="CY278" s="51"/>
      <c r="CZ278" s="51"/>
      <c r="DA278" s="51"/>
      <c r="DB278" s="51"/>
      <c r="DC278" s="51"/>
      <c r="DD278" s="51"/>
      <c r="DE278" s="51"/>
      <c r="DF278" s="51"/>
      <c r="DG278" s="51"/>
    </row>
    <row r="279">
      <c r="A279" s="51"/>
      <c r="B279" s="136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  <c r="BT279" s="51"/>
      <c r="BU279" s="51"/>
      <c r="BV279" s="51"/>
      <c r="BW279" s="51"/>
      <c r="BX279" s="51"/>
      <c r="BY279" s="51"/>
      <c r="BZ279" s="51"/>
      <c r="CA279" s="51"/>
      <c r="CB279" s="51"/>
      <c r="CC279" s="51"/>
      <c r="CD279" s="51"/>
      <c r="CE279" s="51"/>
      <c r="CF279" s="51"/>
      <c r="CG279" s="51"/>
      <c r="CH279" s="51"/>
      <c r="CI279" s="51"/>
      <c r="CJ279" s="51"/>
      <c r="CK279" s="51"/>
      <c r="CL279" s="51"/>
      <c r="CM279" s="51"/>
      <c r="CN279" s="51"/>
      <c r="CO279" s="51"/>
      <c r="CP279" s="51"/>
      <c r="CQ279" s="51"/>
      <c r="CR279" s="51"/>
      <c r="CS279" s="51"/>
      <c r="CT279" s="51"/>
      <c r="CU279" s="51"/>
      <c r="CV279" s="51"/>
      <c r="CW279" s="51"/>
      <c r="CX279" s="51"/>
      <c r="CY279" s="51"/>
      <c r="CZ279" s="51"/>
      <c r="DA279" s="51"/>
      <c r="DB279" s="51"/>
      <c r="DC279" s="51"/>
      <c r="DD279" s="51"/>
      <c r="DE279" s="51"/>
      <c r="DF279" s="51"/>
      <c r="DG279" s="51"/>
    </row>
    <row r="280">
      <c r="A280" s="51"/>
      <c r="B280" s="136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  <c r="CC280" s="51"/>
      <c r="CD280" s="51"/>
      <c r="CE280" s="51"/>
      <c r="CF280" s="51"/>
      <c r="CG280" s="51"/>
      <c r="CH280" s="51"/>
      <c r="CI280" s="51"/>
      <c r="CJ280" s="51"/>
      <c r="CK280" s="51"/>
      <c r="CL280" s="51"/>
      <c r="CM280" s="51"/>
      <c r="CN280" s="51"/>
      <c r="CO280" s="51"/>
      <c r="CP280" s="51"/>
      <c r="CQ280" s="51"/>
      <c r="CR280" s="51"/>
      <c r="CS280" s="51"/>
      <c r="CT280" s="51"/>
      <c r="CU280" s="51"/>
      <c r="CV280" s="51"/>
      <c r="CW280" s="51"/>
      <c r="CX280" s="51"/>
      <c r="CY280" s="51"/>
      <c r="CZ280" s="51"/>
      <c r="DA280" s="51"/>
      <c r="DB280" s="51"/>
      <c r="DC280" s="51"/>
      <c r="DD280" s="51"/>
      <c r="DE280" s="51"/>
      <c r="DF280" s="51"/>
      <c r="DG280" s="51"/>
    </row>
    <row r="281">
      <c r="A281" s="51"/>
      <c r="B281" s="136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  <c r="CC281" s="51"/>
      <c r="CD281" s="51"/>
      <c r="CE281" s="51"/>
      <c r="CF281" s="51"/>
      <c r="CG281" s="51"/>
      <c r="CH281" s="51"/>
      <c r="CI281" s="51"/>
      <c r="CJ281" s="51"/>
      <c r="CK281" s="51"/>
      <c r="CL281" s="51"/>
      <c r="CM281" s="51"/>
      <c r="CN281" s="51"/>
      <c r="CO281" s="51"/>
      <c r="CP281" s="51"/>
      <c r="CQ281" s="51"/>
      <c r="CR281" s="51"/>
      <c r="CS281" s="51"/>
      <c r="CT281" s="51"/>
      <c r="CU281" s="51"/>
      <c r="CV281" s="51"/>
      <c r="CW281" s="51"/>
      <c r="CX281" s="51"/>
      <c r="CY281" s="51"/>
      <c r="CZ281" s="51"/>
      <c r="DA281" s="51"/>
      <c r="DB281" s="51"/>
      <c r="DC281" s="51"/>
      <c r="DD281" s="51"/>
      <c r="DE281" s="51"/>
      <c r="DF281" s="51"/>
      <c r="DG281" s="51"/>
    </row>
    <row r="282">
      <c r="A282" s="51"/>
      <c r="B282" s="136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51"/>
      <c r="CG282" s="51"/>
      <c r="CH282" s="51"/>
      <c r="CI282" s="51"/>
      <c r="CJ282" s="51"/>
      <c r="CK282" s="51"/>
      <c r="CL282" s="51"/>
      <c r="CM282" s="51"/>
      <c r="CN282" s="51"/>
      <c r="CO282" s="51"/>
      <c r="CP282" s="51"/>
      <c r="CQ282" s="51"/>
      <c r="CR282" s="51"/>
      <c r="CS282" s="51"/>
      <c r="CT282" s="51"/>
      <c r="CU282" s="51"/>
      <c r="CV282" s="51"/>
      <c r="CW282" s="51"/>
      <c r="CX282" s="51"/>
      <c r="CY282" s="51"/>
      <c r="CZ282" s="51"/>
      <c r="DA282" s="51"/>
      <c r="DB282" s="51"/>
      <c r="DC282" s="51"/>
      <c r="DD282" s="51"/>
      <c r="DE282" s="51"/>
      <c r="DF282" s="51"/>
      <c r="DG282" s="51"/>
    </row>
    <row r="283">
      <c r="A283" s="51"/>
      <c r="B283" s="136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  <c r="CC283" s="51"/>
      <c r="CD283" s="51"/>
      <c r="CE283" s="51"/>
      <c r="CF283" s="51"/>
      <c r="CG283" s="51"/>
      <c r="CH283" s="51"/>
      <c r="CI283" s="51"/>
      <c r="CJ283" s="51"/>
      <c r="CK283" s="51"/>
      <c r="CL283" s="51"/>
      <c r="CM283" s="51"/>
      <c r="CN283" s="51"/>
      <c r="CO283" s="51"/>
      <c r="CP283" s="51"/>
      <c r="CQ283" s="51"/>
      <c r="CR283" s="51"/>
      <c r="CS283" s="51"/>
      <c r="CT283" s="51"/>
      <c r="CU283" s="51"/>
      <c r="CV283" s="51"/>
      <c r="CW283" s="51"/>
      <c r="CX283" s="51"/>
      <c r="CY283" s="51"/>
      <c r="CZ283" s="51"/>
      <c r="DA283" s="51"/>
      <c r="DB283" s="51"/>
      <c r="DC283" s="51"/>
      <c r="DD283" s="51"/>
      <c r="DE283" s="51"/>
      <c r="DF283" s="51"/>
      <c r="DG283" s="51"/>
    </row>
    <row r="284">
      <c r="A284" s="51"/>
      <c r="B284" s="136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  <c r="CC284" s="51"/>
      <c r="CD284" s="51"/>
      <c r="CE284" s="51"/>
      <c r="CF284" s="51"/>
      <c r="CG284" s="51"/>
      <c r="CH284" s="51"/>
      <c r="CI284" s="51"/>
      <c r="CJ284" s="51"/>
      <c r="CK284" s="51"/>
      <c r="CL284" s="51"/>
      <c r="CM284" s="51"/>
      <c r="CN284" s="51"/>
      <c r="CO284" s="51"/>
      <c r="CP284" s="51"/>
      <c r="CQ284" s="51"/>
      <c r="CR284" s="51"/>
      <c r="CS284" s="51"/>
      <c r="CT284" s="51"/>
      <c r="CU284" s="51"/>
      <c r="CV284" s="51"/>
      <c r="CW284" s="51"/>
      <c r="CX284" s="51"/>
      <c r="CY284" s="51"/>
      <c r="CZ284" s="51"/>
      <c r="DA284" s="51"/>
      <c r="DB284" s="51"/>
      <c r="DC284" s="51"/>
      <c r="DD284" s="51"/>
      <c r="DE284" s="51"/>
      <c r="DF284" s="51"/>
      <c r="DG284" s="51"/>
    </row>
    <row r="285">
      <c r="A285" s="51"/>
      <c r="B285" s="136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1"/>
      <c r="CE285" s="51"/>
      <c r="CF285" s="51"/>
      <c r="CG285" s="51"/>
      <c r="CH285" s="51"/>
      <c r="CI285" s="51"/>
      <c r="CJ285" s="51"/>
      <c r="CK285" s="51"/>
      <c r="CL285" s="51"/>
      <c r="CM285" s="51"/>
      <c r="CN285" s="51"/>
      <c r="CO285" s="51"/>
      <c r="CP285" s="51"/>
      <c r="CQ285" s="51"/>
      <c r="CR285" s="51"/>
      <c r="CS285" s="51"/>
      <c r="CT285" s="51"/>
      <c r="CU285" s="51"/>
      <c r="CV285" s="51"/>
      <c r="CW285" s="51"/>
      <c r="CX285" s="51"/>
      <c r="CY285" s="51"/>
      <c r="CZ285" s="51"/>
      <c r="DA285" s="51"/>
      <c r="DB285" s="51"/>
      <c r="DC285" s="51"/>
      <c r="DD285" s="51"/>
      <c r="DE285" s="51"/>
      <c r="DF285" s="51"/>
      <c r="DG285" s="51"/>
    </row>
    <row r="286">
      <c r="A286" s="51"/>
      <c r="B286" s="136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  <c r="BW286" s="51"/>
      <c r="BX286" s="51"/>
      <c r="BY286" s="51"/>
      <c r="BZ286" s="51"/>
      <c r="CA286" s="51"/>
      <c r="CB286" s="51"/>
      <c r="CC286" s="51"/>
      <c r="CD286" s="51"/>
      <c r="CE286" s="51"/>
      <c r="CF286" s="51"/>
      <c r="CG286" s="51"/>
      <c r="CH286" s="51"/>
      <c r="CI286" s="51"/>
      <c r="CJ286" s="51"/>
      <c r="CK286" s="51"/>
      <c r="CL286" s="51"/>
      <c r="CM286" s="51"/>
      <c r="CN286" s="51"/>
      <c r="CO286" s="51"/>
      <c r="CP286" s="51"/>
      <c r="CQ286" s="51"/>
      <c r="CR286" s="51"/>
      <c r="CS286" s="51"/>
      <c r="CT286" s="51"/>
      <c r="CU286" s="51"/>
      <c r="CV286" s="51"/>
      <c r="CW286" s="51"/>
      <c r="CX286" s="51"/>
      <c r="CY286" s="51"/>
      <c r="CZ286" s="51"/>
      <c r="DA286" s="51"/>
      <c r="DB286" s="51"/>
      <c r="DC286" s="51"/>
      <c r="DD286" s="51"/>
      <c r="DE286" s="51"/>
      <c r="DF286" s="51"/>
      <c r="DG286" s="51"/>
    </row>
    <row r="287">
      <c r="A287" s="51"/>
      <c r="B287" s="136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51"/>
      <c r="BS287" s="51"/>
      <c r="BT287" s="51"/>
      <c r="BU287" s="51"/>
      <c r="BV287" s="51"/>
      <c r="BW287" s="51"/>
      <c r="BX287" s="51"/>
      <c r="BY287" s="51"/>
      <c r="BZ287" s="51"/>
      <c r="CA287" s="51"/>
      <c r="CB287" s="51"/>
      <c r="CC287" s="51"/>
      <c r="CD287" s="51"/>
      <c r="CE287" s="51"/>
      <c r="CF287" s="51"/>
      <c r="CG287" s="51"/>
      <c r="CH287" s="51"/>
      <c r="CI287" s="51"/>
      <c r="CJ287" s="51"/>
      <c r="CK287" s="51"/>
      <c r="CL287" s="51"/>
      <c r="CM287" s="51"/>
      <c r="CN287" s="51"/>
      <c r="CO287" s="51"/>
      <c r="CP287" s="51"/>
      <c r="CQ287" s="51"/>
      <c r="CR287" s="51"/>
      <c r="CS287" s="51"/>
      <c r="CT287" s="51"/>
      <c r="CU287" s="51"/>
      <c r="CV287" s="51"/>
      <c r="CW287" s="51"/>
      <c r="CX287" s="51"/>
      <c r="CY287" s="51"/>
      <c r="CZ287" s="51"/>
      <c r="DA287" s="51"/>
      <c r="DB287" s="51"/>
      <c r="DC287" s="51"/>
      <c r="DD287" s="51"/>
      <c r="DE287" s="51"/>
      <c r="DF287" s="51"/>
      <c r="DG287" s="51"/>
    </row>
    <row r="288">
      <c r="A288" s="51"/>
      <c r="B288" s="136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  <c r="BT288" s="51"/>
      <c r="BU288" s="51"/>
      <c r="BV288" s="51"/>
      <c r="BW288" s="51"/>
      <c r="BX288" s="51"/>
      <c r="BY288" s="51"/>
      <c r="BZ288" s="51"/>
      <c r="CA288" s="51"/>
      <c r="CB288" s="51"/>
      <c r="CC288" s="51"/>
      <c r="CD288" s="51"/>
      <c r="CE288" s="51"/>
      <c r="CF288" s="51"/>
      <c r="CG288" s="51"/>
      <c r="CH288" s="51"/>
      <c r="CI288" s="51"/>
      <c r="CJ288" s="51"/>
      <c r="CK288" s="51"/>
      <c r="CL288" s="51"/>
      <c r="CM288" s="51"/>
      <c r="CN288" s="51"/>
      <c r="CO288" s="51"/>
      <c r="CP288" s="51"/>
      <c r="CQ288" s="51"/>
      <c r="CR288" s="51"/>
      <c r="CS288" s="51"/>
      <c r="CT288" s="51"/>
      <c r="CU288" s="51"/>
      <c r="CV288" s="51"/>
      <c r="CW288" s="51"/>
      <c r="CX288" s="51"/>
      <c r="CY288" s="51"/>
      <c r="CZ288" s="51"/>
      <c r="DA288" s="51"/>
      <c r="DB288" s="51"/>
      <c r="DC288" s="51"/>
      <c r="DD288" s="51"/>
      <c r="DE288" s="51"/>
      <c r="DF288" s="51"/>
      <c r="DG288" s="51"/>
    </row>
    <row r="289">
      <c r="A289" s="51"/>
      <c r="B289" s="136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  <c r="BT289" s="51"/>
      <c r="BU289" s="51"/>
      <c r="BV289" s="51"/>
      <c r="BW289" s="51"/>
      <c r="BX289" s="51"/>
      <c r="BY289" s="51"/>
      <c r="BZ289" s="51"/>
      <c r="CA289" s="51"/>
      <c r="CB289" s="51"/>
      <c r="CC289" s="51"/>
      <c r="CD289" s="51"/>
      <c r="CE289" s="51"/>
      <c r="CF289" s="51"/>
      <c r="CG289" s="51"/>
      <c r="CH289" s="51"/>
      <c r="CI289" s="51"/>
      <c r="CJ289" s="51"/>
      <c r="CK289" s="51"/>
      <c r="CL289" s="51"/>
      <c r="CM289" s="51"/>
      <c r="CN289" s="51"/>
      <c r="CO289" s="51"/>
      <c r="CP289" s="51"/>
      <c r="CQ289" s="51"/>
      <c r="CR289" s="51"/>
      <c r="CS289" s="51"/>
      <c r="CT289" s="51"/>
      <c r="CU289" s="51"/>
      <c r="CV289" s="51"/>
      <c r="CW289" s="51"/>
      <c r="CX289" s="51"/>
      <c r="CY289" s="51"/>
      <c r="CZ289" s="51"/>
      <c r="DA289" s="51"/>
      <c r="DB289" s="51"/>
      <c r="DC289" s="51"/>
      <c r="DD289" s="51"/>
      <c r="DE289" s="51"/>
      <c r="DF289" s="51"/>
      <c r="DG289" s="51"/>
    </row>
    <row r="290">
      <c r="A290" s="51"/>
      <c r="B290" s="136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  <c r="BW290" s="51"/>
      <c r="BX290" s="51"/>
      <c r="BY290" s="51"/>
      <c r="BZ290" s="51"/>
      <c r="CA290" s="51"/>
      <c r="CB290" s="51"/>
      <c r="CC290" s="51"/>
      <c r="CD290" s="51"/>
      <c r="CE290" s="51"/>
      <c r="CF290" s="51"/>
      <c r="CG290" s="51"/>
      <c r="CH290" s="51"/>
      <c r="CI290" s="51"/>
      <c r="CJ290" s="51"/>
      <c r="CK290" s="51"/>
      <c r="CL290" s="51"/>
      <c r="CM290" s="51"/>
      <c r="CN290" s="51"/>
      <c r="CO290" s="51"/>
      <c r="CP290" s="51"/>
      <c r="CQ290" s="51"/>
      <c r="CR290" s="51"/>
      <c r="CS290" s="51"/>
      <c r="CT290" s="51"/>
      <c r="CU290" s="51"/>
      <c r="CV290" s="51"/>
      <c r="CW290" s="51"/>
      <c r="CX290" s="51"/>
      <c r="CY290" s="51"/>
      <c r="CZ290" s="51"/>
      <c r="DA290" s="51"/>
      <c r="DB290" s="51"/>
      <c r="DC290" s="51"/>
      <c r="DD290" s="51"/>
      <c r="DE290" s="51"/>
      <c r="DF290" s="51"/>
      <c r="DG290" s="51"/>
    </row>
    <row r="291">
      <c r="A291" s="51"/>
      <c r="B291" s="136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51"/>
      <c r="BS291" s="51"/>
      <c r="BT291" s="51"/>
      <c r="BU291" s="51"/>
      <c r="BV291" s="51"/>
      <c r="BW291" s="51"/>
      <c r="BX291" s="51"/>
      <c r="BY291" s="51"/>
      <c r="BZ291" s="51"/>
      <c r="CA291" s="51"/>
      <c r="CB291" s="51"/>
      <c r="CC291" s="51"/>
      <c r="CD291" s="51"/>
      <c r="CE291" s="51"/>
      <c r="CF291" s="51"/>
      <c r="CG291" s="51"/>
      <c r="CH291" s="51"/>
      <c r="CI291" s="51"/>
      <c r="CJ291" s="51"/>
      <c r="CK291" s="51"/>
      <c r="CL291" s="51"/>
      <c r="CM291" s="51"/>
      <c r="CN291" s="51"/>
      <c r="CO291" s="51"/>
      <c r="CP291" s="51"/>
      <c r="CQ291" s="51"/>
      <c r="CR291" s="51"/>
      <c r="CS291" s="51"/>
      <c r="CT291" s="51"/>
      <c r="CU291" s="51"/>
      <c r="CV291" s="51"/>
      <c r="CW291" s="51"/>
      <c r="CX291" s="51"/>
      <c r="CY291" s="51"/>
      <c r="CZ291" s="51"/>
      <c r="DA291" s="51"/>
      <c r="DB291" s="51"/>
      <c r="DC291" s="51"/>
      <c r="DD291" s="51"/>
      <c r="DE291" s="51"/>
      <c r="DF291" s="51"/>
      <c r="DG291" s="51"/>
    </row>
    <row r="292">
      <c r="A292" s="51"/>
      <c r="B292" s="136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51"/>
      <c r="BS292" s="51"/>
      <c r="BT292" s="51"/>
      <c r="BU292" s="51"/>
      <c r="BV292" s="51"/>
      <c r="BW292" s="51"/>
      <c r="BX292" s="51"/>
      <c r="BY292" s="51"/>
      <c r="BZ292" s="51"/>
      <c r="CA292" s="51"/>
      <c r="CB292" s="51"/>
      <c r="CC292" s="51"/>
      <c r="CD292" s="51"/>
      <c r="CE292" s="51"/>
      <c r="CF292" s="51"/>
      <c r="CG292" s="51"/>
      <c r="CH292" s="51"/>
      <c r="CI292" s="51"/>
      <c r="CJ292" s="51"/>
      <c r="CK292" s="51"/>
      <c r="CL292" s="51"/>
      <c r="CM292" s="51"/>
      <c r="CN292" s="51"/>
      <c r="CO292" s="51"/>
      <c r="CP292" s="51"/>
      <c r="CQ292" s="51"/>
      <c r="CR292" s="51"/>
      <c r="CS292" s="51"/>
      <c r="CT292" s="51"/>
      <c r="CU292" s="51"/>
      <c r="CV292" s="51"/>
      <c r="CW292" s="51"/>
      <c r="CX292" s="51"/>
      <c r="CY292" s="51"/>
      <c r="CZ292" s="51"/>
      <c r="DA292" s="51"/>
      <c r="DB292" s="51"/>
      <c r="DC292" s="51"/>
      <c r="DD292" s="51"/>
      <c r="DE292" s="51"/>
      <c r="DF292" s="51"/>
      <c r="DG292" s="51"/>
    </row>
    <row r="293">
      <c r="A293" s="51"/>
      <c r="B293" s="136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  <c r="BV293" s="51"/>
      <c r="BW293" s="51"/>
      <c r="BX293" s="51"/>
      <c r="BY293" s="51"/>
      <c r="BZ293" s="51"/>
      <c r="CA293" s="51"/>
      <c r="CB293" s="51"/>
      <c r="CC293" s="51"/>
      <c r="CD293" s="51"/>
      <c r="CE293" s="51"/>
      <c r="CF293" s="51"/>
      <c r="CG293" s="51"/>
      <c r="CH293" s="51"/>
      <c r="CI293" s="51"/>
      <c r="CJ293" s="51"/>
      <c r="CK293" s="51"/>
      <c r="CL293" s="51"/>
      <c r="CM293" s="51"/>
      <c r="CN293" s="51"/>
      <c r="CO293" s="51"/>
      <c r="CP293" s="51"/>
      <c r="CQ293" s="51"/>
      <c r="CR293" s="51"/>
      <c r="CS293" s="51"/>
      <c r="CT293" s="51"/>
      <c r="CU293" s="51"/>
      <c r="CV293" s="51"/>
      <c r="CW293" s="51"/>
      <c r="CX293" s="51"/>
      <c r="CY293" s="51"/>
      <c r="CZ293" s="51"/>
      <c r="DA293" s="51"/>
      <c r="DB293" s="51"/>
      <c r="DC293" s="51"/>
      <c r="DD293" s="51"/>
      <c r="DE293" s="51"/>
      <c r="DF293" s="51"/>
      <c r="DG293" s="51"/>
    </row>
    <row r="294">
      <c r="A294" s="51"/>
      <c r="B294" s="136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  <c r="BW294" s="51"/>
      <c r="BX294" s="51"/>
      <c r="BY294" s="51"/>
      <c r="BZ294" s="51"/>
      <c r="CA294" s="51"/>
      <c r="CB294" s="51"/>
      <c r="CC294" s="51"/>
      <c r="CD294" s="51"/>
      <c r="CE294" s="51"/>
      <c r="CF294" s="51"/>
      <c r="CG294" s="51"/>
      <c r="CH294" s="51"/>
      <c r="CI294" s="51"/>
      <c r="CJ294" s="51"/>
      <c r="CK294" s="51"/>
      <c r="CL294" s="51"/>
      <c r="CM294" s="51"/>
      <c r="CN294" s="51"/>
      <c r="CO294" s="51"/>
      <c r="CP294" s="51"/>
      <c r="CQ294" s="51"/>
      <c r="CR294" s="51"/>
      <c r="CS294" s="51"/>
      <c r="CT294" s="51"/>
      <c r="CU294" s="51"/>
      <c r="CV294" s="51"/>
      <c r="CW294" s="51"/>
      <c r="CX294" s="51"/>
      <c r="CY294" s="51"/>
      <c r="CZ294" s="51"/>
      <c r="DA294" s="51"/>
      <c r="DB294" s="51"/>
      <c r="DC294" s="51"/>
      <c r="DD294" s="51"/>
      <c r="DE294" s="51"/>
      <c r="DF294" s="51"/>
      <c r="DG294" s="51"/>
    </row>
    <row r="295">
      <c r="A295" s="51"/>
      <c r="B295" s="136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  <c r="BT295" s="51"/>
      <c r="BU295" s="51"/>
      <c r="BV295" s="51"/>
      <c r="BW295" s="51"/>
      <c r="BX295" s="51"/>
      <c r="BY295" s="51"/>
      <c r="BZ295" s="51"/>
      <c r="CA295" s="51"/>
      <c r="CB295" s="51"/>
      <c r="CC295" s="51"/>
      <c r="CD295" s="51"/>
      <c r="CE295" s="51"/>
      <c r="CF295" s="51"/>
      <c r="CG295" s="51"/>
      <c r="CH295" s="51"/>
      <c r="CI295" s="51"/>
      <c r="CJ295" s="51"/>
      <c r="CK295" s="51"/>
      <c r="CL295" s="51"/>
      <c r="CM295" s="51"/>
      <c r="CN295" s="51"/>
      <c r="CO295" s="51"/>
      <c r="CP295" s="51"/>
      <c r="CQ295" s="51"/>
      <c r="CR295" s="51"/>
      <c r="CS295" s="51"/>
      <c r="CT295" s="51"/>
      <c r="CU295" s="51"/>
      <c r="CV295" s="51"/>
      <c r="CW295" s="51"/>
      <c r="CX295" s="51"/>
      <c r="CY295" s="51"/>
      <c r="CZ295" s="51"/>
      <c r="DA295" s="51"/>
      <c r="DB295" s="51"/>
      <c r="DC295" s="51"/>
      <c r="DD295" s="51"/>
      <c r="DE295" s="51"/>
      <c r="DF295" s="51"/>
      <c r="DG295" s="51"/>
    </row>
    <row r="296">
      <c r="A296" s="51"/>
      <c r="B296" s="136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  <c r="BR296" s="51"/>
      <c r="BS296" s="51"/>
      <c r="BT296" s="51"/>
      <c r="BU296" s="51"/>
      <c r="BV296" s="51"/>
      <c r="BW296" s="51"/>
      <c r="BX296" s="51"/>
      <c r="BY296" s="51"/>
      <c r="BZ296" s="51"/>
      <c r="CA296" s="51"/>
      <c r="CB296" s="51"/>
      <c r="CC296" s="51"/>
      <c r="CD296" s="51"/>
      <c r="CE296" s="51"/>
      <c r="CF296" s="51"/>
      <c r="CG296" s="51"/>
      <c r="CH296" s="51"/>
      <c r="CI296" s="51"/>
      <c r="CJ296" s="51"/>
      <c r="CK296" s="51"/>
      <c r="CL296" s="51"/>
      <c r="CM296" s="51"/>
      <c r="CN296" s="51"/>
      <c r="CO296" s="51"/>
      <c r="CP296" s="51"/>
      <c r="CQ296" s="51"/>
      <c r="CR296" s="51"/>
      <c r="CS296" s="51"/>
      <c r="CT296" s="51"/>
      <c r="CU296" s="51"/>
      <c r="CV296" s="51"/>
      <c r="CW296" s="51"/>
      <c r="CX296" s="51"/>
      <c r="CY296" s="51"/>
      <c r="CZ296" s="51"/>
      <c r="DA296" s="51"/>
      <c r="DB296" s="51"/>
      <c r="DC296" s="51"/>
      <c r="DD296" s="51"/>
      <c r="DE296" s="51"/>
      <c r="DF296" s="51"/>
      <c r="DG296" s="51"/>
    </row>
    <row r="297">
      <c r="A297" s="51"/>
      <c r="B297" s="136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51"/>
      <c r="BS297" s="51"/>
      <c r="BT297" s="51"/>
      <c r="BU297" s="51"/>
      <c r="BV297" s="51"/>
      <c r="BW297" s="51"/>
      <c r="BX297" s="51"/>
      <c r="BY297" s="51"/>
      <c r="BZ297" s="51"/>
      <c r="CA297" s="51"/>
      <c r="CB297" s="51"/>
      <c r="CC297" s="51"/>
      <c r="CD297" s="51"/>
      <c r="CE297" s="51"/>
      <c r="CF297" s="51"/>
      <c r="CG297" s="51"/>
      <c r="CH297" s="51"/>
      <c r="CI297" s="51"/>
      <c r="CJ297" s="51"/>
      <c r="CK297" s="51"/>
      <c r="CL297" s="51"/>
      <c r="CM297" s="51"/>
      <c r="CN297" s="51"/>
      <c r="CO297" s="51"/>
      <c r="CP297" s="51"/>
      <c r="CQ297" s="51"/>
      <c r="CR297" s="51"/>
      <c r="CS297" s="51"/>
      <c r="CT297" s="51"/>
      <c r="CU297" s="51"/>
      <c r="CV297" s="51"/>
      <c r="CW297" s="51"/>
      <c r="CX297" s="51"/>
      <c r="CY297" s="51"/>
      <c r="CZ297" s="51"/>
      <c r="DA297" s="51"/>
      <c r="DB297" s="51"/>
      <c r="DC297" s="51"/>
      <c r="DD297" s="51"/>
      <c r="DE297" s="51"/>
      <c r="DF297" s="51"/>
      <c r="DG297" s="51"/>
    </row>
    <row r="298">
      <c r="A298" s="51"/>
      <c r="B298" s="136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  <c r="BT298" s="51"/>
      <c r="BU298" s="51"/>
      <c r="BV298" s="51"/>
      <c r="BW298" s="51"/>
      <c r="BX298" s="51"/>
      <c r="BY298" s="51"/>
      <c r="BZ298" s="51"/>
      <c r="CA298" s="51"/>
      <c r="CB298" s="51"/>
      <c r="CC298" s="51"/>
      <c r="CD298" s="51"/>
      <c r="CE298" s="51"/>
      <c r="CF298" s="51"/>
      <c r="CG298" s="51"/>
      <c r="CH298" s="51"/>
      <c r="CI298" s="51"/>
      <c r="CJ298" s="51"/>
      <c r="CK298" s="51"/>
      <c r="CL298" s="51"/>
      <c r="CM298" s="51"/>
      <c r="CN298" s="51"/>
      <c r="CO298" s="51"/>
      <c r="CP298" s="51"/>
      <c r="CQ298" s="51"/>
      <c r="CR298" s="51"/>
      <c r="CS298" s="51"/>
      <c r="CT298" s="51"/>
      <c r="CU298" s="51"/>
      <c r="CV298" s="51"/>
      <c r="CW298" s="51"/>
      <c r="CX298" s="51"/>
      <c r="CY298" s="51"/>
      <c r="CZ298" s="51"/>
      <c r="DA298" s="51"/>
      <c r="DB298" s="51"/>
      <c r="DC298" s="51"/>
      <c r="DD298" s="51"/>
      <c r="DE298" s="51"/>
      <c r="DF298" s="51"/>
      <c r="DG298" s="51"/>
    </row>
    <row r="299">
      <c r="A299" s="51"/>
      <c r="B299" s="136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  <c r="BT299" s="51"/>
      <c r="BU299" s="51"/>
      <c r="BV299" s="51"/>
      <c r="BW299" s="51"/>
      <c r="BX299" s="51"/>
      <c r="BY299" s="51"/>
      <c r="BZ299" s="51"/>
      <c r="CA299" s="51"/>
      <c r="CB299" s="51"/>
      <c r="CC299" s="51"/>
      <c r="CD299" s="51"/>
      <c r="CE299" s="51"/>
      <c r="CF299" s="51"/>
      <c r="CG299" s="51"/>
      <c r="CH299" s="51"/>
      <c r="CI299" s="51"/>
      <c r="CJ299" s="51"/>
      <c r="CK299" s="51"/>
      <c r="CL299" s="51"/>
      <c r="CM299" s="51"/>
      <c r="CN299" s="51"/>
      <c r="CO299" s="51"/>
      <c r="CP299" s="51"/>
      <c r="CQ299" s="51"/>
      <c r="CR299" s="51"/>
      <c r="CS299" s="51"/>
      <c r="CT299" s="51"/>
      <c r="CU299" s="51"/>
      <c r="CV299" s="51"/>
      <c r="CW299" s="51"/>
      <c r="CX299" s="51"/>
      <c r="CY299" s="51"/>
      <c r="CZ299" s="51"/>
      <c r="DA299" s="51"/>
      <c r="DB299" s="51"/>
      <c r="DC299" s="51"/>
      <c r="DD299" s="51"/>
      <c r="DE299" s="51"/>
      <c r="DF299" s="51"/>
      <c r="DG299" s="51"/>
    </row>
    <row r="300">
      <c r="A300" s="51"/>
      <c r="B300" s="136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  <c r="BR300" s="51"/>
      <c r="BS300" s="51"/>
      <c r="BT300" s="51"/>
      <c r="BU300" s="51"/>
      <c r="BV300" s="51"/>
      <c r="BW300" s="51"/>
      <c r="BX300" s="51"/>
      <c r="BY300" s="51"/>
      <c r="BZ300" s="51"/>
      <c r="CA300" s="51"/>
      <c r="CB300" s="51"/>
      <c r="CC300" s="51"/>
      <c r="CD300" s="51"/>
      <c r="CE300" s="51"/>
      <c r="CF300" s="51"/>
      <c r="CG300" s="51"/>
      <c r="CH300" s="51"/>
      <c r="CI300" s="51"/>
      <c r="CJ300" s="51"/>
      <c r="CK300" s="51"/>
      <c r="CL300" s="51"/>
      <c r="CM300" s="51"/>
      <c r="CN300" s="51"/>
      <c r="CO300" s="51"/>
      <c r="CP300" s="51"/>
      <c r="CQ300" s="51"/>
      <c r="CR300" s="51"/>
      <c r="CS300" s="51"/>
      <c r="CT300" s="51"/>
      <c r="CU300" s="51"/>
      <c r="CV300" s="51"/>
      <c r="CW300" s="51"/>
      <c r="CX300" s="51"/>
      <c r="CY300" s="51"/>
      <c r="CZ300" s="51"/>
      <c r="DA300" s="51"/>
      <c r="DB300" s="51"/>
      <c r="DC300" s="51"/>
      <c r="DD300" s="51"/>
      <c r="DE300" s="51"/>
      <c r="DF300" s="51"/>
      <c r="DG300" s="51"/>
    </row>
    <row r="301">
      <c r="A301" s="51"/>
      <c r="B301" s="136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51"/>
      <c r="BS301" s="51"/>
      <c r="BT301" s="51"/>
      <c r="BU301" s="51"/>
      <c r="BV301" s="51"/>
      <c r="BW301" s="51"/>
      <c r="BX301" s="51"/>
      <c r="BY301" s="51"/>
      <c r="BZ301" s="51"/>
      <c r="CA301" s="51"/>
      <c r="CB301" s="51"/>
      <c r="CC301" s="51"/>
      <c r="CD301" s="51"/>
      <c r="CE301" s="51"/>
      <c r="CF301" s="51"/>
      <c r="CG301" s="51"/>
      <c r="CH301" s="51"/>
      <c r="CI301" s="51"/>
      <c r="CJ301" s="51"/>
      <c r="CK301" s="51"/>
      <c r="CL301" s="51"/>
      <c r="CM301" s="51"/>
      <c r="CN301" s="51"/>
      <c r="CO301" s="51"/>
      <c r="CP301" s="51"/>
      <c r="CQ301" s="51"/>
      <c r="CR301" s="51"/>
      <c r="CS301" s="51"/>
      <c r="CT301" s="51"/>
      <c r="CU301" s="51"/>
      <c r="CV301" s="51"/>
      <c r="CW301" s="51"/>
      <c r="CX301" s="51"/>
      <c r="CY301" s="51"/>
      <c r="CZ301" s="51"/>
      <c r="DA301" s="51"/>
      <c r="DB301" s="51"/>
      <c r="DC301" s="51"/>
      <c r="DD301" s="51"/>
      <c r="DE301" s="51"/>
      <c r="DF301" s="51"/>
      <c r="DG301" s="51"/>
    </row>
    <row r="302">
      <c r="A302" s="51"/>
      <c r="B302" s="136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  <c r="BR302" s="51"/>
      <c r="BS302" s="51"/>
      <c r="BT302" s="51"/>
      <c r="BU302" s="51"/>
      <c r="BV302" s="51"/>
      <c r="BW302" s="51"/>
      <c r="BX302" s="51"/>
      <c r="BY302" s="51"/>
      <c r="BZ302" s="51"/>
      <c r="CA302" s="51"/>
      <c r="CB302" s="51"/>
      <c r="CC302" s="51"/>
      <c r="CD302" s="51"/>
      <c r="CE302" s="51"/>
      <c r="CF302" s="51"/>
      <c r="CG302" s="51"/>
      <c r="CH302" s="51"/>
      <c r="CI302" s="51"/>
      <c r="CJ302" s="51"/>
      <c r="CK302" s="51"/>
      <c r="CL302" s="51"/>
      <c r="CM302" s="51"/>
      <c r="CN302" s="51"/>
      <c r="CO302" s="51"/>
      <c r="CP302" s="51"/>
      <c r="CQ302" s="51"/>
      <c r="CR302" s="51"/>
      <c r="CS302" s="51"/>
      <c r="CT302" s="51"/>
      <c r="CU302" s="51"/>
      <c r="CV302" s="51"/>
      <c r="CW302" s="51"/>
      <c r="CX302" s="51"/>
      <c r="CY302" s="51"/>
      <c r="CZ302" s="51"/>
      <c r="DA302" s="51"/>
      <c r="DB302" s="51"/>
      <c r="DC302" s="51"/>
      <c r="DD302" s="51"/>
      <c r="DE302" s="51"/>
      <c r="DF302" s="51"/>
      <c r="DG302" s="51"/>
    </row>
    <row r="303">
      <c r="A303" s="51"/>
      <c r="B303" s="136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  <c r="BR303" s="51"/>
      <c r="BS303" s="51"/>
      <c r="BT303" s="51"/>
      <c r="BU303" s="51"/>
      <c r="BV303" s="51"/>
      <c r="BW303" s="51"/>
      <c r="BX303" s="51"/>
      <c r="BY303" s="51"/>
      <c r="BZ303" s="51"/>
      <c r="CA303" s="51"/>
      <c r="CB303" s="51"/>
      <c r="CC303" s="51"/>
      <c r="CD303" s="51"/>
      <c r="CE303" s="51"/>
      <c r="CF303" s="51"/>
      <c r="CG303" s="51"/>
      <c r="CH303" s="51"/>
      <c r="CI303" s="51"/>
      <c r="CJ303" s="51"/>
      <c r="CK303" s="51"/>
      <c r="CL303" s="51"/>
      <c r="CM303" s="51"/>
      <c r="CN303" s="51"/>
      <c r="CO303" s="51"/>
      <c r="CP303" s="51"/>
      <c r="CQ303" s="51"/>
      <c r="CR303" s="51"/>
      <c r="CS303" s="51"/>
      <c r="CT303" s="51"/>
      <c r="CU303" s="51"/>
      <c r="CV303" s="51"/>
      <c r="CW303" s="51"/>
      <c r="CX303" s="51"/>
      <c r="CY303" s="51"/>
      <c r="CZ303" s="51"/>
      <c r="DA303" s="51"/>
      <c r="DB303" s="51"/>
      <c r="DC303" s="51"/>
      <c r="DD303" s="51"/>
      <c r="DE303" s="51"/>
      <c r="DF303" s="51"/>
      <c r="DG303" s="51"/>
    </row>
    <row r="304">
      <c r="A304" s="51"/>
      <c r="B304" s="136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  <c r="BR304" s="51"/>
      <c r="BS304" s="51"/>
      <c r="BT304" s="51"/>
      <c r="BU304" s="51"/>
      <c r="BV304" s="51"/>
      <c r="BW304" s="51"/>
      <c r="BX304" s="51"/>
      <c r="BY304" s="51"/>
      <c r="BZ304" s="51"/>
      <c r="CA304" s="51"/>
      <c r="CB304" s="51"/>
      <c r="CC304" s="51"/>
      <c r="CD304" s="51"/>
      <c r="CE304" s="51"/>
      <c r="CF304" s="51"/>
      <c r="CG304" s="51"/>
      <c r="CH304" s="51"/>
      <c r="CI304" s="51"/>
      <c r="CJ304" s="51"/>
      <c r="CK304" s="51"/>
      <c r="CL304" s="51"/>
      <c r="CM304" s="51"/>
      <c r="CN304" s="51"/>
      <c r="CO304" s="51"/>
      <c r="CP304" s="51"/>
      <c r="CQ304" s="51"/>
      <c r="CR304" s="51"/>
      <c r="CS304" s="51"/>
      <c r="CT304" s="51"/>
      <c r="CU304" s="51"/>
      <c r="CV304" s="51"/>
      <c r="CW304" s="51"/>
      <c r="CX304" s="51"/>
      <c r="CY304" s="51"/>
      <c r="CZ304" s="51"/>
      <c r="DA304" s="51"/>
      <c r="DB304" s="51"/>
      <c r="DC304" s="51"/>
      <c r="DD304" s="51"/>
      <c r="DE304" s="51"/>
      <c r="DF304" s="51"/>
      <c r="DG304" s="51"/>
    </row>
    <row r="305">
      <c r="A305" s="51"/>
      <c r="B305" s="136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  <c r="BR305" s="51"/>
      <c r="BS305" s="51"/>
      <c r="BT305" s="51"/>
      <c r="BU305" s="51"/>
      <c r="BV305" s="51"/>
      <c r="BW305" s="51"/>
      <c r="BX305" s="51"/>
      <c r="BY305" s="51"/>
      <c r="BZ305" s="51"/>
      <c r="CA305" s="51"/>
      <c r="CB305" s="51"/>
      <c r="CC305" s="51"/>
      <c r="CD305" s="51"/>
      <c r="CE305" s="51"/>
      <c r="CF305" s="51"/>
      <c r="CG305" s="51"/>
      <c r="CH305" s="51"/>
      <c r="CI305" s="51"/>
      <c r="CJ305" s="51"/>
      <c r="CK305" s="51"/>
      <c r="CL305" s="51"/>
      <c r="CM305" s="51"/>
      <c r="CN305" s="51"/>
      <c r="CO305" s="51"/>
      <c r="CP305" s="51"/>
      <c r="CQ305" s="51"/>
      <c r="CR305" s="51"/>
      <c r="CS305" s="51"/>
      <c r="CT305" s="51"/>
      <c r="CU305" s="51"/>
      <c r="CV305" s="51"/>
      <c r="CW305" s="51"/>
      <c r="CX305" s="51"/>
      <c r="CY305" s="51"/>
      <c r="CZ305" s="51"/>
      <c r="DA305" s="51"/>
      <c r="DB305" s="51"/>
      <c r="DC305" s="51"/>
      <c r="DD305" s="51"/>
      <c r="DE305" s="51"/>
      <c r="DF305" s="51"/>
      <c r="DG305" s="51"/>
    </row>
    <row r="306">
      <c r="A306" s="51"/>
      <c r="B306" s="136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  <c r="BR306" s="51"/>
      <c r="BS306" s="51"/>
      <c r="BT306" s="51"/>
      <c r="BU306" s="51"/>
      <c r="BV306" s="51"/>
      <c r="BW306" s="51"/>
      <c r="BX306" s="51"/>
      <c r="BY306" s="51"/>
      <c r="BZ306" s="51"/>
      <c r="CA306" s="51"/>
      <c r="CB306" s="51"/>
      <c r="CC306" s="51"/>
      <c r="CD306" s="51"/>
      <c r="CE306" s="51"/>
      <c r="CF306" s="51"/>
      <c r="CG306" s="51"/>
      <c r="CH306" s="51"/>
      <c r="CI306" s="51"/>
      <c r="CJ306" s="51"/>
      <c r="CK306" s="51"/>
      <c r="CL306" s="51"/>
      <c r="CM306" s="51"/>
      <c r="CN306" s="51"/>
      <c r="CO306" s="51"/>
      <c r="CP306" s="51"/>
      <c r="CQ306" s="51"/>
      <c r="CR306" s="51"/>
      <c r="CS306" s="51"/>
      <c r="CT306" s="51"/>
      <c r="CU306" s="51"/>
      <c r="CV306" s="51"/>
      <c r="CW306" s="51"/>
      <c r="CX306" s="51"/>
      <c r="CY306" s="51"/>
      <c r="CZ306" s="51"/>
      <c r="DA306" s="51"/>
      <c r="DB306" s="51"/>
      <c r="DC306" s="51"/>
      <c r="DD306" s="51"/>
      <c r="DE306" s="51"/>
      <c r="DF306" s="51"/>
      <c r="DG306" s="51"/>
    </row>
    <row r="307">
      <c r="A307" s="51"/>
      <c r="B307" s="136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  <c r="BR307" s="51"/>
      <c r="BS307" s="51"/>
      <c r="BT307" s="51"/>
      <c r="BU307" s="51"/>
      <c r="BV307" s="51"/>
      <c r="BW307" s="51"/>
      <c r="BX307" s="51"/>
      <c r="BY307" s="51"/>
      <c r="BZ307" s="51"/>
      <c r="CA307" s="51"/>
      <c r="CB307" s="51"/>
      <c r="CC307" s="51"/>
      <c r="CD307" s="51"/>
      <c r="CE307" s="51"/>
      <c r="CF307" s="51"/>
      <c r="CG307" s="51"/>
      <c r="CH307" s="51"/>
      <c r="CI307" s="51"/>
      <c r="CJ307" s="51"/>
      <c r="CK307" s="51"/>
      <c r="CL307" s="51"/>
      <c r="CM307" s="51"/>
      <c r="CN307" s="51"/>
      <c r="CO307" s="51"/>
      <c r="CP307" s="51"/>
      <c r="CQ307" s="51"/>
      <c r="CR307" s="51"/>
      <c r="CS307" s="51"/>
      <c r="CT307" s="51"/>
      <c r="CU307" s="51"/>
      <c r="CV307" s="51"/>
      <c r="CW307" s="51"/>
      <c r="CX307" s="51"/>
      <c r="CY307" s="51"/>
      <c r="CZ307" s="51"/>
      <c r="DA307" s="51"/>
      <c r="DB307" s="51"/>
      <c r="DC307" s="51"/>
      <c r="DD307" s="51"/>
      <c r="DE307" s="51"/>
      <c r="DF307" s="51"/>
      <c r="DG307" s="51"/>
    </row>
    <row r="308">
      <c r="A308" s="51"/>
      <c r="B308" s="136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  <c r="BR308" s="51"/>
      <c r="BS308" s="51"/>
      <c r="BT308" s="51"/>
      <c r="BU308" s="51"/>
      <c r="BV308" s="51"/>
      <c r="BW308" s="51"/>
      <c r="BX308" s="51"/>
      <c r="BY308" s="51"/>
      <c r="BZ308" s="51"/>
      <c r="CA308" s="51"/>
      <c r="CB308" s="51"/>
      <c r="CC308" s="51"/>
      <c r="CD308" s="51"/>
      <c r="CE308" s="51"/>
      <c r="CF308" s="51"/>
      <c r="CG308" s="51"/>
      <c r="CH308" s="51"/>
      <c r="CI308" s="51"/>
      <c r="CJ308" s="51"/>
      <c r="CK308" s="51"/>
      <c r="CL308" s="51"/>
      <c r="CM308" s="51"/>
      <c r="CN308" s="51"/>
      <c r="CO308" s="51"/>
      <c r="CP308" s="51"/>
      <c r="CQ308" s="51"/>
      <c r="CR308" s="51"/>
      <c r="CS308" s="51"/>
      <c r="CT308" s="51"/>
      <c r="CU308" s="51"/>
      <c r="CV308" s="51"/>
      <c r="CW308" s="51"/>
      <c r="CX308" s="51"/>
      <c r="CY308" s="51"/>
      <c r="CZ308" s="51"/>
      <c r="DA308" s="51"/>
      <c r="DB308" s="51"/>
      <c r="DC308" s="51"/>
      <c r="DD308" s="51"/>
      <c r="DE308" s="51"/>
      <c r="DF308" s="51"/>
      <c r="DG308" s="51"/>
    </row>
    <row r="309">
      <c r="A309" s="51"/>
      <c r="B309" s="136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  <c r="BR309" s="51"/>
      <c r="BS309" s="51"/>
      <c r="BT309" s="51"/>
      <c r="BU309" s="51"/>
      <c r="BV309" s="51"/>
      <c r="BW309" s="51"/>
      <c r="BX309" s="51"/>
      <c r="BY309" s="51"/>
      <c r="BZ309" s="51"/>
      <c r="CA309" s="51"/>
      <c r="CB309" s="51"/>
      <c r="CC309" s="51"/>
      <c r="CD309" s="51"/>
      <c r="CE309" s="51"/>
      <c r="CF309" s="51"/>
      <c r="CG309" s="51"/>
      <c r="CH309" s="51"/>
      <c r="CI309" s="51"/>
      <c r="CJ309" s="51"/>
      <c r="CK309" s="51"/>
      <c r="CL309" s="51"/>
      <c r="CM309" s="51"/>
      <c r="CN309" s="51"/>
      <c r="CO309" s="51"/>
      <c r="CP309" s="51"/>
      <c r="CQ309" s="51"/>
      <c r="CR309" s="51"/>
      <c r="CS309" s="51"/>
      <c r="CT309" s="51"/>
      <c r="CU309" s="51"/>
      <c r="CV309" s="51"/>
      <c r="CW309" s="51"/>
      <c r="CX309" s="51"/>
      <c r="CY309" s="51"/>
      <c r="CZ309" s="51"/>
      <c r="DA309" s="51"/>
      <c r="DB309" s="51"/>
      <c r="DC309" s="51"/>
      <c r="DD309" s="51"/>
      <c r="DE309" s="51"/>
      <c r="DF309" s="51"/>
      <c r="DG309" s="51"/>
    </row>
    <row r="310">
      <c r="A310" s="51"/>
      <c r="B310" s="136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  <c r="BR310" s="51"/>
      <c r="BS310" s="51"/>
      <c r="BT310" s="51"/>
      <c r="BU310" s="51"/>
      <c r="BV310" s="51"/>
      <c r="BW310" s="51"/>
      <c r="BX310" s="51"/>
      <c r="BY310" s="51"/>
      <c r="BZ310" s="51"/>
      <c r="CA310" s="51"/>
      <c r="CB310" s="51"/>
      <c r="CC310" s="51"/>
      <c r="CD310" s="51"/>
      <c r="CE310" s="51"/>
      <c r="CF310" s="51"/>
      <c r="CG310" s="51"/>
      <c r="CH310" s="51"/>
      <c r="CI310" s="51"/>
      <c r="CJ310" s="51"/>
      <c r="CK310" s="51"/>
      <c r="CL310" s="51"/>
      <c r="CM310" s="51"/>
      <c r="CN310" s="51"/>
      <c r="CO310" s="51"/>
      <c r="CP310" s="51"/>
      <c r="CQ310" s="51"/>
      <c r="CR310" s="51"/>
      <c r="CS310" s="51"/>
      <c r="CT310" s="51"/>
      <c r="CU310" s="51"/>
      <c r="CV310" s="51"/>
      <c r="CW310" s="51"/>
      <c r="CX310" s="51"/>
      <c r="CY310" s="51"/>
      <c r="CZ310" s="51"/>
      <c r="DA310" s="51"/>
      <c r="DB310" s="51"/>
      <c r="DC310" s="51"/>
      <c r="DD310" s="51"/>
      <c r="DE310" s="51"/>
      <c r="DF310" s="51"/>
      <c r="DG310" s="51"/>
    </row>
    <row r="311">
      <c r="A311" s="51"/>
      <c r="B311" s="136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  <c r="BR311" s="51"/>
      <c r="BS311" s="51"/>
      <c r="BT311" s="51"/>
      <c r="BU311" s="51"/>
      <c r="BV311" s="51"/>
      <c r="BW311" s="51"/>
      <c r="BX311" s="51"/>
      <c r="BY311" s="51"/>
      <c r="BZ311" s="51"/>
      <c r="CA311" s="51"/>
      <c r="CB311" s="51"/>
      <c r="CC311" s="51"/>
      <c r="CD311" s="51"/>
      <c r="CE311" s="51"/>
      <c r="CF311" s="51"/>
      <c r="CG311" s="51"/>
      <c r="CH311" s="51"/>
      <c r="CI311" s="51"/>
      <c r="CJ311" s="51"/>
      <c r="CK311" s="51"/>
      <c r="CL311" s="51"/>
      <c r="CM311" s="51"/>
      <c r="CN311" s="51"/>
      <c r="CO311" s="51"/>
      <c r="CP311" s="51"/>
      <c r="CQ311" s="51"/>
      <c r="CR311" s="51"/>
      <c r="CS311" s="51"/>
      <c r="CT311" s="51"/>
      <c r="CU311" s="51"/>
      <c r="CV311" s="51"/>
      <c r="CW311" s="51"/>
      <c r="CX311" s="51"/>
      <c r="CY311" s="51"/>
      <c r="CZ311" s="51"/>
      <c r="DA311" s="51"/>
      <c r="DB311" s="51"/>
      <c r="DC311" s="51"/>
      <c r="DD311" s="51"/>
      <c r="DE311" s="51"/>
      <c r="DF311" s="51"/>
      <c r="DG311" s="51"/>
    </row>
    <row r="312">
      <c r="A312" s="51"/>
      <c r="B312" s="136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  <c r="BR312" s="51"/>
      <c r="BS312" s="51"/>
      <c r="BT312" s="51"/>
      <c r="BU312" s="51"/>
      <c r="BV312" s="51"/>
      <c r="BW312" s="51"/>
      <c r="BX312" s="51"/>
      <c r="BY312" s="51"/>
      <c r="BZ312" s="51"/>
      <c r="CA312" s="51"/>
      <c r="CB312" s="51"/>
      <c r="CC312" s="51"/>
      <c r="CD312" s="51"/>
      <c r="CE312" s="51"/>
      <c r="CF312" s="51"/>
      <c r="CG312" s="51"/>
      <c r="CH312" s="51"/>
      <c r="CI312" s="51"/>
      <c r="CJ312" s="51"/>
      <c r="CK312" s="51"/>
      <c r="CL312" s="51"/>
      <c r="CM312" s="51"/>
      <c r="CN312" s="51"/>
      <c r="CO312" s="51"/>
      <c r="CP312" s="51"/>
      <c r="CQ312" s="51"/>
      <c r="CR312" s="51"/>
      <c r="CS312" s="51"/>
      <c r="CT312" s="51"/>
      <c r="CU312" s="51"/>
      <c r="CV312" s="51"/>
      <c r="CW312" s="51"/>
      <c r="CX312" s="51"/>
      <c r="CY312" s="51"/>
      <c r="CZ312" s="51"/>
      <c r="DA312" s="51"/>
      <c r="DB312" s="51"/>
      <c r="DC312" s="51"/>
      <c r="DD312" s="51"/>
      <c r="DE312" s="51"/>
      <c r="DF312" s="51"/>
      <c r="DG312" s="51"/>
    </row>
    <row r="313">
      <c r="A313" s="51"/>
      <c r="B313" s="136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51"/>
      <c r="BS313" s="51"/>
      <c r="BT313" s="51"/>
      <c r="BU313" s="51"/>
      <c r="BV313" s="51"/>
      <c r="BW313" s="51"/>
      <c r="BX313" s="51"/>
      <c r="BY313" s="51"/>
      <c r="BZ313" s="51"/>
      <c r="CA313" s="51"/>
      <c r="CB313" s="51"/>
      <c r="CC313" s="51"/>
      <c r="CD313" s="51"/>
      <c r="CE313" s="51"/>
      <c r="CF313" s="51"/>
      <c r="CG313" s="51"/>
      <c r="CH313" s="51"/>
      <c r="CI313" s="51"/>
      <c r="CJ313" s="51"/>
      <c r="CK313" s="51"/>
      <c r="CL313" s="51"/>
      <c r="CM313" s="51"/>
      <c r="CN313" s="51"/>
      <c r="CO313" s="51"/>
      <c r="CP313" s="51"/>
      <c r="CQ313" s="51"/>
      <c r="CR313" s="51"/>
      <c r="CS313" s="51"/>
      <c r="CT313" s="51"/>
      <c r="CU313" s="51"/>
      <c r="CV313" s="51"/>
      <c r="CW313" s="51"/>
      <c r="CX313" s="51"/>
      <c r="CY313" s="51"/>
      <c r="CZ313" s="51"/>
      <c r="DA313" s="51"/>
      <c r="DB313" s="51"/>
      <c r="DC313" s="51"/>
      <c r="DD313" s="51"/>
      <c r="DE313" s="51"/>
      <c r="DF313" s="51"/>
      <c r="DG313" s="51"/>
    </row>
    <row r="314">
      <c r="A314" s="51"/>
      <c r="B314" s="136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51"/>
      <c r="BS314" s="51"/>
      <c r="BT314" s="51"/>
      <c r="BU314" s="51"/>
      <c r="BV314" s="51"/>
      <c r="BW314" s="51"/>
      <c r="BX314" s="51"/>
      <c r="BY314" s="51"/>
      <c r="BZ314" s="51"/>
      <c r="CA314" s="51"/>
      <c r="CB314" s="51"/>
      <c r="CC314" s="51"/>
      <c r="CD314" s="51"/>
      <c r="CE314" s="51"/>
      <c r="CF314" s="51"/>
      <c r="CG314" s="51"/>
      <c r="CH314" s="51"/>
      <c r="CI314" s="51"/>
      <c r="CJ314" s="51"/>
      <c r="CK314" s="51"/>
      <c r="CL314" s="51"/>
      <c r="CM314" s="51"/>
      <c r="CN314" s="51"/>
      <c r="CO314" s="51"/>
      <c r="CP314" s="51"/>
      <c r="CQ314" s="51"/>
      <c r="CR314" s="51"/>
      <c r="CS314" s="51"/>
      <c r="CT314" s="51"/>
      <c r="CU314" s="51"/>
      <c r="CV314" s="51"/>
      <c r="CW314" s="51"/>
      <c r="CX314" s="51"/>
      <c r="CY314" s="51"/>
      <c r="CZ314" s="51"/>
      <c r="DA314" s="51"/>
      <c r="DB314" s="51"/>
      <c r="DC314" s="51"/>
      <c r="DD314" s="51"/>
      <c r="DE314" s="51"/>
      <c r="DF314" s="51"/>
      <c r="DG314" s="51"/>
    </row>
    <row r="315">
      <c r="A315" s="51"/>
      <c r="B315" s="136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  <c r="BR315" s="51"/>
      <c r="BS315" s="51"/>
      <c r="BT315" s="51"/>
      <c r="BU315" s="51"/>
      <c r="BV315" s="51"/>
      <c r="BW315" s="51"/>
      <c r="BX315" s="51"/>
      <c r="BY315" s="51"/>
      <c r="BZ315" s="51"/>
      <c r="CA315" s="51"/>
      <c r="CB315" s="51"/>
      <c r="CC315" s="51"/>
      <c r="CD315" s="51"/>
      <c r="CE315" s="51"/>
      <c r="CF315" s="51"/>
      <c r="CG315" s="51"/>
      <c r="CH315" s="51"/>
      <c r="CI315" s="51"/>
      <c r="CJ315" s="51"/>
      <c r="CK315" s="51"/>
      <c r="CL315" s="51"/>
      <c r="CM315" s="51"/>
      <c r="CN315" s="51"/>
      <c r="CO315" s="51"/>
      <c r="CP315" s="51"/>
      <c r="CQ315" s="51"/>
      <c r="CR315" s="51"/>
      <c r="CS315" s="51"/>
      <c r="CT315" s="51"/>
      <c r="CU315" s="51"/>
      <c r="CV315" s="51"/>
      <c r="CW315" s="51"/>
      <c r="CX315" s="51"/>
      <c r="CY315" s="51"/>
      <c r="CZ315" s="51"/>
      <c r="DA315" s="51"/>
      <c r="DB315" s="51"/>
      <c r="DC315" s="51"/>
      <c r="DD315" s="51"/>
      <c r="DE315" s="51"/>
      <c r="DF315" s="51"/>
      <c r="DG315" s="51"/>
    </row>
    <row r="316">
      <c r="A316" s="51"/>
      <c r="B316" s="136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  <c r="BR316" s="51"/>
      <c r="BS316" s="51"/>
      <c r="BT316" s="51"/>
      <c r="BU316" s="51"/>
      <c r="BV316" s="51"/>
      <c r="BW316" s="51"/>
      <c r="BX316" s="51"/>
      <c r="BY316" s="51"/>
      <c r="BZ316" s="51"/>
      <c r="CA316" s="51"/>
      <c r="CB316" s="51"/>
      <c r="CC316" s="51"/>
      <c r="CD316" s="51"/>
      <c r="CE316" s="51"/>
      <c r="CF316" s="51"/>
      <c r="CG316" s="51"/>
      <c r="CH316" s="51"/>
      <c r="CI316" s="51"/>
      <c r="CJ316" s="51"/>
      <c r="CK316" s="51"/>
      <c r="CL316" s="51"/>
      <c r="CM316" s="51"/>
      <c r="CN316" s="51"/>
      <c r="CO316" s="51"/>
      <c r="CP316" s="51"/>
      <c r="CQ316" s="51"/>
      <c r="CR316" s="51"/>
      <c r="CS316" s="51"/>
      <c r="CT316" s="51"/>
      <c r="CU316" s="51"/>
      <c r="CV316" s="51"/>
      <c r="CW316" s="51"/>
      <c r="CX316" s="51"/>
      <c r="CY316" s="51"/>
      <c r="CZ316" s="51"/>
      <c r="DA316" s="51"/>
      <c r="DB316" s="51"/>
      <c r="DC316" s="51"/>
      <c r="DD316" s="51"/>
      <c r="DE316" s="51"/>
      <c r="DF316" s="51"/>
      <c r="DG316" s="51"/>
    </row>
    <row r="317">
      <c r="A317" s="51"/>
      <c r="B317" s="136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51"/>
      <c r="BS317" s="51"/>
      <c r="BT317" s="51"/>
      <c r="BU317" s="51"/>
      <c r="BV317" s="51"/>
      <c r="BW317" s="51"/>
      <c r="BX317" s="51"/>
      <c r="BY317" s="51"/>
      <c r="BZ317" s="51"/>
      <c r="CA317" s="51"/>
      <c r="CB317" s="51"/>
      <c r="CC317" s="51"/>
      <c r="CD317" s="51"/>
      <c r="CE317" s="51"/>
      <c r="CF317" s="51"/>
      <c r="CG317" s="51"/>
      <c r="CH317" s="51"/>
      <c r="CI317" s="51"/>
      <c r="CJ317" s="51"/>
      <c r="CK317" s="51"/>
      <c r="CL317" s="51"/>
      <c r="CM317" s="51"/>
      <c r="CN317" s="51"/>
      <c r="CO317" s="51"/>
      <c r="CP317" s="51"/>
      <c r="CQ317" s="51"/>
      <c r="CR317" s="51"/>
      <c r="CS317" s="51"/>
      <c r="CT317" s="51"/>
      <c r="CU317" s="51"/>
      <c r="CV317" s="51"/>
      <c r="CW317" s="51"/>
      <c r="CX317" s="51"/>
      <c r="CY317" s="51"/>
      <c r="CZ317" s="51"/>
      <c r="DA317" s="51"/>
      <c r="DB317" s="51"/>
      <c r="DC317" s="51"/>
      <c r="DD317" s="51"/>
      <c r="DE317" s="51"/>
      <c r="DF317" s="51"/>
      <c r="DG317" s="51"/>
    </row>
    <row r="318">
      <c r="A318" s="51"/>
      <c r="B318" s="136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  <c r="BR318" s="51"/>
      <c r="BS318" s="51"/>
      <c r="BT318" s="51"/>
      <c r="BU318" s="51"/>
      <c r="BV318" s="51"/>
      <c r="BW318" s="51"/>
      <c r="BX318" s="51"/>
      <c r="BY318" s="51"/>
      <c r="BZ318" s="51"/>
      <c r="CA318" s="51"/>
      <c r="CB318" s="51"/>
      <c r="CC318" s="51"/>
      <c r="CD318" s="51"/>
      <c r="CE318" s="51"/>
      <c r="CF318" s="51"/>
      <c r="CG318" s="51"/>
      <c r="CH318" s="51"/>
      <c r="CI318" s="51"/>
      <c r="CJ318" s="51"/>
      <c r="CK318" s="51"/>
      <c r="CL318" s="51"/>
      <c r="CM318" s="51"/>
      <c r="CN318" s="51"/>
      <c r="CO318" s="51"/>
      <c r="CP318" s="51"/>
      <c r="CQ318" s="51"/>
      <c r="CR318" s="51"/>
      <c r="CS318" s="51"/>
      <c r="CT318" s="51"/>
      <c r="CU318" s="51"/>
      <c r="CV318" s="51"/>
      <c r="CW318" s="51"/>
      <c r="CX318" s="51"/>
      <c r="CY318" s="51"/>
      <c r="CZ318" s="51"/>
      <c r="DA318" s="51"/>
      <c r="DB318" s="51"/>
      <c r="DC318" s="51"/>
      <c r="DD318" s="51"/>
      <c r="DE318" s="51"/>
      <c r="DF318" s="51"/>
      <c r="DG318" s="51"/>
    </row>
    <row r="319">
      <c r="A319" s="51"/>
      <c r="B319" s="136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  <c r="BR319" s="51"/>
      <c r="BS319" s="51"/>
      <c r="BT319" s="51"/>
      <c r="BU319" s="51"/>
      <c r="BV319" s="51"/>
      <c r="BW319" s="51"/>
      <c r="BX319" s="51"/>
      <c r="BY319" s="51"/>
      <c r="BZ319" s="51"/>
      <c r="CA319" s="51"/>
      <c r="CB319" s="51"/>
      <c r="CC319" s="51"/>
      <c r="CD319" s="51"/>
      <c r="CE319" s="51"/>
      <c r="CF319" s="51"/>
      <c r="CG319" s="51"/>
      <c r="CH319" s="51"/>
      <c r="CI319" s="51"/>
      <c r="CJ319" s="51"/>
      <c r="CK319" s="51"/>
      <c r="CL319" s="51"/>
      <c r="CM319" s="51"/>
      <c r="CN319" s="51"/>
      <c r="CO319" s="51"/>
      <c r="CP319" s="51"/>
      <c r="CQ319" s="51"/>
      <c r="CR319" s="51"/>
      <c r="CS319" s="51"/>
      <c r="CT319" s="51"/>
      <c r="CU319" s="51"/>
      <c r="CV319" s="51"/>
      <c r="CW319" s="51"/>
      <c r="CX319" s="51"/>
      <c r="CY319" s="51"/>
      <c r="CZ319" s="51"/>
      <c r="DA319" s="51"/>
      <c r="DB319" s="51"/>
      <c r="DC319" s="51"/>
      <c r="DD319" s="51"/>
      <c r="DE319" s="51"/>
      <c r="DF319" s="51"/>
      <c r="DG319" s="51"/>
    </row>
    <row r="320">
      <c r="A320" s="51"/>
      <c r="B320" s="136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51"/>
      <c r="BS320" s="51"/>
      <c r="BT320" s="51"/>
      <c r="BU320" s="51"/>
      <c r="BV320" s="51"/>
      <c r="BW320" s="51"/>
      <c r="BX320" s="51"/>
      <c r="BY320" s="51"/>
      <c r="BZ320" s="51"/>
      <c r="CA320" s="51"/>
      <c r="CB320" s="51"/>
      <c r="CC320" s="51"/>
      <c r="CD320" s="51"/>
      <c r="CE320" s="51"/>
      <c r="CF320" s="51"/>
      <c r="CG320" s="51"/>
      <c r="CH320" s="51"/>
      <c r="CI320" s="51"/>
      <c r="CJ320" s="51"/>
      <c r="CK320" s="51"/>
      <c r="CL320" s="51"/>
      <c r="CM320" s="51"/>
      <c r="CN320" s="51"/>
      <c r="CO320" s="51"/>
      <c r="CP320" s="51"/>
      <c r="CQ320" s="51"/>
      <c r="CR320" s="51"/>
      <c r="CS320" s="51"/>
      <c r="CT320" s="51"/>
      <c r="CU320" s="51"/>
      <c r="CV320" s="51"/>
      <c r="CW320" s="51"/>
      <c r="CX320" s="51"/>
      <c r="CY320" s="51"/>
      <c r="CZ320" s="51"/>
      <c r="DA320" s="51"/>
      <c r="DB320" s="51"/>
      <c r="DC320" s="51"/>
      <c r="DD320" s="51"/>
      <c r="DE320" s="51"/>
      <c r="DF320" s="51"/>
      <c r="DG320" s="51"/>
    </row>
    <row r="321">
      <c r="A321" s="51"/>
      <c r="B321" s="136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  <c r="BR321" s="51"/>
      <c r="BS321" s="51"/>
      <c r="BT321" s="51"/>
      <c r="BU321" s="51"/>
      <c r="BV321" s="51"/>
      <c r="BW321" s="51"/>
      <c r="BX321" s="51"/>
      <c r="BY321" s="51"/>
      <c r="BZ321" s="51"/>
      <c r="CA321" s="51"/>
      <c r="CB321" s="51"/>
      <c r="CC321" s="51"/>
      <c r="CD321" s="51"/>
      <c r="CE321" s="51"/>
      <c r="CF321" s="51"/>
      <c r="CG321" s="51"/>
      <c r="CH321" s="51"/>
      <c r="CI321" s="51"/>
      <c r="CJ321" s="51"/>
      <c r="CK321" s="51"/>
      <c r="CL321" s="51"/>
      <c r="CM321" s="51"/>
      <c r="CN321" s="51"/>
      <c r="CO321" s="51"/>
      <c r="CP321" s="51"/>
      <c r="CQ321" s="51"/>
      <c r="CR321" s="51"/>
      <c r="CS321" s="51"/>
      <c r="CT321" s="51"/>
      <c r="CU321" s="51"/>
      <c r="CV321" s="51"/>
      <c r="CW321" s="51"/>
      <c r="CX321" s="51"/>
      <c r="CY321" s="51"/>
      <c r="CZ321" s="51"/>
      <c r="DA321" s="51"/>
      <c r="DB321" s="51"/>
      <c r="DC321" s="51"/>
      <c r="DD321" s="51"/>
      <c r="DE321" s="51"/>
      <c r="DF321" s="51"/>
      <c r="DG321" s="51"/>
    </row>
    <row r="322">
      <c r="A322" s="51"/>
      <c r="B322" s="136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  <c r="BR322" s="51"/>
      <c r="BS322" s="51"/>
      <c r="BT322" s="51"/>
      <c r="BU322" s="51"/>
      <c r="BV322" s="51"/>
      <c r="BW322" s="51"/>
      <c r="BX322" s="51"/>
      <c r="BY322" s="51"/>
      <c r="BZ322" s="51"/>
      <c r="CA322" s="51"/>
      <c r="CB322" s="51"/>
      <c r="CC322" s="51"/>
      <c r="CD322" s="51"/>
      <c r="CE322" s="51"/>
      <c r="CF322" s="51"/>
      <c r="CG322" s="51"/>
      <c r="CH322" s="51"/>
      <c r="CI322" s="51"/>
      <c r="CJ322" s="51"/>
      <c r="CK322" s="51"/>
      <c r="CL322" s="51"/>
      <c r="CM322" s="51"/>
      <c r="CN322" s="51"/>
      <c r="CO322" s="51"/>
      <c r="CP322" s="51"/>
      <c r="CQ322" s="51"/>
      <c r="CR322" s="51"/>
      <c r="CS322" s="51"/>
      <c r="CT322" s="51"/>
      <c r="CU322" s="51"/>
      <c r="CV322" s="51"/>
      <c r="CW322" s="51"/>
      <c r="CX322" s="51"/>
      <c r="CY322" s="51"/>
      <c r="CZ322" s="51"/>
      <c r="DA322" s="51"/>
      <c r="DB322" s="51"/>
      <c r="DC322" s="51"/>
      <c r="DD322" s="51"/>
      <c r="DE322" s="51"/>
      <c r="DF322" s="51"/>
      <c r="DG322" s="51"/>
    </row>
    <row r="323">
      <c r="A323" s="51"/>
      <c r="B323" s="136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  <c r="BR323" s="51"/>
      <c r="BS323" s="51"/>
      <c r="BT323" s="51"/>
      <c r="BU323" s="51"/>
      <c r="BV323" s="51"/>
      <c r="BW323" s="51"/>
      <c r="BX323" s="51"/>
      <c r="BY323" s="51"/>
      <c r="BZ323" s="51"/>
      <c r="CA323" s="51"/>
      <c r="CB323" s="51"/>
      <c r="CC323" s="51"/>
      <c r="CD323" s="51"/>
      <c r="CE323" s="51"/>
      <c r="CF323" s="51"/>
      <c r="CG323" s="51"/>
      <c r="CH323" s="51"/>
      <c r="CI323" s="51"/>
      <c r="CJ323" s="51"/>
      <c r="CK323" s="51"/>
      <c r="CL323" s="51"/>
      <c r="CM323" s="51"/>
      <c r="CN323" s="51"/>
      <c r="CO323" s="51"/>
      <c r="CP323" s="51"/>
      <c r="CQ323" s="51"/>
      <c r="CR323" s="51"/>
      <c r="CS323" s="51"/>
      <c r="CT323" s="51"/>
      <c r="CU323" s="51"/>
      <c r="CV323" s="51"/>
      <c r="CW323" s="51"/>
      <c r="CX323" s="51"/>
      <c r="CY323" s="51"/>
      <c r="CZ323" s="51"/>
      <c r="DA323" s="51"/>
      <c r="DB323" s="51"/>
      <c r="DC323" s="51"/>
      <c r="DD323" s="51"/>
      <c r="DE323" s="51"/>
      <c r="DF323" s="51"/>
      <c r="DG323" s="51"/>
    </row>
    <row r="324">
      <c r="A324" s="51"/>
      <c r="B324" s="136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  <c r="BR324" s="51"/>
      <c r="BS324" s="51"/>
      <c r="BT324" s="51"/>
      <c r="BU324" s="51"/>
      <c r="BV324" s="51"/>
      <c r="BW324" s="51"/>
      <c r="BX324" s="51"/>
      <c r="BY324" s="51"/>
      <c r="BZ324" s="51"/>
      <c r="CA324" s="51"/>
      <c r="CB324" s="51"/>
      <c r="CC324" s="51"/>
      <c r="CD324" s="51"/>
      <c r="CE324" s="51"/>
      <c r="CF324" s="51"/>
      <c r="CG324" s="51"/>
      <c r="CH324" s="51"/>
      <c r="CI324" s="51"/>
      <c r="CJ324" s="51"/>
      <c r="CK324" s="51"/>
      <c r="CL324" s="51"/>
      <c r="CM324" s="51"/>
      <c r="CN324" s="51"/>
      <c r="CO324" s="51"/>
      <c r="CP324" s="51"/>
      <c r="CQ324" s="51"/>
      <c r="CR324" s="51"/>
      <c r="CS324" s="51"/>
      <c r="CT324" s="51"/>
      <c r="CU324" s="51"/>
      <c r="CV324" s="51"/>
      <c r="CW324" s="51"/>
      <c r="CX324" s="51"/>
      <c r="CY324" s="51"/>
      <c r="CZ324" s="51"/>
      <c r="DA324" s="51"/>
      <c r="DB324" s="51"/>
      <c r="DC324" s="51"/>
      <c r="DD324" s="51"/>
      <c r="DE324" s="51"/>
      <c r="DF324" s="51"/>
      <c r="DG324" s="51"/>
    </row>
    <row r="325">
      <c r="A325" s="51"/>
      <c r="B325" s="136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51"/>
      <c r="CB325" s="51"/>
      <c r="CC325" s="51"/>
      <c r="CD325" s="51"/>
      <c r="CE325" s="51"/>
      <c r="CF325" s="51"/>
      <c r="CG325" s="51"/>
      <c r="CH325" s="51"/>
      <c r="CI325" s="51"/>
      <c r="CJ325" s="51"/>
      <c r="CK325" s="51"/>
      <c r="CL325" s="51"/>
      <c r="CM325" s="51"/>
      <c r="CN325" s="51"/>
      <c r="CO325" s="51"/>
      <c r="CP325" s="51"/>
      <c r="CQ325" s="51"/>
      <c r="CR325" s="51"/>
      <c r="CS325" s="51"/>
      <c r="CT325" s="51"/>
      <c r="CU325" s="51"/>
      <c r="CV325" s="51"/>
      <c r="CW325" s="51"/>
      <c r="CX325" s="51"/>
      <c r="CY325" s="51"/>
      <c r="CZ325" s="51"/>
      <c r="DA325" s="51"/>
      <c r="DB325" s="51"/>
      <c r="DC325" s="51"/>
      <c r="DD325" s="51"/>
      <c r="DE325" s="51"/>
      <c r="DF325" s="51"/>
      <c r="DG325" s="51"/>
    </row>
    <row r="326">
      <c r="A326" s="51"/>
      <c r="B326" s="136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  <c r="BR326" s="51"/>
      <c r="BS326" s="51"/>
      <c r="BT326" s="51"/>
      <c r="BU326" s="51"/>
      <c r="BV326" s="51"/>
      <c r="BW326" s="51"/>
      <c r="BX326" s="51"/>
      <c r="BY326" s="51"/>
      <c r="BZ326" s="51"/>
      <c r="CA326" s="51"/>
      <c r="CB326" s="51"/>
      <c r="CC326" s="51"/>
      <c r="CD326" s="51"/>
      <c r="CE326" s="51"/>
      <c r="CF326" s="51"/>
      <c r="CG326" s="51"/>
      <c r="CH326" s="51"/>
      <c r="CI326" s="51"/>
      <c r="CJ326" s="51"/>
      <c r="CK326" s="51"/>
      <c r="CL326" s="51"/>
      <c r="CM326" s="51"/>
      <c r="CN326" s="51"/>
      <c r="CO326" s="51"/>
      <c r="CP326" s="51"/>
      <c r="CQ326" s="51"/>
      <c r="CR326" s="51"/>
      <c r="CS326" s="51"/>
      <c r="CT326" s="51"/>
      <c r="CU326" s="51"/>
      <c r="CV326" s="51"/>
      <c r="CW326" s="51"/>
      <c r="CX326" s="51"/>
      <c r="CY326" s="51"/>
      <c r="CZ326" s="51"/>
      <c r="DA326" s="51"/>
      <c r="DB326" s="51"/>
      <c r="DC326" s="51"/>
      <c r="DD326" s="51"/>
      <c r="DE326" s="51"/>
      <c r="DF326" s="51"/>
      <c r="DG326" s="51"/>
    </row>
    <row r="327">
      <c r="A327" s="51"/>
      <c r="B327" s="136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  <c r="BR327" s="51"/>
      <c r="BS327" s="51"/>
      <c r="BT327" s="51"/>
      <c r="BU327" s="51"/>
      <c r="BV327" s="51"/>
      <c r="BW327" s="51"/>
      <c r="BX327" s="51"/>
      <c r="BY327" s="51"/>
      <c r="BZ327" s="51"/>
      <c r="CA327" s="51"/>
      <c r="CB327" s="51"/>
      <c r="CC327" s="51"/>
      <c r="CD327" s="51"/>
      <c r="CE327" s="51"/>
      <c r="CF327" s="51"/>
      <c r="CG327" s="51"/>
      <c r="CH327" s="51"/>
      <c r="CI327" s="51"/>
      <c r="CJ327" s="51"/>
      <c r="CK327" s="51"/>
      <c r="CL327" s="51"/>
      <c r="CM327" s="51"/>
      <c r="CN327" s="51"/>
      <c r="CO327" s="51"/>
      <c r="CP327" s="51"/>
      <c r="CQ327" s="51"/>
      <c r="CR327" s="51"/>
      <c r="CS327" s="51"/>
      <c r="CT327" s="51"/>
      <c r="CU327" s="51"/>
      <c r="CV327" s="51"/>
      <c r="CW327" s="51"/>
      <c r="CX327" s="51"/>
      <c r="CY327" s="51"/>
      <c r="CZ327" s="51"/>
      <c r="DA327" s="51"/>
      <c r="DB327" s="51"/>
      <c r="DC327" s="51"/>
      <c r="DD327" s="51"/>
      <c r="DE327" s="51"/>
      <c r="DF327" s="51"/>
      <c r="DG327" s="51"/>
    </row>
    <row r="328">
      <c r="A328" s="51"/>
      <c r="B328" s="136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  <c r="BR328" s="51"/>
      <c r="BS328" s="51"/>
      <c r="BT328" s="51"/>
      <c r="BU328" s="51"/>
      <c r="BV328" s="51"/>
      <c r="BW328" s="51"/>
      <c r="BX328" s="51"/>
      <c r="BY328" s="51"/>
      <c r="BZ328" s="51"/>
      <c r="CA328" s="51"/>
      <c r="CB328" s="51"/>
      <c r="CC328" s="51"/>
      <c r="CD328" s="51"/>
      <c r="CE328" s="51"/>
      <c r="CF328" s="51"/>
      <c r="CG328" s="51"/>
      <c r="CH328" s="51"/>
      <c r="CI328" s="51"/>
      <c r="CJ328" s="51"/>
      <c r="CK328" s="51"/>
      <c r="CL328" s="51"/>
      <c r="CM328" s="51"/>
      <c r="CN328" s="51"/>
      <c r="CO328" s="51"/>
      <c r="CP328" s="51"/>
      <c r="CQ328" s="51"/>
      <c r="CR328" s="51"/>
      <c r="CS328" s="51"/>
      <c r="CT328" s="51"/>
      <c r="CU328" s="51"/>
      <c r="CV328" s="51"/>
      <c r="CW328" s="51"/>
      <c r="CX328" s="51"/>
      <c r="CY328" s="51"/>
      <c r="CZ328" s="51"/>
      <c r="DA328" s="51"/>
      <c r="DB328" s="51"/>
      <c r="DC328" s="51"/>
      <c r="DD328" s="51"/>
      <c r="DE328" s="51"/>
      <c r="DF328" s="51"/>
      <c r="DG328" s="51"/>
    </row>
    <row r="329">
      <c r="A329" s="51"/>
      <c r="B329" s="136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  <c r="BR329" s="51"/>
      <c r="BS329" s="51"/>
      <c r="BT329" s="51"/>
      <c r="BU329" s="51"/>
      <c r="BV329" s="51"/>
      <c r="BW329" s="51"/>
      <c r="BX329" s="51"/>
      <c r="BY329" s="51"/>
      <c r="BZ329" s="51"/>
      <c r="CA329" s="51"/>
      <c r="CB329" s="51"/>
      <c r="CC329" s="51"/>
      <c r="CD329" s="51"/>
      <c r="CE329" s="51"/>
      <c r="CF329" s="51"/>
      <c r="CG329" s="51"/>
      <c r="CH329" s="51"/>
      <c r="CI329" s="51"/>
      <c r="CJ329" s="51"/>
      <c r="CK329" s="51"/>
      <c r="CL329" s="51"/>
      <c r="CM329" s="51"/>
      <c r="CN329" s="51"/>
      <c r="CO329" s="51"/>
      <c r="CP329" s="51"/>
      <c r="CQ329" s="51"/>
      <c r="CR329" s="51"/>
      <c r="CS329" s="51"/>
      <c r="CT329" s="51"/>
      <c r="CU329" s="51"/>
      <c r="CV329" s="51"/>
      <c r="CW329" s="51"/>
      <c r="CX329" s="51"/>
      <c r="CY329" s="51"/>
      <c r="CZ329" s="51"/>
      <c r="DA329" s="51"/>
      <c r="DB329" s="51"/>
      <c r="DC329" s="51"/>
      <c r="DD329" s="51"/>
      <c r="DE329" s="51"/>
      <c r="DF329" s="51"/>
      <c r="DG329" s="51"/>
    </row>
    <row r="330">
      <c r="A330" s="51"/>
      <c r="B330" s="136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51"/>
      <c r="CB330" s="51"/>
      <c r="CC330" s="51"/>
      <c r="CD330" s="51"/>
      <c r="CE330" s="51"/>
      <c r="CF330" s="51"/>
      <c r="CG330" s="51"/>
      <c r="CH330" s="51"/>
      <c r="CI330" s="51"/>
      <c r="CJ330" s="51"/>
      <c r="CK330" s="51"/>
      <c r="CL330" s="51"/>
      <c r="CM330" s="51"/>
      <c r="CN330" s="51"/>
      <c r="CO330" s="51"/>
      <c r="CP330" s="51"/>
      <c r="CQ330" s="51"/>
      <c r="CR330" s="51"/>
      <c r="CS330" s="51"/>
      <c r="CT330" s="51"/>
      <c r="CU330" s="51"/>
      <c r="CV330" s="51"/>
      <c r="CW330" s="51"/>
      <c r="CX330" s="51"/>
      <c r="CY330" s="51"/>
      <c r="CZ330" s="51"/>
      <c r="DA330" s="51"/>
      <c r="DB330" s="51"/>
      <c r="DC330" s="51"/>
      <c r="DD330" s="51"/>
      <c r="DE330" s="51"/>
      <c r="DF330" s="51"/>
      <c r="DG330" s="51"/>
    </row>
    <row r="331">
      <c r="A331" s="51"/>
      <c r="B331" s="136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  <c r="BR331" s="51"/>
      <c r="BS331" s="51"/>
      <c r="BT331" s="51"/>
      <c r="BU331" s="51"/>
      <c r="BV331" s="51"/>
      <c r="BW331" s="51"/>
      <c r="BX331" s="51"/>
      <c r="BY331" s="51"/>
      <c r="BZ331" s="51"/>
      <c r="CA331" s="51"/>
      <c r="CB331" s="51"/>
      <c r="CC331" s="51"/>
      <c r="CD331" s="51"/>
      <c r="CE331" s="51"/>
      <c r="CF331" s="51"/>
      <c r="CG331" s="51"/>
      <c r="CH331" s="51"/>
      <c r="CI331" s="51"/>
      <c r="CJ331" s="51"/>
      <c r="CK331" s="51"/>
      <c r="CL331" s="51"/>
      <c r="CM331" s="51"/>
      <c r="CN331" s="51"/>
      <c r="CO331" s="51"/>
      <c r="CP331" s="51"/>
      <c r="CQ331" s="51"/>
      <c r="CR331" s="51"/>
      <c r="CS331" s="51"/>
      <c r="CT331" s="51"/>
      <c r="CU331" s="51"/>
      <c r="CV331" s="51"/>
      <c r="CW331" s="51"/>
      <c r="CX331" s="51"/>
      <c r="CY331" s="51"/>
      <c r="CZ331" s="51"/>
      <c r="DA331" s="51"/>
      <c r="DB331" s="51"/>
      <c r="DC331" s="51"/>
      <c r="DD331" s="51"/>
      <c r="DE331" s="51"/>
      <c r="DF331" s="51"/>
      <c r="DG331" s="51"/>
    </row>
    <row r="332">
      <c r="A332" s="51"/>
      <c r="B332" s="136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  <c r="BR332" s="51"/>
      <c r="BS332" s="51"/>
      <c r="BT332" s="51"/>
      <c r="BU332" s="51"/>
      <c r="BV332" s="51"/>
      <c r="BW332" s="51"/>
      <c r="BX332" s="51"/>
      <c r="BY332" s="51"/>
      <c r="BZ332" s="51"/>
      <c r="CA332" s="51"/>
      <c r="CB332" s="51"/>
      <c r="CC332" s="51"/>
      <c r="CD332" s="51"/>
      <c r="CE332" s="51"/>
      <c r="CF332" s="51"/>
      <c r="CG332" s="51"/>
      <c r="CH332" s="51"/>
      <c r="CI332" s="51"/>
      <c r="CJ332" s="51"/>
      <c r="CK332" s="51"/>
      <c r="CL332" s="51"/>
      <c r="CM332" s="51"/>
      <c r="CN332" s="51"/>
      <c r="CO332" s="51"/>
      <c r="CP332" s="51"/>
      <c r="CQ332" s="51"/>
      <c r="CR332" s="51"/>
      <c r="CS332" s="51"/>
      <c r="CT332" s="51"/>
      <c r="CU332" s="51"/>
      <c r="CV332" s="51"/>
      <c r="CW332" s="51"/>
      <c r="CX332" s="51"/>
      <c r="CY332" s="51"/>
      <c r="CZ332" s="51"/>
      <c r="DA332" s="51"/>
      <c r="DB332" s="51"/>
      <c r="DC332" s="51"/>
      <c r="DD332" s="51"/>
      <c r="DE332" s="51"/>
      <c r="DF332" s="51"/>
      <c r="DG332" s="51"/>
    </row>
    <row r="333">
      <c r="A333" s="51"/>
      <c r="B333" s="136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  <c r="BR333" s="51"/>
      <c r="BS333" s="51"/>
      <c r="BT333" s="51"/>
      <c r="BU333" s="51"/>
      <c r="BV333" s="51"/>
      <c r="BW333" s="51"/>
      <c r="BX333" s="51"/>
      <c r="BY333" s="51"/>
      <c r="BZ333" s="51"/>
      <c r="CA333" s="51"/>
      <c r="CB333" s="51"/>
      <c r="CC333" s="51"/>
      <c r="CD333" s="51"/>
      <c r="CE333" s="51"/>
      <c r="CF333" s="51"/>
      <c r="CG333" s="51"/>
      <c r="CH333" s="51"/>
      <c r="CI333" s="51"/>
      <c r="CJ333" s="51"/>
      <c r="CK333" s="51"/>
      <c r="CL333" s="51"/>
      <c r="CM333" s="51"/>
      <c r="CN333" s="51"/>
      <c r="CO333" s="51"/>
      <c r="CP333" s="51"/>
      <c r="CQ333" s="51"/>
      <c r="CR333" s="51"/>
      <c r="CS333" s="51"/>
      <c r="CT333" s="51"/>
      <c r="CU333" s="51"/>
      <c r="CV333" s="51"/>
      <c r="CW333" s="51"/>
      <c r="CX333" s="51"/>
      <c r="CY333" s="51"/>
      <c r="CZ333" s="51"/>
      <c r="DA333" s="51"/>
      <c r="DB333" s="51"/>
      <c r="DC333" s="51"/>
      <c r="DD333" s="51"/>
      <c r="DE333" s="51"/>
      <c r="DF333" s="51"/>
      <c r="DG333" s="51"/>
    </row>
    <row r="334">
      <c r="A334" s="51"/>
      <c r="B334" s="136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  <c r="BR334" s="51"/>
      <c r="BS334" s="51"/>
      <c r="BT334" s="51"/>
      <c r="BU334" s="51"/>
      <c r="BV334" s="51"/>
      <c r="BW334" s="51"/>
      <c r="BX334" s="51"/>
      <c r="BY334" s="51"/>
      <c r="BZ334" s="51"/>
      <c r="CA334" s="51"/>
      <c r="CB334" s="51"/>
      <c r="CC334" s="51"/>
      <c r="CD334" s="51"/>
      <c r="CE334" s="51"/>
      <c r="CF334" s="51"/>
      <c r="CG334" s="51"/>
      <c r="CH334" s="51"/>
      <c r="CI334" s="51"/>
      <c r="CJ334" s="51"/>
      <c r="CK334" s="51"/>
      <c r="CL334" s="51"/>
      <c r="CM334" s="51"/>
      <c r="CN334" s="51"/>
      <c r="CO334" s="51"/>
      <c r="CP334" s="51"/>
      <c r="CQ334" s="51"/>
      <c r="CR334" s="51"/>
      <c r="CS334" s="51"/>
      <c r="CT334" s="51"/>
      <c r="CU334" s="51"/>
      <c r="CV334" s="51"/>
      <c r="CW334" s="51"/>
      <c r="CX334" s="51"/>
      <c r="CY334" s="51"/>
      <c r="CZ334" s="51"/>
      <c r="DA334" s="51"/>
      <c r="DB334" s="51"/>
      <c r="DC334" s="51"/>
      <c r="DD334" s="51"/>
      <c r="DE334" s="51"/>
      <c r="DF334" s="51"/>
      <c r="DG334" s="51"/>
    </row>
    <row r="335">
      <c r="A335" s="51"/>
      <c r="B335" s="136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  <c r="BR335" s="51"/>
      <c r="BS335" s="51"/>
      <c r="BT335" s="51"/>
      <c r="BU335" s="51"/>
      <c r="BV335" s="51"/>
      <c r="BW335" s="51"/>
      <c r="BX335" s="51"/>
      <c r="BY335" s="51"/>
      <c r="BZ335" s="51"/>
      <c r="CA335" s="51"/>
      <c r="CB335" s="51"/>
      <c r="CC335" s="51"/>
      <c r="CD335" s="51"/>
      <c r="CE335" s="51"/>
      <c r="CF335" s="51"/>
      <c r="CG335" s="51"/>
      <c r="CH335" s="51"/>
      <c r="CI335" s="51"/>
      <c r="CJ335" s="51"/>
      <c r="CK335" s="51"/>
      <c r="CL335" s="51"/>
      <c r="CM335" s="51"/>
      <c r="CN335" s="51"/>
      <c r="CO335" s="51"/>
      <c r="CP335" s="51"/>
      <c r="CQ335" s="51"/>
      <c r="CR335" s="51"/>
      <c r="CS335" s="51"/>
      <c r="CT335" s="51"/>
      <c r="CU335" s="51"/>
      <c r="CV335" s="51"/>
      <c r="CW335" s="51"/>
      <c r="CX335" s="51"/>
      <c r="CY335" s="51"/>
      <c r="CZ335" s="51"/>
      <c r="DA335" s="51"/>
      <c r="DB335" s="51"/>
      <c r="DC335" s="51"/>
      <c r="DD335" s="51"/>
      <c r="DE335" s="51"/>
      <c r="DF335" s="51"/>
      <c r="DG335" s="51"/>
    </row>
    <row r="336">
      <c r="A336" s="51"/>
      <c r="B336" s="136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  <c r="BR336" s="51"/>
      <c r="BS336" s="51"/>
      <c r="BT336" s="51"/>
      <c r="BU336" s="51"/>
      <c r="BV336" s="51"/>
      <c r="BW336" s="51"/>
      <c r="BX336" s="51"/>
      <c r="BY336" s="51"/>
      <c r="BZ336" s="51"/>
      <c r="CA336" s="51"/>
      <c r="CB336" s="51"/>
      <c r="CC336" s="51"/>
      <c r="CD336" s="51"/>
      <c r="CE336" s="51"/>
      <c r="CF336" s="51"/>
      <c r="CG336" s="51"/>
      <c r="CH336" s="51"/>
      <c r="CI336" s="51"/>
      <c r="CJ336" s="51"/>
      <c r="CK336" s="51"/>
      <c r="CL336" s="51"/>
      <c r="CM336" s="51"/>
      <c r="CN336" s="51"/>
      <c r="CO336" s="51"/>
      <c r="CP336" s="51"/>
      <c r="CQ336" s="51"/>
      <c r="CR336" s="51"/>
      <c r="CS336" s="51"/>
      <c r="CT336" s="51"/>
      <c r="CU336" s="51"/>
      <c r="CV336" s="51"/>
      <c r="CW336" s="51"/>
      <c r="CX336" s="51"/>
      <c r="CY336" s="51"/>
      <c r="CZ336" s="51"/>
      <c r="DA336" s="51"/>
      <c r="DB336" s="51"/>
      <c r="DC336" s="51"/>
      <c r="DD336" s="51"/>
      <c r="DE336" s="51"/>
      <c r="DF336" s="51"/>
      <c r="DG336" s="51"/>
    </row>
    <row r="337">
      <c r="A337" s="51"/>
      <c r="B337" s="136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  <c r="BR337" s="51"/>
      <c r="BS337" s="51"/>
      <c r="BT337" s="51"/>
      <c r="BU337" s="51"/>
      <c r="BV337" s="51"/>
      <c r="BW337" s="51"/>
      <c r="BX337" s="51"/>
      <c r="BY337" s="51"/>
      <c r="BZ337" s="51"/>
      <c r="CA337" s="51"/>
      <c r="CB337" s="51"/>
      <c r="CC337" s="51"/>
      <c r="CD337" s="51"/>
      <c r="CE337" s="51"/>
      <c r="CF337" s="51"/>
      <c r="CG337" s="51"/>
      <c r="CH337" s="51"/>
      <c r="CI337" s="51"/>
      <c r="CJ337" s="51"/>
      <c r="CK337" s="51"/>
      <c r="CL337" s="51"/>
      <c r="CM337" s="51"/>
      <c r="CN337" s="51"/>
      <c r="CO337" s="51"/>
      <c r="CP337" s="51"/>
      <c r="CQ337" s="51"/>
      <c r="CR337" s="51"/>
      <c r="CS337" s="51"/>
      <c r="CT337" s="51"/>
      <c r="CU337" s="51"/>
      <c r="CV337" s="51"/>
      <c r="CW337" s="51"/>
      <c r="CX337" s="51"/>
      <c r="CY337" s="51"/>
      <c r="CZ337" s="51"/>
      <c r="DA337" s="51"/>
      <c r="DB337" s="51"/>
      <c r="DC337" s="51"/>
      <c r="DD337" s="51"/>
      <c r="DE337" s="51"/>
      <c r="DF337" s="51"/>
      <c r="DG337" s="51"/>
    </row>
    <row r="338">
      <c r="A338" s="51"/>
      <c r="B338" s="136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51"/>
      <c r="BS338" s="51"/>
      <c r="BT338" s="51"/>
      <c r="BU338" s="51"/>
      <c r="BV338" s="51"/>
      <c r="BW338" s="51"/>
      <c r="BX338" s="51"/>
      <c r="BY338" s="51"/>
      <c r="BZ338" s="51"/>
      <c r="CA338" s="51"/>
      <c r="CB338" s="51"/>
      <c r="CC338" s="51"/>
      <c r="CD338" s="51"/>
      <c r="CE338" s="51"/>
      <c r="CF338" s="51"/>
      <c r="CG338" s="51"/>
      <c r="CH338" s="51"/>
      <c r="CI338" s="51"/>
      <c r="CJ338" s="51"/>
      <c r="CK338" s="51"/>
      <c r="CL338" s="51"/>
      <c r="CM338" s="51"/>
      <c r="CN338" s="51"/>
      <c r="CO338" s="51"/>
      <c r="CP338" s="51"/>
      <c r="CQ338" s="51"/>
      <c r="CR338" s="51"/>
      <c r="CS338" s="51"/>
      <c r="CT338" s="51"/>
      <c r="CU338" s="51"/>
      <c r="CV338" s="51"/>
      <c r="CW338" s="51"/>
      <c r="CX338" s="51"/>
      <c r="CY338" s="51"/>
      <c r="CZ338" s="51"/>
      <c r="DA338" s="51"/>
      <c r="DB338" s="51"/>
      <c r="DC338" s="51"/>
      <c r="DD338" s="51"/>
      <c r="DE338" s="51"/>
      <c r="DF338" s="51"/>
      <c r="DG338" s="51"/>
    </row>
    <row r="339">
      <c r="A339" s="51"/>
      <c r="B339" s="136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  <c r="BR339" s="51"/>
      <c r="BS339" s="51"/>
      <c r="BT339" s="51"/>
      <c r="BU339" s="51"/>
      <c r="BV339" s="51"/>
      <c r="BW339" s="51"/>
      <c r="BX339" s="51"/>
      <c r="BY339" s="51"/>
      <c r="BZ339" s="51"/>
      <c r="CA339" s="51"/>
      <c r="CB339" s="51"/>
      <c r="CC339" s="51"/>
      <c r="CD339" s="51"/>
      <c r="CE339" s="51"/>
      <c r="CF339" s="51"/>
      <c r="CG339" s="51"/>
      <c r="CH339" s="51"/>
      <c r="CI339" s="51"/>
      <c r="CJ339" s="51"/>
      <c r="CK339" s="51"/>
      <c r="CL339" s="51"/>
      <c r="CM339" s="51"/>
      <c r="CN339" s="51"/>
      <c r="CO339" s="51"/>
      <c r="CP339" s="51"/>
      <c r="CQ339" s="51"/>
      <c r="CR339" s="51"/>
      <c r="CS339" s="51"/>
      <c r="CT339" s="51"/>
      <c r="CU339" s="51"/>
      <c r="CV339" s="51"/>
      <c r="CW339" s="51"/>
      <c r="CX339" s="51"/>
      <c r="CY339" s="51"/>
      <c r="CZ339" s="51"/>
      <c r="DA339" s="51"/>
      <c r="DB339" s="51"/>
      <c r="DC339" s="51"/>
      <c r="DD339" s="51"/>
      <c r="DE339" s="51"/>
      <c r="DF339" s="51"/>
      <c r="DG339" s="51"/>
    </row>
    <row r="340">
      <c r="A340" s="51"/>
      <c r="B340" s="136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  <c r="BR340" s="51"/>
      <c r="BS340" s="51"/>
      <c r="BT340" s="51"/>
      <c r="BU340" s="51"/>
      <c r="BV340" s="51"/>
      <c r="BW340" s="51"/>
      <c r="BX340" s="51"/>
      <c r="BY340" s="51"/>
      <c r="BZ340" s="51"/>
      <c r="CA340" s="51"/>
      <c r="CB340" s="51"/>
      <c r="CC340" s="51"/>
      <c r="CD340" s="51"/>
      <c r="CE340" s="51"/>
      <c r="CF340" s="51"/>
      <c r="CG340" s="51"/>
      <c r="CH340" s="51"/>
      <c r="CI340" s="51"/>
      <c r="CJ340" s="51"/>
      <c r="CK340" s="51"/>
      <c r="CL340" s="51"/>
      <c r="CM340" s="51"/>
      <c r="CN340" s="51"/>
      <c r="CO340" s="51"/>
      <c r="CP340" s="51"/>
      <c r="CQ340" s="51"/>
      <c r="CR340" s="51"/>
      <c r="CS340" s="51"/>
      <c r="CT340" s="51"/>
      <c r="CU340" s="51"/>
      <c r="CV340" s="51"/>
      <c r="CW340" s="51"/>
      <c r="CX340" s="51"/>
      <c r="CY340" s="51"/>
      <c r="CZ340" s="51"/>
      <c r="DA340" s="51"/>
      <c r="DB340" s="51"/>
      <c r="DC340" s="51"/>
      <c r="DD340" s="51"/>
      <c r="DE340" s="51"/>
      <c r="DF340" s="51"/>
      <c r="DG340" s="51"/>
    </row>
    <row r="341">
      <c r="A341" s="51"/>
      <c r="B341" s="136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  <c r="BR341" s="51"/>
      <c r="BS341" s="51"/>
      <c r="BT341" s="51"/>
      <c r="BU341" s="51"/>
      <c r="BV341" s="51"/>
      <c r="BW341" s="51"/>
      <c r="BX341" s="51"/>
      <c r="BY341" s="51"/>
      <c r="BZ341" s="51"/>
      <c r="CA341" s="51"/>
      <c r="CB341" s="51"/>
      <c r="CC341" s="51"/>
      <c r="CD341" s="51"/>
      <c r="CE341" s="51"/>
      <c r="CF341" s="51"/>
      <c r="CG341" s="51"/>
      <c r="CH341" s="51"/>
      <c r="CI341" s="51"/>
      <c r="CJ341" s="51"/>
      <c r="CK341" s="51"/>
      <c r="CL341" s="51"/>
      <c r="CM341" s="51"/>
      <c r="CN341" s="51"/>
      <c r="CO341" s="51"/>
      <c r="CP341" s="51"/>
      <c r="CQ341" s="51"/>
      <c r="CR341" s="51"/>
      <c r="CS341" s="51"/>
      <c r="CT341" s="51"/>
      <c r="CU341" s="51"/>
      <c r="CV341" s="51"/>
      <c r="CW341" s="51"/>
      <c r="CX341" s="51"/>
      <c r="CY341" s="51"/>
      <c r="CZ341" s="51"/>
      <c r="DA341" s="51"/>
      <c r="DB341" s="51"/>
      <c r="DC341" s="51"/>
      <c r="DD341" s="51"/>
      <c r="DE341" s="51"/>
      <c r="DF341" s="51"/>
      <c r="DG341" s="51"/>
    </row>
    <row r="342">
      <c r="A342" s="51"/>
      <c r="B342" s="136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51"/>
      <c r="BS342" s="51"/>
      <c r="BT342" s="51"/>
      <c r="BU342" s="51"/>
      <c r="BV342" s="51"/>
      <c r="BW342" s="51"/>
      <c r="BX342" s="51"/>
      <c r="BY342" s="51"/>
      <c r="BZ342" s="51"/>
      <c r="CA342" s="51"/>
      <c r="CB342" s="51"/>
      <c r="CC342" s="51"/>
      <c r="CD342" s="51"/>
      <c r="CE342" s="51"/>
      <c r="CF342" s="51"/>
      <c r="CG342" s="51"/>
      <c r="CH342" s="51"/>
      <c r="CI342" s="51"/>
      <c r="CJ342" s="51"/>
      <c r="CK342" s="51"/>
      <c r="CL342" s="51"/>
      <c r="CM342" s="51"/>
      <c r="CN342" s="51"/>
      <c r="CO342" s="51"/>
      <c r="CP342" s="51"/>
      <c r="CQ342" s="51"/>
      <c r="CR342" s="51"/>
      <c r="CS342" s="51"/>
      <c r="CT342" s="51"/>
      <c r="CU342" s="51"/>
      <c r="CV342" s="51"/>
      <c r="CW342" s="51"/>
      <c r="CX342" s="51"/>
      <c r="CY342" s="51"/>
      <c r="CZ342" s="51"/>
      <c r="DA342" s="51"/>
      <c r="DB342" s="51"/>
      <c r="DC342" s="51"/>
      <c r="DD342" s="51"/>
      <c r="DE342" s="51"/>
      <c r="DF342" s="51"/>
      <c r="DG342" s="51"/>
    </row>
    <row r="343">
      <c r="A343" s="51"/>
      <c r="B343" s="136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51"/>
      <c r="BS343" s="51"/>
      <c r="BT343" s="51"/>
      <c r="BU343" s="51"/>
      <c r="BV343" s="51"/>
      <c r="BW343" s="51"/>
      <c r="BX343" s="51"/>
      <c r="BY343" s="51"/>
      <c r="BZ343" s="51"/>
      <c r="CA343" s="51"/>
      <c r="CB343" s="51"/>
      <c r="CC343" s="51"/>
      <c r="CD343" s="51"/>
      <c r="CE343" s="51"/>
      <c r="CF343" s="51"/>
      <c r="CG343" s="51"/>
      <c r="CH343" s="51"/>
      <c r="CI343" s="51"/>
      <c r="CJ343" s="51"/>
      <c r="CK343" s="51"/>
      <c r="CL343" s="51"/>
      <c r="CM343" s="51"/>
      <c r="CN343" s="51"/>
      <c r="CO343" s="51"/>
      <c r="CP343" s="51"/>
      <c r="CQ343" s="51"/>
      <c r="CR343" s="51"/>
      <c r="CS343" s="51"/>
      <c r="CT343" s="51"/>
      <c r="CU343" s="51"/>
      <c r="CV343" s="51"/>
      <c r="CW343" s="51"/>
      <c r="CX343" s="51"/>
      <c r="CY343" s="51"/>
      <c r="CZ343" s="51"/>
      <c r="DA343" s="51"/>
      <c r="DB343" s="51"/>
      <c r="DC343" s="51"/>
      <c r="DD343" s="51"/>
      <c r="DE343" s="51"/>
      <c r="DF343" s="51"/>
      <c r="DG343" s="51"/>
    </row>
    <row r="344">
      <c r="A344" s="51"/>
      <c r="B344" s="136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  <c r="BR344" s="51"/>
      <c r="BS344" s="51"/>
      <c r="BT344" s="51"/>
      <c r="BU344" s="51"/>
      <c r="BV344" s="51"/>
      <c r="BW344" s="51"/>
      <c r="BX344" s="51"/>
      <c r="BY344" s="51"/>
      <c r="BZ344" s="51"/>
      <c r="CA344" s="51"/>
      <c r="CB344" s="51"/>
      <c r="CC344" s="51"/>
      <c r="CD344" s="51"/>
      <c r="CE344" s="51"/>
      <c r="CF344" s="51"/>
      <c r="CG344" s="51"/>
      <c r="CH344" s="51"/>
      <c r="CI344" s="51"/>
      <c r="CJ344" s="51"/>
      <c r="CK344" s="51"/>
      <c r="CL344" s="51"/>
      <c r="CM344" s="51"/>
      <c r="CN344" s="51"/>
      <c r="CO344" s="51"/>
      <c r="CP344" s="51"/>
      <c r="CQ344" s="51"/>
      <c r="CR344" s="51"/>
      <c r="CS344" s="51"/>
      <c r="CT344" s="51"/>
      <c r="CU344" s="51"/>
      <c r="CV344" s="51"/>
      <c r="CW344" s="51"/>
      <c r="CX344" s="51"/>
      <c r="CY344" s="51"/>
      <c r="CZ344" s="51"/>
      <c r="DA344" s="51"/>
      <c r="DB344" s="51"/>
      <c r="DC344" s="51"/>
      <c r="DD344" s="51"/>
      <c r="DE344" s="51"/>
      <c r="DF344" s="51"/>
      <c r="DG344" s="51"/>
    </row>
    <row r="345">
      <c r="A345" s="51"/>
      <c r="B345" s="136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51"/>
      <c r="BS345" s="51"/>
      <c r="BT345" s="51"/>
      <c r="BU345" s="51"/>
      <c r="BV345" s="51"/>
      <c r="BW345" s="51"/>
      <c r="BX345" s="51"/>
      <c r="BY345" s="51"/>
      <c r="BZ345" s="51"/>
      <c r="CA345" s="51"/>
      <c r="CB345" s="51"/>
      <c r="CC345" s="51"/>
      <c r="CD345" s="51"/>
      <c r="CE345" s="51"/>
      <c r="CF345" s="51"/>
      <c r="CG345" s="51"/>
      <c r="CH345" s="51"/>
      <c r="CI345" s="51"/>
      <c r="CJ345" s="51"/>
      <c r="CK345" s="51"/>
      <c r="CL345" s="51"/>
      <c r="CM345" s="51"/>
      <c r="CN345" s="51"/>
      <c r="CO345" s="51"/>
      <c r="CP345" s="51"/>
      <c r="CQ345" s="51"/>
      <c r="CR345" s="51"/>
      <c r="CS345" s="51"/>
      <c r="CT345" s="51"/>
      <c r="CU345" s="51"/>
      <c r="CV345" s="51"/>
      <c r="CW345" s="51"/>
      <c r="CX345" s="51"/>
      <c r="CY345" s="51"/>
      <c r="CZ345" s="51"/>
      <c r="DA345" s="51"/>
      <c r="DB345" s="51"/>
      <c r="DC345" s="51"/>
      <c r="DD345" s="51"/>
      <c r="DE345" s="51"/>
      <c r="DF345" s="51"/>
      <c r="DG345" s="51"/>
    </row>
    <row r="346">
      <c r="A346" s="51"/>
      <c r="B346" s="136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  <c r="BR346" s="51"/>
      <c r="BS346" s="51"/>
      <c r="BT346" s="51"/>
      <c r="BU346" s="51"/>
      <c r="BV346" s="51"/>
      <c r="BW346" s="51"/>
      <c r="BX346" s="51"/>
      <c r="BY346" s="51"/>
      <c r="BZ346" s="51"/>
      <c r="CA346" s="51"/>
      <c r="CB346" s="51"/>
      <c r="CC346" s="51"/>
      <c r="CD346" s="51"/>
      <c r="CE346" s="51"/>
      <c r="CF346" s="51"/>
      <c r="CG346" s="51"/>
      <c r="CH346" s="51"/>
      <c r="CI346" s="51"/>
      <c r="CJ346" s="51"/>
      <c r="CK346" s="51"/>
      <c r="CL346" s="51"/>
      <c r="CM346" s="51"/>
      <c r="CN346" s="51"/>
      <c r="CO346" s="51"/>
      <c r="CP346" s="51"/>
      <c r="CQ346" s="51"/>
      <c r="CR346" s="51"/>
      <c r="CS346" s="51"/>
      <c r="CT346" s="51"/>
      <c r="CU346" s="51"/>
      <c r="CV346" s="51"/>
      <c r="CW346" s="51"/>
      <c r="CX346" s="51"/>
      <c r="CY346" s="51"/>
      <c r="CZ346" s="51"/>
      <c r="DA346" s="51"/>
      <c r="DB346" s="51"/>
      <c r="DC346" s="51"/>
      <c r="DD346" s="51"/>
      <c r="DE346" s="51"/>
      <c r="DF346" s="51"/>
      <c r="DG346" s="51"/>
    </row>
    <row r="347">
      <c r="A347" s="51"/>
      <c r="B347" s="136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  <c r="BR347" s="51"/>
      <c r="BS347" s="51"/>
      <c r="BT347" s="51"/>
      <c r="BU347" s="51"/>
      <c r="BV347" s="51"/>
      <c r="BW347" s="51"/>
      <c r="BX347" s="51"/>
      <c r="BY347" s="51"/>
      <c r="BZ347" s="51"/>
      <c r="CA347" s="51"/>
      <c r="CB347" s="51"/>
      <c r="CC347" s="51"/>
      <c r="CD347" s="51"/>
      <c r="CE347" s="51"/>
      <c r="CF347" s="51"/>
      <c r="CG347" s="51"/>
      <c r="CH347" s="51"/>
      <c r="CI347" s="51"/>
      <c r="CJ347" s="51"/>
      <c r="CK347" s="51"/>
      <c r="CL347" s="51"/>
      <c r="CM347" s="51"/>
      <c r="CN347" s="51"/>
      <c r="CO347" s="51"/>
      <c r="CP347" s="51"/>
      <c r="CQ347" s="51"/>
      <c r="CR347" s="51"/>
      <c r="CS347" s="51"/>
      <c r="CT347" s="51"/>
      <c r="CU347" s="51"/>
      <c r="CV347" s="51"/>
      <c r="CW347" s="51"/>
      <c r="CX347" s="51"/>
      <c r="CY347" s="51"/>
      <c r="CZ347" s="51"/>
      <c r="DA347" s="51"/>
      <c r="DB347" s="51"/>
      <c r="DC347" s="51"/>
      <c r="DD347" s="51"/>
      <c r="DE347" s="51"/>
      <c r="DF347" s="51"/>
      <c r="DG347" s="51"/>
    </row>
    <row r="348">
      <c r="A348" s="51"/>
      <c r="B348" s="136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  <c r="BR348" s="51"/>
      <c r="BS348" s="51"/>
      <c r="BT348" s="51"/>
      <c r="BU348" s="51"/>
      <c r="BV348" s="51"/>
      <c r="BW348" s="51"/>
      <c r="BX348" s="51"/>
      <c r="BY348" s="51"/>
      <c r="BZ348" s="51"/>
      <c r="CA348" s="51"/>
      <c r="CB348" s="51"/>
      <c r="CC348" s="51"/>
      <c r="CD348" s="51"/>
      <c r="CE348" s="51"/>
      <c r="CF348" s="51"/>
      <c r="CG348" s="51"/>
      <c r="CH348" s="51"/>
      <c r="CI348" s="51"/>
      <c r="CJ348" s="51"/>
      <c r="CK348" s="51"/>
      <c r="CL348" s="51"/>
      <c r="CM348" s="51"/>
      <c r="CN348" s="51"/>
      <c r="CO348" s="51"/>
      <c r="CP348" s="51"/>
      <c r="CQ348" s="51"/>
      <c r="CR348" s="51"/>
      <c r="CS348" s="51"/>
      <c r="CT348" s="51"/>
      <c r="CU348" s="51"/>
      <c r="CV348" s="51"/>
      <c r="CW348" s="51"/>
      <c r="CX348" s="51"/>
      <c r="CY348" s="51"/>
      <c r="CZ348" s="51"/>
      <c r="DA348" s="51"/>
      <c r="DB348" s="51"/>
      <c r="DC348" s="51"/>
      <c r="DD348" s="51"/>
      <c r="DE348" s="51"/>
      <c r="DF348" s="51"/>
      <c r="DG348" s="51"/>
    </row>
    <row r="349">
      <c r="A349" s="51"/>
      <c r="B349" s="136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  <c r="BR349" s="51"/>
      <c r="BS349" s="51"/>
      <c r="BT349" s="51"/>
      <c r="BU349" s="51"/>
      <c r="BV349" s="51"/>
      <c r="BW349" s="51"/>
      <c r="BX349" s="51"/>
      <c r="BY349" s="51"/>
      <c r="BZ349" s="51"/>
      <c r="CA349" s="51"/>
      <c r="CB349" s="51"/>
      <c r="CC349" s="51"/>
      <c r="CD349" s="51"/>
      <c r="CE349" s="51"/>
      <c r="CF349" s="51"/>
      <c r="CG349" s="51"/>
      <c r="CH349" s="51"/>
      <c r="CI349" s="51"/>
      <c r="CJ349" s="51"/>
      <c r="CK349" s="51"/>
      <c r="CL349" s="51"/>
      <c r="CM349" s="51"/>
      <c r="CN349" s="51"/>
      <c r="CO349" s="51"/>
      <c r="CP349" s="51"/>
      <c r="CQ349" s="51"/>
      <c r="CR349" s="51"/>
      <c r="CS349" s="51"/>
      <c r="CT349" s="51"/>
      <c r="CU349" s="51"/>
      <c r="CV349" s="51"/>
      <c r="CW349" s="51"/>
      <c r="CX349" s="51"/>
      <c r="CY349" s="51"/>
      <c r="CZ349" s="51"/>
      <c r="DA349" s="51"/>
      <c r="DB349" s="51"/>
      <c r="DC349" s="51"/>
      <c r="DD349" s="51"/>
      <c r="DE349" s="51"/>
      <c r="DF349" s="51"/>
      <c r="DG349" s="51"/>
    </row>
    <row r="350">
      <c r="A350" s="51"/>
      <c r="B350" s="136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  <c r="BR350" s="51"/>
      <c r="BS350" s="51"/>
      <c r="BT350" s="51"/>
      <c r="BU350" s="51"/>
      <c r="BV350" s="51"/>
      <c r="BW350" s="51"/>
      <c r="BX350" s="51"/>
      <c r="BY350" s="51"/>
      <c r="BZ350" s="51"/>
      <c r="CA350" s="51"/>
      <c r="CB350" s="51"/>
      <c r="CC350" s="51"/>
      <c r="CD350" s="51"/>
      <c r="CE350" s="51"/>
      <c r="CF350" s="51"/>
      <c r="CG350" s="51"/>
      <c r="CH350" s="51"/>
      <c r="CI350" s="51"/>
      <c r="CJ350" s="51"/>
      <c r="CK350" s="51"/>
      <c r="CL350" s="51"/>
      <c r="CM350" s="51"/>
      <c r="CN350" s="51"/>
      <c r="CO350" s="51"/>
      <c r="CP350" s="51"/>
      <c r="CQ350" s="51"/>
      <c r="CR350" s="51"/>
      <c r="CS350" s="51"/>
      <c r="CT350" s="51"/>
      <c r="CU350" s="51"/>
      <c r="CV350" s="51"/>
      <c r="CW350" s="51"/>
      <c r="CX350" s="51"/>
      <c r="CY350" s="51"/>
      <c r="CZ350" s="51"/>
      <c r="DA350" s="51"/>
      <c r="DB350" s="51"/>
      <c r="DC350" s="51"/>
      <c r="DD350" s="51"/>
      <c r="DE350" s="51"/>
      <c r="DF350" s="51"/>
      <c r="DG350" s="51"/>
    </row>
    <row r="351">
      <c r="A351" s="51"/>
      <c r="B351" s="136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  <c r="BR351" s="51"/>
      <c r="BS351" s="51"/>
      <c r="BT351" s="51"/>
      <c r="BU351" s="51"/>
      <c r="BV351" s="51"/>
      <c r="BW351" s="51"/>
      <c r="BX351" s="51"/>
      <c r="BY351" s="51"/>
      <c r="BZ351" s="51"/>
      <c r="CA351" s="51"/>
      <c r="CB351" s="51"/>
      <c r="CC351" s="51"/>
      <c r="CD351" s="51"/>
      <c r="CE351" s="51"/>
      <c r="CF351" s="51"/>
      <c r="CG351" s="51"/>
      <c r="CH351" s="51"/>
      <c r="CI351" s="51"/>
      <c r="CJ351" s="51"/>
      <c r="CK351" s="51"/>
      <c r="CL351" s="51"/>
      <c r="CM351" s="51"/>
      <c r="CN351" s="51"/>
      <c r="CO351" s="51"/>
      <c r="CP351" s="51"/>
      <c r="CQ351" s="51"/>
      <c r="CR351" s="51"/>
      <c r="CS351" s="51"/>
      <c r="CT351" s="51"/>
      <c r="CU351" s="51"/>
      <c r="CV351" s="51"/>
      <c r="CW351" s="51"/>
      <c r="CX351" s="51"/>
      <c r="CY351" s="51"/>
      <c r="CZ351" s="51"/>
      <c r="DA351" s="51"/>
      <c r="DB351" s="51"/>
      <c r="DC351" s="51"/>
      <c r="DD351" s="51"/>
      <c r="DE351" s="51"/>
      <c r="DF351" s="51"/>
      <c r="DG351" s="51"/>
    </row>
    <row r="352">
      <c r="A352" s="51"/>
      <c r="B352" s="136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  <c r="BR352" s="51"/>
      <c r="BS352" s="51"/>
      <c r="BT352" s="51"/>
      <c r="BU352" s="51"/>
      <c r="BV352" s="51"/>
      <c r="BW352" s="51"/>
      <c r="BX352" s="51"/>
      <c r="BY352" s="51"/>
      <c r="BZ352" s="51"/>
      <c r="CA352" s="51"/>
      <c r="CB352" s="51"/>
      <c r="CC352" s="51"/>
      <c r="CD352" s="51"/>
      <c r="CE352" s="51"/>
      <c r="CF352" s="51"/>
      <c r="CG352" s="51"/>
      <c r="CH352" s="51"/>
      <c r="CI352" s="51"/>
      <c r="CJ352" s="51"/>
      <c r="CK352" s="51"/>
      <c r="CL352" s="51"/>
      <c r="CM352" s="51"/>
      <c r="CN352" s="51"/>
      <c r="CO352" s="51"/>
      <c r="CP352" s="51"/>
      <c r="CQ352" s="51"/>
      <c r="CR352" s="51"/>
      <c r="CS352" s="51"/>
      <c r="CT352" s="51"/>
      <c r="CU352" s="51"/>
      <c r="CV352" s="51"/>
      <c r="CW352" s="51"/>
      <c r="CX352" s="51"/>
      <c r="CY352" s="51"/>
      <c r="CZ352" s="51"/>
      <c r="DA352" s="51"/>
      <c r="DB352" s="51"/>
      <c r="DC352" s="51"/>
      <c r="DD352" s="51"/>
      <c r="DE352" s="51"/>
      <c r="DF352" s="51"/>
      <c r="DG352" s="51"/>
    </row>
    <row r="353">
      <c r="A353" s="51"/>
      <c r="B353" s="136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  <c r="BR353" s="51"/>
      <c r="BS353" s="51"/>
      <c r="BT353" s="51"/>
      <c r="BU353" s="51"/>
      <c r="BV353" s="51"/>
      <c r="BW353" s="51"/>
      <c r="BX353" s="51"/>
      <c r="BY353" s="51"/>
      <c r="BZ353" s="51"/>
      <c r="CA353" s="51"/>
      <c r="CB353" s="51"/>
      <c r="CC353" s="51"/>
      <c r="CD353" s="51"/>
      <c r="CE353" s="51"/>
      <c r="CF353" s="51"/>
      <c r="CG353" s="51"/>
      <c r="CH353" s="51"/>
      <c r="CI353" s="51"/>
      <c r="CJ353" s="51"/>
      <c r="CK353" s="51"/>
      <c r="CL353" s="51"/>
      <c r="CM353" s="51"/>
      <c r="CN353" s="51"/>
      <c r="CO353" s="51"/>
      <c r="CP353" s="51"/>
      <c r="CQ353" s="51"/>
      <c r="CR353" s="51"/>
      <c r="CS353" s="51"/>
      <c r="CT353" s="51"/>
      <c r="CU353" s="51"/>
      <c r="CV353" s="51"/>
      <c r="CW353" s="51"/>
      <c r="CX353" s="51"/>
      <c r="CY353" s="51"/>
      <c r="CZ353" s="51"/>
      <c r="DA353" s="51"/>
      <c r="DB353" s="51"/>
      <c r="DC353" s="51"/>
      <c r="DD353" s="51"/>
      <c r="DE353" s="51"/>
      <c r="DF353" s="51"/>
      <c r="DG353" s="51"/>
    </row>
    <row r="354">
      <c r="A354" s="51"/>
      <c r="B354" s="136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  <c r="BR354" s="51"/>
      <c r="BS354" s="51"/>
      <c r="BT354" s="51"/>
      <c r="BU354" s="51"/>
      <c r="BV354" s="51"/>
      <c r="BW354" s="51"/>
      <c r="BX354" s="51"/>
      <c r="BY354" s="51"/>
      <c r="BZ354" s="51"/>
      <c r="CA354" s="51"/>
      <c r="CB354" s="51"/>
      <c r="CC354" s="51"/>
      <c r="CD354" s="51"/>
      <c r="CE354" s="51"/>
      <c r="CF354" s="51"/>
      <c r="CG354" s="51"/>
      <c r="CH354" s="51"/>
      <c r="CI354" s="51"/>
      <c r="CJ354" s="51"/>
      <c r="CK354" s="51"/>
      <c r="CL354" s="51"/>
      <c r="CM354" s="51"/>
      <c r="CN354" s="51"/>
      <c r="CO354" s="51"/>
      <c r="CP354" s="51"/>
      <c r="CQ354" s="51"/>
      <c r="CR354" s="51"/>
      <c r="CS354" s="51"/>
      <c r="CT354" s="51"/>
      <c r="CU354" s="51"/>
      <c r="CV354" s="51"/>
      <c r="CW354" s="51"/>
      <c r="CX354" s="51"/>
      <c r="CY354" s="51"/>
      <c r="CZ354" s="51"/>
      <c r="DA354" s="51"/>
      <c r="DB354" s="51"/>
      <c r="DC354" s="51"/>
      <c r="DD354" s="51"/>
      <c r="DE354" s="51"/>
      <c r="DF354" s="51"/>
      <c r="DG354" s="51"/>
    </row>
    <row r="355">
      <c r="A355" s="51"/>
      <c r="B355" s="136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  <c r="BR355" s="51"/>
      <c r="BS355" s="51"/>
      <c r="BT355" s="51"/>
      <c r="BU355" s="51"/>
      <c r="BV355" s="51"/>
      <c r="BW355" s="51"/>
      <c r="BX355" s="51"/>
      <c r="BY355" s="51"/>
      <c r="BZ355" s="51"/>
      <c r="CA355" s="51"/>
      <c r="CB355" s="51"/>
      <c r="CC355" s="51"/>
      <c r="CD355" s="51"/>
      <c r="CE355" s="51"/>
      <c r="CF355" s="51"/>
      <c r="CG355" s="51"/>
      <c r="CH355" s="51"/>
      <c r="CI355" s="51"/>
      <c r="CJ355" s="51"/>
      <c r="CK355" s="51"/>
      <c r="CL355" s="51"/>
      <c r="CM355" s="51"/>
      <c r="CN355" s="51"/>
      <c r="CO355" s="51"/>
      <c r="CP355" s="51"/>
      <c r="CQ355" s="51"/>
      <c r="CR355" s="51"/>
      <c r="CS355" s="51"/>
      <c r="CT355" s="51"/>
      <c r="CU355" s="51"/>
      <c r="CV355" s="51"/>
      <c r="CW355" s="51"/>
      <c r="CX355" s="51"/>
      <c r="CY355" s="51"/>
      <c r="CZ355" s="51"/>
      <c r="DA355" s="51"/>
      <c r="DB355" s="51"/>
      <c r="DC355" s="51"/>
      <c r="DD355" s="51"/>
      <c r="DE355" s="51"/>
      <c r="DF355" s="51"/>
      <c r="DG355" s="51"/>
    </row>
    <row r="356">
      <c r="A356" s="51"/>
      <c r="B356" s="136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51"/>
      <c r="CB356" s="51"/>
      <c r="CC356" s="51"/>
      <c r="CD356" s="51"/>
      <c r="CE356" s="51"/>
      <c r="CF356" s="51"/>
      <c r="CG356" s="51"/>
      <c r="CH356" s="51"/>
      <c r="CI356" s="51"/>
      <c r="CJ356" s="51"/>
      <c r="CK356" s="51"/>
      <c r="CL356" s="51"/>
      <c r="CM356" s="51"/>
      <c r="CN356" s="51"/>
      <c r="CO356" s="51"/>
      <c r="CP356" s="51"/>
      <c r="CQ356" s="51"/>
      <c r="CR356" s="51"/>
      <c r="CS356" s="51"/>
      <c r="CT356" s="51"/>
      <c r="CU356" s="51"/>
      <c r="CV356" s="51"/>
      <c r="CW356" s="51"/>
      <c r="CX356" s="51"/>
      <c r="CY356" s="51"/>
      <c r="CZ356" s="51"/>
      <c r="DA356" s="51"/>
      <c r="DB356" s="51"/>
      <c r="DC356" s="51"/>
      <c r="DD356" s="51"/>
      <c r="DE356" s="51"/>
      <c r="DF356" s="51"/>
      <c r="DG356" s="51"/>
    </row>
    <row r="357">
      <c r="A357" s="51"/>
      <c r="B357" s="136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51"/>
      <c r="CB357" s="51"/>
      <c r="CC357" s="51"/>
      <c r="CD357" s="51"/>
      <c r="CE357" s="51"/>
      <c r="CF357" s="51"/>
      <c r="CG357" s="51"/>
      <c r="CH357" s="51"/>
      <c r="CI357" s="51"/>
      <c r="CJ357" s="51"/>
      <c r="CK357" s="51"/>
      <c r="CL357" s="51"/>
      <c r="CM357" s="51"/>
      <c r="CN357" s="51"/>
      <c r="CO357" s="51"/>
      <c r="CP357" s="51"/>
      <c r="CQ357" s="51"/>
      <c r="CR357" s="51"/>
      <c r="CS357" s="51"/>
      <c r="CT357" s="51"/>
      <c r="CU357" s="51"/>
      <c r="CV357" s="51"/>
      <c r="CW357" s="51"/>
      <c r="CX357" s="51"/>
      <c r="CY357" s="51"/>
      <c r="CZ357" s="51"/>
      <c r="DA357" s="51"/>
      <c r="DB357" s="51"/>
      <c r="DC357" s="51"/>
      <c r="DD357" s="51"/>
      <c r="DE357" s="51"/>
      <c r="DF357" s="51"/>
      <c r="DG357" s="51"/>
    </row>
    <row r="358">
      <c r="A358" s="51"/>
      <c r="B358" s="136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51"/>
      <c r="BS358" s="51"/>
      <c r="BT358" s="51"/>
      <c r="BU358" s="51"/>
      <c r="BV358" s="51"/>
      <c r="BW358" s="51"/>
      <c r="BX358" s="51"/>
      <c r="BY358" s="51"/>
      <c r="BZ358" s="51"/>
      <c r="CA358" s="51"/>
      <c r="CB358" s="51"/>
      <c r="CC358" s="51"/>
      <c r="CD358" s="51"/>
      <c r="CE358" s="51"/>
      <c r="CF358" s="51"/>
      <c r="CG358" s="51"/>
      <c r="CH358" s="51"/>
      <c r="CI358" s="51"/>
      <c r="CJ358" s="51"/>
      <c r="CK358" s="51"/>
      <c r="CL358" s="51"/>
      <c r="CM358" s="51"/>
      <c r="CN358" s="51"/>
      <c r="CO358" s="51"/>
      <c r="CP358" s="51"/>
      <c r="CQ358" s="51"/>
      <c r="CR358" s="51"/>
      <c r="CS358" s="51"/>
      <c r="CT358" s="51"/>
      <c r="CU358" s="51"/>
      <c r="CV358" s="51"/>
      <c r="CW358" s="51"/>
      <c r="CX358" s="51"/>
      <c r="CY358" s="51"/>
      <c r="CZ358" s="51"/>
      <c r="DA358" s="51"/>
      <c r="DB358" s="51"/>
      <c r="DC358" s="51"/>
      <c r="DD358" s="51"/>
      <c r="DE358" s="51"/>
      <c r="DF358" s="51"/>
      <c r="DG358" s="51"/>
    </row>
    <row r="359">
      <c r="A359" s="51"/>
      <c r="B359" s="136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51"/>
      <c r="BS359" s="51"/>
      <c r="BT359" s="51"/>
      <c r="BU359" s="51"/>
      <c r="BV359" s="51"/>
      <c r="BW359" s="51"/>
      <c r="BX359" s="51"/>
      <c r="BY359" s="51"/>
      <c r="BZ359" s="51"/>
      <c r="CA359" s="51"/>
      <c r="CB359" s="51"/>
      <c r="CC359" s="51"/>
      <c r="CD359" s="51"/>
      <c r="CE359" s="51"/>
      <c r="CF359" s="51"/>
      <c r="CG359" s="51"/>
      <c r="CH359" s="51"/>
      <c r="CI359" s="51"/>
      <c r="CJ359" s="51"/>
      <c r="CK359" s="51"/>
      <c r="CL359" s="51"/>
      <c r="CM359" s="51"/>
      <c r="CN359" s="51"/>
      <c r="CO359" s="51"/>
      <c r="CP359" s="51"/>
      <c r="CQ359" s="51"/>
      <c r="CR359" s="51"/>
      <c r="CS359" s="51"/>
      <c r="CT359" s="51"/>
      <c r="CU359" s="51"/>
      <c r="CV359" s="51"/>
      <c r="CW359" s="51"/>
      <c r="CX359" s="51"/>
      <c r="CY359" s="51"/>
      <c r="CZ359" s="51"/>
      <c r="DA359" s="51"/>
      <c r="DB359" s="51"/>
      <c r="DC359" s="51"/>
      <c r="DD359" s="51"/>
      <c r="DE359" s="51"/>
      <c r="DF359" s="51"/>
      <c r="DG359" s="51"/>
    </row>
    <row r="360">
      <c r="A360" s="51"/>
      <c r="B360" s="136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  <c r="BR360" s="51"/>
      <c r="BS360" s="51"/>
      <c r="BT360" s="51"/>
      <c r="BU360" s="51"/>
      <c r="BV360" s="51"/>
      <c r="BW360" s="51"/>
      <c r="BX360" s="51"/>
      <c r="BY360" s="51"/>
      <c r="BZ360" s="51"/>
      <c r="CA360" s="51"/>
      <c r="CB360" s="51"/>
      <c r="CC360" s="51"/>
      <c r="CD360" s="51"/>
      <c r="CE360" s="51"/>
      <c r="CF360" s="51"/>
      <c r="CG360" s="51"/>
      <c r="CH360" s="51"/>
      <c r="CI360" s="51"/>
      <c r="CJ360" s="51"/>
      <c r="CK360" s="51"/>
      <c r="CL360" s="51"/>
      <c r="CM360" s="51"/>
      <c r="CN360" s="51"/>
      <c r="CO360" s="51"/>
      <c r="CP360" s="51"/>
      <c r="CQ360" s="51"/>
      <c r="CR360" s="51"/>
      <c r="CS360" s="51"/>
      <c r="CT360" s="51"/>
      <c r="CU360" s="51"/>
      <c r="CV360" s="51"/>
      <c r="CW360" s="51"/>
      <c r="CX360" s="51"/>
      <c r="CY360" s="51"/>
      <c r="CZ360" s="51"/>
      <c r="DA360" s="51"/>
      <c r="DB360" s="51"/>
      <c r="DC360" s="51"/>
      <c r="DD360" s="51"/>
      <c r="DE360" s="51"/>
      <c r="DF360" s="51"/>
      <c r="DG360" s="51"/>
    </row>
    <row r="361">
      <c r="A361" s="51"/>
      <c r="B361" s="136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51"/>
      <c r="BS361" s="51"/>
      <c r="BT361" s="51"/>
      <c r="BU361" s="51"/>
      <c r="BV361" s="51"/>
      <c r="BW361" s="51"/>
      <c r="BX361" s="51"/>
      <c r="BY361" s="51"/>
      <c r="BZ361" s="51"/>
      <c r="CA361" s="51"/>
      <c r="CB361" s="51"/>
      <c r="CC361" s="51"/>
      <c r="CD361" s="51"/>
      <c r="CE361" s="51"/>
      <c r="CF361" s="51"/>
      <c r="CG361" s="51"/>
      <c r="CH361" s="51"/>
      <c r="CI361" s="51"/>
      <c r="CJ361" s="51"/>
      <c r="CK361" s="51"/>
      <c r="CL361" s="51"/>
      <c r="CM361" s="51"/>
      <c r="CN361" s="51"/>
      <c r="CO361" s="51"/>
      <c r="CP361" s="51"/>
      <c r="CQ361" s="51"/>
      <c r="CR361" s="51"/>
      <c r="CS361" s="51"/>
      <c r="CT361" s="51"/>
      <c r="CU361" s="51"/>
      <c r="CV361" s="51"/>
      <c r="CW361" s="51"/>
      <c r="CX361" s="51"/>
      <c r="CY361" s="51"/>
      <c r="CZ361" s="51"/>
      <c r="DA361" s="51"/>
      <c r="DB361" s="51"/>
      <c r="DC361" s="51"/>
      <c r="DD361" s="51"/>
      <c r="DE361" s="51"/>
      <c r="DF361" s="51"/>
      <c r="DG361" s="51"/>
    </row>
    <row r="362">
      <c r="A362" s="51"/>
      <c r="B362" s="136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51"/>
      <c r="BS362" s="51"/>
      <c r="BT362" s="51"/>
      <c r="BU362" s="51"/>
      <c r="BV362" s="51"/>
      <c r="BW362" s="51"/>
      <c r="BX362" s="51"/>
      <c r="BY362" s="51"/>
      <c r="BZ362" s="51"/>
      <c r="CA362" s="51"/>
      <c r="CB362" s="51"/>
      <c r="CC362" s="51"/>
      <c r="CD362" s="51"/>
      <c r="CE362" s="51"/>
      <c r="CF362" s="51"/>
      <c r="CG362" s="51"/>
      <c r="CH362" s="51"/>
      <c r="CI362" s="51"/>
      <c r="CJ362" s="51"/>
      <c r="CK362" s="51"/>
      <c r="CL362" s="51"/>
      <c r="CM362" s="51"/>
      <c r="CN362" s="51"/>
      <c r="CO362" s="51"/>
      <c r="CP362" s="51"/>
      <c r="CQ362" s="51"/>
      <c r="CR362" s="51"/>
      <c r="CS362" s="51"/>
      <c r="CT362" s="51"/>
      <c r="CU362" s="51"/>
      <c r="CV362" s="51"/>
      <c r="CW362" s="51"/>
      <c r="CX362" s="51"/>
      <c r="CY362" s="51"/>
      <c r="CZ362" s="51"/>
      <c r="DA362" s="51"/>
      <c r="DB362" s="51"/>
      <c r="DC362" s="51"/>
      <c r="DD362" s="51"/>
      <c r="DE362" s="51"/>
      <c r="DF362" s="51"/>
      <c r="DG362" s="51"/>
    </row>
    <row r="363">
      <c r="A363" s="51"/>
      <c r="B363" s="136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  <c r="BR363" s="51"/>
      <c r="BS363" s="51"/>
      <c r="BT363" s="51"/>
      <c r="BU363" s="51"/>
      <c r="BV363" s="51"/>
      <c r="BW363" s="51"/>
      <c r="BX363" s="51"/>
      <c r="BY363" s="51"/>
      <c r="BZ363" s="51"/>
      <c r="CA363" s="51"/>
      <c r="CB363" s="51"/>
      <c r="CC363" s="51"/>
      <c r="CD363" s="51"/>
      <c r="CE363" s="51"/>
      <c r="CF363" s="51"/>
      <c r="CG363" s="51"/>
      <c r="CH363" s="51"/>
      <c r="CI363" s="51"/>
      <c r="CJ363" s="51"/>
      <c r="CK363" s="51"/>
      <c r="CL363" s="51"/>
      <c r="CM363" s="51"/>
      <c r="CN363" s="51"/>
      <c r="CO363" s="51"/>
      <c r="CP363" s="51"/>
      <c r="CQ363" s="51"/>
      <c r="CR363" s="51"/>
      <c r="CS363" s="51"/>
      <c r="CT363" s="51"/>
      <c r="CU363" s="51"/>
      <c r="CV363" s="51"/>
      <c r="CW363" s="51"/>
      <c r="CX363" s="51"/>
      <c r="CY363" s="51"/>
      <c r="CZ363" s="51"/>
      <c r="DA363" s="51"/>
      <c r="DB363" s="51"/>
      <c r="DC363" s="51"/>
      <c r="DD363" s="51"/>
      <c r="DE363" s="51"/>
      <c r="DF363" s="51"/>
      <c r="DG363" s="51"/>
    </row>
    <row r="364">
      <c r="A364" s="51"/>
      <c r="B364" s="136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51"/>
      <c r="BS364" s="51"/>
      <c r="BT364" s="51"/>
      <c r="BU364" s="51"/>
      <c r="BV364" s="51"/>
      <c r="BW364" s="51"/>
      <c r="BX364" s="51"/>
      <c r="BY364" s="51"/>
      <c r="BZ364" s="51"/>
      <c r="CA364" s="51"/>
      <c r="CB364" s="51"/>
      <c r="CC364" s="51"/>
      <c r="CD364" s="51"/>
      <c r="CE364" s="51"/>
      <c r="CF364" s="51"/>
      <c r="CG364" s="51"/>
      <c r="CH364" s="51"/>
      <c r="CI364" s="51"/>
      <c r="CJ364" s="51"/>
      <c r="CK364" s="51"/>
      <c r="CL364" s="51"/>
      <c r="CM364" s="51"/>
      <c r="CN364" s="51"/>
      <c r="CO364" s="51"/>
      <c r="CP364" s="51"/>
      <c r="CQ364" s="51"/>
      <c r="CR364" s="51"/>
      <c r="CS364" s="51"/>
      <c r="CT364" s="51"/>
      <c r="CU364" s="51"/>
      <c r="CV364" s="51"/>
      <c r="CW364" s="51"/>
      <c r="CX364" s="51"/>
      <c r="CY364" s="51"/>
      <c r="CZ364" s="51"/>
      <c r="DA364" s="51"/>
      <c r="DB364" s="51"/>
      <c r="DC364" s="51"/>
      <c r="DD364" s="51"/>
      <c r="DE364" s="51"/>
      <c r="DF364" s="51"/>
      <c r="DG364" s="51"/>
    </row>
    <row r="365">
      <c r="A365" s="51"/>
      <c r="B365" s="136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51"/>
      <c r="BS365" s="51"/>
      <c r="BT365" s="51"/>
      <c r="BU365" s="51"/>
      <c r="BV365" s="51"/>
      <c r="BW365" s="51"/>
      <c r="BX365" s="51"/>
      <c r="BY365" s="51"/>
      <c r="BZ365" s="51"/>
      <c r="CA365" s="51"/>
      <c r="CB365" s="51"/>
      <c r="CC365" s="51"/>
      <c r="CD365" s="51"/>
      <c r="CE365" s="51"/>
      <c r="CF365" s="51"/>
      <c r="CG365" s="51"/>
      <c r="CH365" s="51"/>
      <c r="CI365" s="51"/>
      <c r="CJ365" s="51"/>
      <c r="CK365" s="51"/>
      <c r="CL365" s="51"/>
      <c r="CM365" s="51"/>
      <c r="CN365" s="51"/>
      <c r="CO365" s="51"/>
      <c r="CP365" s="51"/>
      <c r="CQ365" s="51"/>
      <c r="CR365" s="51"/>
      <c r="CS365" s="51"/>
      <c r="CT365" s="51"/>
      <c r="CU365" s="51"/>
      <c r="CV365" s="51"/>
      <c r="CW365" s="51"/>
      <c r="CX365" s="51"/>
      <c r="CY365" s="51"/>
      <c r="CZ365" s="51"/>
      <c r="DA365" s="51"/>
      <c r="DB365" s="51"/>
      <c r="DC365" s="51"/>
      <c r="DD365" s="51"/>
      <c r="DE365" s="51"/>
      <c r="DF365" s="51"/>
      <c r="DG365" s="51"/>
    </row>
    <row r="366">
      <c r="A366" s="51"/>
      <c r="B366" s="136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  <c r="BR366" s="51"/>
      <c r="BS366" s="51"/>
      <c r="BT366" s="51"/>
      <c r="BU366" s="51"/>
      <c r="BV366" s="51"/>
      <c r="BW366" s="51"/>
      <c r="BX366" s="51"/>
      <c r="BY366" s="51"/>
      <c r="BZ366" s="51"/>
      <c r="CA366" s="51"/>
      <c r="CB366" s="51"/>
      <c r="CC366" s="51"/>
      <c r="CD366" s="51"/>
      <c r="CE366" s="51"/>
      <c r="CF366" s="51"/>
      <c r="CG366" s="51"/>
      <c r="CH366" s="51"/>
      <c r="CI366" s="51"/>
      <c r="CJ366" s="51"/>
      <c r="CK366" s="51"/>
      <c r="CL366" s="51"/>
      <c r="CM366" s="51"/>
      <c r="CN366" s="51"/>
      <c r="CO366" s="51"/>
      <c r="CP366" s="51"/>
      <c r="CQ366" s="51"/>
      <c r="CR366" s="51"/>
      <c r="CS366" s="51"/>
      <c r="CT366" s="51"/>
      <c r="CU366" s="51"/>
      <c r="CV366" s="51"/>
      <c r="CW366" s="51"/>
      <c r="CX366" s="51"/>
      <c r="CY366" s="51"/>
      <c r="CZ366" s="51"/>
      <c r="DA366" s="51"/>
      <c r="DB366" s="51"/>
      <c r="DC366" s="51"/>
      <c r="DD366" s="51"/>
      <c r="DE366" s="51"/>
      <c r="DF366" s="51"/>
      <c r="DG366" s="51"/>
    </row>
    <row r="367">
      <c r="A367" s="51"/>
      <c r="B367" s="136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  <c r="BR367" s="51"/>
      <c r="BS367" s="51"/>
      <c r="BT367" s="51"/>
      <c r="BU367" s="51"/>
      <c r="BV367" s="51"/>
      <c r="BW367" s="51"/>
      <c r="BX367" s="51"/>
      <c r="BY367" s="51"/>
      <c r="BZ367" s="51"/>
      <c r="CA367" s="51"/>
      <c r="CB367" s="51"/>
      <c r="CC367" s="51"/>
      <c r="CD367" s="51"/>
      <c r="CE367" s="51"/>
      <c r="CF367" s="51"/>
      <c r="CG367" s="51"/>
      <c r="CH367" s="51"/>
      <c r="CI367" s="51"/>
      <c r="CJ367" s="51"/>
      <c r="CK367" s="51"/>
      <c r="CL367" s="51"/>
      <c r="CM367" s="51"/>
      <c r="CN367" s="51"/>
      <c r="CO367" s="51"/>
      <c r="CP367" s="51"/>
      <c r="CQ367" s="51"/>
      <c r="CR367" s="51"/>
      <c r="CS367" s="51"/>
      <c r="CT367" s="51"/>
      <c r="CU367" s="51"/>
      <c r="CV367" s="51"/>
      <c r="CW367" s="51"/>
      <c r="CX367" s="51"/>
      <c r="CY367" s="51"/>
      <c r="CZ367" s="51"/>
      <c r="DA367" s="51"/>
      <c r="DB367" s="51"/>
      <c r="DC367" s="51"/>
      <c r="DD367" s="51"/>
      <c r="DE367" s="51"/>
      <c r="DF367" s="51"/>
      <c r="DG367" s="51"/>
    </row>
    <row r="368">
      <c r="A368" s="51"/>
      <c r="B368" s="136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  <c r="BR368" s="51"/>
      <c r="BS368" s="51"/>
      <c r="BT368" s="51"/>
      <c r="BU368" s="51"/>
      <c r="BV368" s="51"/>
      <c r="BW368" s="51"/>
      <c r="BX368" s="51"/>
      <c r="BY368" s="51"/>
      <c r="BZ368" s="51"/>
      <c r="CA368" s="51"/>
      <c r="CB368" s="51"/>
      <c r="CC368" s="51"/>
      <c r="CD368" s="51"/>
      <c r="CE368" s="51"/>
      <c r="CF368" s="51"/>
      <c r="CG368" s="51"/>
      <c r="CH368" s="51"/>
      <c r="CI368" s="51"/>
      <c r="CJ368" s="51"/>
      <c r="CK368" s="51"/>
      <c r="CL368" s="51"/>
      <c r="CM368" s="51"/>
      <c r="CN368" s="51"/>
      <c r="CO368" s="51"/>
      <c r="CP368" s="51"/>
      <c r="CQ368" s="51"/>
      <c r="CR368" s="51"/>
      <c r="CS368" s="51"/>
      <c r="CT368" s="51"/>
      <c r="CU368" s="51"/>
      <c r="CV368" s="51"/>
      <c r="CW368" s="51"/>
      <c r="CX368" s="51"/>
      <c r="CY368" s="51"/>
      <c r="CZ368" s="51"/>
      <c r="DA368" s="51"/>
      <c r="DB368" s="51"/>
      <c r="DC368" s="51"/>
      <c r="DD368" s="51"/>
      <c r="DE368" s="51"/>
      <c r="DF368" s="51"/>
      <c r="DG368" s="51"/>
    </row>
    <row r="369">
      <c r="A369" s="51"/>
      <c r="B369" s="136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  <c r="BR369" s="51"/>
      <c r="BS369" s="51"/>
      <c r="BT369" s="51"/>
      <c r="BU369" s="51"/>
      <c r="BV369" s="51"/>
      <c r="BW369" s="51"/>
      <c r="BX369" s="51"/>
      <c r="BY369" s="51"/>
      <c r="BZ369" s="51"/>
      <c r="CA369" s="51"/>
      <c r="CB369" s="51"/>
      <c r="CC369" s="51"/>
      <c r="CD369" s="51"/>
      <c r="CE369" s="51"/>
      <c r="CF369" s="51"/>
      <c r="CG369" s="51"/>
      <c r="CH369" s="51"/>
      <c r="CI369" s="51"/>
      <c r="CJ369" s="51"/>
      <c r="CK369" s="51"/>
      <c r="CL369" s="51"/>
      <c r="CM369" s="51"/>
      <c r="CN369" s="51"/>
      <c r="CO369" s="51"/>
      <c r="CP369" s="51"/>
      <c r="CQ369" s="51"/>
      <c r="CR369" s="51"/>
      <c r="CS369" s="51"/>
      <c r="CT369" s="51"/>
      <c r="CU369" s="51"/>
      <c r="CV369" s="51"/>
      <c r="CW369" s="51"/>
      <c r="CX369" s="51"/>
      <c r="CY369" s="51"/>
      <c r="CZ369" s="51"/>
      <c r="DA369" s="51"/>
      <c r="DB369" s="51"/>
      <c r="DC369" s="51"/>
      <c r="DD369" s="51"/>
      <c r="DE369" s="51"/>
      <c r="DF369" s="51"/>
      <c r="DG369" s="51"/>
    </row>
    <row r="370">
      <c r="A370" s="51"/>
      <c r="B370" s="136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  <c r="BR370" s="51"/>
      <c r="BS370" s="51"/>
      <c r="BT370" s="51"/>
      <c r="BU370" s="51"/>
      <c r="BV370" s="51"/>
      <c r="BW370" s="51"/>
      <c r="BX370" s="51"/>
      <c r="BY370" s="51"/>
      <c r="BZ370" s="51"/>
      <c r="CA370" s="51"/>
      <c r="CB370" s="51"/>
      <c r="CC370" s="51"/>
      <c r="CD370" s="51"/>
      <c r="CE370" s="51"/>
      <c r="CF370" s="51"/>
      <c r="CG370" s="51"/>
      <c r="CH370" s="51"/>
      <c r="CI370" s="51"/>
      <c r="CJ370" s="51"/>
      <c r="CK370" s="51"/>
      <c r="CL370" s="51"/>
      <c r="CM370" s="51"/>
      <c r="CN370" s="51"/>
      <c r="CO370" s="51"/>
      <c r="CP370" s="51"/>
      <c r="CQ370" s="51"/>
      <c r="CR370" s="51"/>
      <c r="CS370" s="51"/>
      <c r="CT370" s="51"/>
      <c r="CU370" s="51"/>
      <c r="CV370" s="51"/>
      <c r="CW370" s="51"/>
      <c r="CX370" s="51"/>
      <c r="CY370" s="51"/>
      <c r="CZ370" s="51"/>
      <c r="DA370" s="51"/>
      <c r="DB370" s="51"/>
      <c r="DC370" s="51"/>
      <c r="DD370" s="51"/>
      <c r="DE370" s="51"/>
      <c r="DF370" s="51"/>
      <c r="DG370" s="51"/>
    </row>
    <row r="371">
      <c r="A371" s="51"/>
      <c r="B371" s="136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  <c r="BR371" s="51"/>
      <c r="BS371" s="51"/>
      <c r="BT371" s="51"/>
      <c r="BU371" s="51"/>
      <c r="BV371" s="51"/>
      <c r="BW371" s="51"/>
      <c r="BX371" s="51"/>
      <c r="BY371" s="51"/>
      <c r="BZ371" s="51"/>
      <c r="CA371" s="51"/>
      <c r="CB371" s="51"/>
      <c r="CC371" s="51"/>
      <c r="CD371" s="51"/>
      <c r="CE371" s="51"/>
      <c r="CF371" s="51"/>
      <c r="CG371" s="51"/>
      <c r="CH371" s="51"/>
      <c r="CI371" s="51"/>
      <c r="CJ371" s="51"/>
      <c r="CK371" s="51"/>
      <c r="CL371" s="51"/>
      <c r="CM371" s="51"/>
      <c r="CN371" s="51"/>
      <c r="CO371" s="51"/>
      <c r="CP371" s="51"/>
      <c r="CQ371" s="51"/>
      <c r="CR371" s="51"/>
      <c r="CS371" s="51"/>
      <c r="CT371" s="51"/>
      <c r="CU371" s="51"/>
      <c r="CV371" s="51"/>
      <c r="CW371" s="51"/>
      <c r="CX371" s="51"/>
      <c r="CY371" s="51"/>
      <c r="CZ371" s="51"/>
      <c r="DA371" s="51"/>
      <c r="DB371" s="51"/>
      <c r="DC371" s="51"/>
      <c r="DD371" s="51"/>
      <c r="DE371" s="51"/>
      <c r="DF371" s="51"/>
      <c r="DG371" s="51"/>
    </row>
    <row r="372">
      <c r="A372" s="51"/>
      <c r="B372" s="136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  <c r="BR372" s="51"/>
      <c r="BS372" s="51"/>
      <c r="BT372" s="51"/>
      <c r="BU372" s="51"/>
      <c r="BV372" s="51"/>
      <c r="BW372" s="51"/>
      <c r="BX372" s="51"/>
      <c r="BY372" s="51"/>
      <c r="BZ372" s="51"/>
      <c r="CA372" s="51"/>
      <c r="CB372" s="51"/>
      <c r="CC372" s="51"/>
      <c r="CD372" s="51"/>
      <c r="CE372" s="51"/>
      <c r="CF372" s="51"/>
      <c r="CG372" s="51"/>
      <c r="CH372" s="51"/>
      <c r="CI372" s="51"/>
      <c r="CJ372" s="51"/>
      <c r="CK372" s="51"/>
      <c r="CL372" s="51"/>
      <c r="CM372" s="51"/>
      <c r="CN372" s="51"/>
      <c r="CO372" s="51"/>
      <c r="CP372" s="51"/>
      <c r="CQ372" s="51"/>
      <c r="CR372" s="51"/>
      <c r="CS372" s="51"/>
      <c r="CT372" s="51"/>
      <c r="CU372" s="51"/>
      <c r="CV372" s="51"/>
      <c r="CW372" s="51"/>
      <c r="CX372" s="51"/>
      <c r="CY372" s="51"/>
      <c r="CZ372" s="51"/>
      <c r="DA372" s="51"/>
      <c r="DB372" s="51"/>
      <c r="DC372" s="51"/>
      <c r="DD372" s="51"/>
      <c r="DE372" s="51"/>
      <c r="DF372" s="51"/>
      <c r="DG372" s="51"/>
    </row>
    <row r="373">
      <c r="A373" s="51"/>
      <c r="B373" s="136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  <c r="BR373" s="51"/>
      <c r="BS373" s="51"/>
      <c r="BT373" s="51"/>
      <c r="BU373" s="51"/>
      <c r="BV373" s="51"/>
      <c r="BW373" s="51"/>
      <c r="BX373" s="51"/>
      <c r="BY373" s="51"/>
      <c r="BZ373" s="51"/>
      <c r="CA373" s="51"/>
      <c r="CB373" s="51"/>
      <c r="CC373" s="51"/>
      <c r="CD373" s="51"/>
      <c r="CE373" s="51"/>
      <c r="CF373" s="51"/>
      <c r="CG373" s="51"/>
      <c r="CH373" s="51"/>
      <c r="CI373" s="51"/>
      <c r="CJ373" s="51"/>
      <c r="CK373" s="51"/>
      <c r="CL373" s="51"/>
      <c r="CM373" s="51"/>
      <c r="CN373" s="51"/>
      <c r="CO373" s="51"/>
      <c r="CP373" s="51"/>
      <c r="CQ373" s="51"/>
      <c r="CR373" s="51"/>
      <c r="CS373" s="51"/>
      <c r="CT373" s="51"/>
      <c r="CU373" s="51"/>
      <c r="CV373" s="51"/>
      <c r="CW373" s="51"/>
      <c r="CX373" s="51"/>
      <c r="CY373" s="51"/>
      <c r="CZ373" s="51"/>
      <c r="DA373" s="51"/>
      <c r="DB373" s="51"/>
      <c r="DC373" s="51"/>
      <c r="DD373" s="51"/>
      <c r="DE373" s="51"/>
      <c r="DF373" s="51"/>
      <c r="DG373" s="51"/>
    </row>
    <row r="374">
      <c r="A374" s="51"/>
      <c r="B374" s="136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  <c r="BR374" s="51"/>
      <c r="BS374" s="51"/>
      <c r="BT374" s="51"/>
      <c r="BU374" s="51"/>
      <c r="BV374" s="51"/>
      <c r="BW374" s="51"/>
      <c r="BX374" s="51"/>
      <c r="BY374" s="51"/>
      <c r="BZ374" s="51"/>
      <c r="CA374" s="51"/>
      <c r="CB374" s="51"/>
      <c r="CC374" s="51"/>
      <c r="CD374" s="51"/>
      <c r="CE374" s="51"/>
      <c r="CF374" s="51"/>
      <c r="CG374" s="51"/>
      <c r="CH374" s="51"/>
      <c r="CI374" s="51"/>
      <c r="CJ374" s="51"/>
      <c r="CK374" s="51"/>
      <c r="CL374" s="51"/>
      <c r="CM374" s="51"/>
      <c r="CN374" s="51"/>
      <c r="CO374" s="51"/>
      <c r="CP374" s="51"/>
      <c r="CQ374" s="51"/>
      <c r="CR374" s="51"/>
      <c r="CS374" s="51"/>
      <c r="CT374" s="51"/>
      <c r="CU374" s="51"/>
      <c r="CV374" s="51"/>
      <c r="CW374" s="51"/>
      <c r="CX374" s="51"/>
      <c r="CY374" s="51"/>
      <c r="CZ374" s="51"/>
      <c r="DA374" s="51"/>
      <c r="DB374" s="51"/>
      <c r="DC374" s="51"/>
      <c r="DD374" s="51"/>
      <c r="DE374" s="51"/>
      <c r="DF374" s="51"/>
      <c r="DG374" s="51"/>
    </row>
    <row r="375">
      <c r="A375" s="51"/>
      <c r="B375" s="136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  <c r="BR375" s="51"/>
      <c r="BS375" s="51"/>
      <c r="BT375" s="51"/>
      <c r="BU375" s="51"/>
      <c r="BV375" s="51"/>
      <c r="BW375" s="51"/>
      <c r="BX375" s="51"/>
      <c r="BY375" s="51"/>
      <c r="BZ375" s="51"/>
      <c r="CA375" s="51"/>
      <c r="CB375" s="51"/>
      <c r="CC375" s="51"/>
      <c r="CD375" s="51"/>
      <c r="CE375" s="51"/>
      <c r="CF375" s="51"/>
      <c r="CG375" s="51"/>
      <c r="CH375" s="51"/>
      <c r="CI375" s="51"/>
      <c r="CJ375" s="51"/>
      <c r="CK375" s="51"/>
      <c r="CL375" s="51"/>
      <c r="CM375" s="51"/>
      <c r="CN375" s="51"/>
      <c r="CO375" s="51"/>
      <c r="CP375" s="51"/>
      <c r="CQ375" s="51"/>
      <c r="CR375" s="51"/>
      <c r="CS375" s="51"/>
      <c r="CT375" s="51"/>
      <c r="CU375" s="51"/>
      <c r="CV375" s="51"/>
      <c r="CW375" s="51"/>
      <c r="CX375" s="51"/>
      <c r="CY375" s="51"/>
      <c r="CZ375" s="51"/>
      <c r="DA375" s="51"/>
      <c r="DB375" s="51"/>
      <c r="DC375" s="51"/>
      <c r="DD375" s="51"/>
      <c r="DE375" s="51"/>
      <c r="DF375" s="51"/>
      <c r="DG375" s="51"/>
    </row>
    <row r="376">
      <c r="A376" s="51"/>
      <c r="B376" s="136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  <c r="BR376" s="51"/>
      <c r="BS376" s="51"/>
      <c r="BT376" s="51"/>
      <c r="BU376" s="51"/>
      <c r="BV376" s="51"/>
      <c r="BW376" s="51"/>
      <c r="BX376" s="51"/>
      <c r="BY376" s="51"/>
      <c r="BZ376" s="51"/>
      <c r="CA376" s="51"/>
      <c r="CB376" s="51"/>
      <c r="CC376" s="51"/>
      <c r="CD376" s="51"/>
      <c r="CE376" s="51"/>
      <c r="CF376" s="51"/>
      <c r="CG376" s="51"/>
      <c r="CH376" s="51"/>
      <c r="CI376" s="51"/>
      <c r="CJ376" s="51"/>
      <c r="CK376" s="51"/>
      <c r="CL376" s="51"/>
      <c r="CM376" s="51"/>
      <c r="CN376" s="51"/>
      <c r="CO376" s="51"/>
      <c r="CP376" s="51"/>
      <c r="CQ376" s="51"/>
      <c r="CR376" s="51"/>
      <c r="CS376" s="51"/>
      <c r="CT376" s="51"/>
      <c r="CU376" s="51"/>
      <c r="CV376" s="51"/>
      <c r="CW376" s="51"/>
      <c r="CX376" s="51"/>
      <c r="CY376" s="51"/>
      <c r="CZ376" s="51"/>
      <c r="DA376" s="51"/>
      <c r="DB376" s="51"/>
      <c r="DC376" s="51"/>
      <c r="DD376" s="51"/>
      <c r="DE376" s="51"/>
      <c r="DF376" s="51"/>
      <c r="DG376" s="51"/>
    </row>
    <row r="377">
      <c r="A377" s="51"/>
      <c r="B377" s="136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  <c r="BR377" s="51"/>
      <c r="BS377" s="51"/>
      <c r="BT377" s="51"/>
      <c r="BU377" s="51"/>
      <c r="BV377" s="51"/>
      <c r="BW377" s="51"/>
      <c r="BX377" s="51"/>
      <c r="BY377" s="51"/>
      <c r="BZ377" s="51"/>
      <c r="CA377" s="51"/>
      <c r="CB377" s="51"/>
      <c r="CC377" s="51"/>
      <c r="CD377" s="51"/>
      <c r="CE377" s="51"/>
      <c r="CF377" s="51"/>
      <c r="CG377" s="51"/>
      <c r="CH377" s="51"/>
      <c r="CI377" s="51"/>
      <c r="CJ377" s="51"/>
      <c r="CK377" s="51"/>
      <c r="CL377" s="51"/>
      <c r="CM377" s="51"/>
      <c r="CN377" s="51"/>
      <c r="CO377" s="51"/>
      <c r="CP377" s="51"/>
      <c r="CQ377" s="51"/>
      <c r="CR377" s="51"/>
      <c r="CS377" s="51"/>
      <c r="CT377" s="51"/>
      <c r="CU377" s="51"/>
      <c r="CV377" s="51"/>
      <c r="CW377" s="51"/>
      <c r="CX377" s="51"/>
      <c r="CY377" s="51"/>
      <c r="CZ377" s="51"/>
      <c r="DA377" s="51"/>
      <c r="DB377" s="51"/>
      <c r="DC377" s="51"/>
      <c r="DD377" s="51"/>
      <c r="DE377" s="51"/>
      <c r="DF377" s="51"/>
      <c r="DG377" s="51"/>
    </row>
    <row r="378">
      <c r="A378" s="51"/>
      <c r="B378" s="136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  <c r="BR378" s="51"/>
      <c r="BS378" s="51"/>
      <c r="BT378" s="51"/>
      <c r="BU378" s="51"/>
      <c r="BV378" s="51"/>
      <c r="BW378" s="51"/>
      <c r="BX378" s="51"/>
      <c r="BY378" s="51"/>
      <c r="BZ378" s="51"/>
      <c r="CA378" s="51"/>
      <c r="CB378" s="51"/>
      <c r="CC378" s="51"/>
      <c r="CD378" s="51"/>
      <c r="CE378" s="51"/>
      <c r="CF378" s="51"/>
      <c r="CG378" s="51"/>
      <c r="CH378" s="51"/>
      <c r="CI378" s="51"/>
      <c r="CJ378" s="51"/>
      <c r="CK378" s="51"/>
      <c r="CL378" s="51"/>
      <c r="CM378" s="51"/>
      <c r="CN378" s="51"/>
      <c r="CO378" s="51"/>
      <c r="CP378" s="51"/>
      <c r="CQ378" s="51"/>
      <c r="CR378" s="51"/>
      <c r="CS378" s="51"/>
      <c r="CT378" s="51"/>
      <c r="CU378" s="51"/>
      <c r="CV378" s="51"/>
      <c r="CW378" s="51"/>
      <c r="CX378" s="51"/>
      <c r="CY378" s="51"/>
      <c r="CZ378" s="51"/>
      <c r="DA378" s="51"/>
      <c r="DB378" s="51"/>
      <c r="DC378" s="51"/>
      <c r="DD378" s="51"/>
      <c r="DE378" s="51"/>
      <c r="DF378" s="51"/>
      <c r="DG378" s="51"/>
    </row>
    <row r="379">
      <c r="A379" s="51"/>
      <c r="B379" s="136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  <c r="BR379" s="51"/>
      <c r="BS379" s="51"/>
      <c r="BT379" s="51"/>
      <c r="BU379" s="51"/>
      <c r="BV379" s="51"/>
      <c r="BW379" s="51"/>
      <c r="BX379" s="51"/>
      <c r="BY379" s="51"/>
      <c r="BZ379" s="51"/>
      <c r="CA379" s="51"/>
      <c r="CB379" s="51"/>
      <c r="CC379" s="51"/>
      <c r="CD379" s="51"/>
      <c r="CE379" s="51"/>
      <c r="CF379" s="51"/>
      <c r="CG379" s="51"/>
      <c r="CH379" s="51"/>
      <c r="CI379" s="51"/>
      <c r="CJ379" s="51"/>
      <c r="CK379" s="51"/>
      <c r="CL379" s="51"/>
      <c r="CM379" s="51"/>
      <c r="CN379" s="51"/>
      <c r="CO379" s="51"/>
      <c r="CP379" s="51"/>
      <c r="CQ379" s="51"/>
      <c r="CR379" s="51"/>
      <c r="CS379" s="51"/>
      <c r="CT379" s="51"/>
      <c r="CU379" s="51"/>
      <c r="CV379" s="51"/>
      <c r="CW379" s="51"/>
      <c r="CX379" s="51"/>
      <c r="CY379" s="51"/>
      <c r="CZ379" s="51"/>
      <c r="DA379" s="51"/>
      <c r="DB379" s="51"/>
      <c r="DC379" s="51"/>
      <c r="DD379" s="51"/>
      <c r="DE379" s="51"/>
      <c r="DF379" s="51"/>
      <c r="DG379" s="51"/>
    </row>
    <row r="380">
      <c r="A380" s="51"/>
      <c r="B380" s="136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  <c r="BR380" s="51"/>
      <c r="BS380" s="51"/>
      <c r="BT380" s="51"/>
      <c r="BU380" s="51"/>
      <c r="BV380" s="51"/>
      <c r="BW380" s="51"/>
      <c r="BX380" s="51"/>
      <c r="BY380" s="51"/>
      <c r="BZ380" s="51"/>
      <c r="CA380" s="51"/>
      <c r="CB380" s="51"/>
      <c r="CC380" s="51"/>
      <c r="CD380" s="51"/>
      <c r="CE380" s="51"/>
      <c r="CF380" s="51"/>
      <c r="CG380" s="51"/>
      <c r="CH380" s="51"/>
      <c r="CI380" s="51"/>
      <c r="CJ380" s="51"/>
      <c r="CK380" s="51"/>
      <c r="CL380" s="51"/>
      <c r="CM380" s="51"/>
      <c r="CN380" s="51"/>
      <c r="CO380" s="51"/>
      <c r="CP380" s="51"/>
      <c r="CQ380" s="51"/>
      <c r="CR380" s="51"/>
      <c r="CS380" s="51"/>
      <c r="CT380" s="51"/>
      <c r="CU380" s="51"/>
      <c r="CV380" s="51"/>
      <c r="CW380" s="51"/>
      <c r="CX380" s="51"/>
      <c r="CY380" s="51"/>
      <c r="CZ380" s="51"/>
      <c r="DA380" s="51"/>
      <c r="DB380" s="51"/>
      <c r="DC380" s="51"/>
      <c r="DD380" s="51"/>
      <c r="DE380" s="51"/>
      <c r="DF380" s="51"/>
      <c r="DG380" s="51"/>
    </row>
    <row r="381">
      <c r="A381" s="51"/>
      <c r="B381" s="136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  <c r="BR381" s="51"/>
      <c r="BS381" s="51"/>
      <c r="BT381" s="51"/>
      <c r="BU381" s="51"/>
      <c r="BV381" s="51"/>
      <c r="BW381" s="51"/>
      <c r="BX381" s="51"/>
      <c r="BY381" s="51"/>
      <c r="BZ381" s="51"/>
      <c r="CA381" s="51"/>
      <c r="CB381" s="51"/>
      <c r="CC381" s="51"/>
      <c r="CD381" s="51"/>
      <c r="CE381" s="51"/>
      <c r="CF381" s="51"/>
      <c r="CG381" s="51"/>
      <c r="CH381" s="51"/>
      <c r="CI381" s="51"/>
      <c r="CJ381" s="51"/>
      <c r="CK381" s="51"/>
      <c r="CL381" s="51"/>
      <c r="CM381" s="51"/>
      <c r="CN381" s="51"/>
      <c r="CO381" s="51"/>
      <c r="CP381" s="51"/>
      <c r="CQ381" s="51"/>
      <c r="CR381" s="51"/>
      <c r="CS381" s="51"/>
      <c r="CT381" s="51"/>
      <c r="CU381" s="51"/>
      <c r="CV381" s="51"/>
      <c r="CW381" s="51"/>
      <c r="CX381" s="51"/>
      <c r="CY381" s="51"/>
      <c r="CZ381" s="51"/>
      <c r="DA381" s="51"/>
      <c r="DB381" s="51"/>
      <c r="DC381" s="51"/>
      <c r="DD381" s="51"/>
      <c r="DE381" s="51"/>
      <c r="DF381" s="51"/>
      <c r="DG381" s="51"/>
    </row>
    <row r="382">
      <c r="A382" s="51"/>
      <c r="B382" s="136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  <c r="BR382" s="51"/>
      <c r="BS382" s="51"/>
      <c r="BT382" s="51"/>
      <c r="BU382" s="51"/>
      <c r="BV382" s="51"/>
      <c r="BW382" s="51"/>
      <c r="BX382" s="51"/>
      <c r="BY382" s="51"/>
      <c r="BZ382" s="51"/>
      <c r="CA382" s="51"/>
      <c r="CB382" s="51"/>
      <c r="CC382" s="51"/>
      <c r="CD382" s="51"/>
      <c r="CE382" s="51"/>
      <c r="CF382" s="51"/>
      <c r="CG382" s="51"/>
      <c r="CH382" s="51"/>
      <c r="CI382" s="51"/>
      <c r="CJ382" s="51"/>
      <c r="CK382" s="51"/>
      <c r="CL382" s="51"/>
      <c r="CM382" s="51"/>
      <c r="CN382" s="51"/>
      <c r="CO382" s="51"/>
      <c r="CP382" s="51"/>
      <c r="CQ382" s="51"/>
      <c r="CR382" s="51"/>
      <c r="CS382" s="51"/>
      <c r="CT382" s="51"/>
      <c r="CU382" s="51"/>
      <c r="CV382" s="51"/>
      <c r="CW382" s="51"/>
      <c r="CX382" s="51"/>
      <c r="CY382" s="51"/>
      <c r="CZ382" s="51"/>
      <c r="DA382" s="51"/>
      <c r="DB382" s="51"/>
      <c r="DC382" s="51"/>
      <c r="DD382" s="51"/>
      <c r="DE382" s="51"/>
      <c r="DF382" s="51"/>
      <c r="DG382" s="51"/>
    </row>
    <row r="383">
      <c r="A383" s="51"/>
      <c r="B383" s="136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  <c r="BR383" s="51"/>
      <c r="BS383" s="51"/>
      <c r="BT383" s="51"/>
      <c r="BU383" s="51"/>
      <c r="BV383" s="51"/>
      <c r="BW383" s="51"/>
      <c r="BX383" s="51"/>
      <c r="BY383" s="51"/>
      <c r="BZ383" s="51"/>
      <c r="CA383" s="51"/>
      <c r="CB383" s="51"/>
      <c r="CC383" s="51"/>
      <c r="CD383" s="51"/>
      <c r="CE383" s="51"/>
      <c r="CF383" s="51"/>
      <c r="CG383" s="51"/>
      <c r="CH383" s="51"/>
      <c r="CI383" s="51"/>
      <c r="CJ383" s="51"/>
      <c r="CK383" s="51"/>
      <c r="CL383" s="51"/>
      <c r="CM383" s="51"/>
      <c r="CN383" s="51"/>
      <c r="CO383" s="51"/>
      <c r="CP383" s="51"/>
      <c r="CQ383" s="51"/>
      <c r="CR383" s="51"/>
      <c r="CS383" s="51"/>
      <c r="CT383" s="51"/>
      <c r="CU383" s="51"/>
      <c r="CV383" s="51"/>
      <c r="CW383" s="51"/>
      <c r="CX383" s="51"/>
      <c r="CY383" s="51"/>
      <c r="CZ383" s="51"/>
      <c r="DA383" s="51"/>
      <c r="DB383" s="51"/>
      <c r="DC383" s="51"/>
      <c r="DD383" s="51"/>
      <c r="DE383" s="51"/>
      <c r="DF383" s="51"/>
      <c r="DG383" s="51"/>
    </row>
    <row r="384">
      <c r="A384" s="51"/>
      <c r="B384" s="136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  <c r="BR384" s="51"/>
      <c r="BS384" s="51"/>
      <c r="BT384" s="51"/>
      <c r="BU384" s="51"/>
      <c r="BV384" s="51"/>
      <c r="BW384" s="51"/>
      <c r="BX384" s="51"/>
      <c r="BY384" s="51"/>
      <c r="BZ384" s="51"/>
      <c r="CA384" s="51"/>
      <c r="CB384" s="51"/>
      <c r="CC384" s="51"/>
      <c r="CD384" s="51"/>
      <c r="CE384" s="51"/>
      <c r="CF384" s="51"/>
      <c r="CG384" s="51"/>
      <c r="CH384" s="51"/>
      <c r="CI384" s="51"/>
      <c r="CJ384" s="51"/>
      <c r="CK384" s="51"/>
      <c r="CL384" s="51"/>
      <c r="CM384" s="51"/>
      <c r="CN384" s="51"/>
      <c r="CO384" s="51"/>
      <c r="CP384" s="51"/>
      <c r="CQ384" s="51"/>
      <c r="CR384" s="51"/>
      <c r="CS384" s="51"/>
      <c r="CT384" s="51"/>
      <c r="CU384" s="51"/>
      <c r="CV384" s="51"/>
      <c r="CW384" s="51"/>
      <c r="CX384" s="51"/>
      <c r="CY384" s="51"/>
      <c r="CZ384" s="51"/>
      <c r="DA384" s="51"/>
      <c r="DB384" s="51"/>
      <c r="DC384" s="51"/>
      <c r="DD384" s="51"/>
      <c r="DE384" s="51"/>
      <c r="DF384" s="51"/>
      <c r="DG384" s="51"/>
    </row>
    <row r="385">
      <c r="A385" s="51"/>
      <c r="B385" s="136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  <c r="BR385" s="51"/>
      <c r="BS385" s="51"/>
      <c r="BT385" s="51"/>
      <c r="BU385" s="51"/>
      <c r="BV385" s="51"/>
      <c r="BW385" s="51"/>
      <c r="BX385" s="51"/>
      <c r="BY385" s="51"/>
      <c r="BZ385" s="51"/>
      <c r="CA385" s="51"/>
      <c r="CB385" s="51"/>
      <c r="CC385" s="51"/>
      <c r="CD385" s="51"/>
      <c r="CE385" s="51"/>
      <c r="CF385" s="51"/>
      <c r="CG385" s="51"/>
      <c r="CH385" s="51"/>
      <c r="CI385" s="51"/>
      <c r="CJ385" s="51"/>
      <c r="CK385" s="51"/>
      <c r="CL385" s="51"/>
      <c r="CM385" s="51"/>
      <c r="CN385" s="51"/>
      <c r="CO385" s="51"/>
      <c r="CP385" s="51"/>
      <c r="CQ385" s="51"/>
      <c r="CR385" s="51"/>
      <c r="CS385" s="51"/>
      <c r="CT385" s="51"/>
      <c r="CU385" s="51"/>
      <c r="CV385" s="51"/>
      <c r="CW385" s="51"/>
      <c r="CX385" s="51"/>
      <c r="CY385" s="51"/>
      <c r="CZ385" s="51"/>
      <c r="DA385" s="51"/>
      <c r="DB385" s="51"/>
      <c r="DC385" s="51"/>
      <c r="DD385" s="51"/>
      <c r="DE385" s="51"/>
      <c r="DF385" s="51"/>
      <c r="DG385" s="51"/>
    </row>
    <row r="386">
      <c r="A386" s="51"/>
      <c r="B386" s="136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  <c r="BR386" s="51"/>
      <c r="BS386" s="51"/>
      <c r="BT386" s="51"/>
      <c r="BU386" s="51"/>
      <c r="BV386" s="51"/>
      <c r="BW386" s="51"/>
      <c r="BX386" s="51"/>
      <c r="BY386" s="51"/>
      <c r="BZ386" s="51"/>
      <c r="CA386" s="51"/>
      <c r="CB386" s="51"/>
      <c r="CC386" s="51"/>
      <c r="CD386" s="51"/>
      <c r="CE386" s="51"/>
      <c r="CF386" s="51"/>
      <c r="CG386" s="51"/>
      <c r="CH386" s="51"/>
      <c r="CI386" s="51"/>
      <c r="CJ386" s="51"/>
      <c r="CK386" s="51"/>
      <c r="CL386" s="51"/>
      <c r="CM386" s="51"/>
      <c r="CN386" s="51"/>
      <c r="CO386" s="51"/>
      <c r="CP386" s="51"/>
      <c r="CQ386" s="51"/>
      <c r="CR386" s="51"/>
      <c r="CS386" s="51"/>
      <c r="CT386" s="51"/>
      <c r="CU386" s="51"/>
      <c r="CV386" s="51"/>
      <c r="CW386" s="51"/>
      <c r="CX386" s="51"/>
      <c r="CY386" s="51"/>
      <c r="CZ386" s="51"/>
      <c r="DA386" s="51"/>
      <c r="DB386" s="51"/>
      <c r="DC386" s="51"/>
      <c r="DD386" s="51"/>
      <c r="DE386" s="51"/>
      <c r="DF386" s="51"/>
      <c r="DG386" s="51"/>
    </row>
    <row r="387">
      <c r="A387" s="51"/>
      <c r="B387" s="136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  <c r="BR387" s="51"/>
      <c r="BS387" s="51"/>
      <c r="BT387" s="51"/>
      <c r="BU387" s="51"/>
      <c r="BV387" s="51"/>
      <c r="BW387" s="51"/>
      <c r="BX387" s="51"/>
      <c r="BY387" s="51"/>
      <c r="BZ387" s="51"/>
      <c r="CA387" s="51"/>
      <c r="CB387" s="51"/>
      <c r="CC387" s="51"/>
      <c r="CD387" s="51"/>
      <c r="CE387" s="51"/>
      <c r="CF387" s="51"/>
      <c r="CG387" s="51"/>
      <c r="CH387" s="51"/>
      <c r="CI387" s="51"/>
      <c r="CJ387" s="51"/>
      <c r="CK387" s="51"/>
      <c r="CL387" s="51"/>
      <c r="CM387" s="51"/>
      <c r="CN387" s="51"/>
      <c r="CO387" s="51"/>
      <c r="CP387" s="51"/>
      <c r="CQ387" s="51"/>
      <c r="CR387" s="51"/>
      <c r="CS387" s="51"/>
      <c r="CT387" s="51"/>
      <c r="CU387" s="51"/>
      <c r="CV387" s="51"/>
      <c r="CW387" s="51"/>
      <c r="CX387" s="51"/>
      <c r="CY387" s="51"/>
      <c r="CZ387" s="51"/>
      <c r="DA387" s="51"/>
      <c r="DB387" s="51"/>
      <c r="DC387" s="51"/>
      <c r="DD387" s="51"/>
      <c r="DE387" s="51"/>
      <c r="DF387" s="51"/>
      <c r="DG387" s="51"/>
    </row>
    <row r="388">
      <c r="A388" s="51"/>
      <c r="B388" s="136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51"/>
      <c r="BS388" s="51"/>
      <c r="BT388" s="51"/>
      <c r="BU388" s="51"/>
      <c r="BV388" s="51"/>
      <c r="BW388" s="51"/>
      <c r="BX388" s="51"/>
      <c r="BY388" s="51"/>
      <c r="BZ388" s="51"/>
      <c r="CA388" s="51"/>
      <c r="CB388" s="51"/>
      <c r="CC388" s="51"/>
      <c r="CD388" s="51"/>
      <c r="CE388" s="51"/>
      <c r="CF388" s="51"/>
      <c r="CG388" s="51"/>
      <c r="CH388" s="51"/>
      <c r="CI388" s="51"/>
      <c r="CJ388" s="51"/>
      <c r="CK388" s="51"/>
      <c r="CL388" s="51"/>
      <c r="CM388" s="51"/>
      <c r="CN388" s="51"/>
      <c r="CO388" s="51"/>
      <c r="CP388" s="51"/>
      <c r="CQ388" s="51"/>
      <c r="CR388" s="51"/>
      <c r="CS388" s="51"/>
      <c r="CT388" s="51"/>
      <c r="CU388" s="51"/>
      <c r="CV388" s="51"/>
      <c r="CW388" s="51"/>
      <c r="CX388" s="51"/>
      <c r="CY388" s="51"/>
      <c r="CZ388" s="51"/>
      <c r="DA388" s="51"/>
      <c r="DB388" s="51"/>
      <c r="DC388" s="51"/>
      <c r="DD388" s="51"/>
      <c r="DE388" s="51"/>
      <c r="DF388" s="51"/>
      <c r="DG388" s="51"/>
    </row>
    <row r="389">
      <c r="A389" s="51"/>
      <c r="B389" s="136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  <c r="BT389" s="51"/>
      <c r="BU389" s="51"/>
      <c r="BV389" s="51"/>
      <c r="BW389" s="51"/>
      <c r="BX389" s="51"/>
      <c r="BY389" s="51"/>
      <c r="BZ389" s="51"/>
      <c r="CA389" s="51"/>
      <c r="CB389" s="51"/>
      <c r="CC389" s="51"/>
      <c r="CD389" s="51"/>
      <c r="CE389" s="51"/>
      <c r="CF389" s="51"/>
      <c r="CG389" s="51"/>
      <c r="CH389" s="51"/>
      <c r="CI389" s="51"/>
      <c r="CJ389" s="51"/>
      <c r="CK389" s="51"/>
      <c r="CL389" s="51"/>
      <c r="CM389" s="51"/>
      <c r="CN389" s="51"/>
      <c r="CO389" s="51"/>
      <c r="CP389" s="51"/>
      <c r="CQ389" s="51"/>
      <c r="CR389" s="51"/>
      <c r="CS389" s="51"/>
      <c r="CT389" s="51"/>
      <c r="CU389" s="51"/>
      <c r="CV389" s="51"/>
      <c r="CW389" s="51"/>
      <c r="CX389" s="51"/>
      <c r="CY389" s="51"/>
      <c r="CZ389" s="51"/>
      <c r="DA389" s="51"/>
      <c r="DB389" s="51"/>
      <c r="DC389" s="51"/>
      <c r="DD389" s="51"/>
      <c r="DE389" s="51"/>
      <c r="DF389" s="51"/>
      <c r="DG389" s="51"/>
    </row>
    <row r="390">
      <c r="A390" s="51"/>
      <c r="B390" s="136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  <c r="BR390" s="51"/>
      <c r="BS390" s="51"/>
      <c r="BT390" s="51"/>
      <c r="BU390" s="51"/>
      <c r="BV390" s="51"/>
      <c r="BW390" s="51"/>
      <c r="BX390" s="51"/>
      <c r="BY390" s="51"/>
      <c r="BZ390" s="51"/>
      <c r="CA390" s="51"/>
      <c r="CB390" s="51"/>
      <c r="CC390" s="51"/>
      <c r="CD390" s="51"/>
      <c r="CE390" s="51"/>
      <c r="CF390" s="51"/>
      <c r="CG390" s="51"/>
      <c r="CH390" s="51"/>
      <c r="CI390" s="51"/>
      <c r="CJ390" s="51"/>
      <c r="CK390" s="51"/>
      <c r="CL390" s="51"/>
      <c r="CM390" s="51"/>
      <c r="CN390" s="51"/>
      <c r="CO390" s="51"/>
      <c r="CP390" s="51"/>
      <c r="CQ390" s="51"/>
      <c r="CR390" s="51"/>
      <c r="CS390" s="51"/>
      <c r="CT390" s="51"/>
      <c r="CU390" s="51"/>
      <c r="CV390" s="51"/>
      <c r="CW390" s="51"/>
      <c r="CX390" s="51"/>
      <c r="CY390" s="51"/>
      <c r="CZ390" s="51"/>
      <c r="DA390" s="51"/>
      <c r="DB390" s="51"/>
      <c r="DC390" s="51"/>
      <c r="DD390" s="51"/>
      <c r="DE390" s="51"/>
      <c r="DF390" s="51"/>
      <c r="DG390" s="51"/>
    </row>
    <row r="391">
      <c r="A391" s="51"/>
      <c r="B391" s="136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51"/>
      <c r="BS391" s="51"/>
      <c r="BT391" s="51"/>
      <c r="BU391" s="51"/>
      <c r="BV391" s="51"/>
      <c r="BW391" s="51"/>
      <c r="BX391" s="51"/>
      <c r="BY391" s="51"/>
      <c r="BZ391" s="51"/>
      <c r="CA391" s="51"/>
      <c r="CB391" s="51"/>
      <c r="CC391" s="51"/>
      <c r="CD391" s="51"/>
      <c r="CE391" s="51"/>
      <c r="CF391" s="51"/>
      <c r="CG391" s="51"/>
      <c r="CH391" s="51"/>
      <c r="CI391" s="51"/>
      <c r="CJ391" s="51"/>
      <c r="CK391" s="51"/>
      <c r="CL391" s="51"/>
      <c r="CM391" s="51"/>
      <c r="CN391" s="51"/>
      <c r="CO391" s="51"/>
      <c r="CP391" s="51"/>
      <c r="CQ391" s="51"/>
      <c r="CR391" s="51"/>
      <c r="CS391" s="51"/>
      <c r="CT391" s="51"/>
      <c r="CU391" s="51"/>
      <c r="CV391" s="51"/>
      <c r="CW391" s="51"/>
      <c r="CX391" s="51"/>
      <c r="CY391" s="51"/>
      <c r="CZ391" s="51"/>
      <c r="DA391" s="51"/>
      <c r="DB391" s="51"/>
      <c r="DC391" s="51"/>
      <c r="DD391" s="51"/>
      <c r="DE391" s="51"/>
      <c r="DF391" s="51"/>
      <c r="DG391" s="51"/>
    </row>
    <row r="392">
      <c r="A392" s="51"/>
      <c r="B392" s="136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51"/>
      <c r="BS392" s="51"/>
      <c r="BT392" s="51"/>
      <c r="BU392" s="51"/>
      <c r="BV392" s="51"/>
      <c r="BW392" s="51"/>
      <c r="BX392" s="51"/>
      <c r="BY392" s="51"/>
      <c r="BZ392" s="51"/>
      <c r="CA392" s="51"/>
      <c r="CB392" s="51"/>
      <c r="CC392" s="51"/>
      <c r="CD392" s="51"/>
      <c r="CE392" s="51"/>
      <c r="CF392" s="51"/>
      <c r="CG392" s="51"/>
      <c r="CH392" s="51"/>
      <c r="CI392" s="51"/>
      <c r="CJ392" s="51"/>
      <c r="CK392" s="51"/>
      <c r="CL392" s="51"/>
      <c r="CM392" s="51"/>
      <c r="CN392" s="51"/>
      <c r="CO392" s="51"/>
      <c r="CP392" s="51"/>
      <c r="CQ392" s="51"/>
      <c r="CR392" s="51"/>
      <c r="CS392" s="51"/>
      <c r="CT392" s="51"/>
      <c r="CU392" s="51"/>
      <c r="CV392" s="51"/>
      <c r="CW392" s="51"/>
      <c r="CX392" s="51"/>
      <c r="CY392" s="51"/>
      <c r="CZ392" s="51"/>
      <c r="DA392" s="51"/>
      <c r="DB392" s="51"/>
      <c r="DC392" s="51"/>
      <c r="DD392" s="51"/>
      <c r="DE392" s="51"/>
      <c r="DF392" s="51"/>
      <c r="DG392" s="51"/>
    </row>
    <row r="393">
      <c r="A393" s="51"/>
      <c r="B393" s="136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51"/>
      <c r="BS393" s="51"/>
      <c r="BT393" s="51"/>
      <c r="BU393" s="51"/>
      <c r="BV393" s="51"/>
      <c r="BW393" s="51"/>
      <c r="BX393" s="51"/>
      <c r="BY393" s="51"/>
      <c r="BZ393" s="51"/>
      <c r="CA393" s="51"/>
      <c r="CB393" s="51"/>
      <c r="CC393" s="51"/>
      <c r="CD393" s="51"/>
      <c r="CE393" s="51"/>
      <c r="CF393" s="51"/>
      <c r="CG393" s="51"/>
      <c r="CH393" s="51"/>
      <c r="CI393" s="51"/>
      <c r="CJ393" s="51"/>
      <c r="CK393" s="51"/>
      <c r="CL393" s="51"/>
      <c r="CM393" s="51"/>
      <c r="CN393" s="51"/>
      <c r="CO393" s="51"/>
      <c r="CP393" s="51"/>
      <c r="CQ393" s="51"/>
      <c r="CR393" s="51"/>
      <c r="CS393" s="51"/>
      <c r="CT393" s="51"/>
      <c r="CU393" s="51"/>
      <c r="CV393" s="51"/>
      <c r="CW393" s="51"/>
      <c r="CX393" s="51"/>
      <c r="CY393" s="51"/>
      <c r="CZ393" s="51"/>
      <c r="DA393" s="51"/>
      <c r="DB393" s="51"/>
      <c r="DC393" s="51"/>
      <c r="DD393" s="51"/>
      <c r="DE393" s="51"/>
      <c r="DF393" s="51"/>
      <c r="DG393" s="51"/>
    </row>
    <row r="394">
      <c r="A394" s="51"/>
      <c r="B394" s="136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  <c r="BR394" s="51"/>
      <c r="BS394" s="51"/>
      <c r="BT394" s="51"/>
      <c r="BU394" s="51"/>
      <c r="BV394" s="51"/>
      <c r="BW394" s="51"/>
      <c r="BX394" s="51"/>
      <c r="BY394" s="51"/>
      <c r="BZ394" s="51"/>
      <c r="CA394" s="51"/>
      <c r="CB394" s="51"/>
      <c r="CC394" s="51"/>
      <c r="CD394" s="51"/>
      <c r="CE394" s="51"/>
      <c r="CF394" s="51"/>
      <c r="CG394" s="51"/>
      <c r="CH394" s="51"/>
      <c r="CI394" s="51"/>
      <c r="CJ394" s="51"/>
      <c r="CK394" s="51"/>
      <c r="CL394" s="51"/>
      <c r="CM394" s="51"/>
      <c r="CN394" s="51"/>
      <c r="CO394" s="51"/>
      <c r="CP394" s="51"/>
      <c r="CQ394" s="51"/>
      <c r="CR394" s="51"/>
      <c r="CS394" s="51"/>
      <c r="CT394" s="51"/>
      <c r="CU394" s="51"/>
      <c r="CV394" s="51"/>
      <c r="CW394" s="51"/>
      <c r="CX394" s="51"/>
      <c r="CY394" s="51"/>
      <c r="CZ394" s="51"/>
      <c r="DA394" s="51"/>
      <c r="DB394" s="51"/>
      <c r="DC394" s="51"/>
      <c r="DD394" s="51"/>
      <c r="DE394" s="51"/>
      <c r="DF394" s="51"/>
      <c r="DG394" s="51"/>
    </row>
    <row r="395">
      <c r="A395" s="51"/>
      <c r="B395" s="136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  <c r="BR395" s="51"/>
      <c r="BS395" s="51"/>
      <c r="BT395" s="51"/>
      <c r="BU395" s="51"/>
      <c r="BV395" s="51"/>
      <c r="BW395" s="51"/>
      <c r="BX395" s="51"/>
      <c r="BY395" s="51"/>
      <c r="BZ395" s="51"/>
      <c r="CA395" s="51"/>
      <c r="CB395" s="51"/>
      <c r="CC395" s="51"/>
      <c r="CD395" s="51"/>
      <c r="CE395" s="51"/>
      <c r="CF395" s="51"/>
      <c r="CG395" s="51"/>
      <c r="CH395" s="51"/>
      <c r="CI395" s="51"/>
      <c r="CJ395" s="51"/>
      <c r="CK395" s="51"/>
      <c r="CL395" s="51"/>
      <c r="CM395" s="51"/>
      <c r="CN395" s="51"/>
      <c r="CO395" s="51"/>
      <c r="CP395" s="51"/>
      <c r="CQ395" s="51"/>
      <c r="CR395" s="51"/>
      <c r="CS395" s="51"/>
      <c r="CT395" s="51"/>
      <c r="CU395" s="51"/>
      <c r="CV395" s="51"/>
      <c r="CW395" s="51"/>
      <c r="CX395" s="51"/>
      <c r="CY395" s="51"/>
      <c r="CZ395" s="51"/>
      <c r="DA395" s="51"/>
      <c r="DB395" s="51"/>
      <c r="DC395" s="51"/>
      <c r="DD395" s="51"/>
      <c r="DE395" s="51"/>
      <c r="DF395" s="51"/>
      <c r="DG395" s="51"/>
    </row>
    <row r="396">
      <c r="A396" s="51"/>
      <c r="B396" s="136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  <c r="BR396" s="51"/>
      <c r="BS396" s="51"/>
      <c r="BT396" s="51"/>
      <c r="BU396" s="51"/>
      <c r="BV396" s="51"/>
      <c r="BW396" s="51"/>
      <c r="BX396" s="51"/>
      <c r="BY396" s="51"/>
      <c r="BZ396" s="51"/>
      <c r="CA396" s="51"/>
      <c r="CB396" s="51"/>
      <c r="CC396" s="51"/>
      <c r="CD396" s="51"/>
      <c r="CE396" s="51"/>
      <c r="CF396" s="51"/>
      <c r="CG396" s="51"/>
      <c r="CH396" s="51"/>
      <c r="CI396" s="51"/>
      <c r="CJ396" s="51"/>
      <c r="CK396" s="51"/>
      <c r="CL396" s="51"/>
      <c r="CM396" s="51"/>
      <c r="CN396" s="51"/>
      <c r="CO396" s="51"/>
      <c r="CP396" s="51"/>
      <c r="CQ396" s="51"/>
      <c r="CR396" s="51"/>
      <c r="CS396" s="51"/>
      <c r="CT396" s="51"/>
      <c r="CU396" s="51"/>
      <c r="CV396" s="51"/>
      <c r="CW396" s="51"/>
      <c r="CX396" s="51"/>
      <c r="CY396" s="51"/>
      <c r="CZ396" s="51"/>
      <c r="DA396" s="51"/>
      <c r="DB396" s="51"/>
      <c r="DC396" s="51"/>
      <c r="DD396" s="51"/>
      <c r="DE396" s="51"/>
      <c r="DF396" s="51"/>
      <c r="DG396" s="51"/>
    </row>
    <row r="397">
      <c r="A397" s="51"/>
      <c r="B397" s="136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  <c r="BR397" s="51"/>
      <c r="BS397" s="51"/>
      <c r="BT397" s="51"/>
      <c r="BU397" s="51"/>
      <c r="BV397" s="51"/>
      <c r="BW397" s="51"/>
      <c r="BX397" s="51"/>
      <c r="BY397" s="51"/>
      <c r="BZ397" s="51"/>
      <c r="CA397" s="51"/>
      <c r="CB397" s="51"/>
      <c r="CC397" s="51"/>
      <c r="CD397" s="51"/>
      <c r="CE397" s="51"/>
      <c r="CF397" s="51"/>
      <c r="CG397" s="51"/>
      <c r="CH397" s="51"/>
      <c r="CI397" s="51"/>
      <c r="CJ397" s="51"/>
      <c r="CK397" s="51"/>
      <c r="CL397" s="51"/>
      <c r="CM397" s="51"/>
      <c r="CN397" s="51"/>
      <c r="CO397" s="51"/>
      <c r="CP397" s="51"/>
      <c r="CQ397" s="51"/>
      <c r="CR397" s="51"/>
      <c r="CS397" s="51"/>
      <c r="CT397" s="51"/>
      <c r="CU397" s="51"/>
      <c r="CV397" s="51"/>
      <c r="CW397" s="51"/>
      <c r="CX397" s="51"/>
      <c r="CY397" s="51"/>
      <c r="CZ397" s="51"/>
      <c r="DA397" s="51"/>
      <c r="DB397" s="51"/>
      <c r="DC397" s="51"/>
      <c r="DD397" s="51"/>
      <c r="DE397" s="51"/>
      <c r="DF397" s="51"/>
      <c r="DG397" s="51"/>
    </row>
    <row r="398">
      <c r="A398" s="51"/>
      <c r="B398" s="136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  <c r="BR398" s="51"/>
      <c r="BS398" s="51"/>
      <c r="BT398" s="51"/>
      <c r="BU398" s="51"/>
      <c r="BV398" s="51"/>
      <c r="BW398" s="51"/>
      <c r="BX398" s="51"/>
      <c r="BY398" s="51"/>
      <c r="BZ398" s="51"/>
      <c r="CA398" s="51"/>
      <c r="CB398" s="51"/>
      <c r="CC398" s="51"/>
      <c r="CD398" s="51"/>
      <c r="CE398" s="51"/>
      <c r="CF398" s="51"/>
      <c r="CG398" s="51"/>
      <c r="CH398" s="51"/>
      <c r="CI398" s="51"/>
      <c r="CJ398" s="51"/>
      <c r="CK398" s="51"/>
      <c r="CL398" s="51"/>
      <c r="CM398" s="51"/>
      <c r="CN398" s="51"/>
      <c r="CO398" s="51"/>
      <c r="CP398" s="51"/>
      <c r="CQ398" s="51"/>
      <c r="CR398" s="51"/>
      <c r="CS398" s="51"/>
      <c r="CT398" s="51"/>
      <c r="CU398" s="51"/>
      <c r="CV398" s="51"/>
      <c r="CW398" s="51"/>
      <c r="CX398" s="51"/>
      <c r="CY398" s="51"/>
      <c r="CZ398" s="51"/>
      <c r="DA398" s="51"/>
      <c r="DB398" s="51"/>
      <c r="DC398" s="51"/>
      <c r="DD398" s="51"/>
      <c r="DE398" s="51"/>
      <c r="DF398" s="51"/>
      <c r="DG398" s="51"/>
    </row>
    <row r="399">
      <c r="A399" s="51"/>
      <c r="B399" s="136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  <c r="BR399" s="51"/>
      <c r="BS399" s="51"/>
      <c r="BT399" s="51"/>
      <c r="BU399" s="51"/>
      <c r="BV399" s="51"/>
      <c r="BW399" s="51"/>
      <c r="BX399" s="51"/>
      <c r="BY399" s="51"/>
      <c r="BZ399" s="51"/>
      <c r="CA399" s="51"/>
      <c r="CB399" s="51"/>
      <c r="CC399" s="51"/>
      <c r="CD399" s="51"/>
      <c r="CE399" s="51"/>
      <c r="CF399" s="51"/>
      <c r="CG399" s="51"/>
      <c r="CH399" s="51"/>
      <c r="CI399" s="51"/>
      <c r="CJ399" s="51"/>
      <c r="CK399" s="51"/>
      <c r="CL399" s="51"/>
      <c r="CM399" s="51"/>
      <c r="CN399" s="51"/>
      <c r="CO399" s="51"/>
      <c r="CP399" s="51"/>
      <c r="CQ399" s="51"/>
      <c r="CR399" s="51"/>
      <c r="CS399" s="51"/>
      <c r="CT399" s="51"/>
      <c r="CU399" s="51"/>
      <c r="CV399" s="51"/>
      <c r="CW399" s="51"/>
      <c r="CX399" s="51"/>
      <c r="CY399" s="51"/>
      <c r="CZ399" s="51"/>
      <c r="DA399" s="51"/>
      <c r="DB399" s="51"/>
      <c r="DC399" s="51"/>
      <c r="DD399" s="51"/>
      <c r="DE399" s="51"/>
      <c r="DF399" s="51"/>
      <c r="DG399" s="51"/>
    </row>
    <row r="400">
      <c r="A400" s="51"/>
      <c r="B400" s="136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  <c r="BR400" s="51"/>
      <c r="BS400" s="51"/>
      <c r="BT400" s="51"/>
      <c r="BU400" s="51"/>
      <c r="BV400" s="51"/>
      <c r="BW400" s="51"/>
      <c r="BX400" s="51"/>
      <c r="BY400" s="51"/>
      <c r="BZ400" s="51"/>
      <c r="CA400" s="51"/>
      <c r="CB400" s="51"/>
      <c r="CC400" s="51"/>
      <c r="CD400" s="51"/>
      <c r="CE400" s="51"/>
      <c r="CF400" s="51"/>
      <c r="CG400" s="51"/>
      <c r="CH400" s="51"/>
      <c r="CI400" s="51"/>
      <c r="CJ400" s="51"/>
      <c r="CK400" s="51"/>
      <c r="CL400" s="51"/>
      <c r="CM400" s="51"/>
      <c r="CN400" s="51"/>
      <c r="CO400" s="51"/>
      <c r="CP400" s="51"/>
      <c r="CQ400" s="51"/>
      <c r="CR400" s="51"/>
      <c r="CS400" s="51"/>
      <c r="CT400" s="51"/>
      <c r="CU400" s="51"/>
      <c r="CV400" s="51"/>
      <c r="CW400" s="51"/>
      <c r="CX400" s="51"/>
      <c r="CY400" s="51"/>
      <c r="CZ400" s="51"/>
      <c r="DA400" s="51"/>
      <c r="DB400" s="51"/>
      <c r="DC400" s="51"/>
      <c r="DD400" s="51"/>
      <c r="DE400" s="51"/>
      <c r="DF400" s="51"/>
      <c r="DG400" s="51"/>
    </row>
    <row r="401">
      <c r="A401" s="51"/>
      <c r="B401" s="136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51"/>
      <c r="BS401" s="51"/>
      <c r="BT401" s="51"/>
      <c r="BU401" s="51"/>
      <c r="BV401" s="51"/>
      <c r="BW401" s="51"/>
      <c r="BX401" s="51"/>
      <c r="BY401" s="51"/>
      <c r="BZ401" s="51"/>
      <c r="CA401" s="51"/>
      <c r="CB401" s="51"/>
      <c r="CC401" s="51"/>
      <c r="CD401" s="51"/>
      <c r="CE401" s="51"/>
      <c r="CF401" s="51"/>
      <c r="CG401" s="51"/>
      <c r="CH401" s="51"/>
      <c r="CI401" s="51"/>
      <c r="CJ401" s="51"/>
      <c r="CK401" s="51"/>
      <c r="CL401" s="51"/>
      <c r="CM401" s="51"/>
      <c r="CN401" s="51"/>
      <c r="CO401" s="51"/>
      <c r="CP401" s="51"/>
      <c r="CQ401" s="51"/>
      <c r="CR401" s="51"/>
      <c r="CS401" s="51"/>
      <c r="CT401" s="51"/>
      <c r="CU401" s="51"/>
      <c r="CV401" s="51"/>
      <c r="CW401" s="51"/>
      <c r="CX401" s="51"/>
      <c r="CY401" s="51"/>
      <c r="CZ401" s="51"/>
      <c r="DA401" s="51"/>
      <c r="DB401" s="51"/>
      <c r="DC401" s="51"/>
      <c r="DD401" s="51"/>
      <c r="DE401" s="51"/>
      <c r="DF401" s="51"/>
      <c r="DG401" s="51"/>
    </row>
    <row r="402">
      <c r="A402" s="51"/>
      <c r="B402" s="136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  <c r="BR402" s="51"/>
      <c r="BS402" s="51"/>
      <c r="BT402" s="51"/>
      <c r="BU402" s="51"/>
      <c r="BV402" s="51"/>
      <c r="BW402" s="51"/>
      <c r="BX402" s="51"/>
      <c r="BY402" s="51"/>
      <c r="BZ402" s="51"/>
      <c r="CA402" s="51"/>
      <c r="CB402" s="51"/>
      <c r="CC402" s="51"/>
      <c r="CD402" s="51"/>
      <c r="CE402" s="51"/>
      <c r="CF402" s="51"/>
      <c r="CG402" s="51"/>
      <c r="CH402" s="51"/>
      <c r="CI402" s="51"/>
      <c r="CJ402" s="51"/>
      <c r="CK402" s="51"/>
      <c r="CL402" s="51"/>
      <c r="CM402" s="51"/>
      <c r="CN402" s="51"/>
      <c r="CO402" s="51"/>
      <c r="CP402" s="51"/>
      <c r="CQ402" s="51"/>
      <c r="CR402" s="51"/>
      <c r="CS402" s="51"/>
      <c r="CT402" s="51"/>
      <c r="CU402" s="51"/>
      <c r="CV402" s="51"/>
      <c r="CW402" s="51"/>
      <c r="CX402" s="51"/>
      <c r="CY402" s="51"/>
      <c r="CZ402" s="51"/>
      <c r="DA402" s="51"/>
      <c r="DB402" s="51"/>
      <c r="DC402" s="51"/>
      <c r="DD402" s="51"/>
      <c r="DE402" s="51"/>
      <c r="DF402" s="51"/>
      <c r="DG402" s="51"/>
    </row>
    <row r="403">
      <c r="A403" s="51"/>
      <c r="B403" s="136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  <c r="BR403" s="51"/>
      <c r="BS403" s="51"/>
      <c r="BT403" s="51"/>
      <c r="BU403" s="51"/>
      <c r="BV403" s="51"/>
      <c r="BW403" s="51"/>
      <c r="BX403" s="51"/>
      <c r="BY403" s="51"/>
      <c r="BZ403" s="51"/>
      <c r="CA403" s="51"/>
      <c r="CB403" s="51"/>
      <c r="CC403" s="51"/>
      <c r="CD403" s="51"/>
      <c r="CE403" s="51"/>
      <c r="CF403" s="51"/>
      <c r="CG403" s="51"/>
      <c r="CH403" s="51"/>
      <c r="CI403" s="51"/>
      <c r="CJ403" s="51"/>
      <c r="CK403" s="51"/>
      <c r="CL403" s="51"/>
      <c r="CM403" s="51"/>
      <c r="CN403" s="51"/>
      <c r="CO403" s="51"/>
      <c r="CP403" s="51"/>
      <c r="CQ403" s="51"/>
      <c r="CR403" s="51"/>
      <c r="CS403" s="51"/>
      <c r="CT403" s="51"/>
      <c r="CU403" s="51"/>
      <c r="CV403" s="51"/>
      <c r="CW403" s="51"/>
      <c r="CX403" s="51"/>
      <c r="CY403" s="51"/>
      <c r="CZ403" s="51"/>
      <c r="DA403" s="51"/>
      <c r="DB403" s="51"/>
      <c r="DC403" s="51"/>
      <c r="DD403" s="51"/>
      <c r="DE403" s="51"/>
      <c r="DF403" s="51"/>
      <c r="DG403" s="51"/>
    </row>
    <row r="404">
      <c r="A404" s="51"/>
      <c r="B404" s="136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  <c r="BR404" s="51"/>
      <c r="BS404" s="51"/>
      <c r="BT404" s="51"/>
      <c r="BU404" s="51"/>
      <c r="BV404" s="51"/>
      <c r="BW404" s="51"/>
      <c r="BX404" s="51"/>
      <c r="BY404" s="51"/>
      <c r="BZ404" s="51"/>
      <c r="CA404" s="51"/>
      <c r="CB404" s="51"/>
      <c r="CC404" s="51"/>
      <c r="CD404" s="51"/>
      <c r="CE404" s="51"/>
      <c r="CF404" s="51"/>
      <c r="CG404" s="51"/>
      <c r="CH404" s="51"/>
      <c r="CI404" s="51"/>
      <c r="CJ404" s="51"/>
      <c r="CK404" s="51"/>
      <c r="CL404" s="51"/>
      <c r="CM404" s="51"/>
      <c r="CN404" s="51"/>
      <c r="CO404" s="51"/>
      <c r="CP404" s="51"/>
      <c r="CQ404" s="51"/>
      <c r="CR404" s="51"/>
      <c r="CS404" s="51"/>
      <c r="CT404" s="51"/>
      <c r="CU404" s="51"/>
      <c r="CV404" s="51"/>
      <c r="CW404" s="51"/>
      <c r="CX404" s="51"/>
      <c r="CY404" s="51"/>
      <c r="CZ404" s="51"/>
      <c r="DA404" s="51"/>
      <c r="DB404" s="51"/>
      <c r="DC404" s="51"/>
      <c r="DD404" s="51"/>
      <c r="DE404" s="51"/>
      <c r="DF404" s="51"/>
      <c r="DG404" s="51"/>
    </row>
    <row r="405">
      <c r="A405" s="51"/>
      <c r="B405" s="136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  <c r="BR405" s="51"/>
      <c r="BS405" s="51"/>
      <c r="BT405" s="51"/>
      <c r="BU405" s="51"/>
      <c r="BV405" s="51"/>
      <c r="BW405" s="51"/>
      <c r="BX405" s="51"/>
      <c r="BY405" s="51"/>
      <c r="BZ405" s="51"/>
      <c r="CA405" s="51"/>
      <c r="CB405" s="51"/>
      <c r="CC405" s="51"/>
      <c r="CD405" s="51"/>
      <c r="CE405" s="51"/>
      <c r="CF405" s="51"/>
      <c r="CG405" s="51"/>
      <c r="CH405" s="51"/>
      <c r="CI405" s="51"/>
      <c r="CJ405" s="51"/>
      <c r="CK405" s="51"/>
      <c r="CL405" s="51"/>
      <c r="CM405" s="51"/>
      <c r="CN405" s="51"/>
      <c r="CO405" s="51"/>
      <c r="CP405" s="51"/>
      <c r="CQ405" s="51"/>
      <c r="CR405" s="51"/>
      <c r="CS405" s="51"/>
      <c r="CT405" s="51"/>
      <c r="CU405" s="51"/>
      <c r="CV405" s="51"/>
      <c r="CW405" s="51"/>
      <c r="CX405" s="51"/>
      <c r="CY405" s="51"/>
      <c r="CZ405" s="51"/>
      <c r="DA405" s="51"/>
      <c r="DB405" s="51"/>
      <c r="DC405" s="51"/>
      <c r="DD405" s="51"/>
      <c r="DE405" s="51"/>
      <c r="DF405" s="51"/>
      <c r="DG405" s="51"/>
    </row>
    <row r="406">
      <c r="A406" s="51"/>
      <c r="B406" s="136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  <c r="BR406" s="51"/>
      <c r="BS406" s="51"/>
      <c r="BT406" s="51"/>
      <c r="BU406" s="51"/>
      <c r="BV406" s="51"/>
      <c r="BW406" s="51"/>
      <c r="BX406" s="51"/>
      <c r="BY406" s="51"/>
      <c r="BZ406" s="51"/>
      <c r="CA406" s="51"/>
      <c r="CB406" s="51"/>
      <c r="CC406" s="51"/>
      <c r="CD406" s="51"/>
      <c r="CE406" s="51"/>
      <c r="CF406" s="51"/>
      <c r="CG406" s="51"/>
      <c r="CH406" s="51"/>
      <c r="CI406" s="51"/>
      <c r="CJ406" s="51"/>
      <c r="CK406" s="51"/>
      <c r="CL406" s="51"/>
      <c r="CM406" s="51"/>
      <c r="CN406" s="51"/>
      <c r="CO406" s="51"/>
      <c r="CP406" s="51"/>
      <c r="CQ406" s="51"/>
      <c r="CR406" s="51"/>
      <c r="CS406" s="51"/>
      <c r="CT406" s="51"/>
      <c r="CU406" s="51"/>
      <c r="CV406" s="51"/>
      <c r="CW406" s="51"/>
      <c r="CX406" s="51"/>
      <c r="CY406" s="51"/>
      <c r="CZ406" s="51"/>
      <c r="DA406" s="51"/>
      <c r="DB406" s="51"/>
      <c r="DC406" s="51"/>
      <c r="DD406" s="51"/>
      <c r="DE406" s="51"/>
      <c r="DF406" s="51"/>
      <c r="DG406" s="51"/>
    </row>
    <row r="407">
      <c r="A407" s="51"/>
      <c r="B407" s="136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  <c r="BR407" s="51"/>
      <c r="BS407" s="51"/>
      <c r="BT407" s="51"/>
      <c r="BU407" s="51"/>
      <c r="BV407" s="51"/>
      <c r="BW407" s="51"/>
      <c r="BX407" s="51"/>
      <c r="BY407" s="51"/>
      <c r="BZ407" s="51"/>
      <c r="CA407" s="51"/>
      <c r="CB407" s="51"/>
      <c r="CC407" s="51"/>
      <c r="CD407" s="51"/>
      <c r="CE407" s="51"/>
      <c r="CF407" s="51"/>
      <c r="CG407" s="51"/>
      <c r="CH407" s="51"/>
      <c r="CI407" s="51"/>
      <c r="CJ407" s="51"/>
      <c r="CK407" s="51"/>
      <c r="CL407" s="51"/>
      <c r="CM407" s="51"/>
      <c r="CN407" s="51"/>
      <c r="CO407" s="51"/>
      <c r="CP407" s="51"/>
      <c r="CQ407" s="51"/>
      <c r="CR407" s="51"/>
      <c r="CS407" s="51"/>
      <c r="CT407" s="51"/>
      <c r="CU407" s="51"/>
      <c r="CV407" s="51"/>
      <c r="CW407" s="51"/>
      <c r="CX407" s="51"/>
      <c r="CY407" s="51"/>
      <c r="CZ407" s="51"/>
      <c r="DA407" s="51"/>
      <c r="DB407" s="51"/>
      <c r="DC407" s="51"/>
      <c r="DD407" s="51"/>
      <c r="DE407" s="51"/>
      <c r="DF407" s="51"/>
      <c r="DG407" s="51"/>
    </row>
    <row r="408">
      <c r="A408" s="51"/>
      <c r="B408" s="136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  <c r="BR408" s="51"/>
      <c r="BS408" s="51"/>
      <c r="BT408" s="51"/>
      <c r="BU408" s="51"/>
      <c r="BV408" s="51"/>
      <c r="BW408" s="51"/>
      <c r="BX408" s="51"/>
      <c r="BY408" s="51"/>
      <c r="BZ408" s="51"/>
      <c r="CA408" s="51"/>
      <c r="CB408" s="51"/>
      <c r="CC408" s="51"/>
      <c r="CD408" s="51"/>
      <c r="CE408" s="51"/>
      <c r="CF408" s="51"/>
      <c r="CG408" s="51"/>
      <c r="CH408" s="51"/>
      <c r="CI408" s="51"/>
      <c r="CJ408" s="51"/>
      <c r="CK408" s="51"/>
      <c r="CL408" s="51"/>
      <c r="CM408" s="51"/>
      <c r="CN408" s="51"/>
      <c r="CO408" s="51"/>
      <c r="CP408" s="51"/>
      <c r="CQ408" s="51"/>
      <c r="CR408" s="51"/>
      <c r="CS408" s="51"/>
      <c r="CT408" s="51"/>
      <c r="CU408" s="51"/>
      <c r="CV408" s="51"/>
      <c r="CW408" s="51"/>
      <c r="CX408" s="51"/>
      <c r="CY408" s="51"/>
      <c r="CZ408" s="51"/>
      <c r="DA408" s="51"/>
      <c r="DB408" s="51"/>
      <c r="DC408" s="51"/>
      <c r="DD408" s="51"/>
      <c r="DE408" s="51"/>
      <c r="DF408" s="51"/>
      <c r="DG408" s="51"/>
    </row>
    <row r="409">
      <c r="A409" s="51"/>
      <c r="B409" s="136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  <c r="BR409" s="51"/>
      <c r="BS409" s="51"/>
      <c r="BT409" s="51"/>
      <c r="BU409" s="51"/>
      <c r="BV409" s="51"/>
      <c r="BW409" s="51"/>
      <c r="BX409" s="51"/>
      <c r="BY409" s="51"/>
      <c r="BZ409" s="51"/>
      <c r="CA409" s="51"/>
      <c r="CB409" s="51"/>
      <c r="CC409" s="51"/>
      <c r="CD409" s="51"/>
      <c r="CE409" s="51"/>
      <c r="CF409" s="51"/>
      <c r="CG409" s="51"/>
      <c r="CH409" s="51"/>
      <c r="CI409" s="51"/>
      <c r="CJ409" s="51"/>
      <c r="CK409" s="51"/>
      <c r="CL409" s="51"/>
      <c r="CM409" s="51"/>
      <c r="CN409" s="51"/>
      <c r="CO409" s="51"/>
      <c r="CP409" s="51"/>
      <c r="CQ409" s="51"/>
      <c r="CR409" s="51"/>
      <c r="CS409" s="51"/>
      <c r="CT409" s="51"/>
      <c r="CU409" s="51"/>
      <c r="CV409" s="51"/>
      <c r="CW409" s="51"/>
      <c r="CX409" s="51"/>
      <c r="CY409" s="51"/>
      <c r="CZ409" s="51"/>
      <c r="DA409" s="51"/>
      <c r="DB409" s="51"/>
      <c r="DC409" s="51"/>
      <c r="DD409" s="51"/>
      <c r="DE409" s="51"/>
      <c r="DF409" s="51"/>
      <c r="DG409" s="51"/>
    </row>
    <row r="410">
      <c r="A410" s="51"/>
      <c r="B410" s="136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  <c r="BR410" s="51"/>
      <c r="BS410" s="51"/>
      <c r="BT410" s="51"/>
      <c r="BU410" s="51"/>
      <c r="BV410" s="51"/>
      <c r="BW410" s="51"/>
      <c r="BX410" s="51"/>
      <c r="BY410" s="51"/>
      <c r="BZ410" s="51"/>
      <c r="CA410" s="51"/>
      <c r="CB410" s="51"/>
      <c r="CC410" s="51"/>
      <c r="CD410" s="51"/>
      <c r="CE410" s="51"/>
      <c r="CF410" s="51"/>
      <c r="CG410" s="51"/>
      <c r="CH410" s="51"/>
      <c r="CI410" s="51"/>
      <c r="CJ410" s="51"/>
      <c r="CK410" s="51"/>
      <c r="CL410" s="51"/>
      <c r="CM410" s="51"/>
      <c r="CN410" s="51"/>
      <c r="CO410" s="51"/>
      <c r="CP410" s="51"/>
      <c r="CQ410" s="51"/>
      <c r="CR410" s="51"/>
      <c r="CS410" s="51"/>
      <c r="CT410" s="51"/>
      <c r="CU410" s="51"/>
      <c r="CV410" s="51"/>
      <c r="CW410" s="51"/>
      <c r="CX410" s="51"/>
      <c r="CY410" s="51"/>
      <c r="CZ410" s="51"/>
      <c r="DA410" s="51"/>
      <c r="DB410" s="51"/>
      <c r="DC410" s="51"/>
      <c r="DD410" s="51"/>
      <c r="DE410" s="51"/>
      <c r="DF410" s="51"/>
      <c r="DG410" s="51"/>
    </row>
    <row r="411">
      <c r="A411" s="51"/>
      <c r="B411" s="136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  <c r="BR411" s="51"/>
      <c r="BS411" s="51"/>
      <c r="BT411" s="51"/>
      <c r="BU411" s="51"/>
      <c r="BV411" s="51"/>
      <c r="BW411" s="51"/>
      <c r="BX411" s="51"/>
      <c r="BY411" s="51"/>
      <c r="BZ411" s="51"/>
      <c r="CA411" s="51"/>
      <c r="CB411" s="51"/>
      <c r="CC411" s="51"/>
      <c r="CD411" s="51"/>
      <c r="CE411" s="51"/>
      <c r="CF411" s="51"/>
      <c r="CG411" s="51"/>
      <c r="CH411" s="51"/>
      <c r="CI411" s="51"/>
      <c r="CJ411" s="51"/>
      <c r="CK411" s="51"/>
      <c r="CL411" s="51"/>
      <c r="CM411" s="51"/>
      <c r="CN411" s="51"/>
      <c r="CO411" s="51"/>
      <c r="CP411" s="51"/>
      <c r="CQ411" s="51"/>
      <c r="CR411" s="51"/>
      <c r="CS411" s="51"/>
      <c r="CT411" s="51"/>
      <c r="CU411" s="51"/>
      <c r="CV411" s="51"/>
      <c r="CW411" s="51"/>
      <c r="CX411" s="51"/>
      <c r="CY411" s="51"/>
      <c r="CZ411" s="51"/>
      <c r="DA411" s="51"/>
      <c r="DB411" s="51"/>
      <c r="DC411" s="51"/>
      <c r="DD411" s="51"/>
      <c r="DE411" s="51"/>
      <c r="DF411" s="51"/>
      <c r="DG411" s="51"/>
    </row>
    <row r="412">
      <c r="A412" s="51"/>
      <c r="B412" s="136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51"/>
      <c r="BS412" s="51"/>
      <c r="BT412" s="51"/>
      <c r="BU412" s="51"/>
      <c r="BV412" s="51"/>
      <c r="BW412" s="51"/>
      <c r="BX412" s="51"/>
      <c r="BY412" s="51"/>
      <c r="BZ412" s="51"/>
      <c r="CA412" s="51"/>
      <c r="CB412" s="51"/>
      <c r="CC412" s="51"/>
      <c r="CD412" s="51"/>
      <c r="CE412" s="51"/>
      <c r="CF412" s="51"/>
      <c r="CG412" s="51"/>
      <c r="CH412" s="51"/>
      <c r="CI412" s="51"/>
      <c r="CJ412" s="51"/>
      <c r="CK412" s="51"/>
      <c r="CL412" s="51"/>
      <c r="CM412" s="51"/>
      <c r="CN412" s="51"/>
      <c r="CO412" s="51"/>
      <c r="CP412" s="51"/>
      <c r="CQ412" s="51"/>
      <c r="CR412" s="51"/>
      <c r="CS412" s="51"/>
      <c r="CT412" s="51"/>
      <c r="CU412" s="51"/>
      <c r="CV412" s="51"/>
      <c r="CW412" s="51"/>
      <c r="CX412" s="51"/>
      <c r="CY412" s="51"/>
      <c r="CZ412" s="51"/>
      <c r="DA412" s="51"/>
      <c r="DB412" s="51"/>
      <c r="DC412" s="51"/>
      <c r="DD412" s="51"/>
      <c r="DE412" s="51"/>
      <c r="DF412" s="51"/>
      <c r="DG412" s="51"/>
    </row>
    <row r="413">
      <c r="A413" s="51"/>
      <c r="B413" s="136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51"/>
      <c r="BS413" s="51"/>
      <c r="BT413" s="51"/>
      <c r="BU413" s="51"/>
      <c r="BV413" s="51"/>
      <c r="BW413" s="51"/>
      <c r="BX413" s="51"/>
      <c r="BY413" s="51"/>
      <c r="BZ413" s="51"/>
      <c r="CA413" s="51"/>
      <c r="CB413" s="51"/>
      <c r="CC413" s="51"/>
      <c r="CD413" s="51"/>
      <c r="CE413" s="51"/>
      <c r="CF413" s="51"/>
      <c r="CG413" s="51"/>
      <c r="CH413" s="51"/>
      <c r="CI413" s="51"/>
      <c r="CJ413" s="51"/>
      <c r="CK413" s="51"/>
      <c r="CL413" s="51"/>
      <c r="CM413" s="51"/>
      <c r="CN413" s="51"/>
      <c r="CO413" s="51"/>
      <c r="CP413" s="51"/>
      <c r="CQ413" s="51"/>
      <c r="CR413" s="51"/>
      <c r="CS413" s="51"/>
      <c r="CT413" s="51"/>
      <c r="CU413" s="51"/>
      <c r="CV413" s="51"/>
      <c r="CW413" s="51"/>
      <c r="CX413" s="51"/>
      <c r="CY413" s="51"/>
      <c r="CZ413" s="51"/>
      <c r="DA413" s="51"/>
      <c r="DB413" s="51"/>
      <c r="DC413" s="51"/>
      <c r="DD413" s="51"/>
      <c r="DE413" s="51"/>
      <c r="DF413" s="51"/>
      <c r="DG413" s="51"/>
    </row>
    <row r="414">
      <c r="A414" s="51"/>
      <c r="B414" s="136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51"/>
      <c r="BS414" s="51"/>
      <c r="BT414" s="51"/>
      <c r="BU414" s="51"/>
      <c r="BV414" s="51"/>
      <c r="BW414" s="51"/>
      <c r="BX414" s="51"/>
      <c r="BY414" s="51"/>
      <c r="BZ414" s="51"/>
      <c r="CA414" s="51"/>
      <c r="CB414" s="51"/>
      <c r="CC414" s="51"/>
      <c r="CD414" s="51"/>
      <c r="CE414" s="51"/>
      <c r="CF414" s="51"/>
      <c r="CG414" s="51"/>
      <c r="CH414" s="51"/>
      <c r="CI414" s="51"/>
      <c r="CJ414" s="51"/>
      <c r="CK414" s="51"/>
      <c r="CL414" s="51"/>
      <c r="CM414" s="51"/>
      <c r="CN414" s="51"/>
      <c r="CO414" s="51"/>
      <c r="CP414" s="51"/>
      <c r="CQ414" s="51"/>
      <c r="CR414" s="51"/>
      <c r="CS414" s="51"/>
      <c r="CT414" s="51"/>
      <c r="CU414" s="51"/>
      <c r="CV414" s="51"/>
      <c r="CW414" s="51"/>
      <c r="CX414" s="51"/>
      <c r="CY414" s="51"/>
      <c r="CZ414" s="51"/>
      <c r="DA414" s="51"/>
      <c r="DB414" s="51"/>
      <c r="DC414" s="51"/>
      <c r="DD414" s="51"/>
      <c r="DE414" s="51"/>
      <c r="DF414" s="51"/>
      <c r="DG414" s="51"/>
    </row>
    <row r="415">
      <c r="A415" s="51"/>
      <c r="B415" s="136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51"/>
      <c r="BS415" s="51"/>
      <c r="BT415" s="51"/>
      <c r="BU415" s="51"/>
      <c r="BV415" s="51"/>
      <c r="BW415" s="51"/>
      <c r="BX415" s="51"/>
      <c r="BY415" s="51"/>
      <c r="BZ415" s="51"/>
      <c r="CA415" s="51"/>
      <c r="CB415" s="51"/>
      <c r="CC415" s="51"/>
      <c r="CD415" s="51"/>
      <c r="CE415" s="51"/>
      <c r="CF415" s="51"/>
      <c r="CG415" s="51"/>
      <c r="CH415" s="51"/>
      <c r="CI415" s="51"/>
      <c r="CJ415" s="51"/>
      <c r="CK415" s="51"/>
      <c r="CL415" s="51"/>
      <c r="CM415" s="51"/>
      <c r="CN415" s="51"/>
      <c r="CO415" s="51"/>
      <c r="CP415" s="51"/>
      <c r="CQ415" s="51"/>
      <c r="CR415" s="51"/>
      <c r="CS415" s="51"/>
      <c r="CT415" s="51"/>
      <c r="CU415" s="51"/>
      <c r="CV415" s="51"/>
      <c r="CW415" s="51"/>
      <c r="CX415" s="51"/>
      <c r="CY415" s="51"/>
      <c r="CZ415" s="51"/>
      <c r="DA415" s="51"/>
      <c r="DB415" s="51"/>
      <c r="DC415" s="51"/>
      <c r="DD415" s="51"/>
      <c r="DE415" s="51"/>
      <c r="DF415" s="51"/>
      <c r="DG415" s="51"/>
    </row>
    <row r="416">
      <c r="A416" s="51"/>
      <c r="B416" s="136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51"/>
      <c r="BS416" s="51"/>
      <c r="BT416" s="51"/>
      <c r="BU416" s="51"/>
      <c r="BV416" s="51"/>
      <c r="BW416" s="51"/>
      <c r="BX416" s="51"/>
      <c r="BY416" s="51"/>
      <c r="BZ416" s="51"/>
      <c r="CA416" s="51"/>
      <c r="CB416" s="51"/>
      <c r="CC416" s="51"/>
      <c r="CD416" s="51"/>
      <c r="CE416" s="51"/>
      <c r="CF416" s="51"/>
      <c r="CG416" s="51"/>
      <c r="CH416" s="51"/>
      <c r="CI416" s="51"/>
      <c r="CJ416" s="51"/>
      <c r="CK416" s="51"/>
      <c r="CL416" s="51"/>
      <c r="CM416" s="51"/>
      <c r="CN416" s="51"/>
      <c r="CO416" s="51"/>
      <c r="CP416" s="51"/>
      <c r="CQ416" s="51"/>
      <c r="CR416" s="51"/>
      <c r="CS416" s="51"/>
      <c r="CT416" s="51"/>
      <c r="CU416" s="51"/>
      <c r="CV416" s="51"/>
      <c r="CW416" s="51"/>
      <c r="CX416" s="51"/>
      <c r="CY416" s="51"/>
      <c r="CZ416" s="51"/>
      <c r="DA416" s="51"/>
      <c r="DB416" s="51"/>
      <c r="DC416" s="51"/>
      <c r="DD416" s="51"/>
      <c r="DE416" s="51"/>
      <c r="DF416" s="51"/>
      <c r="DG416" s="51"/>
    </row>
    <row r="417">
      <c r="A417" s="51"/>
      <c r="B417" s="136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51"/>
      <c r="BS417" s="51"/>
      <c r="BT417" s="51"/>
      <c r="BU417" s="51"/>
      <c r="BV417" s="51"/>
      <c r="BW417" s="51"/>
      <c r="BX417" s="51"/>
      <c r="BY417" s="51"/>
      <c r="BZ417" s="51"/>
      <c r="CA417" s="51"/>
      <c r="CB417" s="51"/>
      <c r="CC417" s="51"/>
      <c r="CD417" s="51"/>
      <c r="CE417" s="51"/>
      <c r="CF417" s="51"/>
      <c r="CG417" s="51"/>
      <c r="CH417" s="51"/>
      <c r="CI417" s="51"/>
      <c r="CJ417" s="51"/>
      <c r="CK417" s="51"/>
      <c r="CL417" s="51"/>
      <c r="CM417" s="51"/>
      <c r="CN417" s="51"/>
      <c r="CO417" s="51"/>
      <c r="CP417" s="51"/>
      <c r="CQ417" s="51"/>
      <c r="CR417" s="51"/>
      <c r="CS417" s="51"/>
      <c r="CT417" s="51"/>
      <c r="CU417" s="51"/>
      <c r="CV417" s="51"/>
      <c r="CW417" s="51"/>
      <c r="CX417" s="51"/>
      <c r="CY417" s="51"/>
      <c r="CZ417" s="51"/>
      <c r="DA417" s="51"/>
      <c r="DB417" s="51"/>
      <c r="DC417" s="51"/>
      <c r="DD417" s="51"/>
      <c r="DE417" s="51"/>
      <c r="DF417" s="51"/>
      <c r="DG417" s="51"/>
    </row>
    <row r="418">
      <c r="A418" s="51"/>
      <c r="B418" s="136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  <c r="BT418" s="51"/>
      <c r="BU418" s="51"/>
      <c r="BV418" s="51"/>
      <c r="BW418" s="51"/>
      <c r="BX418" s="51"/>
      <c r="BY418" s="51"/>
      <c r="BZ418" s="51"/>
      <c r="CA418" s="51"/>
      <c r="CB418" s="51"/>
      <c r="CC418" s="51"/>
      <c r="CD418" s="51"/>
      <c r="CE418" s="51"/>
      <c r="CF418" s="51"/>
      <c r="CG418" s="51"/>
      <c r="CH418" s="51"/>
      <c r="CI418" s="51"/>
      <c r="CJ418" s="51"/>
      <c r="CK418" s="51"/>
      <c r="CL418" s="51"/>
      <c r="CM418" s="51"/>
      <c r="CN418" s="51"/>
      <c r="CO418" s="51"/>
      <c r="CP418" s="51"/>
      <c r="CQ418" s="51"/>
      <c r="CR418" s="51"/>
      <c r="CS418" s="51"/>
      <c r="CT418" s="51"/>
      <c r="CU418" s="51"/>
      <c r="CV418" s="51"/>
      <c r="CW418" s="51"/>
      <c r="CX418" s="51"/>
      <c r="CY418" s="51"/>
      <c r="CZ418" s="51"/>
      <c r="DA418" s="51"/>
      <c r="DB418" s="51"/>
      <c r="DC418" s="51"/>
      <c r="DD418" s="51"/>
      <c r="DE418" s="51"/>
      <c r="DF418" s="51"/>
      <c r="DG418" s="51"/>
    </row>
    <row r="419">
      <c r="A419" s="51"/>
      <c r="B419" s="136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  <c r="BT419" s="51"/>
      <c r="BU419" s="51"/>
      <c r="BV419" s="51"/>
      <c r="BW419" s="51"/>
      <c r="BX419" s="51"/>
      <c r="BY419" s="51"/>
      <c r="BZ419" s="51"/>
      <c r="CA419" s="51"/>
      <c r="CB419" s="51"/>
      <c r="CC419" s="51"/>
      <c r="CD419" s="51"/>
      <c r="CE419" s="51"/>
      <c r="CF419" s="51"/>
      <c r="CG419" s="51"/>
      <c r="CH419" s="51"/>
      <c r="CI419" s="51"/>
      <c r="CJ419" s="51"/>
      <c r="CK419" s="51"/>
      <c r="CL419" s="51"/>
      <c r="CM419" s="51"/>
      <c r="CN419" s="51"/>
      <c r="CO419" s="51"/>
      <c r="CP419" s="51"/>
      <c r="CQ419" s="51"/>
      <c r="CR419" s="51"/>
      <c r="CS419" s="51"/>
      <c r="CT419" s="51"/>
      <c r="CU419" s="51"/>
      <c r="CV419" s="51"/>
      <c r="CW419" s="51"/>
      <c r="CX419" s="51"/>
      <c r="CY419" s="51"/>
      <c r="CZ419" s="51"/>
      <c r="DA419" s="51"/>
      <c r="DB419" s="51"/>
      <c r="DC419" s="51"/>
      <c r="DD419" s="51"/>
      <c r="DE419" s="51"/>
      <c r="DF419" s="51"/>
      <c r="DG419" s="51"/>
    </row>
    <row r="420">
      <c r="A420" s="51"/>
      <c r="B420" s="136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  <c r="BT420" s="51"/>
      <c r="BU420" s="51"/>
      <c r="BV420" s="51"/>
      <c r="BW420" s="51"/>
      <c r="BX420" s="51"/>
      <c r="BY420" s="51"/>
      <c r="BZ420" s="51"/>
      <c r="CA420" s="51"/>
      <c r="CB420" s="51"/>
      <c r="CC420" s="51"/>
      <c r="CD420" s="51"/>
      <c r="CE420" s="51"/>
      <c r="CF420" s="51"/>
      <c r="CG420" s="51"/>
      <c r="CH420" s="51"/>
      <c r="CI420" s="51"/>
      <c r="CJ420" s="51"/>
      <c r="CK420" s="51"/>
      <c r="CL420" s="51"/>
      <c r="CM420" s="51"/>
      <c r="CN420" s="51"/>
      <c r="CO420" s="51"/>
      <c r="CP420" s="51"/>
      <c r="CQ420" s="51"/>
      <c r="CR420" s="51"/>
      <c r="CS420" s="51"/>
      <c r="CT420" s="51"/>
      <c r="CU420" s="51"/>
      <c r="CV420" s="51"/>
      <c r="CW420" s="51"/>
      <c r="CX420" s="51"/>
      <c r="CY420" s="51"/>
      <c r="CZ420" s="51"/>
      <c r="DA420" s="51"/>
      <c r="DB420" s="51"/>
      <c r="DC420" s="51"/>
      <c r="DD420" s="51"/>
      <c r="DE420" s="51"/>
      <c r="DF420" s="51"/>
      <c r="DG420" s="51"/>
    </row>
    <row r="421">
      <c r="A421" s="51"/>
      <c r="B421" s="136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  <c r="BT421" s="51"/>
      <c r="BU421" s="51"/>
      <c r="BV421" s="51"/>
      <c r="BW421" s="51"/>
      <c r="BX421" s="51"/>
      <c r="BY421" s="51"/>
      <c r="BZ421" s="51"/>
      <c r="CA421" s="51"/>
      <c r="CB421" s="51"/>
      <c r="CC421" s="51"/>
      <c r="CD421" s="51"/>
      <c r="CE421" s="51"/>
      <c r="CF421" s="51"/>
      <c r="CG421" s="51"/>
      <c r="CH421" s="51"/>
      <c r="CI421" s="51"/>
      <c r="CJ421" s="51"/>
      <c r="CK421" s="51"/>
      <c r="CL421" s="51"/>
      <c r="CM421" s="51"/>
      <c r="CN421" s="51"/>
      <c r="CO421" s="51"/>
      <c r="CP421" s="51"/>
      <c r="CQ421" s="51"/>
      <c r="CR421" s="51"/>
      <c r="CS421" s="51"/>
      <c r="CT421" s="51"/>
      <c r="CU421" s="51"/>
      <c r="CV421" s="51"/>
      <c r="CW421" s="51"/>
      <c r="CX421" s="51"/>
      <c r="CY421" s="51"/>
      <c r="CZ421" s="51"/>
      <c r="DA421" s="51"/>
      <c r="DB421" s="51"/>
      <c r="DC421" s="51"/>
      <c r="DD421" s="51"/>
      <c r="DE421" s="51"/>
      <c r="DF421" s="51"/>
      <c r="DG421" s="51"/>
    </row>
    <row r="422">
      <c r="A422" s="51"/>
      <c r="B422" s="136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  <c r="BT422" s="51"/>
      <c r="BU422" s="51"/>
      <c r="BV422" s="51"/>
      <c r="BW422" s="51"/>
      <c r="BX422" s="51"/>
      <c r="BY422" s="51"/>
      <c r="BZ422" s="51"/>
      <c r="CA422" s="51"/>
      <c r="CB422" s="51"/>
      <c r="CC422" s="51"/>
      <c r="CD422" s="51"/>
      <c r="CE422" s="51"/>
      <c r="CF422" s="51"/>
      <c r="CG422" s="51"/>
      <c r="CH422" s="51"/>
      <c r="CI422" s="51"/>
      <c r="CJ422" s="51"/>
      <c r="CK422" s="51"/>
      <c r="CL422" s="51"/>
      <c r="CM422" s="51"/>
      <c r="CN422" s="51"/>
      <c r="CO422" s="51"/>
      <c r="CP422" s="51"/>
      <c r="CQ422" s="51"/>
      <c r="CR422" s="51"/>
      <c r="CS422" s="51"/>
      <c r="CT422" s="51"/>
      <c r="CU422" s="51"/>
      <c r="CV422" s="51"/>
      <c r="CW422" s="51"/>
      <c r="CX422" s="51"/>
      <c r="CY422" s="51"/>
      <c r="CZ422" s="51"/>
      <c r="DA422" s="51"/>
      <c r="DB422" s="51"/>
      <c r="DC422" s="51"/>
      <c r="DD422" s="51"/>
      <c r="DE422" s="51"/>
      <c r="DF422" s="51"/>
      <c r="DG422" s="51"/>
    </row>
    <row r="423">
      <c r="A423" s="51"/>
      <c r="B423" s="136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  <c r="BT423" s="51"/>
      <c r="BU423" s="51"/>
      <c r="BV423" s="51"/>
      <c r="BW423" s="51"/>
      <c r="BX423" s="51"/>
      <c r="BY423" s="51"/>
      <c r="BZ423" s="51"/>
      <c r="CA423" s="51"/>
      <c r="CB423" s="51"/>
      <c r="CC423" s="51"/>
      <c r="CD423" s="51"/>
      <c r="CE423" s="51"/>
      <c r="CF423" s="51"/>
      <c r="CG423" s="51"/>
      <c r="CH423" s="51"/>
      <c r="CI423" s="51"/>
      <c r="CJ423" s="51"/>
      <c r="CK423" s="51"/>
      <c r="CL423" s="51"/>
      <c r="CM423" s="51"/>
      <c r="CN423" s="51"/>
      <c r="CO423" s="51"/>
      <c r="CP423" s="51"/>
      <c r="CQ423" s="51"/>
      <c r="CR423" s="51"/>
      <c r="CS423" s="51"/>
      <c r="CT423" s="51"/>
      <c r="CU423" s="51"/>
      <c r="CV423" s="51"/>
      <c r="CW423" s="51"/>
      <c r="CX423" s="51"/>
      <c r="CY423" s="51"/>
      <c r="CZ423" s="51"/>
      <c r="DA423" s="51"/>
      <c r="DB423" s="51"/>
      <c r="DC423" s="51"/>
      <c r="DD423" s="51"/>
      <c r="DE423" s="51"/>
      <c r="DF423" s="51"/>
      <c r="DG423" s="51"/>
    </row>
    <row r="424">
      <c r="A424" s="51"/>
      <c r="B424" s="136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  <c r="BR424" s="51"/>
      <c r="BS424" s="51"/>
      <c r="BT424" s="51"/>
      <c r="BU424" s="51"/>
      <c r="BV424" s="51"/>
      <c r="BW424" s="51"/>
      <c r="BX424" s="51"/>
      <c r="BY424" s="51"/>
      <c r="BZ424" s="51"/>
      <c r="CA424" s="51"/>
      <c r="CB424" s="51"/>
      <c r="CC424" s="51"/>
      <c r="CD424" s="51"/>
      <c r="CE424" s="51"/>
      <c r="CF424" s="51"/>
      <c r="CG424" s="51"/>
      <c r="CH424" s="51"/>
      <c r="CI424" s="51"/>
      <c r="CJ424" s="51"/>
      <c r="CK424" s="51"/>
      <c r="CL424" s="51"/>
      <c r="CM424" s="51"/>
      <c r="CN424" s="51"/>
      <c r="CO424" s="51"/>
      <c r="CP424" s="51"/>
      <c r="CQ424" s="51"/>
      <c r="CR424" s="51"/>
      <c r="CS424" s="51"/>
      <c r="CT424" s="51"/>
      <c r="CU424" s="51"/>
      <c r="CV424" s="51"/>
      <c r="CW424" s="51"/>
      <c r="CX424" s="51"/>
      <c r="CY424" s="51"/>
      <c r="CZ424" s="51"/>
      <c r="DA424" s="51"/>
      <c r="DB424" s="51"/>
      <c r="DC424" s="51"/>
      <c r="DD424" s="51"/>
      <c r="DE424" s="51"/>
      <c r="DF424" s="51"/>
      <c r="DG424" s="51"/>
    </row>
    <row r="425">
      <c r="A425" s="51"/>
      <c r="B425" s="136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  <c r="BR425" s="51"/>
      <c r="BS425" s="51"/>
      <c r="BT425" s="51"/>
      <c r="BU425" s="51"/>
      <c r="BV425" s="51"/>
      <c r="BW425" s="51"/>
      <c r="BX425" s="51"/>
      <c r="BY425" s="51"/>
      <c r="BZ425" s="51"/>
      <c r="CA425" s="51"/>
      <c r="CB425" s="51"/>
      <c r="CC425" s="51"/>
      <c r="CD425" s="51"/>
      <c r="CE425" s="51"/>
      <c r="CF425" s="51"/>
      <c r="CG425" s="51"/>
      <c r="CH425" s="51"/>
      <c r="CI425" s="51"/>
      <c r="CJ425" s="51"/>
      <c r="CK425" s="51"/>
      <c r="CL425" s="51"/>
      <c r="CM425" s="51"/>
      <c r="CN425" s="51"/>
      <c r="CO425" s="51"/>
      <c r="CP425" s="51"/>
      <c r="CQ425" s="51"/>
      <c r="CR425" s="51"/>
      <c r="CS425" s="51"/>
      <c r="CT425" s="51"/>
      <c r="CU425" s="51"/>
      <c r="CV425" s="51"/>
      <c r="CW425" s="51"/>
      <c r="CX425" s="51"/>
      <c r="CY425" s="51"/>
      <c r="CZ425" s="51"/>
      <c r="DA425" s="51"/>
      <c r="DB425" s="51"/>
      <c r="DC425" s="51"/>
      <c r="DD425" s="51"/>
      <c r="DE425" s="51"/>
      <c r="DF425" s="51"/>
      <c r="DG425" s="51"/>
    </row>
    <row r="426">
      <c r="A426" s="51"/>
      <c r="B426" s="136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51"/>
      <c r="BS426" s="51"/>
      <c r="BT426" s="51"/>
      <c r="BU426" s="51"/>
      <c r="BV426" s="51"/>
      <c r="BW426" s="51"/>
      <c r="BX426" s="51"/>
      <c r="BY426" s="51"/>
      <c r="BZ426" s="51"/>
      <c r="CA426" s="51"/>
      <c r="CB426" s="51"/>
      <c r="CC426" s="51"/>
      <c r="CD426" s="51"/>
      <c r="CE426" s="51"/>
      <c r="CF426" s="51"/>
      <c r="CG426" s="51"/>
      <c r="CH426" s="51"/>
      <c r="CI426" s="51"/>
      <c r="CJ426" s="51"/>
      <c r="CK426" s="51"/>
      <c r="CL426" s="51"/>
      <c r="CM426" s="51"/>
      <c r="CN426" s="51"/>
      <c r="CO426" s="51"/>
      <c r="CP426" s="51"/>
      <c r="CQ426" s="51"/>
      <c r="CR426" s="51"/>
      <c r="CS426" s="51"/>
      <c r="CT426" s="51"/>
      <c r="CU426" s="51"/>
      <c r="CV426" s="51"/>
      <c r="CW426" s="51"/>
      <c r="CX426" s="51"/>
      <c r="CY426" s="51"/>
      <c r="CZ426" s="51"/>
      <c r="DA426" s="51"/>
      <c r="DB426" s="51"/>
      <c r="DC426" s="51"/>
      <c r="DD426" s="51"/>
      <c r="DE426" s="51"/>
      <c r="DF426" s="51"/>
      <c r="DG426" s="51"/>
    </row>
    <row r="427">
      <c r="A427" s="51"/>
      <c r="B427" s="136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51"/>
      <c r="BS427" s="51"/>
      <c r="BT427" s="51"/>
      <c r="BU427" s="51"/>
      <c r="BV427" s="51"/>
      <c r="BW427" s="51"/>
      <c r="BX427" s="51"/>
      <c r="BY427" s="51"/>
      <c r="BZ427" s="51"/>
      <c r="CA427" s="51"/>
      <c r="CB427" s="51"/>
      <c r="CC427" s="51"/>
      <c r="CD427" s="51"/>
      <c r="CE427" s="51"/>
      <c r="CF427" s="51"/>
      <c r="CG427" s="51"/>
      <c r="CH427" s="51"/>
      <c r="CI427" s="51"/>
      <c r="CJ427" s="51"/>
      <c r="CK427" s="51"/>
      <c r="CL427" s="51"/>
      <c r="CM427" s="51"/>
      <c r="CN427" s="51"/>
      <c r="CO427" s="51"/>
      <c r="CP427" s="51"/>
      <c r="CQ427" s="51"/>
      <c r="CR427" s="51"/>
      <c r="CS427" s="51"/>
      <c r="CT427" s="51"/>
      <c r="CU427" s="51"/>
      <c r="CV427" s="51"/>
      <c r="CW427" s="51"/>
      <c r="CX427" s="51"/>
      <c r="CY427" s="51"/>
      <c r="CZ427" s="51"/>
      <c r="DA427" s="51"/>
      <c r="DB427" s="51"/>
      <c r="DC427" s="51"/>
      <c r="DD427" s="51"/>
      <c r="DE427" s="51"/>
      <c r="DF427" s="51"/>
      <c r="DG427" s="51"/>
    </row>
    <row r="428">
      <c r="A428" s="51"/>
      <c r="B428" s="136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  <c r="CC428" s="51"/>
      <c r="CD428" s="51"/>
      <c r="CE428" s="51"/>
      <c r="CF428" s="51"/>
      <c r="CG428" s="51"/>
      <c r="CH428" s="51"/>
      <c r="CI428" s="51"/>
      <c r="CJ428" s="51"/>
      <c r="CK428" s="51"/>
      <c r="CL428" s="51"/>
      <c r="CM428" s="51"/>
      <c r="CN428" s="51"/>
      <c r="CO428" s="51"/>
      <c r="CP428" s="51"/>
      <c r="CQ428" s="51"/>
      <c r="CR428" s="51"/>
      <c r="CS428" s="51"/>
      <c r="CT428" s="51"/>
      <c r="CU428" s="51"/>
      <c r="CV428" s="51"/>
      <c r="CW428" s="51"/>
      <c r="CX428" s="51"/>
      <c r="CY428" s="51"/>
      <c r="CZ428" s="51"/>
      <c r="DA428" s="51"/>
      <c r="DB428" s="51"/>
      <c r="DC428" s="51"/>
      <c r="DD428" s="51"/>
      <c r="DE428" s="51"/>
      <c r="DF428" s="51"/>
      <c r="DG428" s="51"/>
    </row>
    <row r="429">
      <c r="A429" s="51"/>
      <c r="B429" s="136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  <c r="CC429" s="51"/>
      <c r="CD429" s="51"/>
      <c r="CE429" s="51"/>
      <c r="CF429" s="51"/>
      <c r="CG429" s="51"/>
      <c r="CH429" s="51"/>
      <c r="CI429" s="51"/>
      <c r="CJ429" s="51"/>
      <c r="CK429" s="51"/>
      <c r="CL429" s="51"/>
      <c r="CM429" s="51"/>
      <c r="CN429" s="51"/>
      <c r="CO429" s="51"/>
      <c r="CP429" s="51"/>
      <c r="CQ429" s="51"/>
      <c r="CR429" s="51"/>
      <c r="CS429" s="51"/>
      <c r="CT429" s="51"/>
      <c r="CU429" s="51"/>
      <c r="CV429" s="51"/>
      <c r="CW429" s="51"/>
      <c r="CX429" s="51"/>
      <c r="CY429" s="51"/>
      <c r="CZ429" s="51"/>
      <c r="DA429" s="51"/>
      <c r="DB429" s="51"/>
      <c r="DC429" s="51"/>
      <c r="DD429" s="51"/>
      <c r="DE429" s="51"/>
      <c r="DF429" s="51"/>
      <c r="DG429" s="51"/>
    </row>
    <row r="430">
      <c r="A430" s="51"/>
      <c r="B430" s="136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  <c r="BR430" s="51"/>
      <c r="BS430" s="51"/>
      <c r="BT430" s="51"/>
      <c r="BU430" s="51"/>
      <c r="BV430" s="51"/>
      <c r="BW430" s="51"/>
      <c r="BX430" s="51"/>
      <c r="BY430" s="51"/>
      <c r="BZ430" s="51"/>
      <c r="CA430" s="51"/>
      <c r="CB430" s="51"/>
      <c r="CC430" s="51"/>
      <c r="CD430" s="51"/>
      <c r="CE430" s="51"/>
      <c r="CF430" s="51"/>
      <c r="CG430" s="51"/>
      <c r="CH430" s="51"/>
      <c r="CI430" s="51"/>
      <c r="CJ430" s="51"/>
      <c r="CK430" s="51"/>
      <c r="CL430" s="51"/>
      <c r="CM430" s="51"/>
      <c r="CN430" s="51"/>
      <c r="CO430" s="51"/>
      <c r="CP430" s="51"/>
      <c r="CQ430" s="51"/>
      <c r="CR430" s="51"/>
      <c r="CS430" s="51"/>
      <c r="CT430" s="51"/>
      <c r="CU430" s="51"/>
      <c r="CV430" s="51"/>
      <c r="CW430" s="51"/>
      <c r="CX430" s="51"/>
      <c r="CY430" s="51"/>
      <c r="CZ430" s="51"/>
      <c r="DA430" s="51"/>
      <c r="DB430" s="51"/>
      <c r="DC430" s="51"/>
      <c r="DD430" s="51"/>
      <c r="DE430" s="51"/>
      <c r="DF430" s="51"/>
      <c r="DG430" s="51"/>
    </row>
    <row r="431">
      <c r="A431" s="51"/>
      <c r="B431" s="136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  <c r="BT431" s="51"/>
      <c r="BU431" s="51"/>
      <c r="BV431" s="51"/>
      <c r="BW431" s="51"/>
      <c r="BX431" s="51"/>
      <c r="BY431" s="51"/>
      <c r="BZ431" s="51"/>
      <c r="CA431" s="51"/>
      <c r="CB431" s="51"/>
      <c r="CC431" s="51"/>
      <c r="CD431" s="51"/>
      <c r="CE431" s="51"/>
      <c r="CF431" s="51"/>
      <c r="CG431" s="51"/>
      <c r="CH431" s="51"/>
      <c r="CI431" s="51"/>
      <c r="CJ431" s="51"/>
      <c r="CK431" s="51"/>
      <c r="CL431" s="51"/>
      <c r="CM431" s="51"/>
      <c r="CN431" s="51"/>
      <c r="CO431" s="51"/>
      <c r="CP431" s="51"/>
      <c r="CQ431" s="51"/>
      <c r="CR431" s="51"/>
      <c r="CS431" s="51"/>
      <c r="CT431" s="51"/>
      <c r="CU431" s="51"/>
      <c r="CV431" s="51"/>
      <c r="CW431" s="51"/>
      <c r="CX431" s="51"/>
      <c r="CY431" s="51"/>
      <c r="CZ431" s="51"/>
      <c r="DA431" s="51"/>
      <c r="DB431" s="51"/>
      <c r="DC431" s="51"/>
      <c r="DD431" s="51"/>
      <c r="DE431" s="51"/>
      <c r="DF431" s="51"/>
      <c r="DG431" s="51"/>
    </row>
    <row r="432">
      <c r="A432" s="51"/>
      <c r="B432" s="136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  <c r="BR432" s="51"/>
      <c r="BS432" s="51"/>
      <c r="BT432" s="51"/>
      <c r="BU432" s="51"/>
      <c r="BV432" s="51"/>
      <c r="BW432" s="51"/>
      <c r="BX432" s="51"/>
      <c r="BY432" s="51"/>
      <c r="BZ432" s="51"/>
      <c r="CA432" s="51"/>
      <c r="CB432" s="51"/>
      <c r="CC432" s="51"/>
      <c r="CD432" s="51"/>
      <c r="CE432" s="51"/>
      <c r="CF432" s="51"/>
      <c r="CG432" s="51"/>
      <c r="CH432" s="51"/>
      <c r="CI432" s="51"/>
      <c r="CJ432" s="51"/>
      <c r="CK432" s="51"/>
      <c r="CL432" s="51"/>
      <c r="CM432" s="51"/>
      <c r="CN432" s="51"/>
      <c r="CO432" s="51"/>
      <c r="CP432" s="51"/>
      <c r="CQ432" s="51"/>
      <c r="CR432" s="51"/>
      <c r="CS432" s="51"/>
      <c r="CT432" s="51"/>
      <c r="CU432" s="51"/>
      <c r="CV432" s="51"/>
      <c r="CW432" s="51"/>
      <c r="CX432" s="51"/>
      <c r="CY432" s="51"/>
      <c r="CZ432" s="51"/>
      <c r="DA432" s="51"/>
      <c r="DB432" s="51"/>
      <c r="DC432" s="51"/>
      <c r="DD432" s="51"/>
      <c r="DE432" s="51"/>
      <c r="DF432" s="51"/>
      <c r="DG432" s="51"/>
    </row>
    <row r="433">
      <c r="A433" s="51"/>
      <c r="B433" s="136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  <c r="BR433" s="51"/>
      <c r="BS433" s="51"/>
      <c r="BT433" s="51"/>
      <c r="BU433" s="51"/>
      <c r="BV433" s="51"/>
      <c r="BW433" s="51"/>
      <c r="BX433" s="51"/>
      <c r="BY433" s="51"/>
      <c r="BZ433" s="51"/>
      <c r="CA433" s="51"/>
      <c r="CB433" s="51"/>
      <c r="CC433" s="51"/>
      <c r="CD433" s="51"/>
      <c r="CE433" s="51"/>
      <c r="CF433" s="51"/>
      <c r="CG433" s="51"/>
      <c r="CH433" s="51"/>
      <c r="CI433" s="51"/>
      <c r="CJ433" s="51"/>
      <c r="CK433" s="51"/>
      <c r="CL433" s="51"/>
      <c r="CM433" s="51"/>
      <c r="CN433" s="51"/>
      <c r="CO433" s="51"/>
      <c r="CP433" s="51"/>
      <c r="CQ433" s="51"/>
      <c r="CR433" s="51"/>
      <c r="CS433" s="51"/>
      <c r="CT433" s="51"/>
      <c r="CU433" s="51"/>
      <c r="CV433" s="51"/>
      <c r="CW433" s="51"/>
      <c r="CX433" s="51"/>
      <c r="CY433" s="51"/>
      <c r="CZ433" s="51"/>
      <c r="DA433" s="51"/>
      <c r="DB433" s="51"/>
      <c r="DC433" s="51"/>
      <c r="DD433" s="51"/>
      <c r="DE433" s="51"/>
      <c r="DF433" s="51"/>
      <c r="DG433" s="51"/>
    </row>
    <row r="434">
      <c r="A434" s="51"/>
      <c r="B434" s="136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  <c r="BR434" s="51"/>
      <c r="BS434" s="51"/>
      <c r="BT434" s="51"/>
      <c r="BU434" s="51"/>
      <c r="BV434" s="51"/>
      <c r="BW434" s="51"/>
      <c r="BX434" s="51"/>
      <c r="BY434" s="51"/>
      <c r="BZ434" s="51"/>
      <c r="CA434" s="51"/>
      <c r="CB434" s="51"/>
      <c r="CC434" s="51"/>
      <c r="CD434" s="51"/>
      <c r="CE434" s="51"/>
      <c r="CF434" s="51"/>
      <c r="CG434" s="51"/>
      <c r="CH434" s="51"/>
      <c r="CI434" s="51"/>
      <c r="CJ434" s="51"/>
      <c r="CK434" s="51"/>
      <c r="CL434" s="51"/>
      <c r="CM434" s="51"/>
      <c r="CN434" s="51"/>
      <c r="CO434" s="51"/>
      <c r="CP434" s="51"/>
      <c r="CQ434" s="51"/>
      <c r="CR434" s="51"/>
      <c r="CS434" s="51"/>
      <c r="CT434" s="51"/>
      <c r="CU434" s="51"/>
      <c r="CV434" s="51"/>
      <c r="CW434" s="51"/>
      <c r="CX434" s="51"/>
      <c r="CY434" s="51"/>
      <c r="CZ434" s="51"/>
      <c r="DA434" s="51"/>
      <c r="DB434" s="51"/>
      <c r="DC434" s="51"/>
      <c r="DD434" s="51"/>
      <c r="DE434" s="51"/>
      <c r="DF434" s="51"/>
      <c r="DG434" s="51"/>
    </row>
    <row r="435">
      <c r="A435" s="51"/>
      <c r="B435" s="136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  <c r="BR435" s="51"/>
      <c r="BS435" s="51"/>
      <c r="BT435" s="51"/>
      <c r="BU435" s="51"/>
      <c r="BV435" s="51"/>
      <c r="BW435" s="51"/>
      <c r="BX435" s="51"/>
      <c r="BY435" s="51"/>
      <c r="BZ435" s="51"/>
      <c r="CA435" s="51"/>
      <c r="CB435" s="51"/>
      <c r="CC435" s="51"/>
      <c r="CD435" s="51"/>
      <c r="CE435" s="51"/>
      <c r="CF435" s="51"/>
      <c r="CG435" s="51"/>
      <c r="CH435" s="51"/>
      <c r="CI435" s="51"/>
      <c r="CJ435" s="51"/>
      <c r="CK435" s="51"/>
      <c r="CL435" s="51"/>
      <c r="CM435" s="51"/>
      <c r="CN435" s="51"/>
      <c r="CO435" s="51"/>
      <c r="CP435" s="51"/>
      <c r="CQ435" s="51"/>
      <c r="CR435" s="51"/>
      <c r="CS435" s="51"/>
      <c r="CT435" s="51"/>
      <c r="CU435" s="51"/>
      <c r="CV435" s="51"/>
      <c r="CW435" s="51"/>
      <c r="CX435" s="51"/>
      <c r="CY435" s="51"/>
      <c r="CZ435" s="51"/>
      <c r="DA435" s="51"/>
      <c r="DB435" s="51"/>
      <c r="DC435" s="51"/>
      <c r="DD435" s="51"/>
      <c r="DE435" s="51"/>
      <c r="DF435" s="51"/>
      <c r="DG435" s="51"/>
    </row>
    <row r="436">
      <c r="A436" s="51"/>
      <c r="B436" s="136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  <c r="BR436" s="51"/>
      <c r="BS436" s="51"/>
      <c r="BT436" s="51"/>
      <c r="BU436" s="51"/>
      <c r="BV436" s="51"/>
      <c r="BW436" s="51"/>
      <c r="BX436" s="51"/>
      <c r="BY436" s="51"/>
      <c r="BZ436" s="51"/>
      <c r="CA436" s="51"/>
      <c r="CB436" s="51"/>
      <c r="CC436" s="51"/>
      <c r="CD436" s="51"/>
      <c r="CE436" s="51"/>
      <c r="CF436" s="51"/>
      <c r="CG436" s="51"/>
      <c r="CH436" s="51"/>
      <c r="CI436" s="51"/>
      <c r="CJ436" s="51"/>
      <c r="CK436" s="51"/>
      <c r="CL436" s="51"/>
      <c r="CM436" s="51"/>
      <c r="CN436" s="51"/>
      <c r="CO436" s="51"/>
      <c r="CP436" s="51"/>
      <c r="CQ436" s="51"/>
      <c r="CR436" s="51"/>
      <c r="CS436" s="51"/>
      <c r="CT436" s="51"/>
      <c r="CU436" s="51"/>
      <c r="CV436" s="51"/>
      <c r="CW436" s="51"/>
      <c r="CX436" s="51"/>
      <c r="CY436" s="51"/>
      <c r="CZ436" s="51"/>
      <c r="DA436" s="51"/>
      <c r="DB436" s="51"/>
      <c r="DC436" s="51"/>
      <c r="DD436" s="51"/>
      <c r="DE436" s="51"/>
      <c r="DF436" s="51"/>
      <c r="DG436" s="51"/>
    </row>
    <row r="437">
      <c r="A437" s="51"/>
      <c r="B437" s="136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  <c r="BR437" s="51"/>
      <c r="BS437" s="51"/>
      <c r="BT437" s="51"/>
      <c r="BU437" s="51"/>
      <c r="BV437" s="51"/>
      <c r="BW437" s="51"/>
      <c r="BX437" s="51"/>
      <c r="BY437" s="51"/>
      <c r="BZ437" s="51"/>
      <c r="CA437" s="51"/>
      <c r="CB437" s="51"/>
      <c r="CC437" s="51"/>
      <c r="CD437" s="51"/>
      <c r="CE437" s="51"/>
      <c r="CF437" s="51"/>
      <c r="CG437" s="51"/>
      <c r="CH437" s="51"/>
      <c r="CI437" s="51"/>
      <c r="CJ437" s="51"/>
      <c r="CK437" s="51"/>
      <c r="CL437" s="51"/>
      <c r="CM437" s="51"/>
      <c r="CN437" s="51"/>
      <c r="CO437" s="51"/>
      <c r="CP437" s="51"/>
      <c r="CQ437" s="51"/>
      <c r="CR437" s="51"/>
      <c r="CS437" s="51"/>
      <c r="CT437" s="51"/>
      <c r="CU437" s="51"/>
      <c r="CV437" s="51"/>
      <c r="CW437" s="51"/>
      <c r="CX437" s="51"/>
      <c r="CY437" s="51"/>
      <c r="CZ437" s="51"/>
      <c r="DA437" s="51"/>
      <c r="DB437" s="51"/>
      <c r="DC437" s="51"/>
      <c r="DD437" s="51"/>
      <c r="DE437" s="51"/>
      <c r="DF437" s="51"/>
      <c r="DG437" s="51"/>
    </row>
    <row r="438">
      <c r="A438" s="51"/>
      <c r="B438" s="136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51"/>
      <c r="BS438" s="51"/>
      <c r="BT438" s="51"/>
      <c r="BU438" s="51"/>
      <c r="BV438" s="51"/>
      <c r="BW438" s="51"/>
      <c r="BX438" s="51"/>
      <c r="BY438" s="51"/>
      <c r="BZ438" s="51"/>
      <c r="CA438" s="51"/>
      <c r="CB438" s="51"/>
      <c r="CC438" s="51"/>
      <c r="CD438" s="51"/>
      <c r="CE438" s="51"/>
      <c r="CF438" s="51"/>
      <c r="CG438" s="51"/>
      <c r="CH438" s="51"/>
      <c r="CI438" s="51"/>
      <c r="CJ438" s="51"/>
      <c r="CK438" s="51"/>
      <c r="CL438" s="51"/>
      <c r="CM438" s="51"/>
      <c r="CN438" s="51"/>
      <c r="CO438" s="51"/>
      <c r="CP438" s="51"/>
      <c r="CQ438" s="51"/>
      <c r="CR438" s="51"/>
      <c r="CS438" s="51"/>
      <c r="CT438" s="51"/>
      <c r="CU438" s="51"/>
      <c r="CV438" s="51"/>
      <c r="CW438" s="51"/>
      <c r="CX438" s="51"/>
      <c r="CY438" s="51"/>
      <c r="CZ438" s="51"/>
      <c r="DA438" s="51"/>
      <c r="DB438" s="51"/>
      <c r="DC438" s="51"/>
      <c r="DD438" s="51"/>
      <c r="DE438" s="51"/>
      <c r="DF438" s="51"/>
      <c r="DG438" s="51"/>
    </row>
    <row r="439">
      <c r="A439" s="51"/>
      <c r="B439" s="136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51"/>
      <c r="BS439" s="51"/>
      <c r="BT439" s="51"/>
      <c r="BU439" s="51"/>
      <c r="BV439" s="51"/>
      <c r="BW439" s="51"/>
      <c r="BX439" s="51"/>
      <c r="BY439" s="51"/>
      <c r="BZ439" s="51"/>
      <c r="CA439" s="51"/>
      <c r="CB439" s="51"/>
      <c r="CC439" s="51"/>
      <c r="CD439" s="51"/>
      <c r="CE439" s="51"/>
      <c r="CF439" s="51"/>
      <c r="CG439" s="51"/>
      <c r="CH439" s="51"/>
      <c r="CI439" s="51"/>
      <c r="CJ439" s="51"/>
      <c r="CK439" s="51"/>
      <c r="CL439" s="51"/>
      <c r="CM439" s="51"/>
      <c r="CN439" s="51"/>
      <c r="CO439" s="51"/>
      <c r="CP439" s="51"/>
      <c r="CQ439" s="51"/>
      <c r="CR439" s="51"/>
      <c r="CS439" s="51"/>
      <c r="CT439" s="51"/>
      <c r="CU439" s="51"/>
      <c r="CV439" s="51"/>
      <c r="CW439" s="51"/>
      <c r="CX439" s="51"/>
      <c r="CY439" s="51"/>
      <c r="CZ439" s="51"/>
      <c r="DA439" s="51"/>
      <c r="DB439" s="51"/>
      <c r="DC439" s="51"/>
      <c r="DD439" s="51"/>
      <c r="DE439" s="51"/>
      <c r="DF439" s="51"/>
      <c r="DG439" s="51"/>
    </row>
    <row r="440">
      <c r="A440" s="51"/>
      <c r="B440" s="136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  <c r="BR440" s="51"/>
      <c r="BS440" s="51"/>
      <c r="BT440" s="51"/>
      <c r="BU440" s="51"/>
      <c r="BV440" s="51"/>
      <c r="BW440" s="51"/>
      <c r="BX440" s="51"/>
      <c r="BY440" s="51"/>
      <c r="BZ440" s="51"/>
      <c r="CA440" s="51"/>
      <c r="CB440" s="51"/>
      <c r="CC440" s="51"/>
      <c r="CD440" s="51"/>
      <c r="CE440" s="51"/>
      <c r="CF440" s="51"/>
      <c r="CG440" s="51"/>
      <c r="CH440" s="51"/>
      <c r="CI440" s="51"/>
      <c r="CJ440" s="51"/>
      <c r="CK440" s="51"/>
      <c r="CL440" s="51"/>
      <c r="CM440" s="51"/>
      <c r="CN440" s="51"/>
      <c r="CO440" s="51"/>
      <c r="CP440" s="51"/>
      <c r="CQ440" s="51"/>
      <c r="CR440" s="51"/>
      <c r="CS440" s="51"/>
      <c r="CT440" s="51"/>
      <c r="CU440" s="51"/>
      <c r="CV440" s="51"/>
      <c r="CW440" s="51"/>
      <c r="CX440" s="51"/>
      <c r="CY440" s="51"/>
      <c r="CZ440" s="51"/>
      <c r="DA440" s="51"/>
      <c r="DB440" s="51"/>
      <c r="DC440" s="51"/>
      <c r="DD440" s="51"/>
      <c r="DE440" s="51"/>
      <c r="DF440" s="51"/>
      <c r="DG440" s="51"/>
    </row>
    <row r="441">
      <c r="A441" s="51"/>
      <c r="B441" s="136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51"/>
      <c r="BS441" s="51"/>
      <c r="BT441" s="51"/>
      <c r="BU441" s="51"/>
      <c r="BV441" s="51"/>
      <c r="BW441" s="51"/>
      <c r="BX441" s="51"/>
      <c r="BY441" s="51"/>
      <c r="BZ441" s="51"/>
      <c r="CA441" s="51"/>
      <c r="CB441" s="51"/>
      <c r="CC441" s="51"/>
      <c r="CD441" s="51"/>
      <c r="CE441" s="51"/>
      <c r="CF441" s="51"/>
      <c r="CG441" s="51"/>
      <c r="CH441" s="51"/>
      <c r="CI441" s="51"/>
      <c r="CJ441" s="51"/>
      <c r="CK441" s="51"/>
      <c r="CL441" s="51"/>
      <c r="CM441" s="51"/>
      <c r="CN441" s="51"/>
      <c r="CO441" s="51"/>
      <c r="CP441" s="51"/>
      <c r="CQ441" s="51"/>
      <c r="CR441" s="51"/>
      <c r="CS441" s="51"/>
      <c r="CT441" s="51"/>
      <c r="CU441" s="51"/>
      <c r="CV441" s="51"/>
      <c r="CW441" s="51"/>
      <c r="CX441" s="51"/>
      <c r="CY441" s="51"/>
      <c r="CZ441" s="51"/>
      <c r="DA441" s="51"/>
      <c r="DB441" s="51"/>
      <c r="DC441" s="51"/>
      <c r="DD441" s="51"/>
      <c r="DE441" s="51"/>
      <c r="DF441" s="51"/>
      <c r="DG441" s="51"/>
    </row>
    <row r="442">
      <c r="A442" s="51"/>
      <c r="B442" s="136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51"/>
      <c r="BS442" s="51"/>
      <c r="BT442" s="51"/>
      <c r="BU442" s="51"/>
      <c r="BV442" s="51"/>
      <c r="BW442" s="51"/>
      <c r="BX442" s="51"/>
      <c r="BY442" s="51"/>
      <c r="BZ442" s="51"/>
      <c r="CA442" s="51"/>
      <c r="CB442" s="51"/>
      <c r="CC442" s="51"/>
      <c r="CD442" s="51"/>
      <c r="CE442" s="51"/>
      <c r="CF442" s="51"/>
      <c r="CG442" s="51"/>
      <c r="CH442" s="51"/>
      <c r="CI442" s="51"/>
      <c r="CJ442" s="51"/>
      <c r="CK442" s="51"/>
      <c r="CL442" s="51"/>
      <c r="CM442" s="51"/>
      <c r="CN442" s="51"/>
      <c r="CO442" s="51"/>
      <c r="CP442" s="51"/>
      <c r="CQ442" s="51"/>
      <c r="CR442" s="51"/>
      <c r="CS442" s="51"/>
      <c r="CT442" s="51"/>
      <c r="CU442" s="51"/>
      <c r="CV442" s="51"/>
      <c r="CW442" s="51"/>
      <c r="CX442" s="51"/>
      <c r="CY442" s="51"/>
      <c r="CZ442" s="51"/>
      <c r="DA442" s="51"/>
      <c r="DB442" s="51"/>
      <c r="DC442" s="51"/>
      <c r="DD442" s="51"/>
      <c r="DE442" s="51"/>
      <c r="DF442" s="51"/>
      <c r="DG442" s="51"/>
    </row>
    <row r="443">
      <c r="A443" s="51"/>
      <c r="B443" s="136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  <c r="BR443" s="51"/>
      <c r="BS443" s="51"/>
      <c r="BT443" s="51"/>
      <c r="BU443" s="51"/>
      <c r="BV443" s="51"/>
      <c r="BW443" s="51"/>
      <c r="BX443" s="51"/>
      <c r="BY443" s="51"/>
      <c r="BZ443" s="51"/>
      <c r="CA443" s="51"/>
      <c r="CB443" s="51"/>
      <c r="CC443" s="51"/>
      <c r="CD443" s="51"/>
      <c r="CE443" s="51"/>
      <c r="CF443" s="51"/>
      <c r="CG443" s="51"/>
      <c r="CH443" s="51"/>
      <c r="CI443" s="51"/>
      <c r="CJ443" s="51"/>
      <c r="CK443" s="51"/>
      <c r="CL443" s="51"/>
      <c r="CM443" s="51"/>
      <c r="CN443" s="51"/>
      <c r="CO443" s="51"/>
      <c r="CP443" s="51"/>
      <c r="CQ443" s="51"/>
      <c r="CR443" s="51"/>
      <c r="CS443" s="51"/>
      <c r="CT443" s="51"/>
      <c r="CU443" s="51"/>
      <c r="CV443" s="51"/>
      <c r="CW443" s="51"/>
      <c r="CX443" s="51"/>
      <c r="CY443" s="51"/>
      <c r="CZ443" s="51"/>
      <c r="DA443" s="51"/>
      <c r="DB443" s="51"/>
      <c r="DC443" s="51"/>
      <c r="DD443" s="51"/>
      <c r="DE443" s="51"/>
      <c r="DF443" s="51"/>
      <c r="DG443" s="51"/>
    </row>
    <row r="444">
      <c r="A444" s="51"/>
      <c r="B444" s="136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  <c r="BR444" s="51"/>
      <c r="BS444" s="51"/>
      <c r="BT444" s="51"/>
      <c r="BU444" s="51"/>
      <c r="BV444" s="51"/>
      <c r="BW444" s="51"/>
      <c r="BX444" s="51"/>
      <c r="BY444" s="51"/>
      <c r="BZ444" s="51"/>
      <c r="CA444" s="51"/>
      <c r="CB444" s="51"/>
      <c r="CC444" s="51"/>
      <c r="CD444" s="51"/>
      <c r="CE444" s="51"/>
      <c r="CF444" s="51"/>
      <c r="CG444" s="51"/>
      <c r="CH444" s="51"/>
      <c r="CI444" s="51"/>
      <c r="CJ444" s="51"/>
      <c r="CK444" s="51"/>
      <c r="CL444" s="51"/>
      <c r="CM444" s="51"/>
      <c r="CN444" s="51"/>
      <c r="CO444" s="51"/>
      <c r="CP444" s="51"/>
      <c r="CQ444" s="51"/>
      <c r="CR444" s="51"/>
      <c r="CS444" s="51"/>
      <c r="CT444" s="51"/>
      <c r="CU444" s="51"/>
      <c r="CV444" s="51"/>
      <c r="CW444" s="51"/>
      <c r="CX444" s="51"/>
      <c r="CY444" s="51"/>
      <c r="CZ444" s="51"/>
      <c r="DA444" s="51"/>
      <c r="DB444" s="51"/>
      <c r="DC444" s="51"/>
      <c r="DD444" s="51"/>
      <c r="DE444" s="51"/>
      <c r="DF444" s="51"/>
      <c r="DG444" s="51"/>
    </row>
    <row r="445">
      <c r="A445" s="51"/>
      <c r="B445" s="136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  <c r="BR445" s="51"/>
      <c r="BS445" s="51"/>
      <c r="BT445" s="51"/>
      <c r="BU445" s="51"/>
      <c r="BV445" s="51"/>
      <c r="BW445" s="51"/>
      <c r="BX445" s="51"/>
      <c r="BY445" s="51"/>
      <c r="BZ445" s="51"/>
      <c r="CA445" s="51"/>
      <c r="CB445" s="51"/>
      <c r="CC445" s="51"/>
      <c r="CD445" s="51"/>
      <c r="CE445" s="51"/>
      <c r="CF445" s="51"/>
      <c r="CG445" s="51"/>
      <c r="CH445" s="51"/>
      <c r="CI445" s="51"/>
      <c r="CJ445" s="51"/>
      <c r="CK445" s="51"/>
      <c r="CL445" s="51"/>
      <c r="CM445" s="51"/>
      <c r="CN445" s="51"/>
      <c r="CO445" s="51"/>
      <c r="CP445" s="51"/>
      <c r="CQ445" s="51"/>
      <c r="CR445" s="51"/>
      <c r="CS445" s="51"/>
      <c r="CT445" s="51"/>
      <c r="CU445" s="51"/>
      <c r="CV445" s="51"/>
      <c r="CW445" s="51"/>
      <c r="CX445" s="51"/>
      <c r="CY445" s="51"/>
      <c r="CZ445" s="51"/>
      <c r="DA445" s="51"/>
      <c r="DB445" s="51"/>
      <c r="DC445" s="51"/>
      <c r="DD445" s="51"/>
      <c r="DE445" s="51"/>
      <c r="DF445" s="51"/>
      <c r="DG445" s="51"/>
    </row>
    <row r="446">
      <c r="A446" s="51"/>
      <c r="B446" s="136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  <c r="BR446" s="51"/>
      <c r="BS446" s="51"/>
      <c r="BT446" s="51"/>
      <c r="BU446" s="51"/>
      <c r="BV446" s="51"/>
      <c r="BW446" s="51"/>
      <c r="BX446" s="51"/>
      <c r="BY446" s="51"/>
      <c r="BZ446" s="51"/>
      <c r="CA446" s="51"/>
      <c r="CB446" s="51"/>
      <c r="CC446" s="51"/>
      <c r="CD446" s="51"/>
      <c r="CE446" s="51"/>
      <c r="CF446" s="51"/>
      <c r="CG446" s="51"/>
      <c r="CH446" s="51"/>
      <c r="CI446" s="51"/>
      <c r="CJ446" s="51"/>
      <c r="CK446" s="51"/>
      <c r="CL446" s="51"/>
      <c r="CM446" s="51"/>
      <c r="CN446" s="51"/>
      <c r="CO446" s="51"/>
      <c r="CP446" s="51"/>
      <c r="CQ446" s="51"/>
      <c r="CR446" s="51"/>
      <c r="CS446" s="51"/>
      <c r="CT446" s="51"/>
      <c r="CU446" s="51"/>
      <c r="CV446" s="51"/>
      <c r="CW446" s="51"/>
      <c r="CX446" s="51"/>
      <c r="CY446" s="51"/>
      <c r="CZ446" s="51"/>
      <c r="DA446" s="51"/>
      <c r="DB446" s="51"/>
      <c r="DC446" s="51"/>
      <c r="DD446" s="51"/>
      <c r="DE446" s="51"/>
      <c r="DF446" s="51"/>
      <c r="DG446" s="51"/>
    </row>
    <row r="447">
      <c r="A447" s="51"/>
      <c r="B447" s="136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  <c r="BR447" s="51"/>
      <c r="BS447" s="51"/>
      <c r="BT447" s="51"/>
      <c r="BU447" s="51"/>
      <c r="BV447" s="51"/>
      <c r="BW447" s="51"/>
      <c r="BX447" s="51"/>
      <c r="BY447" s="51"/>
      <c r="BZ447" s="51"/>
      <c r="CA447" s="51"/>
      <c r="CB447" s="51"/>
      <c r="CC447" s="51"/>
      <c r="CD447" s="51"/>
      <c r="CE447" s="51"/>
      <c r="CF447" s="51"/>
      <c r="CG447" s="51"/>
      <c r="CH447" s="51"/>
      <c r="CI447" s="51"/>
      <c r="CJ447" s="51"/>
      <c r="CK447" s="51"/>
      <c r="CL447" s="51"/>
      <c r="CM447" s="51"/>
      <c r="CN447" s="51"/>
      <c r="CO447" s="51"/>
      <c r="CP447" s="51"/>
      <c r="CQ447" s="51"/>
      <c r="CR447" s="51"/>
      <c r="CS447" s="51"/>
      <c r="CT447" s="51"/>
      <c r="CU447" s="51"/>
      <c r="CV447" s="51"/>
      <c r="CW447" s="51"/>
      <c r="CX447" s="51"/>
      <c r="CY447" s="51"/>
      <c r="CZ447" s="51"/>
      <c r="DA447" s="51"/>
      <c r="DB447" s="51"/>
      <c r="DC447" s="51"/>
      <c r="DD447" s="51"/>
      <c r="DE447" s="51"/>
      <c r="DF447" s="51"/>
      <c r="DG447" s="51"/>
    </row>
    <row r="448">
      <c r="A448" s="51"/>
      <c r="B448" s="136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  <c r="BR448" s="51"/>
      <c r="BS448" s="51"/>
      <c r="BT448" s="51"/>
      <c r="BU448" s="51"/>
      <c r="BV448" s="51"/>
      <c r="BW448" s="51"/>
      <c r="BX448" s="51"/>
      <c r="BY448" s="51"/>
      <c r="BZ448" s="51"/>
      <c r="CA448" s="51"/>
      <c r="CB448" s="51"/>
      <c r="CC448" s="51"/>
      <c r="CD448" s="51"/>
      <c r="CE448" s="51"/>
      <c r="CF448" s="51"/>
      <c r="CG448" s="51"/>
      <c r="CH448" s="51"/>
      <c r="CI448" s="51"/>
      <c r="CJ448" s="51"/>
      <c r="CK448" s="51"/>
      <c r="CL448" s="51"/>
      <c r="CM448" s="51"/>
      <c r="CN448" s="51"/>
      <c r="CO448" s="51"/>
      <c r="CP448" s="51"/>
      <c r="CQ448" s="51"/>
      <c r="CR448" s="51"/>
      <c r="CS448" s="51"/>
      <c r="CT448" s="51"/>
      <c r="CU448" s="51"/>
      <c r="CV448" s="51"/>
      <c r="CW448" s="51"/>
      <c r="CX448" s="51"/>
      <c r="CY448" s="51"/>
      <c r="CZ448" s="51"/>
      <c r="DA448" s="51"/>
      <c r="DB448" s="51"/>
      <c r="DC448" s="51"/>
      <c r="DD448" s="51"/>
      <c r="DE448" s="51"/>
      <c r="DF448" s="51"/>
      <c r="DG448" s="51"/>
    </row>
    <row r="449">
      <c r="A449" s="51"/>
      <c r="B449" s="136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  <c r="BT449" s="51"/>
      <c r="BU449" s="51"/>
      <c r="BV449" s="51"/>
      <c r="BW449" s="51"/>
      <c r="BX449" s="51"/>
      <c r="BY449" s="51"/>
      <c r="BZ449" s="51"/>
      <c r="CA449" s="51"/>
      <c r="CB449" s="51"/>
      <c r="CC449" s="51"/>
      <c r="CD449" s="51"/>
      <c r="CE449" s="51"/>
      <c r="CF449" s="51"/>
      <c r="CG449" s="51"/>
      <c r="CH449" s="51"/>
      <c r="CI449" s="51"/>
      <c r="CJ449" s="51"/>
      <c r="CK449" s="51"/>
      <c r="CL449" s="51"/>
      <c r="CM449" s="51"/>
      <c r="CN449" s="51"/>
      <c r="CO449" s="51"/>
      <c r="CP449" s="51"/>
      <c r="CQ449" s="51"/>
      <c r="CR449" s="51"/>
      <c r="CS449" s="51"/>
      <c r="CT449" s="51"/>
      <c r="CU449" s="51"/>
      <c r="CV449" s="51"/>
      <c r="CW449" s="51"/>
      <c r="CX449" s="51"/>
      <c r="CY449" s="51"/>
      <c r="CZ449" s="51"/>
      <c r="DA449" s="51"/>
      <c r="DB449" s="51"/>
      <c r="DC449" s="51"/>
      <c r="DD449" s="51"/>
      <c r="DE449" s="51"/>
      <c r="DF449" s="51"/>
      <c r="DG449" s="51"/>
    </row>
    <row r="450">
      <c r="A450" s="51"/>
      <c r="B450" s="136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  <c r="BW450" s="51"/>
      <c r="BX450" s="51"/>
      <c r="BY450" s="51"/>
      <c r="BZ450" s="51"/>
      <c r="CA450" s="51"/>
      <c r="CB450" s="51"/>
      <c r="CC450" s="51"/>
      <c r="CD450" s="51"/>
      <c r="CE450" s="51"/>
      <c r="CF450" s="51"/>
      <c r="CG450" s="51"/>
      <c r="CH450" s="51"/>
      <c r="CI450" s="51"/>
      <c r="CJ450" s="51"/>
      <c r="CK450" s="51"/>
      <c r="CL450" s="51"/>
      <c r="CM450" s="51"/>
      <c r="CN450" s="51"/>
      <c r="CO450" s="51"/>
      <c r="CP450" s="51"/>
      <c r="CQ450" s="51"/>
      <c r="CR450" s="51"/>
      <c r="CS450" s="51"/>
      <c r="CT450" s="51"/>
      <c r="CU450" s="51"/>
      <c r="CV450" s="51"/>
      <c r="CW450" s="51"/>
      <c r="CX450" s="51"/>
      <c r="CY450" s="51"/>
      <c r="CZ450" s="51"/>
      <c r="DA450" s="51"/>
      <c r="DB450" s="51"/>
      <c r="DC450" s="51"/>
      <c r="DD450" s="51"/>
      <c r="DE450" s="51"/>
      <c r="DF450" s="51"/>
      <c r="DG450" s="51"/>
    </row>
    <row r="451">
      <c r="A451" s="51"/>
      <c r="B451" s="136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  <c r="BT451" s="51"/>
      <c r="BU451" s="51"/>
      <c r="BV451" s="51"/>
      <c r="BW451" s="51"/>
      <c r="BX451" s="51"/>
      <c r="BY451" s="51"/>
      <c r="BZ451" s="51"/>
      <c r="CA451" s="51"/>
      <c r="CB451" s="51"/>
      <c r="CC451" s="51"/>
      <c r="CD451" s="51"/>
      <c r="CE451" s="51"/>
      <c r="CF451" s="51"/>
      <c r="CG451" s="51"/>
      <c r="CH451" s="51"/>
      <c r="CI451" s="51"/>
      <c r="CJ451" s="51"/>
      <c r="CK451" s="51"/>
      <c r="CL451" s="51"/>
      <c r="CM451" s="51"/>
      <c r="CN451" s="51"/>
      <c r="CO451" s="51"/>
      <c r="CP451" s="51"/>
      <c r="CQ451" s="51"/>
      <c r="CR451" s="51"/>
      <c r="CS451" s="51"/>
      <c r="CT451" s="51"/>
      <c r="CU451" s="51"/>
      <c r="CV451" s="51"/>
      <c r="CW451" s="51"/>
      <c r="CX451" s="51"/>
      <c r="CY451" s="51"/>
      <c r="CZ451" s="51"/>
      <c r="DA451" s="51"/>
      <c r="DB451" s="51"/>
      <c r="DC451" s="51"/>
      <c r="DD451" s="51"/>
      <c r="DE451" s="51"/>
      <c r="DF451" s="51"/>
      <c r="DG451" s="51"/>
    </row>
    <row r="452">
      <c r="A452" s="51"/>
      <c r="B452" s="136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  <c r="BT452" s="51"/>
      <c r="BU452" s="51"/>
      <c r="BV452" s="51"/>
      <c r="BW452" s="51"/>
      <c r="BX452" s="51"/>
      <c r="BY452" s="51"/>
      <c r="BZ452" s="51"/>
      <c r="CA452" s="51"/>
      <c r="CB452" s="51"/>
      <c r="CC452" s="51"/>
      <c r="CD452" s="51"/>
      <c r="CE452" s="51"/>
      <c r="CF452" s="51"/>
      <c r="CG452" s="51"/>
      <c r="CH452" s="51"/>
      <c r="CI452" s="51"/>
      <c r="CJ452" s="51"/>
      <c r="CK452" s="51"/>
      <c r="CL452" s="51"/>
      <c r="CM452" s="51"/>
      <c r="CN452" s="51"/>
      <c r="CO452" s="51"/>
      <c r="CP452" s="51"/>
      <c r="CQ452" s="51"/>
      <c r="CR452" s="51"/>
      <c r="CS452" s="51"/>
      <c r="CT452" s="51"/>
      <c r="CU452" s="51"/>
      <c r="CV452" s="51"/>
      <c r="CW452" s="51"/>
      <c r="CX452" s="51"/>
      <c r="CY452" s="51"/>
      <c r="CZ452" s="51"/>
      <c r="DA452" s="51"/>
      <c r="DB452" s="51"/>
      <c r="DC452" s="51"/>
      <c r="DD452" s="51"/>
      <c r="DE452" s="51"/>
      <c r="DF452" s="51"/>
      <c r="DG452" s="51"/>
    </row>
    <row r="453">
      <c r="A453" s="51"/>
      <c r="B453" s="136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  <c r="BT453" s="51"/>
      <c r="BU453" s="51"/>
      <c r="BV453" s="51"/>
      <c r="BW453" s="51"/>
      <c r="BX453" s="51"/>
      <c r="BY453" s="51"/>
      <c r="BZ453" s="51"/>
      <c r="CA453" s="51"/>
      <c r="CB453" s="51"/>
      <c r="CC453" s="51"/>
      <c r="CD453" s="51"/>
      <c r="CE453" s="51"/>
      <c r="CF453" s="51"/>
      <c r="CG453" s="51"/>
      <c r="CH453" s="51"/>
      <c r="CI453" s="51"/>
      <c r="CJ453" s="51"/>
      <c r="CK453" s="51"/>
      <c r="CL453" s="51"/>
      <c r="CM453" s="51"/>
      <c r="CN453" s="51"/>
      <c r="CO453" s="51"/>
      <c r="CP453" s="51"/>
      <c r="CQ453" s="51"/>
      <c r="CR453" s="51"/>
      <c r="CS453" s="51"/>
      <c r="CT453" s="51"/>
      <c r="CU453" s="51"/>
      <c r="CV453" s="51"/>
      <c r="CW453" s="51"/>
      <c r="CX453" s="51"/>
      <c r="CY453" s="51"/>
      <c r="CZ453" s="51"/>
      <c r="DA453" s="51"/>
      <c r="DB453" s="51"/>
      <c r="DC453" s="51"/>
      <c r="DD453" s="51"/>
      <c r="DE453" s="51"/>
      <c r="DF453" s="51"/>
      <c r="DG453" s="51"/>
    </row>
    <row r="454">
      <c r="A454" s="51"/>
      <c r="B454" s="136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  <c r="BW454" s="51"/>
      <c r="BX454" s="51"/>
      <c r="BY454" s="51"/>
      <c r="BZ454" s="51"/>
      <c r="CA454" s="51"/>
      <c r="CB454" s="51"/>
      <c r="CC454" s="51"/>
      <c r="CD454" s="51"/>
      <c r="CE454" s="51"/>
      <c r="CF454" s="51"/>
      <c r="CG454" s="51"/>
      <c r="CH454" s="51"/>
      <c r="CI454" s="51"/>
      <c r="CJ454" s="51"/>
      <c r="CK454" s="51"/>
      <c r="CL454" s="51"/>
      <c r="CM454" s="51"/>
      <c r="CN454" s="51"/>
      <c r="CO454" s="51"/>
      <c r="CP454" s="51"/>
      <c r="CQ454" s="51"/>
      <c r="CR454" s="51"/>
      <c r="CS454" s="51"/>
      <c r="CT454" s="51"/>
      <c r="CU454" s="51"/>
      <c r="CV454" s="51"/>
      <c r="CW454" s="51"/>
      <c r="CX454" s="51"/>
      <c r="CY454" s="51"/>
      <c r="CZ454" s="51"/>
      <c r="DA454" s="51"/>
      <c r="DB454" s="51"/>
      <c r="DC454" s="51"/>
      <c r="DD454" s="51"/>
      <c r="DE454" s="51"/>
      <c r="DF454" s="51"/>
      <c r="DG454" s="51"/>
    </row>
    <row r="455">
      <c r="A455" s="51"/>
      <c r="B455" s="136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  <c r="BT455" s="51"/>
      <c r="BU455" s="51"/>
      <c r="BV455" s="51"/>
      <c r="BW455" s="51"/>
      <c r="BX455" s="51"/>
      <c r="BY455" s="51"/>
      <c r="BZ455" s="51"/>
      <c r="CA455" s="51"/>
      <c r="CB455" s="51"/>
      <c r="CC455" s="51"/>
      <c r="CD455" s="51"/>
      <c r="CE455" s="51"/>
      <c r="CF455" s="51"/>
      <c r="CG455" s="51"/>
      <c r="CH455" s="51"/>
      <c r="CI455" s="51"/>
      <c r="CJ455" s="51"/>
      <c r="CK455" s="51"/>
      <c r="CL455" s="51"/>
      <c r="CM455" s="51"/>
      <c r="CN455" s="51"/>
      <c r="CO455" s="51"/>
      <c r="CP455" s="51"/>
      <c r="CQ455" s="51"/>
      <c r="CR455" s="51"/>
      <c r="CS455" s="51"/>
      <c r="CT455" s="51"/>
      <c r="CU455" s="51"/>
      <c r="CV455" s="51"/>
      <c r="CW455" s="51"/>
      <c r="CX455" s="51"/>
      <c r="CY455" s="51"/>
      <c r="CZ455" s="51"/>
      <c r="DA455" s="51"/>
      <c r="DB455" s="51"/>
      <c r="DC455" s="51"/>
      <c r="DD455" s="51"/>
      <c r="DE455" s="51"/>
      <c r="DF455" s="51"/>
      <c r="DG455" s="51"/>
    </row>
    <row r="456">
      <c r="A456" s="51"/>
      <c r="B456" s="136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  <c r="BT456" s="51"/>
      <c r="BU456" s="51"/>
      <c r="BV456" s="51"/>
      <c r="BW456" s="51"/>
      <c r="BX456" s="51"/>
      <c r="BY456" s="51"/>
      <c r="BZ456" s="51"/>
      <c r="CA456" s="51"/>
      <c r="CB456" s="51"/>
      <c r="CC456" s="51"/>
      <c r="CD456" s="51"/>
      <c r="CE456" s="51"/>
      <c r="CF456" s="51"/>
      <c r="CG456" s="51"/>
      <c r="CH456" s="51"/>
      <c r="CI456" s="51"/>
      <c r="CJ456" s="51"/>
      <c r="CK456" s="51"/>
      <c r="CL456" s="51"/>
      <c r="CM456" s="51"/>
      <c r="CN456" s="51"/>
      <c r="CO456" s="51"/>
      <c r="CP456" s="51"/>
      <c r="CQ456" s="51"/>
      <c r="CR456" s="51"/>
      <c r="CS456" s="51"/>
      <c r="CT456" s="51"/>
      <c r="CU456" s="51"/>
      <c r="CV456" s="51"/>
      <c r="CW456" s="51"/>
      <c r="CX456" s="51"/>
      <c r="CY456" s="51"/>
      <c r="CZ456" s="51"/>
      <c r="DA456" s="51"/>
      <c r="DB456" s="51"/>
      <c r="DC456" s="51"/>
      <c r="DD456" s="51"/>
      <c r="DE456" s="51"/>
      <c r="DF456" s="51"/>
      <c r="DG456" s="51"/>
    </row>
    <row r="457">
      <c r="A457" s="51"/>
      <c r="B457" s="136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  <c r="BT457" s="51"/>
      <c r="BU457" s="51"/>
      <c r="BV457" s="51"/>
      <c r="BW457" s="51"/>
      <c r="BX457" s="51"/>
      <c r="BY457" s="51"/>
      <c r="BZ457" s="51"/>
      <c r="CA457" s="51"/>
      <c r="CB457" s="51"/>
      <c r="CC457" s="51"/>
      <c r="CD457" s="51"/>
      <c r="CE457" s="51"/>
      <c r="CF457" s="51"/>
      <c r="CG457" s="51"/>
      <c r="CH457" s="51"/>
      <c r="CI457" s="51"/>
      <c r="CJ457" s="51"/>
      <c r="CK457" s="51"/>
      <c r="CL457" s="51"/>
      <c r="CM457" s="51"/>
      <c r="CN457" s="51"/>
      <c r="CO457" s="51"/>
      <c r="CP457" s="51"/>
      <c r="CQ457" s="51"/>
      <c r="CR457" s="51"/>
      <c r="CS457" s="51"/>
      <c r="CT457" s="51"/>
      <c r="CU457" s="51"/>
      <c r="CV457" s="51"/>
      <c r="CW457" s="51"/>
      <c r="CX457" s="51"/>
      <c r="CY457" s="51"/>
      <c r="CZ457" s="51"/>
      <c r="DA457" s="51"/>
      <c r="DB457" s="51"/>
      <c r="DC457" s="51"/>
      <c r="DD457" s="51"/>
      <c r="DE457" s="51"/>
      <c r="DF457" s="51"/>
      <c r="DG457" s="51"/>
    </row>
    <row r="458">
      <c r="A458" s="51"/>
      <c r="B458" s="136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  <c r="BW458" s="51"/>
      <c r="BX458" s="51"/>
      <c r="BY458" s="51"/>
      <c r="BZ458" s="51"/>
      <c r="CA458" s="51"/>
      <c r="CB458" s="51"/>
      <c r="CC458" s="51"/>
      <c r="CD458" s="51"/>
      <c r="CE458" s="51"/>
      <c r="CF458" s="51"/>
      <c r="CG458" s="51"/>
      <c r="CH458" s="51"/>
      <c r="CI458" s="51"/>
      <c r="CJ458" s="51"/>
      <c r="CK458" s="51"/>
      <c r="CL458" s="51"/>
      <c r="CM458" s="51"/>
      <c r="CN458" s="51"/>
      <c r="CO458" s="51"/>
      <c r="CP458" s="51"/>
      <c r="CQ458" s="51"/>
      <c r="CR458" s="51"/>
      <c r="CS458" s="51"/>
      <c r="CT458" s="51"/>
      <c r="CU458" s="51"/>
      <c r="CV458" s="51"/>
      <c r="CW458" s="51"/>
      <c r="CX458" s="51"/>
      <c r="CY458" s="51"/>
      <c r="CZ458" s="51"/>
      <c r="DA458" s="51"/>
      <c r="DB458" s="51"/>
      <c r="DC458" s="51"/>
      <c r="DD458" s="51"/>
      <c r="DE458" s="51"/>
      <c r="DF458" s="51"/>
      <c r="DG458" s="51"/>
    </row>
    <row r="459">
      <c r="A459" s="51"/>
      <c r="B459" s="136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  <c r="BR459" s="51"/>
      <c r="BS459" s="51"/>
      <c r="BT459" s="51"/>
      <c r="BU459" s="51"/>
      <c r="BV459" s="51"/>
      <c r="BW459" s="51"/>
      <c r="BX459" s="51"/>
      <c r="BY459" s="51"/>
      <c r="BZ459" s="51"/>
      <c r="CA459" s="51"/>
      <c r="CB459" s="51"/>
      <c r="CC459" s="51"/>
      <c r="CD459" s="51"/>
      <c r="CE459" s="51"/>
      <c r="CF459" s="51"/>
      <c r="CG459" s="51"/>
      <c r="CH459" s="51"/>
      <c r="CI459" s="51"/>
      <c r="CJ459" s="51"/>
      <c r="CK459" s="51"/>
      <c r="CL459" s="51"/>
      <c r="CM459" s="51"/>
      <c r="CN459" s="51"/>
      <c r="CO459" s="51"/>
      <c r="CP459" s="51"/>
      <c r="CQ459" s="51"/>
      <c r="CR459" s="51"/>
      <c r="CS459" s="51"/>
      <c r="CT459" s="51"/>
      <c r="CU459" s="51"/>
      <c r="CV459" s="51"/>
      <c r="CW459" s="51"/>
      <c r="CX459" s="51"/>
      <c r="CY459" s="51"/>
      <c r="CZ459" s="51"/>
      <c r="DA459" s="51"/>
      <c r="DB459" s="51"/>
      <c r="DC459" s="51"/>
      <c r="DD459" s="51"/>
      <c r="DE459" s="51"/>
      <c r="DF459" s="51"/>
      <c r="DG459" s="51"/>
    </row>
    <row r="460">
      <c r="A460" s="51"/>
      <c r="B460" s="136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  <c r="BR460" s="51"/>
      <c r="BS460" s="51"/>
      <c r="BT460" s="51"/>
      <c r="BU460" s="51"/>
      <c r="BV460" s="51"/>
      <c r="BW460" s="51"/>
      <c r="BX460" s="51"/>
      <c r="BY460" s="51"/>
      <c r="BZ460" s="51"/>
      <c r="CA460" s="51"/>
      <c r="CB460" s="51"/>
      <c r="CC460" s="51"/>
      <c r="CD460" s="51"/>
      <c r="CE460" s="51"/>
      <c r="CF460" s="51"/>
      <c r="CG460" s="51"/>
      <c r="CH460" s="51"/>
      <c r="CI460" s="51"/>
      <c r="CJ460" s="51"/>
      <c r="CK460" s="51"/>
      <c r="CL460" s="51"/>
      <c r="CM460" s="51"/>
      <c r="CN460" s="51"/>
      <c r="CO460" s="51"/>
      <c r="CP460" s="51"/>
      <c r="CQ460" s="51"/>
      <c r="CR460" s="51"/>
      <c r="CS460" s="51"/>
      <c r="CT460" s="51"/>
      <c r="CU460" s="51"/>
      <c r="CV460" s="51"/>
      <c r="CW460" s="51"/>
      <c r="CX460" s="51"/>
      <c r="CY460" s="51"/>
      <c r="CZ460" s="51"/>
      <c r="DA460" s="51"/>
      <c r="DB460" s="51"/>
      <c r="DC460" s="51"/>
      <c r="DD460" s="51"/>
      <c r="DE460" s="51"/>
      <c r="DF460" s="51"/>
      <c r="DG460" s="51"/>
    </row>
    <row r="461">
      <c r="A461" s="51"/>
      <c r="B461" s="136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  <c r="BR461" s="51"/>
      <c r="BS461" s="51"/>
      <c r="BT461" s="51"/>
      <c r="BU461" s="51"/>
      <c r="BV461" s="51"/>
      <c r="BW461" s="51"/>
      <c r="BX461" s="51"/>
      <c r="BY461" s="51"/>
      <c r="BZ461" s="51"/>
      <c r="CA461" s="51"/>
      <c r="CB461" s="51"/>
      <c r="CC461" s="51"/>
      <c r="CD461" s="51"/>
      <c r="CE461" s="51"/>
      <c r="CF461" s="51"/>
      <c r="CG461" s="51"/>
      <c r="CH461" s="51"/>
      <c r="CI461" s="51"/>
      <c r="CJ461" s="51"/>
      <c r="CK461" s="51"/>
      <c r="CL461" s="51"/>
      <c r="CM461" s="51"/>
      <c r="CN461" s="51"/>
      <c r="CO461" s="51"/>
      <c r="CP461" s="51"/>
      <c r="CQ461" s="51"/>
      <c r="CR461" s="51"/>
      <c r="CS461" s="51"/>
      <c r="CT461" s="51"/>
      <c r="CU461" s="51"/>
      <c r="CV461" s="51"/>
      <c r="CW461" s="51"/>
      <c r="CX461" s="51"/>
      <c r="CY461" s="51"/>
      <c r="CZ461" s="51"/>
      <c r="DA461" s="51"/>
      <c r="DB461" s="51"/>
      <c r="DC461" s="51"/>
      <c r="DD461" s="51"/>
      <c r="DE461" s="51"/>
      <c r="DF461" s="51"/>
      <c r="DG461" s="51"/>
    </row>
    <row r="462">
      <c r="A462" s="51"/>
      <c r="B462" s="136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51"/>
      <c r="BS462" s="51"/>
      <c r="BT462" s="51"/>
      <c r="BU462" s="51"/>
      <c r="BV462" s="51"/>
      <c r="BW462" s="51"/>
      <c r="BX462" s="51"/>
      <c r="BY462" s="51"/>
      <c r="BZ462" s="51"/>
      <c r="CA462" s="51"/>
      <c r="CB462" s="51"/>
      <c r="CC462" s="51"/>
      <c r="CD462" s="51"/>
      <c r="CE462" s="51"/>
      <c r="CF462" s="51"/>
      <c r="CG462" s="51"/>
      <c r="CH462" s="51"/>
      <c r="CI462" s="51"/>
      <c r="CJ462" s="51"/>
      <c r="CK462" s="51"/>
      <c r="CL462" s="51"/>
      <c r="CM462" s="51"/>
      <c r="CN462" s="51"/>
      <c r="CO462" s="51"/>
      <c r="CP462" s="51"/>
      <c r="CQ462" s="51"/>
      <c r="CR462" s="51"/>
      <c r="CS462" s="51"/>
      <c r="CT462" s="51"/>
      <c r="CU462" s="51"/>
      <c r="CV462" s="51"/>
      <c r="CW462" s="51"/>
      <c r="CX462" s="51"/>
      <c r="CY462" s="51"/>
      <c r="CZ462" s="51"/>
      <c r="DA462" s="51"/>
      <c r="DB462" s="51"/>
      <c r="DC462" s="51"/>
      <c r="DD462" s="51"/>
      <c r="DE462" s="51"/>
      <c r="DF462" s="51"/>
      <c r="DG462" s="51"/>
    </row>
    <row r="463">
      <c r="A463" s="51"/>
      <c r="B463" s="136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  <c r="BR463" s="51"/>
      <c r="BS463" s="51"/>
      <c r="BT463" s="51"/>
      <c r="BU463" s="51"/>
      <c r="BV463" s="51"/>
      <c r="BW463" s="51"/>
      <c r="BX463" s="51"/>
      <c r="BY463" s="51"/>
      <c r="BZ463" s="51"/>
      <c r="CA463" s="51"/>
      <c r="CB463" s="51"/>
      <c r="CC463" s="51"/>
      <c r="CD463" s="51"/>
      <c r="CE463" s="51"/>
      <c r="CF463" s="51"/>
      <c r="CG463" s="51"/>
      <c r="CH463" s="51"/>
      <c r="CI463" s="51"/>
      <c r="CJ463" s="51"/>
      <c r="CK463" s="51"/>
      <c r="CL463" s="51"/>
      <c r="CM463" s="51"/>
      <c r="CN463" s="51"/>
      <c r="CO463" s="51"/>
      <c r="CP463" s="51"/>
      <c r="CQ463" s="51"/>
      <c r="CR463" s="51"/>
      <c r="CS463" s="51"/>
      <c r="CT463" s="51"/>
      <c r="CU463" s="51"/>
      <c r="CV463" s="51"/>
      <c r="CW463" s="51"/>
      <c r="CX463" s="51"/>
      <c r="CY463" s="51"/>
      <c r="CZ463" s="51"/>
      <c r="DA463" s="51"/>
      <c r="DB463" s="51"/>
      <c r="DC463" s="51"/>
      <c r="DD463" s="51"/>
      <c r="DE463" s="51"/>
      <c r="DF463" s="51"/>
      <c r="DG463" s="51"/>
    </row>
    <row r="464">
      <c r="A464" s="51"/>
      <c r="B464" s="136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  <c r="BR464" s="51"/>
      <c r="BS464" s="51"/>
      <c r="BT464" s="51"/>
      <c r="BU464" s="51"/>
      <c r="BV464" s="51"/>
      <c r="BW464" s="51"/>
      <c r="BX464" s="51"/>
      <c r="BY464" s="51"/>
      <c r="BZ464" s="51"/>
      <c r="CA464" s="51"/>
      <c r="CB464" s="51"/>
      <c r="CC464" s="51"/>
      <c r="CD464" s="51"/>
      <c r="CE464" s="51"/>
      <c r="CF464" s="51"/>
      <c r="CG464" s="51"/>
      <c r="CH464" s="51"/>
      <c r="CI464" s="51"/>
      <c r="CJ464" s="51"/>
      <c r="CK464" s="51"/>
      <c r="CL464" s="51"/>
      <c r="CM464" s="51"/>
      <c r="CN464" s="51"/>
      <c r="CO464" s="51"/>
      <c r="CP464" s="51"/>
      <c r="CQ464" s="51"/>
      <c r="CR464" s="51"/>
      <c r="CS464" s="51"/>
      <c r="CT464" s="51"/>
      <c r="CU464" s="51"/>
      <c r="CV464" s="51"/>
      <c r="CW464" s="51"/>
      <c r="CX464" s="51"/>
      <c r="CY464" s="51"/>
      <c r="CZ464" s="51"/>
      <c r="DA464" s="51"/>
      <c r="DB464" s="51"/>
      <c r="DC464" s="51"/>
      <c r="DD464" s="51"/>
      <c r="DE464" s="51"/>
      <c r="DF464" s="51"/>
      <c r="DG464" s="51"/>
    </row>
    <row r="465">
      <c r="A465" s="51"/>
      <c r="B465" s="136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  <c r="BR465" s="51"/>
      <c r="BS465" s="51"/>
      <c r="BT465" s="51"/>
      <c r="BU465" s="51"/>
      <c r="BV465" s="51"/>
      <c r="BW465" s="51"/>
      <c r="BX465" s="51"/>
      <c r="BY465" s="51"/>
      <c r="BZ465" s="51"/>
      <c r="CA465" s="51"/>
      <c r="CB465" s="51"/>
      <c r="CC465" s="51"/>
      <c r="CD465" s="51"/>
      <c r="CE465" s="51"/>
      <c r="CF465" s="51"/>
      <c r="CG465" s="51"/>
      <c r="CH465" s="51"/>
      <c r="CI465" s="51"/>
      <c r="CJ465" s="51"/>
      <c r="CK465" s="51"/>
      <c r="CL465" s="51"/>
      <c r="CM465" s="51"/>
      <c r="CN465" s="51"/>
      <c r="CO465" s="51"/>
      <c r="CP465" s="51"/>
      <c r="CQ465" s="51"/>
      <c r="CR465" s="51"/>
      <c r="CS465" s="51"/>
      <c r="CT465" s="51"/>
      <c r="CU465" s="51"/>
      <c r="CV465" s="51"/>
      <c r="CW465" s="51"/>
      <c r="CX465" s="51"/>
      <c r="CY465" s="51"/>
      <c r="CZ465" s="51"/>
      <c r="DA465" s="51"/>
      <c r="DB465" s="51"/>
      <c r="DC465" s="51"/>
      <c r="DD465" s="51"/>
      <c r="DE465" s="51"/>
      <c r="DF465" s="51"/>
      <c r="DG465" s="51"/>
    </row>
    <row r="466">
      <c r="A466" s="51"/>
      <c r="B466" s="136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  <c r="BT466" s="51"/>
      <c r="BU466" s="51"/>
      <c r="BV466" s="51"/>
      <c r="BW466" s="51"/>
      <c r="BX466" s="51"/>
      <c r="BY466" s="51"/>
      <c r="BZ466" s="51"/>
      <c r="CA466" s="51"/>
      <c r="CB466" s="51"/>
      <c r="CC466" s="51"/>
      <c r="CD466" s="51"/>
      <c r="CE466" s="51"/>
      <c r="CF466" s="51"/>
      <c r="CG466" s="51"/>
      <c r="CH466" s="51"/>
      <c r="CI466" s="51"/>
      <c r="CJ466" s="51"/>
      <c r="CK466" s="51"/>
      <c r="CL466" s="51"/>
      <c r="CM466" s="51"/>
      <c r="CN466" s="51"/>
      <c r="CO466" s="51"/>
      <c r="CP466" s="51"/>
      <c r="CQ466" s="51"/>
      <c r="CR466" s="51"/>
      <c r="CS466" s="51"/>
      <c r="CT466" s="51"/>
      <c r="CU466" s="51"/>
      <c r="CV466" s="51"/>
      <c r="CW466" s="51"/>
      <c r="CX466" s="51"/>
      <c r="CY466" s="51"/>
      <c r="CZ466" s="51"/>
      <c r="DA466" s="51"/>
      <c r="DB466" s="51"/>
      <c r="DC466" s="51"/>
      <c r="DD466" s="51"/>
      <c r="DE466" s="51"/>
      <c r="DF466" s="51"/>
      <c r="DG466" s="51"/>
    </row>
    <row r="467">
      <c r="A467" s="51"/>
      <c r="B467" s="136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51"/>
      <c r="BS467" s="51"/>
      <c r="BT467" s="51"/>
      <c r="BU467" s="51"/>
      <c r="BV467" s="51"/>
      <c r="BW467" s="51"/>
      <c r="BX467" s="51"/>
      <c r="BY467" s="51"/>
      <c r="BZ467" s="51"/>
      <c r="CA467" s="51"/>
      <c r="CB467" s="51"/>
      <c r="CC467" s="51"/>
      <c r="CD467" s="51"/>
      <c r="CE467" s="51"/>
      <c r="CF467" s="51"/>
      <c r="CG467" s="51"/>
      <c r="CH467" s="51"/>
      <c r="CI467" s="51"/>
      <c r="CJ467" s="51"/>
      <c r="CK467" s="51"/>
      <c r="CL467" s="51"/>
      <c r="CM467" s="51"/>
      <c r="CN467" s="51"/>
      <c r="CO467" s="51"/>
      <c r="CP467" s="51"/>
      <c r="CQ467" s="51"/>
      <c r="CR467" s="51"/>
      <c r="CS467" s="51"/>
      <c r="CT467" s="51"/>
      <c r="CU467" s="51"/>
      <c r="CV467" s="51"/>
      <c r="CW467" s="51"/>
      <c r="CX467" s="51"/>
      <c r="CY467" s="51"/>
      <c r="CZ467" s="51"/>
      <c r="DA467" s="51"/>
      <c r="DB467" s="51"/>
      <c r="DC467" s="51"/>
      <c r="DD467" s="51"/>
      <c r="DE467" s="51"/>
      <c r="DF467" s="51"/>
      <c r="DG467" s="51"/>
    </row>
    <row r="468">
      <c r="A468" s="51"/>
      <c r="B468" s="136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51"/>
      <c r="BS468" s="51"/>
      <c r="BT468" s="51"/>
      <c r="BU468" s="51"/>
      <c r="BV468" s="51"/>
      <c r="BW468" s="51"/>
      <c r="BX468" s="51"/>
      <c r="BY468" s="51"/>
      <c r="BZ468" s="51"/>
      <c r="CA468" s="51"/>
      <c r="CB468" s="51"/>
      <c r="CC468" s="51"/>
      <c r="CD468" s="51"/>
      <c r="CE468" s="51"/>
      <c r="CF468" s="51"/>
      <c r="CG468" s="51"/>
      <c r="CH468" s="51"/>
      <c r="CI468" s="51"/>
      <c r="CJ468" s="51"/>
      <c r="CK468" s="51"/>
      <c r="CL468" s="51"/>
      <c r="CM468" s="51"/>
      <c r="CN468" s="51"/>
      <c r="CO468" s="51"/>
      <c r="CP468" s="51"/>
      <c r="CQ468" s="51"/>
      <c r="CR468" s="51"/>
      <c r="CS468" s="51"/>
      <c r="CT468" s="51"/>
      <c r="CU468" s="51"/>
      <c r="CV468" s="51"/>
      <c r="CW468" s="51"/>
      <c r="CX468" s="51"/>
      <c r="CY468" s="51"/>
      <c r="CZ468" s="51"/>
      <c r="DA468" s="51"/>
      <c r="DB468" s="51"/>
      <c r="DC468" s="51"/>
      <c r="DD468" s="51"/>
      <c r="DE468" s="51"/>
      <c r="DF468" s="51"/>
      <c r="DG468" s="51"/>
    </row>
    <row r="469">
      <c r="A469" s="51"/>
      <c r="B469" s="136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  <c r="BV469" s="51"/>
      <c r="BW469" s="51"/>
      <c r="BX469" s="51"/>
      <c r="BY469" s="51"/>
      <c r="BZ469" s="51"/>
      <c r="CA469" s="51"/>
      <c r="CB469" s="51"/>
      <c r="CC469" s="51"/>
      <c r="CD469" s="51"/>
      <c r="CE469" s="51"/>
      <c r="CF469" s="51"/>
      <c r="CG469" s="51"/>
      <c r="CH469" s="51"/>
      <c r="CI469" s="51"/>
      <c r="CJ469" s="51"/>
      <c r="CK469" s="51"/>
      <c r="CL469" s="51"/>
      <c r="CM469" s="51"/>
      <c r="CN469" s="51"/>
      <c r="CO469" s="51"/>
      <c r="CP469" s="51"/>
      <c r="CQ469" s="51"/>
      <c r="CR469" s="51"/>
      <c r="CS469" s="51"/>
      <c r="CT469" s="51"/>
      <c r="CU469" s="51"/>
      <c r="CV469" s="51"/>
      <c r="CW469" s="51"/>
      <c r="CX469" s="51"/>
      <c r="CY469" s="51"/>
      <c r="CZ469" s="51"/>
      <c r="DA469" s="51"/>
      <c r="DB469" s="51"/>
      <c r="DC469" s="51"/>
      <c r="DD469" s="51"/>
      <c r="DE469" s="51"/>
      <c r="DF469" s="51"/>
      <c r="DG469" s="51"/>
    </row>
    <row r="470">
      <c r="A470" s="51"/>
      <c r="B470" s="136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  <c r="BV470" s="51"/>
      <c r="BW470" s="51"/>
      <c r="BX470" s="51"/>
      <c r="BY470" s="51"/>
      <c r="BZ470" s="51"/>
      <c r="CA470" s="51"/>
      <c r="CB470" s="51"/>
      <c r="CC470" s="51"/>
      <c r="CD470" s="51"/>
      <c r="CE470" s="51"/>
      <c r="CF470" s="51"/>
      <c r="CG470" s="51"/>
      <c r="CH470" s="51"/>
      <c r="CI470" s="51"/>
      <c r="CJ470" s="51"/>
      <c r="CK470" s="51"/>
      <c r="CL470" s="51"/>
      <c r="CM470" s="51"/>
      <c r="CN470" s="51"/>
      <c r="CO470" s="51"/>
      <c r="CP470" s="51"/>
      <c r="CQ470" s="51"/>
      <c r="CR470" s="51"/>
      <c r="CS470" s="51"/>
      <c r="CT470" s="51"/>
      <c r="CU470" s="51"/>
      <c r="CV470" s="51"/>
      <c r="CW470" s="51"/>
      <c r="CX470" s="51"/>
      <c r="CY470" s="51"/>
      <c r="CZ470" s="51"/>
      <c r="DA470" s="51"/>
      <c r="DB470" s="51"/>
      <c r="DC470" s="51"/>
      <c r="DD470" s="51"/>
      <c r="DE470" s="51"/>
      <c r="DF470" s="51"/>
      <c r="DG470" s="51"/>
    </row>
    <row r="471">
      <c r="A471" s="51"/>
      <c r="B471" s="136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  <c r="BV471" s="51"/>
      <c r="BW471" s="51"/>
      <c r="BX471" s="51"/>
      <c r="BY471" s="51"/>
      <c r="BZ471" s="51"/>
      <c r="CA471" s="51"/>
      <c r="CB471" s="51"/>
      <c r="CC471" s="51"/>
      <c r="CD471" s="51"/>
      <c r="CE471" s="51"/>
      <c r="CF471" s="51"/>
      <c r="CG471" s="51"/>
      <c r="CH471" s="51"/>
      <c r="CI471" s="51"/>
      <c r="CJ471" s="51"/>
      <c r="CK471" s="51"/>
      <c r="CL471" s="51"/>
      <c r="CM471" s="51"/>
      <c r="CN471" s="51"/>
      <c r="CO471" s="51"/>
      <c r="CP471" s="51"/>
      <c r="CQ471" s="51"/>
      <c r="CR471" s="51"/>
      <c r="CS471" s="51"/>
      <c r="CT471" s="51"/>
      <c r="CU471" s="51"/>
      <c r="CV471" s="51"/>
      <c r="CW471" s="51"/>
      <c r="CX471" s="51"/>
      <c r="CY471" s="51"/>
      <c r="CZ471" s="51"/>
      <c r="DA471" s="51"/>
      <c r="DB471" s="51"/>
      <c r="DC471" s="51"/>
      <c r="DD471" s="51"/>
      <c r="DE471" s="51"/>
      <c r="DF471" s="51"/>
      <c r="DG471" s="51"/>
    </row>
    <row r="472">
      <c r="A472" s="51"/>
      <c r="B472" s="136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  <c r="BV472" s="51"/>
      <c r="BW472" s="51"/>
      <c r="BX472" s="51"/>
      <c r="BY472" s="51"/>
      <c r="BZ472" s="51"/>
      <c r="CA472" s="51"/>
      <c r="CB472" s="51"/>
      <c r="CC472" s="51"/>
      <c r="CD472" s="51"/>
      <c r="CE472" s="51"/>
      <c r="CF472" s="51"/>
      <c r="CG472" s="51"/>
      <c r="CH472" s="51"/>
      <c r="CI472" s="51"/>
      <c r="CJ472" s="51"/>
      <c r="CK472" s="51"/>
      <c r="CL472" s="51"/>
      <c r="CM472" s="51"/>
      <c r="CN472" s="51"/>
      <c r="CO472" s="51"/>
      <c r="CP472" s="51"/>
      <c r="CQ472" s="51"/>
      <c r="CR472" s="51"/>
      <c r="CS472" s="51"/>
      <c r="CT472" s="51"/>
      <c r="CU472" s="51"/>
      <c r="CV472" s="51"/>
      <c r="CW472" s="51"/>
      <c r="CX472" s="51"/>
      <c r="CY472" s="51"/>
      <c r="CZ472" s="51"/>
      <c r="DA472" s="51"/>
      <c r="DB472" s="51"/>
      <c r="DC472" s="51"/>
      <c r="DD472" s="51"/>
      <c r="DE472" s="51"/>
      <c r="DF472" s="51"/>
      <c r="DG472" s="51"/>
    </row>
    <row r="473">
      <c r="A473" s="51"/>
      <c r="B473" s="136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51"/>
      <c r="BS473" s="51"/>
      <c r="BT473" s="51"/>
      <c r="BU473" s="51"/>
      <c r="BV473" s="51"/>
      <c r="BW473" s="51"/>
      <c r="BX473" s="51"/>
      <c r="BY473" s="51"/>
      <c r="BZ473" s="51"/>
      <c r="CA473" s="51"/>
      <c r="CB473" s="51"/>
      <c r="CC473" s="51"/>
      <c r="CD473" s="51"/>
      <c r="CE473" s="51"/>
      <c r="CF473" s="51"/>
      <c r="CG473" s="51"/>
      <c r="CH473" s="51"/>
      <c r="CI473" s="51"/>
      <c r="CJ473" s="51"/>
      <c r="CK473" s="51"/>
      <c r="CL473" s="51"/>
      <c r="CM473" s="51"/>
      <c r="CN473" s="51"/>
      <c r="CO473" s="51"/>
      <c r="CP473" s="51"/>
      <c r="CQ473" s="51"/>
      <c r="CR473" s="51"/>
      <c r="CS473" s="51"/>
      <c r="CT473" s="51"/>
      <c r="CU473" s="51"/>
      <c r="CV473" s="51"/>
      <c r="CW473" s="51"/>
      <c r="CX473" s="51"/>
      <c r="CY473" s="51"/>
      <c r="CZ473" s="51"/>
      <c r="DA473" s="51"/>
      <c r="DB473" s="51"/>
      <c r="DC473" s="51"/>
      <c r="DD473" s="51"/>
      <c r="DE473" s="51"/>
      <c r="DF473" s="51"/>
      <c r="DG473" s="51"/>
    </row>
    <row r="474">
      <c r="A474" s="51"/>
      <c r="B474" s="136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  <c r="BV474" s="51"/>
      <c r="BW474" s="51"/>
      <c r="BX474" s="51"/>
      <c r="BY474" s="51"/>
      <c r="BZ474" s="51"/>
      <c r="CA474" s="51"/>
      <c r="CB474" s="51"/>
      <c r="CC474" s="51"/>
      <c r="CD474" s="51"/>
      <c r="CE474" s="51"/>
      <c r="CF474" s="51"/>
      <c r="CG474" s="51"/>
      <c r="CH474" s="51"/>
      <c r="CI474" s="51"/>
      <c r="CJ474" s="51"/>
      <c r="CK474" s="51"/>
      <c r="CL474" s="51"/>
      <c r="CM474" s="51"/>
      <c r="CN474" s="51"/>
      <c r="CO474" s="51"/>
      <c r="CP474" s="51"/>
      <c r="CQ474" s="51"/>
      <c r="CR474" s="51"/>
      <c r="CS474" s="51"/>
      <c r="CT474" s="51"/>
      <c r="CU474" s="51"/>
      <c r="CV474" s="51"/>
      <c r="CW474" s="51"/>
      <c r="CX474" s="51"/>
      <c r="CY474" s="51"/>
      <c r="CZ474" s="51"/>
      <c r="DA474" s="51"/>
      <c r="DB474" s="51"/>
      <c r="DC474" s="51"/>
      <c r="DD474" s="51"/>
      <c r="DE474" s="51"/>
      <c r="DF474" s="51"/>
      <c r="DG474" s="51"/>
    </row>
    <row r="475">
      <c r="A475" s="51"/>
      <c r="B475" s="136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  <c r="BT475" s="51"/>
      <c r="BU475" s="51"/>
      <c r="BV475" s="51"/>
      <c r="BW475" s="51"/>
      <c r="BX475" s="51"/>
      <c r="BY475" s="51"/>
      <c r="BZ475" s="51"/>
      <c r="CA475" s="51"/>
      <c r="CB475" s="51"/>
      <c r="CC475" s="51"/>
      <c r="CD475" s="51"/>
      <c r="CE475" s="51"/>
      <c r="CF475" s="51"/>
      <c r="CG475" s="51"/>
      <c r="CH475" s="51"/>
      <c r="CI475" s="51"/>
      <c r="CJ475" s="51"/>
      <c r="CK475" s="51"/>
      <c r="CL475" s="51"/>
      <c r="CM475" s="51"/>
      <c r="CN475" s="51"/>
      <c r="CO475" s="51"/>
      <c r="CP475" s="51"/>
      <c r="CQ475" s="51"/>
      <c r="CR475" s="51"/>
      <c r="CS475" s="51"/>
      <c r="CT475" s="51"/>
      <c r="CU475" s="51"/>
      <c r="CV475" s="51"/>
      <c r="CW475" s="51"/>
      <c r="CX475" s="51"/>
      <c r="CY475" s="51"/>
      <c r="CZ475" s="51"/>
      <c r="DA475" s="51"/>
      <c r="DB475" s="51"/>
      <c r="DC475" s="51"/>
      <c r="DD475" s="51"/>
      <c r="DE475" s="51"/>
      <c r="DF475" s="51"/>
      <c r="DG475" s="51"/>
    </row>
    <row r="476">
      <c r="A476" s="51"/>
      <c r="B476" s="136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  <c r="BT476" s="51"/>
      <c r="BU476" s="51"/>
      <c r="BV476" s="51"/>
      <c r="BW476" s="51"/>
      <c r="BX476" s="51"/>
      <c r="BY476" s="51"/>
      <c r="BZ476" s="51"/>
      <c r="CA476" s="51"/>
      <c r="CB476" s="51"/>
      <c r="CC476" s="51"/>
      <c r="CD476" s="51"/>
      <c r="CE476" s="51"/>
      <c r="CF476" s="51"/>
      <c r="CG476" s="51"/>
      <c r="CH476" s="51"/>
      <c r="CI476" s="51"/>
      <c r="CJ476" s="51"/>
      <c r="CK476" s="51"/>
      <c r="CL476" s="51"/>
      <c r="CM476" s="51"/>
      <c r="CN476" s="51"/>
      <c r="CO476" s="51"/>
      <c r="CP476" s="51"/>
      <c r="CQ476" s="51"/>
      <c r="CR476" s="51"/>
      <c r="CS476" s="51"/>
      <c r="CT476" s="51"/>
      <c r="CU476" s="51"/>
      <c r="CV476" s="51"/>
      <c r="CW476" s="51"/>
      <c r="CX476" s="51"/>
      <c r="CY476" s="51"/>
      <c r="CZ476" s="51"/>
      <c r="DA476" s="51"/>
      <c r="DB476" s="51"/>
      <c r="DC476" s="51"/>
      <c r="DD476" s="51"/>
      <c r="DE476" s="51"/>
      <c r="DF476" s="51"/>
      <c r="DG476" s="51"/>
    </row>
    <row r="477">
      <c r="A477" s="51"/>
      <c r="B477" s="136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  <c r="BT477" s="51"/>
      <c r="BU477" s="51"/>
      <c r="BV477" s="51"/>
      <c r="BW477" s="51"/>
      <c r="BX477" s="51"/>
      <c r="BY477" s="51"/>
      <c r="BZ477" s="51"/>
      <c r="CA477" s="51"/>
      <c r="CB477" s="51"/>
      <c r="CC477" s="51"/>
      <c r="CD477" s="51"/>
      <c r="CE477" s="51"/>
      <c r="CF477" s="51"/>
      <c r="CG477" s="51"/>
      <c r="CH477" s="51"/>
      <c r="CI477" s="51"/>
      <c r="CJ477" s="51"/>
      <c r="CK477" s="51"/>
      <c r="CL477" s="51"/>
      <c r="CM477" s="51"/>
      <c r="CN477" s="51"/>
      <c r="CO477" s="51"/>
      <c r="CP477" s="51"/>
      <c r="CQ477" s="51"/>
      <c r="CR477" s="51"/>
      <c r="CS477" s="51"/>
      <c r="CT477" s="51"/>
      <c r="CU477" s="51"/>
      <c r="CV477" s="51"/>
      <c r="CW477" s="51"/>
      <c r="CX477" s="51"/>
      <c r="CY477" s="51"/>
      <c r="CZ477" s="51"/>
      <c r="DA477" s="51"/>
      <c r="DB477" s="51"/>
      <c r="DC477" s="51"/>
      <c r="DD477" s="51"/>
      <c r="DE477" s="51"/>
      <c r="DF477" s="51"/>
      <c r="DG477" s="51"/>
    </row>
    <row r="478">
      <c r="A478" s="51"/>
      <c r="B478" s="136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51"/>
      <c r="BS478" s="51"/>
      <c r="BT478" s="51"/>
      <c r="BU478" s="51"/>
      <c r="BV478" s="51"/>
      <c r="BW478" s="51"/>
      <c r="BX478" s="51"/>
      <c r="BY478" s="51"/>
      <c r="BZ478" s="51"/>
      <c r="CA478" s="51"/>
      <c r="CB478" s="51"/>
      <c r="CC478" s="51"/>
      <c r="CD478" s="51"/>
      <c r="CE478" s="51"/>
      <c r="CF478" s="51"/>
      <c r="CG478" s="51"/>
      <c r="CH478" s="51"/>
      <c r="CI478" s="51"/>
      <c r="CJ478" s="51"/>
      <c r="CK478" s="51"/>
      <c r="CL478" s="51"/>
      <c r="CM478" s="51"/>
      <c r="CN478" s="51"/>
      <c r="CO478" s="51"/>
      <c r="CP478" s="51"/>
      <c r="CQ478" s="51"/>
      <c r="CR478" s="51"/>
      <c r="CS478" s="51"/>
      <c r="CT478" s="51"/>
      <c r="CU478" s="51"/>
      <c r="CV478" s="51"/>
      <c r="CW478" s="51"/>
      <c r="CX478" s="51"/>
      <c r="CY478" s="51"/>
      <c r="CZ478" s="51"/>
      <c r="DA478" s="51"/>
      <c r="DB478" s="51"/>
      <c r="DC478" s="51"/>
      <c r="DD478" s="51"/>
      <c r="DE478" s="51"/>
      <c r="DF478" s="51"/>
      <c r="DG478" s="51"/>
    </row>
    <row r="479">
      <c r="A479" s="51"/>
      <c r="B479" s="136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  <c r="BR479" s="51"/>
      <c r="BS479" s="51"/>
      <c r="BT479" s="51"/>
      <c r="BU479" s="51"/>
      <c r="BV479" s="51"/>
      <c r="BW479" s="51"/>
      <c r="BX479" s="51"/>
      <c r="BY479" s="51"/>
      <c r="BZ479" s="51"/>
      <c r="CA479" s="51"/>
      <c r="CB479" s="51"/>
      <c r="CC479" s="51"/>
      <c r="CD479" s="51"/>
      <c r="CE479" s="51"/>
      <c r="CF479" s="51"/>
      <c r="CG479" s="51"/>
      <c r="CH479" s="51"/>
      <c r="CI479" s="51"/>
      <c r="CJ479" s="51"/>
      <c r="CK479" s="51"/>
      <c r="CL479" s="51"/>
      <c r="CM479" s="51"/>
      <c r="CN479" s="51"/>
      <c r="CO479" s="51"/>
      <c r="CP479" s="51"/>
      <c r="CQ479" s="51"/>
      <c r="CR479" s="51"/>
      <c r="CS479" s="51"/>
      <c r="CT479" s="51"/>
      <c r="CU479" s="51"/>
      <c r="CV479" s="51"/>
      <c r="CW479" s="51"/>
      <c r="CX479" s="51"/>
      <c r="CY479" s="51"/>
      <c r="CZ479" s="51"/>
      <c r="DA479" s="51"/>
      <c r="DB479" s="51"/>
      <c r="DC479" s="51"/>
      <c r="DD479" s="51"/>
      <c r="DE479" s="51"/>
      <c r="DF479" s="51"/>
      <c r="DG479" s="51"/>
    </row>
    <row r="480">
      <c r="A480" s="51"/>
      <c r="B480" s="136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  <c r="BR480" s="51"/>
      <c r="BS480" s="51"/>
      <c r="BT480" s="51"/>
      <c r="BU480" s="51"/>
      <c r="BV480" s="51"/>
      <c r="BW480" s="51"/>
      <c r="BX480" s="51"/>
      <c r="BY480" s="51"/>
      <c r="BZ480" s="51"/>
      <c r="CA480" s="51"/>
      <c r="CB480" s="51"/>
      <c r="CC480" s="51"/>
      <c r="CD480" s="51"/>
      <c r="CE480" s="51"/>
      <c r="CF480" s="51"/>
      <c r="CG480" s="51"/>
      <c r="CH480" s="51"/>
      <c r="CI480" s="51"/>
      <c r="CJ480" s="51"/>
      <c r="CK480" s="51"/>
      <c r="CL480" s="51"/>
      <c r="CM480" s="51"/>
      <c r="CN480" s="51"/>
      <c r="CO480" s="51"/>
      <c r="CP480" s="51"/>
      <c r="CQ480" s="51"/>
      <c r="CR480" s="51"/>
      <c r="CS480" s="51"/>
      <c r="CT480" s="51"/>
      <c r="CU480" s="51"/>
      <c r="CV480" s="51"/>
      <c r="CW480" s="51"/>
      <c r="CX480" s="51"/>
      <c r="CY480" s="51"/>
      <c r="CZ480" s="51"/>
      <c r="DA480" s="51"/>
      <c r="DB480" s="51"/>
      <c r="DC480" s="51"/>
      <c r="DD480" s="51"/>
      <c r="DE480" s="51"/>
      <c r="DF480" s="51"/>
      <c r="DG480" s="51"/>
    </row>
    <row r="481">
      <c r="A481" s="51"/>
      <c r="B481" s="136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  <c r="BR481" s="51"/>
      <c r="BS481" s="51"/>
      <c r="BT481" s="51"/>
      <c r="BU481" s="51"/>
      <c r="BV481" s="51"/>
      <c r="BW481" s="51"/>
      <c r="BX481" s="51"/>
      <c r="BY481" s="51"/>
      <c r="BZ481" s="51"/>
      <c r="CA481" s="51"/>
      <c r="CB481" s="51"/>
      <c r="CC481" s="51"/>
      <c r="CD481" s="51"/>
      <c r="CE481" s="51"/>
      <c r="CF481" s="51"/>
      <c r="CG481" s="51"/>
      <c r="CH481" s="51"/>
      <c r="CI481" s="51"/>
      <c r="CJ481" s="51"/>
      <c r="CK481" s="51"/>
      <c r="CL481" s="51"/>
      <c r="CM481" s="51"/>
      <c r="CN481" s="51"/>
      <c r="CO481" s="51"/>
      <c r="CP481" s="51"/>
      <c r="CQ481" s="51"/>
      <c r="CR481" s="51"/>
      <c r="CS481" s="51"/>
      <c r="CT481" s="51"/>
      <c r="CU481" s="51"/>
      <c r="CV481" s="51"/>
      <c r="CW481" s="51"/>
      <c r="CX481" s="51"/>
      <c r="CY481" s="51"/>
      <c r="CZ481" s="51"/>
      <c r="DA481" s="51"/>
      <c r="DB481" s="51"/>
      <c r="DC481" s="51"/>
      <c r="DD481" s="51"/>
      <c r="DE481" s="51"/>
      <c r="DF481" s="51"/>
      <c r="DG481" s="51"/>
    </row>
    <row r="482">
      <c r="A482" s="51"/>
      <c r="B482" s="136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  <c r="BR482" s="51"/>
      <c r="BS482" s="51"/>
      <c r="BT482" s="51"/>
      <c r="BU482" s="51"/>
      <c r="BV482" s="51"/>
      <c r="BW482" s="51"/>
      <c r="BX482" s="51"/>
      <c r="BY482" s="51"/>
      <c r="BZ482" s="51"/>
      <c r="CA482" s="51"/>
      <c r="CB482" s="51"/>
      <c r="CC482" s="51"/>
      <c r="CD482" s="51"/>
      <c r="CE482" s="51"/>
      <c r="CF482" s="51"/>
      <c r="CG482" s="51"/>
      <c r="CH482" s="51"/>
      <c r="CI482" s="51"/>
      <c r="CJ482" s="51"/>
      <c r="CK482" s="51"/>
      <c r="CL482" s="51"/>
      <c r="CM482" s="51"/>
      <c r="CN482" s="51"/>
      <c r="CO482" s="51"/>
      <c r="CP482" s="51"/>
      <c r="CQ482" s="51"/>
      <c r="CR482" s="51"/>
      <c r="CS482" s="51"/>
      <c r="CT482" s="51"/>
      <c r="CU482" s="51"/>
      <c r="CV482" s="51"/>
      <c r="CW482" s="51"/>
      <c r="CX482" s="51"/>
      <c r="CY482" s="51"/>
      <c r="CZ482" s="51"/>
      <c r="DA482" s="51"/>
      <c r="DB482" s="51"/>
      <c r="DC482" s="51"/>
      <c r="DD482" s="51"/>
      <c r="DE482" s="51"/>
      <c r="DF482" s="51"/>
      <c r="DG482" s="51"/>
    </row>
    <row r="483">
      <c r="A483" s="51"/>
      <c r="B483" s="136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  <c r="BR483" s="51"/>
      <c r="BS483" s="51"/>
      <c r="BT483" s="51"/>
      <c r="BU483" s="51"/>
      <c r="BV483" s="51"/>
      <c r="BW483" s="51"/>
      <c r="BX483" s="51"/>
      <c r="BY483" s="51"/>
      <c r="BZ483" s="51"/>
      <c r="CA483" s="51"/>
      <c r="CB483" s="51"/>
      <c r="CC483" s="51"/>
      <c r="CD483" s="51"/>
      <c r="CE483" s="51"/>
      <c r="CF483" s="51"/>
      <c r="CG483" s="51"/>
      <c r="CH483" s="51"/>
      <c r="CI483" s="51"/>
      <c r="CJ483" s="51"/>
      <c r="CK483" s="51"/>
      <c r="CL483" s="51"/>
      <c r="CM483" s="51"/>
      <c r="CN483" s="51"/>
      <c r="CO483" s="51"/>
      <c r="CP483" s="51"/>
      <c r="CQ483" s="51"/>
      <c r="CR483" s="51"/>
      <c r="CS483" s="51"/>
      <c r="CT483" s="51"/>
      <c r="CU483" s="51"/>
      <c r="CV483" s="51"/>
      <c r="CW483" s="51"/>
      <c r="CX483" s="51"/>
      <c r="CY483" s="51"/>
      <c r="CZ483" s="51"/>
      <c r="DA483" s="51"/>
      <c r="DB483" s="51"/>
      <c r="DC483" s="51"/>
      <c r="DD483" s="51"/>
      <c r="DE483" s="51"/>
      <c r="DF483" s="51"/>
      <c r="DG483" s="51"/>
    </row>
    <row r="484">
      <c r="A484" s="51"/>
      <c r="B484" s="136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  <c r="BR484" s="51"/>
      <c r="BS484" s="51"/>
      <c r="BT484" s="51"/>
      <c r="BU484" s="51"/>
      <c r="BV484" s="51"/>
      <c r="BW484" s="51"/>
      <c r="BX484" s="51"/>
      <c r="BY484" s="51"/>
      <c r="BZ484" s="51"/>
      <c r="CA484" s="51"/>
      <c r="CB484" s="51"/>
      <c r="CC484" s="51"/>
      <c r="CD484" s="51"/>
      <c r="CE484" s="51"/>
      <c r="CF484" s="51"/>
      <c r="CG484" s="51"/>
      <c r="CH484" s="51"/>
      <c r="CI484" s="51"/>
      <c r="CJ484" s="51"/>
      <c r="CK484" s="51"/>
      <c r="CL484" s="51"/>
      <c r="CM484" s="51"/>
      <c r="CN484" s="51"/>
      <c r="CO484" s="51"/>
      <c r="CP484" s="51"/>
      <c r="CQ484" s="51"/>
      <c r="CR484" s="51"/>
      <c r="CS484" s="51"/>
      <c r="CT484" s="51"/>
      <c r="CU484" s="51"/>
      <c r="CV484" s="51"/>
      <c r="CW484" s="51"/>
      <c r="CX484" s="51"/>
      <c r="CY484" s="51"/>
      <c r="CZ484" s="51"/>
      <c r="DA484" s="51"/>
      <c r="DB484" s="51"/>
      <c r="DC484" s="51"/>
      <c r="DD484" s="51"/>
      <c r="DE484" s="51"/>
      <c r="DF484" s="51"/>
      <c r="DG484" s="51"/>
    </row>
    <row r="485">
      <c r="A485" s="51"/>
      <c r="B485" s="136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  <c r="BR485" s="51"/>
      <c r="BS485" s="51"/>
      <c r="BT485" s="51"/>
      <c r="BU485" s="51"/>
      <c r="BV485" s="51"/>
      <c r="BW485" s="51"/>
      <c r="BX485" s="51"/>
      <c r="BY485" s="51"/>
      <c r="BZ485" s="51"/>
      <c r="CA485" s="51"/>
      <c r="CB485" s="51"/>
      <c r="CC485" s="51"/>
      <c r="CD485" s="51"/>
      <c r="CE485" s="51"/>
      <c r="CF485" s="51"/>
      <c r="CG485" s="51"/>
      <c r="CH485" s="51"/>
      <c r="CI485" s="51"/>
      <c r="CJ485" s="51"/>
      <c r="CK485" s="51"/>
      <c r="CL485" s="51"/>
      <c r="CM485" s="51"/>
      <c r="CN485" s="51"/>
      <c r="CO485" s="51"/>
      <c r="CP485" s="51"/>
      <c r="CQ485" s="51"/>
      <c r="CR485" s="51"/>
      <c r="CS485" s="51"/>
      <c r="CT485" s="51"/>
      <c r="CU485" s="51"/>
      <c r="CV485" s="51"/>
      <c r="CW485" s="51"/>
      <c r="CX485" s="51"/>
      <c r="CY485" s="51"/>
      <c r="CZ485" s="51"/>
      <c r="DA485" s="51"/>
      <c r="DB485" s="51"/>
      <c r="DC485" s="51"/>
      <c r="DD485" s="51"/>
      <c r="DE485" s="51"/>
      <c r="DF485" s="51"/>
      <c r="DG485" s="51"/>
    </row>
    <row r="486">
      <c r="A486" s="51"/>
      <c r="B486" s="136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  <c r="BR486" s="51"/>
      <c r="BS486" s="51"/>
      <c r="BT486" s="51"/>
      <c r="BU486" s="51"/>
      <c r="BV486" s="51"/>
      <c r="BW486" s="51"/>
      <c r="BX486" s="51"/>
      <c r="BY486" s="51"/>
      <c r="BZ486" s="51"/>
      <c r="CA486" s="51"/>
      <c r="CB486" s="51"/>
      <c r="CC486" s="51"/>
      <c r="CD486" s="51"/>
      <c r="CE486" s="51"/>
      <c r="CF486" s="51"/>
      <c r="CG486" s="51"/>
      <c r="CH486" s="51"/>
      <c r="CI486" s="51"/>
      <c r="CJ486" s="51"/>
      <c r="CK486" s="51"/>
      <c r="CL486" s="51"/>
      <c r="CM486" s="51"/>
      <c r="CN486" s="51"/>
      <c r="CO486" s="51"/>
      <c r="CP486" s="51"/>
      <c r="CQ486" s="51"/>
      <c r="CR486" s="51"/>
      <c r="CS486" s="51"/>
      <c r="CT486" s="51"/>
      <c r="CU486" s="51"/>
      <c r="CV486" s="51"/>
      <c r="CW486" s="51"/>
      <c r="CX486" s="51"/>
      <c r="CY486" s="51"/>
      <c r="CZ486" s="51"/>
      <c r="DA486" s="51"/>
      <c r="DB486" s="51"/>
      <c r="DC486" s="51"/>
      <c r="DD486" s="51"/>
      <c r="DE486" s="51"/>
      <c r="DF486" s="51"/>
      <c r="DG486" s="51"/>
    </row>
    <row r="487">
      <c r="A487" s="51"/>
      <c r="B487" s="136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  <c r="BR487" s="51"/>
      <c r="BS487" s="51"/>
      <c r="BT487" s="51"/>
      <c r="BU487" s="51"/>
      <c r="BV487" s="51"/>
      <c r="BW487" s="51"/>
      <c r="BX487" s="51"/>
      <c r="BY487" s="51"/>
      <c r="BZ487" s="51"/>
      <c r="CA487" s="51"/>
      <c r="CB487" s="51"/>
      <c r="CC487" s="51"/>
      <c r="CD487" s="51"/>
      <c r="CE487" s="51"/>
      <c r="CF487" s="51"/>
      <c r="CG487" s="51"/>
      <c r="CH487" s="51"/>
      <c r="CI487" s="51"/>
      <c r="CJ487" s="51"/>
      <c r="CK487" s="51"/>
      <c r="CL487" s="51"/>
      <c r="CM487" s="51"/>
      <c r="CN487" s="51"/>
      <c r="CO487" s="51"/>
      <c r="CP487" s="51"/>
      <c r="CQ487" s="51"/>
      <c r="CR487" s="51"/>
      <c r="CS487" s="51"/>
      <c r="CT487" s="51"/>
      <c r="CU487" s="51"/>
      <c r="CV487" s="51"/>
      <c r="CW487" s="51"/>
      <c r="CX487" s="51"/>
      <c r="CY487" s="51"/>
      <c r="CZ487" s="51"/>
      <c r="DA487" s="51"/>
      <c r="DB487" s="51"/>
      <c r="DC487" s="51"/>
      <c r="DD487" s="51"/>
      <c r="DE487" s="51"/>
      <c r="DF487" s="51"/>
      <c r="DG487" s="51"/>
    </row>
    <row r="488">
      <c r="A488" s="51"/>
      <c r="B488" s="136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  <c r="BR488" s="51"/>
      <c r="BS488" s="51"/>
      <c r="BT488" s="51"/>
      <c r="BU488" s="51"/>
      <c r="BV488" s="51"/>
      <c r="BW488" s="51"/>
      <c r="BX488" s="51"/>
      <c r="BY488" s="51"/>
      <c r="BZ488" s="51"/>
      <c r="CA488" s="51"/>
      <c r="CB488" s="51"/>
      <c r="CC488" s="51"/>
      <c r="CD488" s="51"/>
      <c r="CE488" s="51"/>
      <c r="CF488" s="51"/>
      <c r="CG488" s="51"/>
      <c r="CH488" s="51"/>
      <c r="CI488" s="51"/>
      <c r="CJ488" s="51"/>
      <c r="CK488" s="51"/>
      <c r="CL488" s="51"/>
      <c r="CM488" s="51"/>
      <c r="CN488" s="51"/>
      <c r="CO488" s="51"/>
      <c r="CP488" s="51"/>
      <c r="CQ488" s="51"/>
      <c r="CR488" s="51"/>
      <c r="CS488" s="51"/>
      <c r="CT488" s="51"/>
      <c r="CU488" s="51"/>
      <c r="CV488" s="51"/>
      <c r="CW488" s="51"/>
      <c r="CX488" s="51"/>
      <c r="CY488" s="51"/>
      <c r="CZ488" s="51"/>
      <c r="DA488" s="51"/>
      <c r="DB488" s="51"/>
      <c r="DC488" s="51"/>
      <c r="DD488" s="51"/>
      <c r="DE488" s="51"/>
      <c r="DF488" s="51"/>
      <c r="DG488" s="51"/>
    </row>
    <row r="489">
      <c r="A489" s="51"/>
      <c r="B489" s="136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  <c r="BR489" s="51"/>
      <c r="BS489" s="51"/>
      <c r="BT489" s="51"/>
      <c r="BU489" s="51"/>
      <c r="BV489" s="51"/>
      <c r="BW489" s="51"/>
      <c r="BX489" s="51"/>
      <c r="BY489" s="51"/>
      <c r="BZ489" s="51"/>
      <c r="CA489" s="51"/>
      <c r="CB489" s="51"/>
      <c r="CC489" s="51"/>
      <c r="CD489" s="51"/>
      <c r="CE489" s="51"/>
      <c r="CF489" s="51"/>
      <c r="CG489" s="51"/>
      <c r="CH489" s="51"/>
      <c r="CI489" s="51"/>
      <c r="CJ489" s="51"/>
      <c r="CK489" s="51"/>
      <c r="CL489" s="51"/>
      <c r="CM489" s="51"/>
      <c r="CN489" s="51"/>
      <c r="CO489" s="51"/>
      <c r="CP489" s="51"/>
      <c r="CQ489" s="51"/>
      <c r="CR489" s="51"/>
      <c r="CS489" s="51"/>
      <c r="CT489" s="51"/>
      <c r="CU489" s="51"/>
      <c r="CV489" s="51"/>
      <c r="CW489" s="51"/>
      <c r="CX489" s="51"/>
      <c r="CY489" s="51"/>
      <c r="CZ489" s="51"/>
      <c r="DA489" s="51"/>
      <c r="DB489" s="51"/>
      <c r="DC489" s="51"/>
      <c r="DD489" s="51"/>
      <c r="DE489" s="51"/>
      <c r="DF489" s="51"/>
      <c r="DG489" s="51"/>
    </row>
    <row r="490">
      <c r="A490" s="51"/>
      <c r="B490" s="136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1"/>
      <c r="BT490" s="51"/>
      <c r="BU490" s="51"/>
      <c r="BV490" s="51"/>
      <c r="BW490" s="51"/>
      <c r="BX490" s="51"/>
      <c r="BY490" s="51"/>
      <c r="BZ490" s="51"/>
      <c r="CA490" s="51"/>
      <c r="CB490" s="51"/>
      <c r="CC490" s="51"/>
      <c r="CD490" s="51"/>
      <c r="CE490" s="51"/>
      <c r="CF490" s="51"/>
      <c r="CG490" s="51"/>
      <c r="CH490" s="51"/>
      <c r="CI490" s="51"/>
      <c r="CJ490" s="51"/>
      <c r="CK490" s="51"/>
      <c r="CL490" s="51"/>
      <c r="CM490" s="51"/>
      <c r="CN490" s="51"/>
      <c r="CO490" s="51"/>
      <c r="CP490" s="51"/>
      <c r="CQ490" s="51"/>
      <c r="CR490" s="51"/>
      <c r="CS490" s="51"/>
      <c r="CT490" s="51"/>
      <c r="CU490" s="51"/>
      <c r="CV490" s="51"/>
      <c r="CW490" s="51"/>
      <c r="CX490" s="51"/>
      <c r="CY490" s="51"/>
      <c r="CZ490" s="51"/>
      <c r="DA490" s="51"/>
      <c r="DB490" s="51"/>
      <c r="DC490" s="51"/>
      <c r="DD490" s="51"/>
      <c r="DE490" s="51"/>
      <c r="DF490" s="51"/>
      <c r="DG490" s="51"/>
    </row>
    <row r="491">
      <c r="A491" s="51"/>
      <c r="B491" s="136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51"/>
      <c r="BS491" s="51"/>
      <c r="BT491" s="51"/>
      <c r="BU491" s="51"/>
      <c r="BV491" s="51"/>
      <c r="BW491" s="51"/>
      <c r="BX491" s="51"/>
      <c r="BY491" s="51"/>
      <c r="BZ491" s="51"/>
      <c r="CA491" s="51"/>
      <c r="CB491" s="51"/>
      <c r="CC491" s="51"/>
      <c r="CD491" s="51"/>
      <c r="CE491" s="51"/>
      <c r="CF491" s="51"/>
      <c r="CG491" s="51"/>
      <c r="CH491" s="51"/>
      <c r="CI491" s="51"/>
      <c r="CJ491" s="51"/>
      <c r="CK491" s="51"/>
      <c r="CL491" s="51"/>
      <c r="CM491" s="51"/>
      <c r="CN491" s="51"/>
      <c r="CO491" s="51"/>
      <c r="CP491" s="51"/>
      <c r="CQ491" s="51"/>
      <c r="CR491" s="51"/>
      <c r="CS491" s="51"/>
      <c r="CT491" s="51"/>
      <c r="CU491" s="51"/>
      <c r="CV491" s="51"/>
      <c r="CW491" s="51"/>
      <c r="CX491" s="51"/>
      <c r="CY491" s="51"/>
      <c r="CZ491" s="51"/>
      <c r="DA491" s="51"/>
      <c r="DB491" s="51"/>
      <c r="DC491" s="51"/>
      <c r="DD491" s="51"/>
      <c r="DE491" s="51"/>
      <c r="DF491" s="51"/>
      <c r="DG491" s="51"/>
    </row>
    <row r="492">
      <c r="A492" s="51"/>
      <c r="B492" s="136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51"/>
      <c r="BS492" s="51"/>
      <c r="BT492" s="51"/>
      <c r="BU492" s="51"/>
      <c r="BV492" s="51"/>
      <c r="BW492" s="51"/>
      <c r="BX492" s="51"/>
      <c r="BY492" s="51"/>
      <c r="BZ492" s="51"/>
      <c r="CA492" s="51"/>
      <c r="CB492" s="51"/>
      <c r="CC492" s="51"/>
      <c r="CD492" s="51"/>
      <c r="CE492" s="51"/>
      <c r="CF492" s="51"/>
      <c r="CG492" s="51"/>
      <c r="CH492" s="51"/>
      <c r="CI492" s="51"/>
      <c r="CJ492" s="51"/>
      <c r="CK492" s="51"/>
      <c r="CL492" s="51"/>
      <c r="CM492" s="51"/>
      <c r="CN492" s="51"/>
      <c r="CO492" s="51"/>
      <c r="CP492" s="51"/>
      <c r="CQ492" s="51"/>
      <c r="CR492" s="51"/>
      <c r="CS492" s="51"/>
      <c r="CT492" s="51"/>
      <c r="CU492" s="51"/>
      <c r="CV492" s="51"/>
      <c r="CW492" s="51"/>
      <c r="CX492" s="51"/>
      <c r="CY492" s="51"/>
      <c r="CZ492" s="51"/>
      <c r="DA492" s="51"/>
      <c r="DB492" s="51"/>
      <c r="DC492" s="51"/>
      <c r="DD492" s="51"/>
      <c r="DE492" s="51"/>
      <c r="DF492" s="51"/>
      <c r="DG492" s="51"/>
    </row>
    <row r="493">
      <c r="A493" s="51"/>
      <c r="B493" s="136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  <c r="BR493" s="51"/>
      <c r="BS493" s="51"/>
      <c r="BT493" s="51"/>
      <c r="BU493" s="51"/>
      <c r="BV493" s="51"/>
      <c r="BW493" s="51"/>
      <c r="BX493" s="51"/>
      <c r="BY493" s="51"/>
      <c r="BZ493" s="51"/>
      <c r="CA493" s="51"/>
      <c r="CB493" s="51"/>
      <c r="CC493" s="51"/>
      <c r="CD493" s="51"/>
      <c r="CE493" s="51"/>
      <c r="CF493" s="51"/>
      <c r="CG493" s="51"/>
      <c r="CH493" s="51"/>
      <c r="CI493" s="51"/>
      <c r="CJ493" s="51"/>
      <c r="CK493" s="51"/>
      <c r="CL493" s="51"/>
      <c r="CM493" s="51"/>
      <c r="CN493" s="51"/>
      <c r="CO493" s="51"/>
      <c r="CP493" s="51"/>
      <c r="CQ493" s="51"/>
      <c r="CR493" s="51"/>
      <c r="CS493" s="51"/>
      <c r="CT493" s="51"/>
      <c r="CU493" s="51"/>
      <c r="CV493" s="51"/>
      <c r="CW493" s="51"/>
      <c r="CX493" s="51"/>
      <c r="CY493" s="51"/>
      <c r="CZ493" s="51"/>
      <c r="DA493" s="51"/>
      <c r="DB493" s="51"/>
      <c r="DC493" s="51"/>
      <c r="DD493" s="51"/>
      <c r="DE493" s="51"/>
      <c r="DF493" s="51"/>
      <c r="DG493" s="51"/>
    </row>
    <row r="494">
      <c r="A494" s="51"/>
      <c r="B494" s="136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51"/>
      <c r="BS494" s="51"/>
      <c r="BT494" s="51"/>
      <c r="BU494" s="51"/>
      <c r="BV494" s="51"/>
      <c r="BW494" s="51"/>
      <c r="BX494" s="51"/>
      <c r="BY494" s="51"/>
      <c r="BZ494" s="51"/>
      <c r="CA494" s="51"/>
      <c r="CB494" s="51"/>
      <c r="CC494" s="51"/>
      <c r="CD494" s="51"/>
      <c r="CE494" s="51"/>
      <c r="CF494" s="51"/>
      <c r="CG494" s="51"/>
      <c r="CH494" s="51"/>
      <c r="CI494" s="51"/>
      <c r="CJ494" s="51"/>
      <c r="CK494" s="51"/>
      <c r="CL494" s="51"/>
      <c r="CM494" s="51"/>
      <c r="CN494" s="51"/>
      <c r="CO494" s="51"/>
      <c r="CP494" s="51"/>
      <c r="CQ494" s="51"/>
      <c r="CR494" s="51"/>
      <c r="CS494" s="51"/>
      <c r="CT494" s="51"/>
      <c r="CU494" s="51"/>
      <c r="CV494" s="51"/>
      <c r="CW494" s="51"/>
      <c r="CX494" s="51"/>
      <c r="CY494" s="51"/>
      <c r="CZ494" s="51"/>
      <c r="DA494" s="51"/>
      <c r="DB494" s="51"/>
      <c r="DC494" s="51"/>
      <c r="DD494" s="51"/>
      <c r="DE494" s="51"/>
      <c r="DF494" s="51"/>
      <c r="DG494" s="51"/>
    </row>
    <row r="495">
      <c r="A495" s="51"/>
      <c r="B495" s="136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  <c r="BR495" s="51"/>
      <c r="BS495" s="51"/>
      <c r="BT495" s="51"/>
      <c r="BU495" s="51"/>
      <c r="BV495" s="51"/>
      <c r="BW495" s="51"/>
      <c r="BX495" s="51"/>
      <c r="BY495" s="51"/>
      <c r="BZ495" s="51"/>
      <c r="CA495" s="51"/>
      <c r="CB495" s="51"/>
      <c r="CC495" s="51"/>
      <c r="CD495" s="51"/>
      <c r="CE495" s="51"/>
      <c r="CF495" s="51"/>
      <c r="CG495" s="51"/>
      <c r="CH495" s="51"/>
      <c r="CI495" s="51"/>
      <c r="CJ495" s="51"/>
      <c r="CK495" s="51"/>
      <c r="CL495" s="51"/>
      <c r="CM495" s="51"/>
      <c r="CN495" s="51"/>
      <c r="CO495" s="51"/>
      <c r="CP495" s="51"/>
      <c r="CQ495" s="51"/>
      <c r="CR495" s="51"/>
      <c r="CS495" s="51"/>
      <c r="CT495" s="51"/>
      <c r="CU495" s="51"/>
      <c r="CV495" s="51"/>
      <c r="CW495" s="51"/>
      <c r="CX495" s="51"/>
      <c r="CY495" s="51"/>
      <c r="CZ495" s="51"/>
      <c r="DA495" s="51"/>
      <c r="DB495" s="51"/>
      <c r="DC495" s="51"/>
      <c r="DD495" s="51"/>
      <c r="DE495" s="51"/>
      <c r="DF495" s="51"/>
      <c r="DG495" s="51"/>
    </row>
    <row r="496">
      <c r="A496" s="51"/>
      <c r="B496" s="136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  <c r="BR496" s="51"/>
      <c r="BS496" s="51"/>
      <c r="BT496" s="51"/>
      <c r="BU496" s="51"/>
      <c r="BV496" s="51"/>
      <c r="BW496" s="51"/>
      <c r="BX496" s="51"/>
      <c r="BY496" s="51"/>
      <c r="BZ496" s="51"/>
      <c r="CA496" s="51"/>
      <c r="CB496" s="51"/>
      <c r="CC496" s="51"/>
      <c r="CD496" s="51"/>
      <c r="CE496" s="51"/>
      <c r="CF496" s="51"/>
      <c r="CG496" s="51"/>
      <c r="CH496" s="51"/>
      <c r="CI496" s="51"/>
      <c r="CJ496" s="51"/>
      <c r="CK496" s="51"/>
      <c r="CL496" s="51"/>
      <c r="CM496" s="51"/>
      <c r="CN496" s="51"/>
      <c r="CO496" s="51"/>
      <c r="CP496" s="51"/>
      <c r="CQ496" s="51"/>
      <c r="CR496" s="51"/>
      <c r="CS496" s="51"/>
      <c r="CT496" s="51"/>
      <c r="CU496" s="51"/>
      <c r="CV496" s="51"/>
      <c r="CW496" s="51"/>
      <c r="CX496" s="51"/>
      <c r="CY496" s="51"/>
      <c r="CZ496" s="51"/>
      <c r="DA496" s="51"/>
      <c r="DB496" s="51"/>
      <c r="DC496" s="51"/>
      <c r="DD496" s="51"/>
      <c r="DE496" s="51"/>
      <c r="DF496" s="51"/>
      <c r="DG496" s="51"/>
    </row>
    <row r="497">
      <c r="A497" s="51"/>
      <c r="B497" s="136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  <c r="BR497" s="51"/>
      <c r="BS497" s="51"/>
      <c r="BT497" s="51"/>
      <c r="BU497" s="51"/>
      <c r="BV497" s="51"/>
      <c r="BW497" s="51"/>
      <c r="BX497" s="51"/>
      <c r="BY497" s="51"/>
      <c r="BZ497" s="51"/>
      <c r="CA497" s="51"/>
      <c r="CB497" s="51"/>
      <c r="CC497" s="51"/>
      <c r="CD497" s="51"/>
      <c r="CE497" s="51"/>
      <c r="CF497" s="51"/>
      <c r="CG497" s="51"/>
      <c r="CH497" s="51"/>
      <c r="CI497" s="51"/>
      <c r="CJ497" s="51"/>
      <c r="CK497" s="51"/>
      <c r="CL497" s="51"/>
      <c r="CM497" s="51"/>
      <c r="CN497" s="51"/>
      <c r="CO497" s="51"/>
      <c r="CP497" s="51"/>
      <c r="CQ497" s="51"/>
      <c r="CR497" s="51"/>
      <c r="CS497" s="51"/>
      <c r="CT497" s="51"/>
      <c r="CU497" s="51"/>
      <c r="CV497" s="51"/>
      <c r="CW497" s="51"/>
      <c r="CX497" s="51"/>
      <c r="CY497" s="51"/>
      <c r="CZ497" s="51"/>
      <c r="DA497" s="51"/>
      <c r="DB497" s="51"/>
      <c r="DC497" s="51"/>
      <c r="DD497" s="51"/>
      <c r="DE497" s="51"/>
      <c r="DF497" s="51"/>
      <c r="DG497" s="51"/>
    </row>
    <row r="498">
      <c r="A498" s="51"/>
      <c r="B498" s="136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  <c r="BR498" s="51"/>
      <c r="BS498" s="51"/>
      <c r="BT498" s="51"/>
      <c r="BU498" s="51"/>
      <c r="BV498" s="51"/>
      <c r="BW498" s="51"/>
      <c r="BX498" s="51"/>
      <c r="BY498" s="51"/>
      <c r="BZ498" s="51"/>
      <c r="CA498" s="51"/>
      <c r="CB498" s="51"/>
      <c r="CC498" s="51"/>
      <c r="CD498" s="51"/>
      <c r="CE498" s="51"/>
      <c r="CF498" s="51"/>
      <c r="CG498" s="51"/>
      <c r="CH498" s="51"/>
      <c r="CI498" s="51"/>
      <c r="CJ498" s="51"/>
      <c r="CK498" s="51"/>
      <c r="CL498" s="51"/>
      <c r="CM498" s="51"/>
      <c r="CN498" s="51"/>
      <c r="CO498" s="51"/>
      <c r="CP498" s="51"/>
      <c r="CQ498" s="51"/>
      <c r="CR498" s="51"/>
      <c r="CS498" s="51"/>
      <c r="CT498" s="51"/>
      <c r="CU498" s="51"/>
      <c r="CV498" s="51"/>
      <c r="CW498" s="51"/>
      <c r="CX498" s="51"/>
      <c r="CY498" s="51"/>
      <c r="CZ498" s="51"/>
      <c r="DA498" s="51"/>
      <c r="DB498" s="51"/>
      <c r="DC498" s="51"/>
      <c r="DD498" s="51"/>
      <c r="DE498" s="51"/>
      <c r="DF498" s="51"/>
      <c r="DG498" s="51"/>
    </row>
    <row r="499">
      <c r="A499" s="51"/>
      <c r="B499" s="136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  <c r="BR499" s="51"/>
      <c r="BS499" s="51"/>
      <c r="BT499" s="51"/>
      <c r="BU499" s="51"/>
      <c r="BV499" s="51"/>
      <c r="BW499" s="51"/>
      <c r="BX499" s="51"/>
      <c r="BY499" s="51"/>
      <c r="BZ499" s="51"/>
      <c r="CA499" s="51"/>
      <c r="CB499" s="51"/>
      <c r="CC499" s="51"/>
      <c r="CD499" s="51"/>
      <c r="CE499" s="51"/>
      <c r="CF499" s="51"/>
      <c r="CG499" s="51"/>
      <c r="CH499" s="51"/>
      <c r="CI499" s="51"/>
      <c r="CJ499" s="51"/>
      <c r="CK499" s="51"/>
      <c r="CL499" s="51"/>
      <c r="CM499" s="51"/>
      <c r="CN499" s="51"/>
      <c r="CO499" s="51"/>
      <c r="CP499" s="51"/>
      <c r="CQ499" s="51"/>
      <c r="CR499" s="51"/>
      <c r="CS499" s="51"/>
      <c r="CT499" s="51"/>
      <c r="CU499" s="51"/>
      <c r="CV499" s="51"/>
      <c r="CW499" s="51"/>
      <c r="CX499" s="51"/>
      <c r="CY499" s="51"/>
      <c r="CZ499" s="51"/>
      <c r="DA499" s="51"/>
      <c r="DB499" s="51"/>
      <c r="DC499" s="51"/>
      <c r="DD499" s="51"/>
      <c r="DE499" s="51"/>
      <c r="DF499" s="51"/>
      <c r="DG499" s="51"/>
    </row>
    <row r="500">
      <c r="A500" s="51"/>
      <c r="B500" s="136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51"/>
      <c r="BS500" s="51"/>
      <c r="BT500" s="51"/>
      <c r="BU500" s="51"/>
      <c r="BV500" s="51"/>
      <c r="BW500" s="51"/>
      <c r="BX500" s="51"/>
      <c r="BY500" s="51"/>
      <c r="BZ500" s="51"/>
      <c r="CA500" s="51"/>
      <c r="CB500" s="51"/>
      <c r="CC500" s="51"/>
      <c r="CD500" s="51"/>
      <c r="CE500" s="51"/>
      <c r="CF500" s="51"/>
      <c r="CG500" s="51"/>
      <c r="CH500" s="51"/>
      <c r="CI500" s="51"/>
      <c r="CJ500" s="51"/>
      <c r="CK500" s="51"/>
      <c r="CL500" s="51"/>
      <c r="CM500" s="51"/>
      <c r="CN500" s="51"/>
      <c r="CO500" s="51"/>
      <c r="CP500" s="51"/>
      <c r="CQ500" s="51"/>
      <c r="CR500" s="51"/>
      <c r="CS500" s="51"/>
      <c r="CT500" s="51"/>
      <c r="CU500" s="51"/>
      <c r="CV500" s="51"/>
      <c r="CW500" s="51"/>
      <c r="CX500" s="51"/>
      <c r="CY500" s="51"/>
      <c r="CZ500" s="51"/>
      <c r="DA500" s="51"/>
      <c r="DB500" s="51"/>
      <c r="DC500" s="51"/>
      <c r="DD500" s="51"/>
      <c r="DE500" s="51"/>
      <c r="DF500" s="51"/>
      <c r="DG500" s="51"/>
    </row>
    <row r="501">
      <c r="A501" s="51"/>
      <c r="B501" s="136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51"/>
      <c r="BS501" s="51"/>
      <c r="BT501" s="51"/>
      <c r="BU501" s="51"/>
      <c r="BV501" s="51"/>
      <c r="BW501" s="51"/>
      <c r="BX501" s="51"/>
      <c r="BY501" s="51"/>
      <c r="BZ501" s="51"/>
      <c r="CA501" s="51"/>
      <c r="CB501" s="51"/>
      <c r="CC501" s="51"/>
      <c r="CD501" s="51"/>
      <c r="CE501" s="51"/>
      <c r="CF501" s="51"/>
      <c r="CG501" s="51"/>
      <c r="CH501" s="51"/>
      <c r="CI501" s="51"/>
      <c r="CJ501" s="51"/>
      <c r="CK501" s="51"/>
      <c r="CL501" s="51"/>
      <c r="CM501" s="51"/>
      <c r="CN501" s="51"/>
      <c r="CO501" s="51"/>
      <c r="CP501" s="51"/>
      <c r="CQ501" s="51"/>
      <c r="CR501" s="51"/>
      <c r="CS501" s="51"/>
      <c r="CT501" s="51"/>
      <c r="CU501" s="51"/>
      <c r="CV501" s="51"/>
      <c r="CW501" s="51"/>
      <c r="CX501" s="51"/>
      <c r="CY501" s="51"/>
      <c r="CZ501" s="51"/>
      <c r="DA501" s="51"/>
      <c r="DB501" s="51"/>
      <c r="DC501" s="51"/>
      <c r="DD501" s="51"/>
      <c r="DE501" s="51"/>
      <c r="DF501" s="51"/>
      <c r="DG501" s="51"/>
    </row>
    <row r="502">
      <c r="A502" s="51"/>
      <c r="B502" s="136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  <c r="BT502" s="51"/>
      <c r="BU502" s="51"/>
      <c r="BV502" s="51"/>
      <c r="BW502" s="51"/>
      <c r="BX502" s="51"/>
      <c r="BY502" s="51"/>
      <c r="BZ502" s="51"/>
      <c r="CA502" s="51"/>
      <c r="CB502" s="51"/>
      <c r="CC502" s="51"/>
      <c r="CD502" s="51"/>
      <c r="CE502" s="51"/>
      <c r="CF502" s="51"/>
      <c r="CG502" s="51"/>
      <c r="CH502" s="51"/>
      <c r="CI502" s="51"/>
      <c r="CJ502" s="51"/>
      <c r="CK502" s="51"/>
      <c r="CL502" s="51"/>
      <c r="CM502" s="51"/>
      <c r="CN502" s="51"/>
      <c r="CO502" s="51"/>
      <c r="CP502" s="51"/>
      <c r="CQ502" s="51"/>
      <c r="CR502" s="51"/>
      <c r="CS502" s="51"/>
      <c r="CT502" s="51"/>
      <c r="CU502" s="51"/>
      <c r="CV502" s="51"/>
      <c r="CW502" s="51"/>
      <c r="CX502" s="51"/>
      <c r="CY502" s="51"/>
      <c r="CZ502" s="51"/>
      <c r="DA502" s="51"/>
      <c r="DB502" s="51"/>
      <c r="DC502" s="51"/>
      <c r="DD502" s="51"/>
      <c r="DE502" s="51"/>
      <c r="DF502" s="51"/>
      <c r="DG502" s="51"/>
    </row>
    <row r="503">
      <c r="A503" s="51"/>
      <c r="B503" s="136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1"/>
      <c r="BT503" s="51"/>
      <c r="BU503" s="51"/>
      <c r="BV503" s="51"/>
      <c r="BW503" s="51"/>
      <c r="BX503" s="51"/>
      <c r="BY503" s="51"/>
      <c r="BZ503" s="51"/>
      <c r="CA503" s="51"/>
      <c r="CB503" s="51"/>
      <c r="CC503" s="51"/>
      <c r="CD503" s="51"/>
      <c r="CE503" s="51"/>
      <c r="CF503" s="51"/>
      <c r="CG503" s="51"/>
      <c r="CH503" s="51"/>
      <c r="CI503" s="51"/>
      <c r="CJ503" s="51"/>
      <c r="CK503" s="51"/>
      <c r="CL503" s="51"/>
      <c r="CM503" s="51"/>
      <c r="CN503" s="51"/>
      <c r="CO503" s="51"/>
      <c r="CP503" s="51"/>
      <c r="CQ503" s="51"/>
      <c r="CR503" s="51"/>
      <c r="CS503" s="51"/>
      <c r="CT503" s="51"/>
      <c r="CU503" s="51"/>
      <c r="CV503" s="51"/>
      <c r="CW503" s="51"/>
      <c r="CX503" s="51"/>
      <c r="CY503" s="51"/>
      <c r="CZ503" s="51"/>
      <c r="DA503" s="51"/>
      <c r="DB503" s="51"/>
      <c r="DC503" s="51"/>
      <c r="DD503" s="51"/>
      <c r="DE503" s="51"/>
      <c r="DF503" s="51"/>
      <c r="DG503" s="51"/>
    </row>
    <row r="504">
      <c r="A504" s="51"/>
      <c r="B504" s="136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1"/>
      <c r="BT504" s="51"/>
      <c r="BU504" s="51"/>
      <c r="BV504" s="51"/>
      <c r="BW504" s="51"/>
      <c r="BX504" s="51"/>
      <c r="BY504" s="51"/>
      <c r="BZ504" s="51"/>
      <c r="CA504" s="51"/>
      <c r="CB504" s="51"/>
      <c r="CC504" s="51"/>
      <c r="CD504" s="51"/>
      <c r="CE504" s="51"/>
      <c r="CF504" s="51"/>
      <c r="CG504" s="51"/>
      <c r="CH504" s="51"/>
      <c r="CI504" s="51"/>
      <c r="CJ504" s="51"/>
      <c r="CK504" s="51"/>
      <c r="CL504" s="51"/>
      <c r="CM504" s="51"/>
      <c r="CN504" s="51"/>
      <c r="CO504" s="51"/>
      <c r="CP504" s="51"/>
      <c r="CQ504" s="51"/>
      <c r="CR504" s="51"/>
      <c r="CS504" s="51"/>
      <c r="CT504" s="51"/>
      <c r="CU504" s="51"/>
      <c r="CV504" s="51"/>
      <c r="CW504" s="51"/>
      <c r="CX504" s="51"/>
      <c r="CY504" s="51"/>
      <c r="CZ504" s="51"/>
      <c r="DA504" s="51"/>
      <c r="DB504" s="51"/>
      <c r="DC504" s="51"/>
      <c r="DD504" s="51"/>
      <c r="DE504" s="51"/>
      <c r="DF504" s="51"/>
      <c r="DG504" s="51"/>
    </row>
    <row r="505">
      <c r="A505" s="51"/>
      <c r="B505" s="136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51"/>
      <c r="BS505" s="51"/>
      <c r="BT505" s="51"/>
      <c r="BU505" s="51"/>
      <c r="BV505" s="51"/>
      <c r="BW505" s="51"/>
      <c r="BX505" s="51"/>
      <c r="BY505" s="51"/>
      <c r="BZ505" s="51"/>
      <c r="CA505" s="51"/>
      <c r="CB505" s="51"/>
      <c r="CC505" s="51"/>
      <c r="CD505" s="51"/>
      <c r="CE505" s="51"/>
      <c r="CF505" s="51"/>
      <c r="CG505" s="51"/>
      <c r="CH505" s="51"/>
      <c r="CI505" s="51"/>
      <c r="CJ505" s="51"/>
      <c r="CK505" s="51"/>
      <c r="CL505" s="51"/>
      <c r="CM505" s="51"/>
      <c r="CN505" s="51"/>
      <c r="CO505" s="51"/>
      <c r="CP505" s="51"/>
      <c r="CQ505" s="51"/>
      <c r="CR505" s="51"/>
      <c r="CS505" s="51"/>
      <c r="CT505" s="51"/>
      <c r="CU505" s="51"/>
      <c r="CV505" s="51"/>
      <c r="CW505" s="51"/>
      <c r="CX505" s="51"/>
      <c r="CY505" s="51"/>
      <c r="CZ505" s="51"/>
      <c r="DA505" s="51"/>
      <c r="DB505" s="51"/>
      <c r="DC505" s="51"/>
      <c r="DD505" s="51"/>
      <c r="DE505" s="51"/>
      <c r="DF505" s="51"/>
      <c r="DG505" s="51"/>
    </row>
    <row r="506">
      <c r="A506" s="51"/>
      <c r="B506" s="136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51"/>
      <c r="BS506" s="51"/>
      <c r="BT506" s="51"/>
      <c r="BU506" s="51"/>
      <c r="BV506" s="51"/>
      <c r="BW506" s="51"/>
      <c r="BX506" s="51"/>
      <c r="BY506" s="51"/>
      <c r="BZ506" s="51"/>
      <c r="CA506" s="51"/>
      <c r="CB506" s="51"/>
      <c r="CC506" s="51"/>
      <c r="CD506" s="51"/>
      <c r="CE506" s="51"/>
      <c r="CF506" s="51"/>
      <c r="CG506" s="51"/>
      <c r="CH506" s="51"/>
      <c r="CI506" s="51"/>
      <c r="CJ506" s="51"/>
      <c r="CK506" s="51"/>
      <c r="CL506" s="51"/>
      <c r="CM506" s="51"/>
      <c r="CN506" s="51"/>
      <c r="CO506" s="51"/>
      <c r="CP506" s="51"/>
      <c r="CQ506" s="51"/>
      <c r="CR506" s="51"/>
      <c r="CS506" s="51"/>
      <c r="CT506" s="51"/>
      <c r="CU506" s="51"/>
      <c r="CV506" s="51"/>
      <c r="CW506" s="51"/>
      <c r="CX506" s="51"/>
      <c r="CY506" s="51"/>
      <c r="CZ506" s="51"/>
      <c r="DA506" s="51"/>
      <c r="DB506" s="51"/>
      <c r="DC506" s="51"/>
      <c r="DD506" s="51"/>
      <c r="DE506" s="51"/>
      <c r="DF506" s="51"/>
      <c r="DG506" s="51"/>
    </row>
    <row r="507">
      <c r="A507" s="51"/>
      <c r="B507" s="136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1"/>
      <c r="BT507" s="51"/>
      <c r="BU507" s="51"/>
      <c r="BV507" s="51"/>
      <c r="BW507" s="51"/>
      <c r="BX507" s="51"/>
      <c r="BY507" s="51"/>
      <c r="BZ507" s="51"/>
      <c r="CA507" s="51"/>
      <c r="CB507" s="51"/>
      <c r="CC507" s="51"/>
      <c r="CD507" s="51"/>
      <c r="CE507" s="51"/>
      <c r="CF507" s="51"/>
      <c r="CG507" s="51"/>
      <c r="CH507" s="51"/>
      <c r="CI507" s="51"/>
      <c r="CJ507" s="51"/>
      <c r="CK507" s="51"/>
      <c r="CL507" s="51"/>
      <c r="CM507" s="51"/>
      <c r="CN507" s="51"/>
      <c r="CO507" s="51"/>
      <c r="CP507" s="51"/>
      <c r="CQ507" s="51"/>
      <c r="CR507" s="51"/>
      <c r="CS507" s="51"/>
      <c r="CT507" s="51"/>
      <c r="CU507" s="51"/>
      <c r="CV507" s="51"/>
      <c r="CW507" s="51"/>
      <c r="CX507" s="51"/>
      <c r="CY507" s="51"/>
      <c r="CZ507" s="51"/>
      <c r="DA507" s="51"/>
      <c r="DB507" s="51"/>
      <c r="DC507" s="51"/>
      <c r="DD507" s="51"/>
      <c r="DE507" s="51"/>
      <c r="DF507" s="51"/>
      <c r="DG507" s="51"/>
    </row>
    <row r="508">
      <c r="A508" s="51"/>
      <c r="B508" s="136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51"/>
      <c r="BS508" s="51"/>
      <c r="BT508" s="51"/>
      <c r="BU508" s="51"/>
      <c r="BV508" s="51"/>
      <c r="BW508" s="51"/>
      <c r="BX508" s="51"/>
      <c r="BY508" s="51"/>
      <c r="BZ508" s="51"/>
      <c r="CA508" s="51"/>
      <c r="CB508" s="51"/>
      <c r="CC508" s="51"/>
      <c r="CD508" s="51"/>
      <c r="CE508" s="51"/>
      <c r="CF508" s="51"/>
      <c r="CG508" s="51"/>
      <c r="CH508" s="51"/>
      <c r="CI508" s="51"/>
      <c r="CJ508" s="51"/>
      <c r="CK508" s="51"/>
      <c r="CL508" s="51"/>
      <c r="CM508" s="51"/>
      <c r="CN508" s="51"/>
      <c r="CO508" s="51"/>
      <c r="CP508" s="51"/>
      <c r="CQ508" s="51"/>
      <c r="CR508" s="51"/>
      <c r="CS508" s="51"/>
      <c r="CT508" s="51"/>
      <c r="CU508" s="51"/>
      <c r="CV508" s="51"/>
      <c r="CW508" s="51"/>
      <c r="CX508" s="51"/>
      <c r="CY508" s="51"/>
      <c r="CZ508" s="51"/>
      <c r="DA508" s="51"/>
      <c r="DB508" s="51"/>
      <c r="DC508" s="51"/>
      <c r="DD508" s="51"/>
      <c r="DE508" s="51"/>
      <c r="DF508" s="51"/>
      <c r="DG508" s="51"/>
    </row>
    <row r="509">
      <c r="A509" s="51"/>
      <c r="B509" s="136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  <c r="BR509" s="51"/>
      <c r="BS509" s="51"/>
      <c r="BT509" s="51"/>
      <c r="BU509" s="51"/>
      <c r="BV509" s="51"/>
      <c r="BW509" s="51"/>
      <c r="BX509" s="51"/>
      <c r="BY509" s="51"/>
      <c r="BZ509" s="51"/>
      <c r="CA509" s="51"/>
      <c r="CB509" s="51"/>
      <c r="CC509" s="51"/>
      <c r="CD509" s="51"/>
      <c r="CE509" s="51"/>
      <c r="CF509" s="51"/>
      <c r="CG509" s="51"/>
      <c r="CH509" s="51"/>
      <c r="CI509" s="51"/>
      <c r="CJ509" s="51"/>
      <c r="CK509" s="51"/>
      <c r="CL509" s="51"/>
      <c r="CM509" s="51"/>
      <c r="CN509" s="51"/>
      <c r="CO509" s="51"/>
      <c r="CP509" s="51"/>
      <c r="CQ509" s="51"/>
      <c r="CR509" s="51"/>
      <c r="CS509" s="51"/>
      <c r="CT509" s="51"/>
      <c r="CU509" s="51"/>
      <c r="CV509" s="51"/>
      <c r="CW509" s="51"/>
      <c r="CX509" s="51"/>
      <c r="CY509" s="51"/>
      <c r="CZ509" s="51"/>
      <c r="DA509" s="51"/>
      <c r="DB509" s="51"/>
      <c r="DC509" s="51"/>
      <c r="DD509" s="51"/>
      <c r="DE509" s="51"/>
      <c r="DF509" s="51"/>
      <c r="DG509" s="51"/>
    </row>
    <row r="510">
      <c r="A510" s="51"/>
      <c r="B510" s="136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  <c r="BR510" s="51"/>
      <c r="BS510" s="51"/>
      <c r="BT510" s="51"/>
      <c r="BU510" s="51"/>
      <c r="BV510" s="51"/>
      <c r="BW510" s="51"/>
      <c r="BX510" s="51"/>
      <c r="BY510" s="51"/>
      <c r="BZ510" s="51"/>
      <c r="CA510" s="51"/>
      <c r="CB510" s="51"/>
      <c r="CC510" s="51"/>
      <c r="CD510" s="51"/>
      <c r="CE510" s="51"/>
      <c r="CF510" s="51"/>
      <c r="CG510" s="51"/>
      <c r="CH510" s="51"/>
      <c r="CI510" s="51"/>
      <c r="CJ510" s="51"/>
      <c r="CK510" s="51"/>
      <c r="CL510" s="51"/>
      <c r="CM510" s="51"/>
      <c r="CN510" s="51"/>
      <c r="CO510" s="51"/>
      <c r="CP510" s="51"/>
      <c r="CQ510" s="51"/>
      <c r="CR510" s="51"/>
      <c r="CS510" s="51"/>
      <c r="CT510" s="51"/>
      <c r="CU510" s="51"/>
      <c r="CV510" s="51"/>
      <c r="CW510" s="51"/>
      <c r="CX510" s="51"/>
      <c r="CY510" s="51"/>
      <c r="CZ510" s="51"/>
      <c r="DA510" s="51"/>
      <c r="DB510" s="51"/>
      <c r="DC510" s="51"/>
      <c r="DD510" s="51"/>
      <c r="DE510" s="51"/>
      <c r="DF510" s="51"/>
      <c r="DG510" s="51"/>
    </row>
    <row r="511">
      <c r="A511" s="51"/>
      <c r="B511" s="136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  <c r="BR511" s="51"/>
      <c r="BS511" s="51"/>
      <c r="BT511" s="51"/>
      <c r="BU511" s="51"/>
      <c r="BV511" s="51"/>
      <c r="BW511" s="51"/>
      <c r="BX511" s="51"/>
      <c r="BY511" s="51"/>
      <c r="BZ511" s="51"/>
      <c r="CA511" s="51"/>
      <c r="CB511" s="51"/>
      <c r="CC511" s="51"/>
      <c r="CD511" s="51"/>
      <c r="CE511" s="51"/>
      <c r="CF511" s="51"/>
      <c r="CG511" s="51"/>
      <c r="CH511" s="51"/>
      <c r="CI511" s="51"/>
      <c r="CJ511" s="51"/>
      <c r="CK511" s="51"/>
      <c r="CL511" s="51"/>
      <c r="CM511" s="51"/>
      <c r="CN511" s="51"/>
      <c r="CO511" s="51"/>
      <c r="CP511" s="51"/>
      <c r="CQ511" s="51"/>
      <c r="CR511" s="51"/>
      <c r="CS511" s="51"/>
      <c r="CT511" s="51"/>
      <c r="CU511" s="51"/>
      <c r="CV511" s="51"/>
      <c r="CW511" s="51"/>
      <c r="CX511" s="51"/>
      <c r="CY511" s="51"/>
      <c r="CZ511" s="51"/>
      <c r="DA511" s="51"/>
      <c r="DB511" s="51"/>
      <c r="DC511" s="51"/>
      <c r="DD511" s="51"/>
      <c r="DE511" s="51"/>
      <c r="DF511" s="51"/>
      <c r="DG511" s="51"/>
    </row>
    <row r="512">
      <c r="A512" s="51"/>
      <c r="B512" s="136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  <c r="BR512" s="51"/>
      <c r="BS512" s="51"/>
      <c r="BT512" s="51"/>
      <c r="BU512" s="51"/>
      <c r="BV512" s="51"/>
      <c r="BW512" s="51"/>
      <c r="BX512" s="51"/>
      <c r="BY512" s="51"/>
      <c r="BZ512" s="51"/>
      <c r="CA512" s="51"/>
      <c r="CB512" s="51"/>
      <c r="CC512" s="51"/>
      <c r="CD512" s="51"/>
      <c r="CE512" s="51"/>
      <c r="CF512" s="51"/>
      <c r="CG512" s="51"/>
      <c r="CH512" s="51"/>
      <c r="CI512" s="51"/>
      <c r="CJ512" s="51"/>
      <c r="CK512" s="51"/>
      <c r="CL512" s="51"/>
      <c r="CM512" s="51"/>
      <c r="CN512" s="51"/>
      <c r="CO512" s="51"/>
      <c r="CP512" s="51"/>
      <c r="CQ512" s="51"/>
      <c r="CR512" s="51"/>
      <c r="CS512" s="51"/>
      <c r="CT512" s="51"/>
      <c r="CU512" s="51"/>
      <c r="CV512" s="51"/>
      <c r="CW512" s="51"/>
      <c r="CX512" s="51"/>
      <c r="CY512" s="51"/>
      <c r="CZ512" s="51"/>
      <c r="DA512" s="51"/>
      <c r="DB512" s="51"/>
      <c r="DC512" s="51"/>
      <c r="DD512" s="51"/>
      <c r="DE512" s="51"/>
      <c r="DF512" s="51"/>
      <c r="DG512" s="51"/>
    </row>
    <row r="513">
      <c r="A513" s="51"/>
      <c r="B513" s="136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  <c r="BR513" s="51"/>
      <c r="BS513" s="51"/>
      <c r="BT513" s="51"/>
      <c r="BU513" s="51"/>
      <c r="BV513" s="51"/>
      <c r="BW513" s="51"/>
      <c r="BX513" s="51"/>
      <c r="BY513" s="51"/>
      <c r="BZ513" s="51"/>
      <c r="CA513" s="51"/>
      <c r="CB513" s="51"/>
      <c r="CC513" s="51"/>
      <c r="CD513" s="51"/>
      <c r="CE513" s="51"/>
      <c r="CF513" s="51"/>
      <c r="CG513" s="51"/>
      <c r="CH513" s="51"/>
      <c r="CI513" s="51"/>
      <c r="CJ513" s="51"/>
      <c r="CK513" s="51"/>
      <c r="CL513" s="51"/>
      <c r="CM513" s="51"/>
      <c r="CN513" s="51"/>
      <c r="CO513" s="51"/>
      <c r="CP513" s="51"/>
      <c r="CQ513" s="51"/>
      <c r="CR513" s="51"/>
      <c r="CS513" s="51"/>
      <c r="CT513" s="51"/>
      <c r="CU513" s="51"/>
      <c r="CV513" s="51"/>
      <c r="CW513" s="51"/>
      <c r="CX513" s="51"/>
      <c r="CY513" s="51"/>
      <c r="CZ513" s="51"/>
      <c r="DA513" s="51"/>
      <c r="DB513" s="51"/>
      <c r="DC513" s="51"/>
      <c r="DD513" s="51"/>
      <c r="DE513" s="51"/>
      <c r="DF513" s="51"/>
      <c r="DG513" s="51"/>
    </row>
    <row r="514">
      <c r="A514" s="51"/>
      <c r="B514" s="136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  <c r="BR514" s="51"/>
      <c r="BS514" s="51"/>
      <c r="BT514" s="51"/>
      <c r="BU514" s="51"/>
      <c r="BV514" s="51"/>
      <c r="BW514" s="51"/>
      <c r="BX514" s="51"/>
      <c r="BY514" s="51"/>
      <c r="BZ514" s="51"/>
      <c r="CA514" s="51"/>
      <c r="CB514" s="51"/>
      <c r="CC514" s="51"/>
      <c r="CD514" s="51"/>
      <c r="CE514" s="51"/>
      <c r="CF514" s="51"/>
      <c r="CG514" s="51"/>
      <c r="CH514" s="51"/>
      <c r="CI514" s="51"/>
      <c r="CJ514" s="51"/>
      <c r="CK514" s="51"/>
      <c r="CL514" s="51"/>
      <c r="CM514" s="51"/>
      <c r="CN514" s="51"/>
      <c r="CO514" s="51"/>
      <c r="CP514" s="51"/>
      <c r="CQ514" s="51"/>
      <c r="CR514" s="51"/>
      <c r="CS514" s="51"/>
      <c r="CT514" s="51"/>
      <c r="CU514" s="51"/>
      <c r="CV514" s="51"/>
      <c r="CW514" s="51"/>
      <c r="CX514" s="51"/>
      <c r="CY514" s="51"/>
      <c r="CZ514" s="51"/>
      <c r="DA514" s="51"/>
      <c r="DB514" s="51"/>
      <c r="DC514" s="51"/>
      <c r="DD514" s="51"/>
      <c r="DE514" s="51"/>
      <c r="DF514" s="51"/>
      <c r="DG514" s="51"/>
    </row>
    <row r="515">
      <c r="A515" s="51"/>
      <c r="B515" s="136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  <c r="BR515" s="51"/>
      <c r="BS515" s="51"/>
      <c r="BT515" s="51"/>
      <c r="BU515" s="51"/>
      <c r="BV515" s="51"/>
      <c r="BW515" s="51"/>
      <c r="BX515" s="51"/>
      <c r="BY515" s="51"/>
      <c r="BZ515" s="51"/>
      <c r="CA515" s="51"/>
      <c r="CB515" s="51"/>
      <c r="CC515" s="51"/>
      <c r="CD515" s="51"/>
      <c r="CE515" s="51"/>
      <c r="CF515" s="51"/>
      <c r="CG515" s="51"/>
      <c r="CH515" s="51"/>
      <c r="CI515" s="51"/>
      <c r="CJ515" s="51"/>
      <c r="CK515" s="51"/>
      <c r="CL515" s="51"/>
      <c r="CM515" s="51"/>
      <c r="CN515" s="51"/>
      <c r="CO515" s="51"/>
      <c r="CP515" s="51"/>
      <c r="CQ515" s="51"/>
      <c r="CR515" s="51"/>
      <c r="CS515" s="51"/>
      <c r="CT515" s="51"/>
      <c r="CU515" s="51"/>
      <c r="CV515" s="51"/>
      <c r="CW515" s="51"/>
      <c r="CX515" s="51"/>
      <c r="CY515" s="51"/>
      <c r="CZ515" s="51"/>
      <c r="DA515" s="51"/>
      <c r="DB515" s="51"/>
      <c r="DC515" s="51"/>
      <c r="DD515" s="51"/>
      <c r="DE515" s="51"/>
      <c r="DF515" s="51"/>
      <c r="DG515" s="51"/>
    </row>
    <row r="516">
      <c r="A516" s="51"/>
      <c r="B516" s="136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  <c r="BR516" s="51"/>
      <c r="BS516" s="51"/>
      <c r="BT516" s="51"/>
      <c r="BU516" s="51"/>
      <c r="BV516" s="51"/>
      <c r="BW516" s="51"/>
      <c r="BX516" s="51"/>
      <c r="BY516" s="51"/>
      <c r="BZ516" s="51"/>
      <c r="CA516" s="51"/>
      <c r="CB516" s="51"/>
      <c r="CC516" s="51"/>
      <c r="CD516" s="51"/>
      <c r="CE516" s="51"/>
      <c r="CF516" s="51"/>
      <c r="CG516" s="51"/>
      <c r="CH516" s="51"/>
      <c r="CI516" s="51"/>
      <c r="CJ516" s="51"/>
      <c r="CK516" s="51"/>
      <c r="CL516" s="51"/>
      <c r="CM516" s="51"/>
      <c r="CN516" s="51"/>
      <c r="CO516" s="51"/>
      <c r="CP516" s="51"/>
      <c r="CQ516" s="51"/>
      <c r="CR516" s="51"/>
      <c r="CS516" s="51"/>
      <c r="CT516" s="51"/>
      <c r="CU516" s="51"/>
      <c r="CV516" s="51"/>
      <c r="CW516" s="51"/>
      <c r="CX516" s="51"/>
      <c r="CY516" s="51"/>
      <c r="CZ516" s="51"/>
      <c r="DA516" s="51"/>
      <c r="DB516" s="51"/>
      <c r="DC516" s="51"/>
      <c r="DD516" s="51"/>
      <c r="DE516" s="51"/>
      <c r="DF516" s="51"/>
      <c r="DG516" s="51"/>
    </row>
    <row r="517">
      <c r="A517" s="51"/>
      <c r="B517" s="136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51"/>
      <c r="BS517" s="51"/>
      <c r="BT517" s="51"/>
      <c r="BU517" s="51"/>
      <c r="BV517" s="51"/>
      <c r="BW517" s="51"/>
      <c r="BX517" s="51"/>
      <c r="BY517" s="51"/>
      <c r="BZ517" s="51"/>
      <c r="CA517" s="51"/>
      <c r="CB517" s="51"/>
      <c r="CC517" s="51"/>
      <c r="CD517" s="51"/>
      <c r="CE517" s="51"/>
      <c r="CF517" s="51"/>
      <c r="CG517" s="51"/>
      <c r="CH517" s="51"/>
      <c r="CI517" s="51"/>
      <c r="CJ517" s="51"/>
      <c r="CK517" s="51"/>
      <c r="CL517" s="51"/>
      <c r="CM517" s="51"/>
      <c r="CN517" s="51"/>
      <c r="CO517" s="51"/>
      <c r="CP517" s="51"/>
      <c r="CQ517" s="51"/>
      <c r="CR517" s="51"/>
      <c r="CS517" s="51"/>
      <c r="CT517" s="51"/>
      <c r="CU517" s="51"/>
      <c r="CV517" s="51"/>
      <c r="CW517" s="51"/>
      <c r="CX517" s="51"/>
      <c r="CY517" s="51"/>
      <c r="CZ517" s="51"/>
      <c r="DA517" s="51"/>
      <c r="DB517" s="51"/>
      <c r="DC517" s="51"/>
      <c r="DD517" s="51"/>
      <c r="DE517" s="51"/>
      <c r="DF517" s="51"/>
      <c r="DG517" s="51"/>
    </row>
    <row r="518">
      <c r="A518" s="51"/>
      <c r="B518" s="136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51"/>
      <c r="BS518" s="51"/>
      <c r="BT518" s="51"/>
      <c r="BU518" s="51"/>
      <c r="BV518" s="51"/>
      <c r="BW518" s="51"/>
      <c r="BX518" s="51"/>
      <c r="BY518" s="51"/>
      <c r="BZ518" s="51"/>
      <c r="CA518" s="51"/>
      <c r="CB518" s="51"/>
      <c r="CC518" s="51"/>
      <c r="CD518" s="51"/>
      <c r="CE518" s="51"/>
      <c r="CF518" s="51"/>
      <c r="CG518" s="51"/>
      <c r="CH518" s="51"/>
      <c r="CI518" s="51"/>
      <c r="CJ518" s="51"/>
      <c r="CK518" s="51"/>
      <c r="CL518" s="51"/>
      <c r="CM518" s="51"/>
      <c r="CN518" s="51"/>
      <c r="CO518" s="51"/>
      <c r="CP518" s="51"/>
      <c r="CQ518" s="51"/>
      <c r="CR518" s="51"/>
      <c r="CS518" s="51"/>
      <c r="CT518" s="51"/>
      <c r="CU518" s="51"/>
      <c r="CV518" s="51"/>
      <c r="CW518" s="51"/>
      <c r="CX518" s="51"/>
      <c r="CY518" s="51"/>
      <c r="CZ518" s="51"/>
      <c r="DA518" s="51"/>
      <c r="DB518" s="51"/>
      <c r="DC518" s="51"/>
      <c r="DD518" s="51"/>
      <c r="DE518" s="51"/>
      <c r="DF518" s="51"/>
      <c r="DG518" s="51"/>
    </row>
    <row r="519">
      <c r="A519" s="51"/>
      <c r="B519" s="136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51"/>
      <c r="BS519" s="51"/>
      <c r="BT519" s="51"/>
      <c r="BU519" s="51"/>
      <c r="BV519" s="51"/>
      <c r="BW519" s="51"/>
      <c r="BX519" s="51"/>
      <c r="BY519" s="51"/>
      <c r="BZ519" s="51"/>
      <c r="CA519" s="51"/>
      <c r="CB519" s="51"/>
      <c r="CC519" s="51"/>
      <c r="CD519" s="51"/>
      <c r="CE519" s="51"/>
      <c r="CF519" s="51"/>
      <c r="CG519" s="51"/>
      <c r="CH519" s="51"/>
      <c r="CI519" s="51"/>
      <c r="CJ519" s="51"/>
      <c r="CK519" s="51"/>
      <c r="CL519" s="51"/>
      <c r="CM519" s="51"/>
      <c r="CN519" s="51"/>
      <c r="CO519" s="51"/>
      <c r="CP519" s="51"/>
      <c r="CQ519" s="51"/>
      <c r="CR519" s="51"/>
      <c r="CS519" s="51"/>
      <c r="CT519" s="51"/>
      <c r="CU519" s="51"/>
      <c r="CV519" s="51"/>
      <c r="CW519" s="51"/>
      <c r="CX519" s="51"/>
      <c r="CY519" s="51"/>
      <c r="CZ519" s="51"/>
      <c r="DA519" s="51"/>
      <c r="DB519" s="51"/>
      <c r="DC519" s="51"/>
      <c r="DD519" s="51"/>
      <c r="DE519" s="51"/>
      <c r="DF519" s="51"/>
      <c r="DG519" s="51"/>
    </row>
    <row r="520">
      <c r="A520" s="51"/>
      <c r="B520" s="136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  <c r="BR520" s="51"/>
      <c r="BS520" s="51"/>
      <c r="BT520" s="51"/>
      <c r="BU520" s="51"/>
      <c r="BV520" s="51"/>
      <c r="BW520" s="51"/>
      <c r="BX520" s="51"/>
      <c r="BY520" s="51"/>
      <c r="BZ520" s="51"/>
      <c r="CA520" s="51"/>
      <c r="CB520" s="51"/>
      <c r="CC520" s="51"/>
      <c r="CD520" s="51"/>
      <c r="CE520" s="51"/>
      <c r="CF520" s="51"/>
      <c r="CG520" s="51"/>
      <c r="CH520" s="51"/>
      <c r="CI520" s="51"/>
      <c r="CJ520" s="51"/>
      <c r="CK520" s="51"/>
      <c r="CL520" s="51"/>
      <c r="CM520" s="51"/>
      <c r="CN520" s="51"/>
      <c r="CO520" s="51"/>
      <c r="CP520" s="51"/>
      <c r="CQ520" s="51"/>
      <c r="CR520" s="51"/>
      <c r="CS520" s="51"/>
      <c r="CT520" s="51"/>
      <c r="CU520" s="51"/>
      <c r="CV520" s="51"/>
      <c r="CW520" s="51"/>
      <c r="CX520" s="51"/>
      <c r="CY520" s="51"/>
      <c r="CZ520" s="51"/>
      <c r="DA520" s="51"/>
      <c r="DB520" s="51"/>
      <c r="DC520" s="51"/>
      <c r="DD520" s="51"/>
      <c r="DE520" s="51"/>
      <c r="DF520" s="51"/>
      <c r="DG520" s="51"/>
    </row>
    <row r="521">
      <c r="A521" s="51"/>
      <c r="B521" s="136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  <c r="BR521" s="51"/>
      <c r="BS521" s="51"/>
      <c r="BT521" s="51"/>
      <c r="BU521" s="51"/>
      <c r="BV521" s="51"/>
      <c r="BW521" s="51"/>
      <c r="BX521" s="51"/>
      <c r="BY521" s="51"/>
      <c r="BZ521" s="51"/>
      <c r="CA521" s="51"/>
      <c r="CB521" s="51"/>
      <c r="CC521" s="51"/>
      <c r="CD521" s="51"/>
      <c r="CE521" s="51"/>
      <c r="CF521" s="51"/>
      <c r="CG521" s="51"/>
      <c r="CH521" s="51"/>
      <c r="CI521" s="51"/>
      <c r="CJ521" s="51"/>
      <c r="CK521" s="51"/>
      <c r="CL521" s="51"/>
      <c r="CM521" s="51"/>
      <c r="CN521" s="51"/>
      <c r="CO521" s="51"/>
      <c r="CP521" s="51"/>
      <c r="CQ521" s="51"/>
      <c r="CR521" s="51"/>
      <c r="CS521" s="51"/>
      <c r="CT521" s="51"/>
      <c r="CU521" s="51"/>
      <c r="CV521" s="51"/>
      <c r="CW521" s="51"/>
      <c r="CX521" s="51"/>
      <c r="CY521" s="51"/>
      <c r="CZ521" s="51"/>
      <c r="DA521" s="51"/>
      <c r="DB521" s="51"/>
      <c r="DC521" s="51"/>
      <c r="DD521" s="51"/>
      <c r="DE521" s="51"/>
      <c r="DF521" s="51"/>
      <c r="DG521" s="51"/>
    </row>
    <row r="522">
      <c r="A522" s="51"/>
      <c r="B522" s="136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  <c r="BR522" s="51"/>
      <c r="BS522" s="51"/>
      <c r="BT522" s="51"/>
      <c r="BU522" s="51"/>
      <c r="BV522" s="51"/>
      <c r="BW522" s="51"/>
      <c r="BX522" s="51"/>
      <c r="BY522" s="51"/>
      <c r="BZ522" s="51"/>
      <c r="CA522" s="51"/>
      <c r="CB522" s="51"/>
      <c r="CC522" s="51"/>
      <c r="CD522" s="51"/>
      <c r="CE522" s="51"/>
      <c r="CF522" s="51"/>
      <c r="CG522" s="51"/>
      <c r="CH522" s="51"/>
      <c r="CI522" s="51"/>
      <c r="CJ522" s="51"/>
      <c r="CK522" s="51"/>
      <c r="CL522" s="51"/>
      <c r="CM522" s="51"/>
      <c r="CN522" s="51"/>
      <c r="CO522" s="51"/>
      <c r="CP522" s="51"/>
      <c r="CQ522" s="51"/>
      <c r="CR522" s="51"/>
      <c r="CS522" s="51"/>
      <c r="CT522" s="51"/>
      <c r="CU522" s="51"/>
      <c r="CV522" s="51"/>
      <c r="CW522" s="51"/>
      <c r="CX522" s="51"/>
      <c r="CY522" s="51"/>
      <c r="CZ522" s="51"/>
      <c r="DA522" s="51"/>
      <c r="DB522" s="51"/>
      <c r="DC522" s="51"/>
      <c r="DD522" s="51"/>
      <c r="DE522" s="51"/>
      <c r="DF522" s="51"/>
      <c r="DG522" s="51"/>
    </row>
    <row r="523">
      <c r="A523" s="51"/>
      <c r="B523" s="136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  <c r="BR523" s="51"/>
      <c r="BS523" s="51"/>
      <c r="BT523" s="51"/>
      <c r="BU523" s="51"/>
      <c r="BV523" s="51"/>
      <c r="BW523" s="51"/>
      <c r="BX523" s="51"/>
      <c r="BY523" s="51"/>
      <c r="BZ523" s="51"/>
      <c r="CA523" s="51"/>
      <c r="CB523" s="51"/>
      <c r="CC523" s="51"/>
      <c r="CD523" s="51"/>
      <c r="CE523" s="51"/>
      <c r="CF523" s="51"/>
      <c r="CG523" s="51"/>
      <c r="CH523" s="51"/>
      <c r="CI523" s="51"/>
      <c r="CJ523" s="51"/>
      <c r="CK523" s="51"/>
      <c r="CL523" s="51"/>
      <c r="CM523" s="51"/>
      <c r="CN523" s="51"/>
      <c r="CO523" s="51"/>
      <c r="CP523" s="51"/>
      <c r="CQ523" s="51"/>
      <c r="CR523" s="51"/>
      <c r="CS523" s="51"/>
      <c r="CT523" s="51"/>
      <c r="CU523" s="51"/>
      <c r="CV523" s="51"/>
      <c r="CW523" s="51"/>
      <c r="CX523" s="51"/>
      <c r="CY523" s="51"/>
      <c r="CZ523" s="51"/>
      <c r="DA523" s="51"/>
      <c r="DB523" s="51"/>
      <c r="DC523" s="51"/>
      <c r="DD523" s="51"/>
      <c r="DE523" s="51"/>
      <c r="DF523" s="51"/>
      <c r="DG523" s="51"/>
    </row>
    <row r="524">
      <c r="A524" s="51"/>
      <c r="B524" s="136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  <c r="BR524" s="51"/>
      <c r="BS524" s="51"/>
      <c r="BT524" s="51"/>
      <c r="BU524" s="51"/>
      <c r="BV524" s="51"/>
      <c r="BW524" s="51"/>
      <c r="BX524" s="51"/>
      <c r="BY524" s="51"/>
      <c r="BZ524" s="51"/>
      <c r="CA524" s="51"/>
      <c r="CB524" s="51"/>
      <c r="CC524" s="51"/>
      <c r="CD524" s="51"/>
      <c r="CE524" s="51"/>
      <c r="CF524" s="51"/>
      <c r="CG524" s="51"/>
      <c r="CH524" s="51"/>
      <c r="CI524" s="51"/>
      <c r="CJ524" s="51"/>
      <c r="CK524" s="51"/>
      <c r="CL524" s="51"/>
      <c r="CM524" s="51"/>
      <c r="CN524" s="51"/>
      <c r="CO524" s="51"/>
      <c r="CP524" s="51"/>
      <c r="CQ524" s="51"/>
      <c r="CR524" s="51"/>
      <c r="CS524" s="51"/>
      <c r="CT524" s="51"/>
      <c r="CU524" s="51"/>
      <c r="CV524" s="51"/>
      <c r="CW524" s="51"/>
      <c r="CX524" s="51"/>
      <c r="CY524" s="51"/>
      <c r="CZ524" s="51"/>
      <c r="DA524" s="51"/>
      <c r="DB524" s="51"/>
      <c r="DC524" s="51"/>
      <c r="DD524" s="51"/>
      <c r="DE524" s="51"/>
      <c r="DF524" s="51"/>
      <c r="DG524" s="51"/>
    </row>
    <row r="525">
      <c r="A525" s="51"/>
      <c r="B525" s="136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  <c r="BR525" s="51"/>
      <c r="BS525" s="51"/>
      <c r="BT525" s="51"/>
      <c r="BU525" s="51"/>
      <c r="BV525" s="51"/>
      <c r="BW525" s="51"/>
      <c r="BX525" s="51"/>
      <c r="BY525" s="51"/>
      <c r="BZ525" s="51"/>
      <c r="CA525" s="51"/>
      <c r="CB525" s="51"/>
      <c r="CC525" s="51"/>
      <c r="CD525" s="51"/>
      <c r="CE525" s="51"/>
      <c r="CF525" s="51"/>
      <c r="CG525" s="51"/>
      <c r="CH525" s="51"/>
      <c r="CI525" s="51"/>
      <c r="CJ525" s="51"/>
      <c r="CK525" s="51"/>
      <c r="CL525" s="51"/>
      <c r="CM525" s="51"/>
      <c r="CN525" s="51"/>
      <c r="CO525" s="51"/>
      <c r="CP525" s="51"/>
      <c r="CQ525" s="51"/>
      <c r="CR525" s="51"/>
      <c r="CS525" s="51"/>
      <c r="CT525" s="51"/>
      <c r="CU525" s="51"/>
      <c r="CV525" s="51"/>
      <c r="CW525" s="51"/>
      <c r="CX525" s="51"/>
      <c r="CY525" s="51"/>
      <c r="CZ525" s="51"/>
      <c r="DA525" s="51"/>
      <c r="DB525" s="51"/>
      <c r="DC525" s="51"/>
      <c r="DD525" s="51"/>
      <c r="DE525" s="51"/>
      <c r="DF525" s="51"/>
      <c r="DG525" s="51"/>
    </row>
    <row r="526">
      <c r="A526" s="51"/>
      <c r="B526" s="136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  <c r="BR526" s="51"/>
      <c r="BS526" s="51"/>
      <c r="BT526" s="51"/>
      <c r="BU526" s="51"/>
      <c r="BV526" s="51"/>
      <c r="BW526" s="51"/>
      <c r="BX526" s="51"/>
      <c r="BY526" s="51"/>
      <c r="BZ526" s="51"/>
      <c r="CA526" s="51"/>
      <c r="CB526" s="51"/>
      <c r="CC526" s="51"/>
      <c r="CD526" s="51"/>
      <c r="CE526" s="51"/>
      <c r="CF526" s="51"/>
      <c r="CG526" s="51"/>
      <c r="CH526" s="51"/>
      <c r="CI526" s="51"/>
      <c r="CJ526" s="51"/>
      <c r="CK526" s="51"/>
      <c r="CL526" s="51"/>
      <c r="CM526" s="51"/>
      <c r="CN526" s="51"/>
      <c r="CO526" s="51"/>
      <c r="CP526" s="51"/>
      <c r="CQ526" s="51"/>
      <c r="CR526" s="51"/>
      <c r="CS526" s="51"/>
      <c r="CT526" s="51"/>
      <c r="CU526" s="51"/>
      <c r="CV526" s="51"/>
      <c r="CW526" s="51"/>
      <c r="CX526" s="51"/>
      <c r="CY526" s="51"/>
      <c r="CZ526" s="51"/>
      <c r="DA526" s="51"/>
      <c r="DB526" s="51"/>
      <c r="DC526" s="51"/>
      <c r="DD526" s="51"/>
      <c r="DE526" s="51"/>
      <c r="DF526" s="51"/>
      <c r="DG526" s="51"/>
    </row>
    <row r="527">
      <c r="A527" s="51"/>
      <c r="B527" s="136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  <c r="BR527" s="51"/>
      <c r="BS527" s="51"/>
      <c r="BT527" s="51"/>
      <c r="BU527" s="51"/>
      <c r="BV527" s="51"/>
      <c r="BW527" s="51"/>
      <c r="BX527" s="51"/>
      <c r="BY527" s="51"/>
      <c r="BZ527" s="51"/>
      <c r="CA527" s="51"/>
      <c r="CB527" s="51"/>
      <c r="CC527" s="51"/>
      <c r="CD527" s="51"/>
      <c r="CE527" s="51"/>
      <c r="CF527" s="51"/>
      <c r="CG527" s="51"/>
      <c r="CH527" s="51"/>
      <c r="CI527" s="51"/>
      <c r="CJ527" s="51"/>
      <c r="CK527" s="51"/>
      <c r="CL527" s="51"/>
      <c r="CM527" s="51"/>
      <c r="CN527" s="51"/>
      <c r="CO527" s="51"/>
      <c r="CP527" s="51"/>
      <c r="CQ527" s="51"/>
      <c r="CR527" s="51"/>
      <c r="CS527" s="51"/>
      <c r="CT527" s="51"/>
      <c r="CU527" s="51"/>
      <c r="CV527" s="51"/>
      <c r="CW527" s="51"/>
      <c r="CX527" s="51"/>
      <c r="CY527" s="51"/>
      <c r="CZ527" s="51"/>
      <c r="DA527" s="51"/>
      <c r="DB527" s="51"/>
      <c r="DC527" s="51"/>
      <c r="DD527" s="51"/>
      <c r="DE527" s="51"/>
      <c r="DF527" s="51"/>
      <c r="DG527" s="51"/>
    </row>
    <row r="528">
      <c r="A528" s="51"/>
      <c r="B528" s="136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  <c r="BR528" s="51"/>
      <c r="BS528" s="51"/>
      <c r="BT528" s="51"/>
      <c r="BU528" s="51"/>
      <c r="BV528" s="51"/>
      <c r="BW528" s="51"/>
      <c r="BX528" s="51"/>
      <c r="BY528" s="51"/>
      <c r="BZ528" s="51"/>
      <c r="CA528" s="51"/>
      <c r="CB528" s="51"/>
      <c r="CC528" s="51"/>
      <c r="CD528" s="51"/>
      <c r="CE528" s="51"/>
      <c r="CF528" s="51"/>
      <c r="CG528" s="51"/>
      <c r="CH528" s="51"/>
      <c r="CI528" s="51"/>
      <c r="CJ528" s="51"/>
      <c r="CK528" s="51"/>
      <c r="CL528" s="51"/>
      <c r="CM528" s="51"/>
      <c r="CN528" s="51"/>
      <c r="CO528" s="51"/>
      <c r="CP528" s="51"/>
      <c r="CQ528" s="51"/>
      <c r="CR528" s="51"/>
      <c r="CS528" s="51"/>
      <c r="CT528" s="51"/>
      <c r="CU528" s="51"/>
      <c r="CV528" s="51"/>
      <c r="CW528" s="51"/>
      <c r="CX528" s="51"/>
      <c r="CY528" s="51"/>
      <c r="CZ528" s="51"/>
      <c r="DA528" s="51"/>
      <c r="DB528" s="51"/>
      <c r="DC528" s="51"/>
      <c r="DD528" s="51"/>
      <c r="DE528" s="51"/>
      <c r="DF528" s="51"/>
      <c r="DG528" s="51"/>
    </row>
    <row r="529">
      <c r="A529" s="51"/>
      <c r="B529" s="136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  <c r="BR529" s="51"/>
      <c r="BS529" s="51"/>
      <c r="BT529" s="51"/>
      <c r="BU529" s="51"/>
      <c r="BV529" s="51"/>
      <c r="BW529" s="51"/>
      <c r="BX529" s="51"/>
      <c r="BY529" s="51"/>
      <c r="BZ529" s="51"/>
      <c r="CA529" s="51"/>
      <c r="CB529" s="51"/>
      <c r="CC529" s="51"/>
      <c r="CD529" s="51"/>
      <c r="CE529" s="51"/>
      <c r="CF529" s="51"/>
      <c r="CG529" s="51"/>
      <c r="CH529" s="51"/>
      <c r="CI529" s="51"/>
      <c r="CJ529" s="51"/>
      <c r="CK529" s="51"/>
      <c r="CL529" s="51"/>
      <c r="CM529" s="51"/>
      <c r="CN529" s="51"/>
      <c r="CO529" s="51"/>
      <c r="CP529" s="51"/>
      <c r="CQ529" s="51"/>
      <c r="CR529" s="51"/>
      <c r="CS529" s="51"/>
      <c r="CT529" s="51"/>
      <c r="CU529" s="51"/>
      <c r="CV529" s="51"/>
      <c r="CW529" s="51"/>
      <c r="CX529" s="51"/>
      <c r="CY529" s="51"/>
      <c r="CZ529" s="51"/>
      <c r="DA529" s="51"/>
      <c r="DB529" s="51"/>
      <c r="DC529" s="51"/>
      <c r="DD529" s="51"/>
      <c r="DE529" s="51"/>
      <c r="DF529" s="51"/>
      <c r="DG529" s="51"/>
    </row>
    <row r="530">
      <c r="A530" s="51"/>
      <c r="B530" s="136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  <c r="BR530" s="51"/>
      <c r="BS530" s="51"/>
      <c r="BT530" s="51"/>
      <c r="BU530" s="51"/>
      <c r="BV530" s="51"/>
      <c r="BW530" s="51"/>
      <c r="BX530" s="51"/>
      <c r="BY530" s="51"/>
      <c r="BZ530" s="51"/>
      <c r="CA530" s="51"/>
      <c r="CB530" s="51"/>
      <c r="CC530" s="51"/>
      <c r="CD530" s="51"/>
      <c r="CE530" s="51"/>
      <c r="CF530" s="51"/>
      <c r="CG530" s="51"/>
      <c r="CH530" s="51"/>
      <c r="CI530" s="51"/>
      <c r="CJ530" s="51"/>
      <c r="CK530" s="51"/>
      <c r="CL530" s="51"/>
      <c r="CM530" s="51"/>
      <c r="CN530" s="51"/>
      <c r="CO530" s="51"/>
      <c r="CP530" s="51"/>
      <c r="CQ530" s="51"/>
      <c r="CR530" s="51"/>
      <c r="CS530" s="51"/>
      <c r="CT530" s="51"/>
      <c r="CU530" s="51"/>
      <c r="CV530" s="51"/>
      <c r="CW530" s="51"/>
      <c r="CX530" s="51"/>
      <c r="CY530" s="51"/>
      <c r="CZ530" s="51"/>
      <c r="DA530" s="51"/>
      <c r="DB530" s="51"/>
      <c r="DC530" s="51"/>
      <c r="DD530" s="51"/>
      <c r="DE530" s="51"/>
      <c r="DF530" s="51"/>
      <c r="DG530" s="51"/>
    </row>
    <row r="531">
      <c r="A531" s="51"/>
      <c r="B531" s="136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  <c r="BR531" s="51"/>
      <c r="BS531" s="51"/>
      <c r="BT531" s="51"/>
      <c r="BU531" s="51"/>
      <c r="BV531" s="51"/>
      <c r="BW531" s="51"/>
      <c r="BX531" s="51"/>
      <c r="BY531" s="51"/>
      <c r="BZ531" s="51"/>
      <c r="CA531" s="51"/>
      <c r="CB531" s="51"/>
      <c r="CC531" s="51"/>
      <c r="CD531" s="51"/>
      <c r="CE531" s="51"/>
      <c r="CF531" s="51"/>
      <c r="CG531" s="51"/>
      <c r="CH531" s="51"/>
      <c r="CI531" s="51"/>
      <c r="CJ531" s="51"/>
      <c r="CK531" s="51"/>
      <c r="CL531" s="51"/>
      <c r="CM531" s="51"/>
      <c r="CN531" s="51"/>
      <c r="CO531" s="51"/>
      <c r="CP531" s="51"/>
      <c r="CQ531" s="51"/>
      <c r="CR531" s="51"/>
      <c r="CS531" s="51"/>
      <c r="CT531" s="51"/>
      <c r="CU531" s="51"/>
      <c r="CV531" s="51"/>
      <c r="CW531" s="51"/>
      <c r="CX531" s="51"/>
      <c r="CY531" s="51"/>
      <c r="CZ531" s="51"/>
      <c r="DA531" s="51"/>
      <c r="DB531" s="51"/>
      <c r="DC531" s="51"/>
      <c r="DD531" s="51"/>
      <c r="DE531" s="51"/>
      <c r="DF531" s="51"/>
      <c r="DG531" s="51"/>
    </row>
    <row r="532">
      <c r="A532" s="51"/>
      <c r="B532" s="136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  <c r="BR532" s="51"/>
      <c r="BS532" s="51"/>
      <c r="BT532" s="51"/>
      <c r="BU532" s="51"/>
      <c r="BV532" s="51"/>
      <c r="BW532" s="51"/>
      <c r="BX532" s="51"/>
      <c r="BY532" s="51"/>
      <c r="BZ532" s="51"/>
      <c r="CA532" s="51"/>
      <c r="CB532" s="51"/>
      <c r="CC532" s="51"/>
      <c r="CD532" s="51"/>
      <c r="CE532" s="51"/>
      <c r="CF532" s="51"/>
      <c r="CG532" s="51"/>
      <c r="CH532" s="51"/>
      <c r="CI532" s="51"/>
      <c r="CJ532" s="51"/>
      <c r="CK532" s="51"/>
      <c r="CL532" s="51"/>
      <c r="CM532" s="51"/>
      <c r="CN532" s="51"/>
      <c r="CO532" s="51"/>
      <c r="CP532" s="51"/>
      <c r="CQ532" s="51"/>
      <c r="CR532" s="51"/>
      <c r="CS532" s="51"/>
      <c r="CT532" s="51"/>
      <c r="CU532" s="51"/>
      <c r="CV532" s="51"/>
      <c r="CW532" s="51"/>
      <c r="CX532" s="51"/>
      <c r="CY532" s="51"/>
      <c r="CZ532" s="51"/>
      <c r="DA532" s="51"/>
      <c r="DB532" s="51"/>
      <c r="DC532" s="51"/>
      <c r="DD532" s="51"/>
      <c r="DE532" s="51"/>
      <c r="DF532" s="51"/>
      <c r="DG532" s="51"/>
    </row>
    <row r="533">
      <c r="A533" s="51"/>
      <c r="B533" s="136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  <c r="BR533" s="51"/>
      <c r="BS533" s="51"/>
      <c r="BT533" s="51"/>
      <c r="BU533" s="51"/>
      <c r="BV533" s="51"/>
      <c r="BW533" s="51"/>
      <c r="BX533" s="51"/>
      <c r="BY533" s="51"/>
      <c r="BZ533" s="51"/>
      <c r="CA533" s="51"/>
      <c r="CB533" s="51"/>
      <c r="CC533" s="51"/>
      <c r="CD533" s="51"/>
      <c r="CE533" s="51"/>
      <c r="CF533" s="51"/>
      <c r="CG533" s="51"/>
      <c r="CH533" s="51"/>
      <c r="CI533" s="51"/>
      <c r="CJ533" s="51"/>
      <c r="CK533" s="51"/>
      <c r="CL533" s="51"/>
      <c r="CM533" s="51"/>
      <c r="CN533" s="51"/>
      <c r="CO533" s="51"/>
      <c r="CP533" s="51"/>
      <c r="CQ533" s="51"/>
      <c r="CR533" s="51"/>
      <c r="CS533" s="51"/>
      <c r="CT533" s="51"/>
      <c r="CU533" s="51"/>
      <c r="CV533" s="51"/>
      <c r="CW533" s="51"/>
      <c r="CX533" s="51"/>
      <c r="CY533" s="51"/>
      <c r="CZ533" s="51"/>
      <c r="DA533" s="51"/>
      <c r="DB533" s="51"/>
      <c r="DC533" s="51"/>
      <c r="DD533" s="51"/>
      <c r="DE533" s="51"/>
      <c r="DF533" s="51"/>
      <c r="DG533" s="51"/>
    </row>
    <row r="534">
      <c r="A534" s="51"/>
      <c r="B534" s="136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  <c r="BR534" s="51"/>
      <c r="BS534" s="51"/>
      <c r="BT534" s="51"/>
      <c r="BU534" s="51"/>
      <c r="BV534" s="51"/>
      <c r="BW534" s="51"/>
      <c r="BX534" s="51"/>
      <c r="BY534" s="51"/>
      <c r="BZ534" s="51"/>
      <c r="CA534" s="51"/>
      <c r="CB534" s="51"/>
      <c r="CC534" s="51"/>
      <c r="CD534" s="51"/>
      <c r="CE534" s="51"/>
      <c r="CF534" s="51"/>
      <c r="CG534" s="51"/>
      <c r="CH534" s="51"/>
      <c r="CI534" s="51"/>
      <c r="CJ534" s="51"/>
      <c r="CK534" s="51"/>
      <c r="CL534" s="51"/>
      <c r="CM534" s="51"/>
      <c r="CN534" s="51"/>
      <c r="CO534" s="51"/>
      <c r="CP534" s="51"/>
      <c r="CQ534" s="51"/>
      <c r="CR534" s="51"/>
      <c r="CS534" s="51"/>
      <c r="CT534" s="51"/>
      <c r="CU534" s="51"/>
      <c r="CV534" s="51"/>
      <c r="CW534" s="51"/>
      <c r="CX534" s="51"/>
      <c r="CY534" s="51"/>
      <c r="CZ534" s="51"/>
      <c r="DA534" s="51"/>
      <c r="DB534" s="51"/>
      <c r="DC534" s="51"/>
      <c r="DD534" s="51"/>
      <c r="DE534" s="51"/>
      <c r="DF534" s="51"/>
      <c r="DG534" s="51"/>
    </row>
    <row r="535">
      <c r="A535" s="51"/>
      <c r="B535" s="136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  <c r="BR535" s="51"/>
      <c r="BS535" s="51"/>
      <c r="BT535" s="51"/>
      <c r="BU535" s="51"/>
      <c r="BV535" s="51"/>
      <c r="BW535" s="51"/>
      <c r="BX535" s="51"/>
      <c r="BY535" s="51"/>
      <c r="BZ535" s="51"/>
      <c r="CA535" s="51"/>
      <c r="CB535" s="51"/>
      <c r="CC535" s="51"/>
      <c r="CD535" s="51"/>
      <c r="CE535" s="51"/>
      <c r="CF535" s="51"/>
      <c r="CG535" s="51"/>
      <c r="CH535" s="51"/>
      <c r="CI535" s="51"/>
      <c r="CJ535" s="51"/>
      <c r="CK535" s="51"/>
      <c r="CL535" s="51"/>
      <c r="CM535" s="51"/>
      <c r="CN535" s="51"/>
      <c r="CO535" s="51"/>
      <c r="CP535" s="51"/>
      <c r="CQ535" s="51"/>
      <c r="CR535" s="51"/>
      <c r="CS535" s="51"/>
      <c r="CT535" s="51"/>
      <c r="CU535" s="51"/>
      <c r="CV535" s="51"/>
      <c r="CW535" s="51"/>
      <c r="CX535" s="51"/>
      <c r="CY535" s="51"/>
      <c r="CZ535" s="51"/>
      <c r="DA535" s="51"/>
      <c r="DB535" s="51"/>
      <c r="DC535" s="51"/>
      <c r="DD535" s="51"/>
      <c r="DE535" s="51"/>
      <c r="DF535" s="51"/>
      <c r="DG535" s="51"/>
    </row>
    <row r="536">
      <c r="A536" s="51"/>
      <c r="B536" s="136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  <c r="BR536" s="51"/>
      <c r="BS536" s="51"/>
      <c r="BT536" s="51"/>
      <c r="BU536" s="51"/>
      <c r="BV536" s="51"/>
      <c r="BW536" s="51"/>
      <c r="BX536" s="51"/>
      <c r="BY536" s="51"/>
      <c r="BZ536" s="51"/>
      <c r="CA536" s="51"/>
      <c r="CB536" s="51"/>
      <c r="CC536" s="51"/>
      <c r="CD536" s="51"/>
      <c r="CE536" s="51"/>
      <c r="CF536" s="51"/>
      <c r="CG536" s="51"/>
      <c r="CH536" s="51"/>
      <c r="CI536" s="51"/>
      <c r="CJ536" s="51"/>
      <c r="CK536" s="51"/>
      <c r="CL536" s="51"/>
      <c r="CM536" s="51"/>
      <c r="CN536" s="51"/>
      <c r="CO536" s="51"/>
      <c r="CP536" s="51"/>
      <c r="CQ536" s="51"/>
      <c r="CR536" s="51"/>
      <c r="CS536" s="51"/>
      <c r="CT536" s="51"/>
      <c r="CU536" s="51"/>
      <c r="CV536" s="51"/>
      <c r="CW536" s="51"/>
      <c r="CX536" s="51"/>
      <c r="CY536" s="51"/>
      <c r="CZ536" s="51"/>
      <c r="DA536" s="51"/>
      <c r="DB536" s="51"/>
      <c r="DC536" s="51"/>
      <c r="DD536" s="51"/>
      <c r="DE536" s="51"/>
      <c r="DF536" s="51"/>
      <c r="DG536" s="51"/>
    </row>
    <row r="537">
      <c r="A537" s="51"/>
      <c r="B537" s="136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  <c r="BR537" s="51"/>
      <c r="BS537" s="51"/>
      <c r="BT537" s="51"/>
      <c r="BU537" s="51"/>
      <c r="BV537" s="51"/>
      <c r="BW537" s="51"/>
      <c r="BX537" s="51"/>
      <c r="BY537" s="51"/>
      <c r="BZ537" s="51"/>
      <c r="CA537" s="51"/>
      <c r="CB537" s="51"/>
      <c r="CC537" s="51"/>
      <c r="CD537" s="51"/>
      <c r="CE537" s="51"/>
      <c r="CF537" s="51"/>
      <c r="CG537" s="51"/>
      <c r="CH537" s="51"/>
      <c r="CI537" s="51"/>
      <c r="CJ537" s="51"/>
      <c r="CK537" s="51"/>
      <c r="CL537" s="51"/>
      <c r="CM537" s="51"/>
      <c r="CN537" s="51"/>
      <c r="CO537" s="51"/>
      <c r="CP537" s="51"/>
      <c r="CQ537" s="51"/>
      <c r="CR537" s="51"/>
      <c r="CS537" s="51"/>
      <c r="CT537" s="51"/>
      <c r="CU537" s="51"/>
      <c r="CV537" s="51"/>
      <c r="CW537" s="51"/>
      <c r="CX537" s="51"/>
      <c r="CY537" s="51"/>
      <c r="CZ537" s="51"/>
      <c r="DA537" s="51"/>
      <c r="DB537" s="51"/>
      <c r="DC537" s="51"/>
      <c r="DD537" s="51"/>
      <c r="DE537" s="51"/>
      <c r="DF537" s="51"/>
      <c r="DG537" s="51"/>
    </row>
    <row r="538">
      <c r="A538" s="51"/>
      <c r="B538" s="136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  <c r="BR538" s="51"/>
      <c r="BS538" s="51"/>
      <c r="BT538" s="51"/>
      <c r="BU538" s="51"/>
      <c r="BV538" s="51"/>
      <c r="BW538" s="51"/>
      <c r="BX538" s="51"/>
      <c r="BY538" s="51"/>
      <c r="BZ538" s="51"/>
      <c r="CA538" s="51"/>
      <c r="CB538" s="51"/>
      <c r="CC538" s="51"/>
      <c r="CD538" s="51"/>
      <c r="CE538" s="51"/>
      <c r="CF538" s="51"/>
      <c r="CG538" s="51"/>
      <c r="CH538" s="51"/>
      <c r="CI538" s="51"/>
      <c r="CJ538" s="51"/>
      <c r="CK538" s="51"/>
      <c r="CL538" s="51"/>
      <c r="CM538" s="51"/>
      <c r="CN538" s="51"/>
      <c r="CO538" s="51"/>
      <c r="CP538" s="51"/>
      <c r="CQ538" s="51"/>
      <c r="CR538" s="51"/>
      <c r="CS538" s="51"/>
      <c r="CT538" s="51"/>
      <c r="CU538" s="51"/>
      <c r="CV538" s="51"/>
      <c r="CW538" s="51"/>
      <c r="CX538" s="51"/>
      <c r="CY538" s="51"/>
      <c r="CZ538" s="51"/>
      <c r="DA538" s="51"/>
      <c r="DB538" s="51"/>
      <c r="DC538" s="51"/>
      <c r="DD538" s="51"/>
      <c r="DE538" s="51"/>
      <c r="DF538" s="51"/>
      <c r="DG538" s="51"/>
    </row>
    <row r="539">
      <c r="A539" s="51"/>
      <c r="B539" s="136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  <c r="BR539" s="51"/>
      <c r="BS539" s="51"/>
      <c r="BT539" s="51"/>
      <c r="BU539" s="51"/>
      <c r="BV539" s="51"/>
      <c r="BW539" s="51"/>
      <c r="BX539" s="51"/>
      <c r="BY539" s="51"/>
      <c r="BZ539" s="51"/>
      <c r="CA539" s="51"/>
      <c r="CB539" s="51"/>
      <c r="CC539" s="51"/>
      <c r="CD539" s="51"/>
      <c r="CE539" s="51"/>
      <c r="CF539" s="51"/>
      <c r="CG539" s="51"/>
      <c r="CH539" s="51"/>
      <c r="CI539" s="51"/>
      <c r="CJ539" s="51"/>
      <c r="CK539" s="51"/>
      <c r="CL539" s="51"/>
      <c r="CM539" s="51"/>
      <c r="CN539" s="51"/>
      <c r="CO539" s="51"/>
      <c r="CP539" s="51"/>
      <c r="CQ539" s="51"/>
      <c r="CR539" s="51"/>
      <c r="CS539" s="51"/>
      <c r="CT539" s="51"/>
      <c r="CU539" s="51"/>
      <c r="CV539" s="51"/>
      <c r="CW539" s="51"/>
      <c r="CX539" s="51"/>
      <c r="CY539" s="51"/>
      <c r="CZ539" s="51"/>
      <c r="DA539" s="51"/>
      <c r="DB539" s="51"/>
      <c r="DC539" s="51"/>
      <c r="DD539" s="51"/>
      <c r="DE539" s="51"/>
      <c r="DF539" s="51"/>
      <c r="DG539" s="51"/>
    </row>
    <row r="540">
      <c r="A540" s="51"/>
      <c r="B540" s="136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  <c r="BR540" s="51"/>
      <c r="BS540" s="51"/>
      <c r="BT540" s="51"/>
      <c r="BU540" s="51"/>
      <c r="BV540" s="51"/>
      <c r="BW540" s="51"/>
      <c r="BX540" s="51"/>
      <c r="BY540" s="51"/>
      <c r="BZ540" s="51"/>
      <c r="CA540" s="51"/>
      <c r="CB540" s="51"/>
      <c r="CC540" s="51"/>
      <c r="CD540" s="51"/>
      <c r="CE540" s="51"/>
      <c r="CF540" s="51"/>
      <c r="CG540" s="51"/>
      <c r="CH540" s="51"/>
      <c r="CI540" s="51"/>
      <c r="CJ540" s="51"/>
      <c r="CK540" s="51"/>
      <c r="CL540" s="51"/>
      <c r="CM540" s="51"/>
      <c r="CN540" s="51"/>
      <c r="CO540" s="51"/>
      <c r="CP540" s="51"/>
      <c r="CQ540" s="51"/>
      <c r="CR540" s="51"/>
      <c r="CS540" s="51"/>
      <c r="CT540" s="51"/>
      <c r="CU540" s="51"/>
      <c r="CV540" s="51"/>
      <c r="CW540" s="51"/>
      <c r="CX540" s="51"/>
      <c r="CY540" s="51"/>
      <c r="CZ540" s="51"/>
      <c r="DA540" s="51"/>
      <c r="DB540" s="51"/>
      <c r="DC540" s="51"/>
      <c r="DD540" s="51"/>
      <c r="DE540" s="51"/>
      <c r="DF540" s="51"/>
      <c r="DG540" s="51"/>
    </row>
    <row r="541">
      <c r="A541" s="51"/>
      <c r="B541" s="136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  <c r="BR541" s="51"/>
      <c r="BS541" s="51"/>
      <c r="BT541" s="51"/>
      <c r="BU541" s="51"/>
      <c r="BV541" s="51"/>
      <c r="BW541" s="51"/>
      <c r="BX541" s="51"/>
      <c r="BY541" s="51"/>
      <c r="BZ541" s="51"/>
      <c r="CA541" s="51"/>
      <c r="CB541" s="51"/>
      <c r="CC541" s="51"/>
      <c r="CD541" s="51"/>
      <c r="CE541" s="51"/>
      <c r="CF541" s="51"/>
      <c r="CG541" s="51"/>
      <c r="CH541" s="51"/>
      <c r="CI541" s="51"/>
      <c r="CJ541" s="51"/>
      <c r="CK541" s="51"/>
      <c r="CL541" s="51"/>
      <c r="CM541" s="51"/>
      <c r="CN541" s="51"/>
      <c r="CO541" s="51"/>
      <c r="CP541" s="51"/>
      <c r="CQ541" s="51"/>
      <c r="CR541" s="51"/>
      <c r="CS541" s="51"/>
      <c r="CT541" s="51"/>
      <c r="CU541" s="51"/>
      <c r="CV541" s="51"/>
      <c r="CW541" s="51"/>
      <c r="CX541" s="51"/>
      <c r="CY541" s="51"/>
      <c r="CZ541" s="51"/>
      <c r="DA541" s="51"/>
      <c r="DB541" s="51"/>
      <c r="DC541" s="51"/>
      <c r="DD541" s="51"/>
      <c r="DE541" s="51"/>
      <c r="DF541" s="51"/>
      <c r="DG541" s="51"/>
    </row>
    <row r="542">
      <c r="A542" s="51"/>
      <c r="B542" s="136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  <c r="BR542" s="51"/>
      <c r="BS542" s="51"/>
      <c r="BT542" s="51"/>
      <c r="BU542" s="51"/>
      <c r="BV542" s="51"/>
      <c r="BW542" s="51"/>
      <c r="BX542" s="51"/>
      <c r="BY542" s="51"/>
      <c r="BZ542" s="51"/>
      <c r="CA542" s="51"/>
      <c r="CB542" s="51"/>
      <c r="CC542" s="51"/>
      <c r="CD542" s="51"/>
      <c r="CE542" s="51"/>
      <c r="CF542" s="51"/>
      <c r="CG542" s="51"/>
      <c r="CH542" s="51"/>
      <c r="CI542" s="51"/>
      <c r="CJ542" s="51"/>
      <c r="CK542" s="51"/>
      <c r="CL542" s="51"/>
      <c r="CM542" s="51"/>
      <c r="CN542" s="51"/>
      <c r="CO542" s="51"/>
      <c r="CP542" s="51"/>
      <c r="CQ542" s="51"/>
      <c r="CR542" s="51"/>
      <c r="CS542" s="51"/>
      <c r="CT542" s="51"/>
      <c r="CU542" s="51"/>
      <c r="CV542" s="51"/>
      <c r="CW542" s="51"/>
      <c r="CX542" s="51"/>
      <c r="CY542" s="51"/>
      <c r="CZ542" s="51"/>
      <c r="DA542" s="51"/>
      <c r="DB542" s="51"/>
      <c r="DC542" s="51"/>
      <c r="DD542" s="51"/>
      <c r="DE542" s="51"/>
      <c r="DF542" s="51"/>
      <c r="DG542" s="51"/>
    </row>
    <row r="543">
      <c r="A543" s="51"/>
      <c r="B543" s="136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  <c r="BR543" s="51"/>
      <c r="BS543" s="51"/>
      <c r="BT543" s="51"/>
      <c r="BU543" s="51"/>
      <c r="BV543" s="51"/>
      <c r="BW543" s="51"/>
      <c r="BX543" s="51"/>
      <c r="BY543" s="51"/>
      <c r="BZ543" s="51"/>
      <c r="CA543" s="51"/>
      <c r="CB543" s="51"/>
      <c r="CC543" s="51"/>
      <c r="CD543" s="51"/>
      <c r="CE543" s="51"/>
      <c r="CF543" s="51"/>
      <c r="CG543" s="51"/>
      <c r="CH543" s="51"/>
      <c r="CI543" s="51"/>
      <c r="CJ543" s="51"/>
      <c r="CK543" s="51"/>
      <c r="CL543" s="51"/>
      <c r="CM543" s="51"/>
      <c r="CN543" s="51"/>
      <c r="CO543" s="51"/>
      <c r="CP543" s="51"/>
      <c r="CQ543" s="51"/>
      <c r="CR543" s="51"/>
      <c r="CS543" s="51"/>
      <c r="CT543" s="51"/>
      <c r="CU543" s="51"/>
      <c r="CV543" s="51"/>
      <c r="CW543" s="51"/>
      <c r="CX543" s="51"/>
      <c r="CY543" s="51"/>
      <c r="CZ543" s="51"/>
      <c r="DA543" s="51"/>
      <c r="DB543" s="51"/>
      <c r="DC543" s="51"/>
      <c r="DD543" s="51"/>
      <c r="DE543" s="51"/>
      <c r="DF543" s="51"/>
      <c r="DG543" s="51"/>
    </row>
    <row r="544">
      <c r="A544" s="51"/>
      <c r="B544" s="136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  <c r="BR544" s="51"/>
      <c r="BS544" s="51"/>
      <c r="BT544" s="51"/>
      <c r="BU544" s="51"/>
      <c r="BV544" s="51"/>
      <c r="BW544" s="51"/>
      <c r="BX544" s="51"/>
      <c r="BY544" s="51"/>
      <c r="BZ544" s="51"/>
      <c r="CA544" s="51"/>
      <c r="CB544" s="51"/>
      <c r="CC544" s="51"/>
      <c r="CD544" s="51"/>
      <c r="CE544" s="51"/>
      <c r="CF544" s="51"/>
      <c r="CG544" s="51"/>
      <c r="CH544" s="51"/>
      <c r="CI544" s="51"/>
      <c r="CJ544" s="51"/>
      <c r="CK544" s="51"/>
      <c r="CL544" s="51"/>
      <c r="CM544" s="51"/>
      <c r="CN544" s="51"/>
      <c r="CO544" s="51"/>
      <c r="CP544" s="51"/>
      <c r="CQ544" s="51"/>
      <c r="CR544" s="51"/>
      <c r="CS544" s="51"/>
      <c r="CT544" s="51"/>
      <c r="CU544" s="51"/>
      <c r="CV544" s="51"/>
      <c r="CW544" s="51"/>
      <c r="CX544" s="51"/>
      <c r="CY544" s="51"/>
      <c r="CZ544" s="51"/>
      <c r="DA544" s="51"/>
      <c r="DB544" s="51"/>
      <c r="DC544" s="51"/>
      <c r="DD544" s="51"/>
      <c r="DE544" s="51"/>
      <c r="DF544" s="51"/>
      <c r="DG544" s="51"/>
    </row>
    <row r="545">
      <c r="A545" s="51"/>
      <c r="B545" s="136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  <c r="BR545" s="51"/>
      <c r="BS545" s="51"/>
      <c r="BT545" s="51"/>
      <c r="BU545" s="51"/>
      <c r="BV545" s="51"/>
      <c r="BW545" s="51"/>
      <c r="BX545" s="51"/>
      <c r="BY545" s="51"/>
      <c r="BZ545" s="51"/>
      <c r="CA545" s="51"/>
      <c r="CB545" s="51"/>
      <c r="CC545" s="51"/>
      <c r="CD545" s="51"/>
      <c r="CE545" s="51"/>
      <c r="CF545" s="51"/>
      <c r="CG545" s="51"/>
      <c r="CH545" s="51"/>
      <c r="CI545" s="51"/>
      <c r="CJ545" s="51"/>
      <c r="CK545" s="51"/>
      <c r="CL545" s="51"/>
      <c r="CM545" s="51"/>
      <c r="CN545" s="51"/>
      <c r="CO545" s="51"/>
      <c r="CP545" s="51"/>
      <c r="CQ545" s="51"/>
      <c r="CR545" s="51"/>
      <c r="CS545" s="51"/>
      <c r="CT545" s="51"/>
      <c r="CU545" s="51"/>
      <c r="CV545" s="51"/>
      <c r="CW545" s="51"/>
      <c r="CX545" s="51"/>
      <c r="CY545" s="51"/>
      <c r="CZ545" s="51"/>
      <c r="DA545" s="51"/>
      <c r="DB545" s="51"/>
      <c r="DC545" s="51"/>
      <c r="DD545" s="51"/>
      <c r="DE545" s="51"/>
      <c r="DF545" s="51"/>
      <c r="DG545" s="51"/>
    </row>
    <row r="546">
      <c r="A546" s="51"/>
      <c r="B546" s="136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  <c r="BR546" s="51"/>
      <c r="BS546" s="51"/>
      <c r="BT546" s="51"/>
      <c r="BU546" s="51"/>
      <c r="BV546" s="51"/>
      <c r="BW546" s="51"/>
      <c r="BX546" s="51"/>
      <c r="BY546" s="51"/>
      <c r="BZ546" s="51"/>
      <c r="CA546" s="51"/>
      <c r="CB546" s="51"/>
      <c r="CC546" s="51"/>
      <c r="CD546" s="51"/>
      <c r="CE546" s="51"/>
      <c r="CF546" s="51"/>
      <c r="CG546" s="51"/>
      <c r="CH546" s="51"/>
      <c r="CI546" s="51"/>
      <c r="CJ546" s="51"/>
      <c r="CK546" s="51"/>
      <c r="CL546" s="51"/>
      <c r="CM546" s="51"/>
      <c r="CN546" s="51"/>
      <c r="CO546" s="51"/>
      <c r="CP546" s="51"/>
      <c r="CQ546" s="51"/>
      <c r="CR546" s="51"/>
      <c r="CS546" s="51"/>
      <c r="CT546" s="51"/>
      <c r="CU546" s="51"/>
      <c r="CV546" s="51"/>
      <c r="CW546" s="51"/>
      <c r="CX546" s="51"/>
      <c r="CY546" s="51"/>
      <c r="CZ546" s="51"/>
      <c r="DA546" s="51"/>
      <c r="DB546" s="51"/>
      <c r="DC546" s="51"/>
      <c r="DD546" s="51"/>
      <c r="DE546" s="51"/>
      <c r="DF546" s="51"/>
      <c r="DG546" s="51"/>
    </row>
    <row r="547">
      <c r="A547" s="51"/>
      <c r="B547" s="136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  <c r="BR547" s="51"/>
      <c r="BS547" s="51"/>
      <c r="BT547" s="51"/>
      <c r="BU547" s="51"/>
      <c r="BV547" s="51"/>
      <c r="BW547" s="51"/>
      <c r="BX547" s="51"/>
      <c r="BY547" s="51"/>
      <c r="BZ547" s="51"/>
      <c r="CA547" s="51"/>
      <c r="CB547" s="51"/>
      <c r="CC547" s="51"/>
      <c r="CD547" s="51"/>
      <c r="CE547" s="51"/>
      <c r="CF547" s="51"/>
      <c r="CG547" s="51"/>
      <c r="CH547" s="51"/>
      <c r="CI547" s="51"/>
      <c r="CJ547" s="51"/>
      <c r="CK547" s="51"/>
      <c r="CL547" s="51"/>
      <c r="CM547" s="51"/>
      <c r="CN547" s="51"/>
      <c r="CO547" s="51"/>
      <c r="CP547" s="51"/>
      <c r="CQ547" s="51"/>
      <c r="CR547" s="51"/>
      <c r="CS547" s="51"/>
      <c r="CT547" s="51"/>
      <c r="CU547" s="51"/>
      <c r="CV547" s="51"/>
      <c r="CW547" s="51"/>
      <c r="CX547" s="51"/>
      <c r="CY547" s="51"/>
      <c r="CZ547" s="51"/>
      <c r="DA547" s="51"/>
      <c r="DB547" s="51"/>
      <c r="DC547" s="51"/>
      <c r="DD547" s="51"/>
      <c r="DE547" s="51"/>
      <c r="DF547" s="51"/>
      <c r="DG547" s="51"/>
    </row>
    <row r="548">
      <c r="A548" s="51"/>
      <c r="B548" s="136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  <c r="BR548" s="51"/>
      <c r="BS548" s="51"/>
      <c r="BT548" s="51"/>
      <c r="BU548" s="51"/>
      <c r="BV548" s="51"/>
      <c r="BW548" s="51"/>
      <c r="BX548" s="51"/>
      <c r="BY548" s="51"/>
      <c r="BZ548" s="51"/>
      <c r="CA548" s="51"/>
      <c r="CB548" s="51"/>
      <c r="CC548" s="51"/>
      <c r="CD548" s="51"/>
      <c r="CE548" s="51"/>
      <c r="CF548" s="51"/>
      <c r="CG548" s="51"/>
      <c r="CH548" s="51"/>
      <c r="CI548" s="51"/>
      <c r="CJ548" s="51"/>
      <c r="CK548" s="51"/>
      <c r="CL548" s="51"/>
      <c r="CM548" s="51"/>
      <c r="CN548" s="51"/>
      <c r="CO548" s="51"/>
      <c r="CP548" s="51"/>
      <c r="CQ548" s="51"/>
      <c r="CR548" s="51"/>
      <c r="CS548" s="51"/>
      <c r="CT548" s="51"/>
      <c r="CU548" s="51"/>
      <c r="CV548" s="51"/>
      <c r="CW548" s="51"/>
      <c r="CX548" s="51"/>
      <c r="CY548" s="51"/>
      <c r="CZ548" s="51"/>
      <c r="DA548" s="51"/>
      <c r="DB548" s="51"/>
      <c r="DC548" s="51"/>
      <c r="DD548" s="51"/>
      <c r="DE548" s="51"/>
      <c r="DF548" s="51"/>
      <c r="DG548" s="51"/>
    </row>
    <row r="549">
      <c r="A549" s="51"/>
      <c r="B549" s="136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  <c r="BR549" s="51"/>
      <c r="BS549" s="51"/>
      <c r="BT549" s="51"/>
      <c r="BU549" s="51"/>
      <c r="BV549" s="51"/>
      <c r="BW549" s="51"/>
      <c r="BX549" s="51"/>
      <c r="BY549" s="51"/>
      <c r="BZ549" s="51"/>
      <c r="CA549" s="51"/>
      <c r="CB549" s="51"/>
      <c r="CC549" s="51"/>
      <c r="CD549" s="51"/>
      <c r="CE549" s="51"/>
      <c r="CF549" s="51"/>
      <c r="CG549" s="51"/>
      <c r="CH549" s="51"/>
      <c r="CI549" s="51"/>
      <c r="CJ549" s="51"/>
      <c r="CK549" s="51"/>
      <c r="CL549" s="51"/>
      <c r="CM549" s="51"/>
      <c r="CN549" s="51"/>
      <c r="CO549" s="51"/>
      <c r="CP549" s="51"/>
      <c r="CQ549" s="51"/>
      <c r="CR549" s="51"/>
      <c r="CS549" s="51"/>
      <c r="CT549" s="51"/>
      <c r="CU549" s="51"/>
      <c r="CV549" s="51"/>
      <c r="CW549" s="51"/>
      <c r="CX549" s="51"/>
      <c r="CY549" s="51"/>
      <c r="CZ549" s="51"/>
      <c r="DA549" s="51"/>
      <c r="DB549" s="51"/>
      <c r="DC549" s="51"/>
      <c r="DD549" s="51"/>
      <c r="DE549" s="51"/>
      <c r="DF549" s="51"/>
      <c r="DG549" s="51"/>
    </row>
    <row r="550">
      <c r="A550" s="51"/>
      <c r="B550" s="136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  <c r="BR550" s="51"/>
      <c r="BS550" s="51"/>
      <c r="BT550" s="51"/>
      <c r="BU550" s="51"/>
      <c r="BV550" s="51"/>
      <c r="BW550" s="51"/>
      <c r="BX550" s="51"/>
      <c r="BY550" s="51"/>
      <c r="BZ550" s="51"/>
      <c r="CA550" s="51"/>
      <c r="CB550" s="51"/>
      <c r="CC550" s="51"/>
      <c r="CD550" s="51"/>
      <c r="CE550" s="51"/>
      <c r="CF550" s="51"/>
      <c r="CG550" s="51"/>
      <c r="CH550" s="51"/>
      <c r="CI550" s="51"/>
      <c r="CJ550" s="51"/>
      <c r="CK550" s="51"/>
      <c r="CL550" s="51"/>
      <c r="CM550" s="51"/>
      <c r="CN550" s="51"/>
      <c r="CO550" s="51"/>
      <c r="CP550" s="51"/>
      <c r="CQ550" s="51"/>
      <c r="CR550" s="51"/>
      <c r="CS550" s="51"/>
      <c r="CT550" s="51"/>
      <c r="CU550" s="51"/>
      <c r="CV550" s="51"/>
      <c r="CW550" s="51"/>
      <c r="CX550" s="51"/>
      <c r="CY550" s="51"/>
      <c r="CZ550" s="51"/>
      <c r="DA550" s="51"/>
      <c r="DB550" s="51"/>
      <c r="DC550" s="51"/>
      <c r="DD550" s="51"/>
      <c r="DE550" s="51"/>
      <c r="DF550" s="51"/>
      <c r="DG550" s="51"/>
    </row>
    <row r="551">
      <c r="A551" s="51"/>
      <c r="B551" s="136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  <c r="BR551" s="51"/>
      <c r="BS551" s="51"/>
      <c r="BT551" s="51"/>
      <c r="BU551" s="51"/>
      <c r="BV551" s="51"/>
      <c r="BW551" s="51"/>
      <c r="BX551" s="51"/>
      <c r="BY551" s="51"/>
      <c r="BZ551" s="51"/>
      <c r="CA551" s="51"/>
      <c r="CB551" s="51"/>
      <c r="CC551" s="51"/>
      <c r="CD551" s="51"/>
      <c r="CE551" s="51"/>
      <c r="CF551" s="51"/>
      <c r="CG551" s="51"/>
      <c r="CH551" s="51"/>
      <c r="CI551" s="51"/>
      <c r="CJ551" s="51"/>
      <c r="CK551" s="51"/>
      <c r="CL551" s="51"/>
      <c r="CM551" s="51"/>
      <c r="CN551" s="51"/>
      <c r="CO551" s="51"/>
      <c r="CP551" s="51"/>
      <c r="CQ551" s="51"/>
      <c r="CR551" s="51"/>
      <c r="CS551" s="51"/>
      <c r="CT551" s="51"/>
      <c r="CU551" s="51"/>
      <c r="CV551" s="51"/>
      <c r="CW551" s="51"/>
      <c r="CX551" s="51"/>
      <c r="CY551" s="51"/>
      <c r="CZ551" s="51"/>
      <c r="DA551" s="51"/>
      <c r="DB551" s="51"/>
      <c r="DC551" s="51"/>
      <c r="DD551" s="51"/>
      <c r="DE551" s="51"/>
      <c r="DF551" s="51"/>
      <c r="DG551" s="51"/>
    </row>
    <row r="552">
      <c r="A552" s="51"/>
      <c r="B552" s="136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  <c r="BR552" s="51"/>
      <c r="BS552" s="51"/>
      <c r="BT552" s="51"/>
      <c r="BU552" s="51"/>
      <c r="BV552" s="51"/>
      <c r="BW552" s="51"/>
      <c r="BX552" s="51"/>
      <c r="BY552" s="51"/>
      <c r="BZ552" s="51"/>
      <c r="CA552" s="51"/>
      <c r="CB552" s="51"/>
      <c r="CC552" s="51"/>
      <c r="CD552" s="51"/>
      <c r="CE552" s="51"/>
      <c r="CF552" s="51"/>
      <c r="CG552" s="51"/>
      <c r="CH552" s="51"/>
      <c r="CI552" s="51"/>
      <c r="CJ552" s="51"/>
      <c r="CK552" s="51"/>
      <c r="CL552" s="51"/>
      <c r="CM552" s="51"/>
      <c r="CN552" s="51"/>
      <c r="CO552" s="51"/>
      <c r="CP552" s="51"/>
      <c r="CQ552" s="51"/>
      <c r="CR552" s="51"/>
      <c r="CS552" s="51"/>
      <c r="CT552" s="51"/>
      <c r="CU552" s="51"/>
      <c r="CV552" s="51"/>
      <c r="CW552" s="51"/>
      <c r="CX552" s="51"/>
      <c r="CY552" s="51"/>
      <c r="CZ552" s="51"/>
      <c r="DA552" s="51"/>
      <c r="DB552" s="51"/>
      <c r="DC552" s="51"/>
      <c r="DD552" s="51"/>
      <c r="DE552" s="51"/>
      <c r="DF552" s="51"/>
      <c r="DG552" s="51"/>
    </row>
    <row r="553">
      <c r="A553" s="51"/>
      <c r="B553" s="136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  <c r="BR553" s="51"/>
      <c r="BS553" s="51"/>
      <c r="BT553" s="51"/>
      <c r="BU553" s="51"/>
      <c r="BV553" s="51"/>
      <c r="BW553" s="51"/>
      <c r="BX553" s="51"/>
      <c r="BY553" s="51"/>
      <c r="BZ553" s="51"/>
      <c r="CA553" s="51"/>
      <c r="CB553" s="51"/>
      <c r="CC553" s="51"/>
      <c r="CD553" s="51"/>
      <c r="CE553" s="51"/>
      <c r="CF553" s="51"/>
      <c r="CG553" s="51"/>
      <c r="CH553" s="51"/>
      <c r="CI553" s="51"/>
      <c r="CJ553" s="51"/>
      <c r="CK553" s="51"/>
      <c r="CL553" s="51"/>
      <c r="CM553" s="51"/>
      <c r="CN553" s="51"/>
      <c r="CO553" s="51"/>
      <c r="CP553" s="51"/>
      <c r="CQ553" s="51"/>
      <c r="CR553" s="51"/>
      <c r="CS553" s="51"/>
      <c r="CT553" s="51"/>
      <c r="CU553" s="51"/>
      <c r="CV553" s="51"/>
      <c r="CW553" s="51"/>
      <c r="CX553" s="51"/>
      <c r="CY553" s="51"/>
      <c r="CZ553" s="51"/>
      <c r="DA553" s="51"/>
      <c r="DB553" s="51"/>
      <c r="DC553" s="51"/>
      <c r="DD553" s="51"/>
      <c r="DE553" s="51"/>
      <c r="DF553" s="51"/>
      <c r="DG553" s="51"/>
    </row>
    <row r="554">
      <c r="A554" s="51"/>
      <c r="B554" s="136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  <c r="BR554" s="51"/>
      <c r="BS554" s="51"/>
      <c r="BT554" s="51"/>
      <c r="BU554" s="51"/>
      <c r="BV554" s="51"/>
      <c r="BW554" s="51"/>
      <c r="BX554" s="51"/>
      <c r="BY554" s="51"/>
      <c r="BZ554" s="51"/>
      <c r="CA554" s="51"/>
      <c r="CB554" s="51"/>
      <c r="CC554" s="51"/>
      <c r="CD554" s="51"/>
      <c r="CE554" s="51"/>
      <c r="CF554" s="51"/>
      <c r="CG554" s="51"/>
      <c r="CH554" s="51"/>
      <c r="CI554" s="51"/>
      <c r="CJ554" s="51"/>
      <c r="CK554" s="51"/>
      <c r="CL554" s="51"/>
      <c r="CM554" s="51"/>
      <c r="CN554" s="51"/>
      <c r="CO554" s="51"/>
      <c r="CP554" s="51"/>
      <c r="CQ554" s="51"/>
      <c r="CR554" s="51"/>
      <c r="CS554" s="51"/>
      <c r="CT554" s="51"/>
      <c r="CU554" s="51"/>
      <c r="CV554" s="51"/>
      <c r="CW554" s="51"/>
      <c r="CX554" s="51"/>
      <c r="CY554" s="51"/>
      <c r="CZ554" s="51"/>
      <c r="DA554" s="51"/>
      <c r="DB554" s="51"/>
      <c r="DC554" s="51"/>
      <c r="DD554" s="51"/>
      <c r="DE554" s="51"/>
      <c r="DF554" s="51"/>
      <c r="DG554" s="51"/>
    </row>
    <row r="555">
      <c r="A555" s="51"/>
      <c r="B555" s="136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  <c r="BR555" s="51"/>
      <c r="BS555" s="51"/>
      <c r="BT555" s="51"/>
      <c r="BU555" s="51"/>
      <c r="BV555" s="51"/>
      <c r="BW555" s="51"/>
      <c r="BX555" s="51"/>
      <c r="BY555" s="51"/>
      <c r="BZ555" s="51"/>
      <c r="CA555" s="51"/>
      <c r="CB555" s="51"/>
      <c r="CC555" s="51"/>
      <c r="CD555" s="51"/>
      <c r="CE555" s="51"/>
      <c r="CF555" s="51"/>
      <c r="CG555" s="51"/>
      <c r="CH555" s="51"/>
      <c r="CI555" s="51"/>
      <c r="CJ555" s="51"/>
      <c r="CK555" s="51"/>
      <c r="CL555" s="51"/>
      <c r="CM555" s="51"/>
      <c r="CN555" s="51"/>
      <c r="CO555" s="51"/>
      <c r="CP555" s="51"/>
      <c r="CQ555" s="51"/>
      <c r="CR555" s="51"/>
      <c r="CS555" s="51"/>
      <c r="CT555" s="51"/>
      <c r="CU555" s="51"/>
      <c r="CV555" s="51"/>
      <c r="CW555" s="51"/>
      <c r="CX555" s="51"/>
      <c r="CY555" s="51"/>
      <c r="CZ555" s="51"/>
      <c r="DA555" s="51"/>
      <c r="DB555" s="51"/>
      <c r="DC555" s="51"/>
      <c r="DD555" s="51"/>
      <c r="DE555" s="51"/>
      <c r="DF555" s="51"/>
      <c r="DG555" s="51"/>
    </row>
    <row r="556">
      <c r="A556" s="51"/>
      <c r="B556" s="136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  <c r="BR556" s="51"/>
      <c r="BS556" s="51"/>
      <c r="BT556" s="51"/>
      <c r="BU556" s="51"/>
      <c r="BV556" s="51"/>
      <c r="BW556" s="51"/>
      <c r="BX556" s="51"/>
      <c r="BY556" s="51"/>
      <c r="BZ556" s="51"/>
      <c r="CA556" s="51"/>
      <c r="CB556" s="51"/>
      <c r="CC556" s="51"/>
      <c r="CD556" s="51"/>
      <c r="CE556" s="51"/>
      <c r="CF556" s="51"/>
      <c r="CG556" s="51"/>
      <c r="CH556" s="51"/>
      <c r="CI556" s="51"/>
      <c r="CJ556" s="51"/>
      <c r="CK556" s="51"/>
      <c r="CL556" s="51"/>
      <c r="CM556" s="51"/>
      <c r="CN556" s="51"/>
      <c r="CO556" s="51"/>
      <c r="CP556" s="51"/>
      <c r="CQ556" s="51"/>
      <c r="CR556" s="51"/>
      <c r="CS556" s="51"/>
      <c r="CT556" s="51"/>
      <c r="CU556" s="51"/>
      <c r="CV556" s="51"/>
      <c r="CW556" s="51"/>
      <c r="CX556" s="51"/>
      <c r="CY556" s="51"/>
      <c r="CZ556" s="51"/>
      <c r="DA556" s="51"/>
      <c r="DB556" s="51"/>
      <c r="DC556" s="51"/>
      <c r="DD556" s="51"/>
      <c r="DE556" s="51"/>
      <c r="DF556" s="51"/>
      <c r="DG556" s="51"/>
    </row>
    <row r="557">
      <c r="A557" s="51"/>
      <c r="B557" s="136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  <c r="BR557" s="51"/>
      <c r="BS557" s="51"/>
      <c r="BT557" s="51"/>
      <c r="BU557" s="51"/>
      <c r="BV557" s="51"/>
      <c r="BW557" s="51"/>
      <c r="BX557" s="51"/>
      <c r="BY557" s="51"/>
      <c r="BZ557" s="51"/>
      <c r="CA557" s="51"/>
      <c r="CB557" s="51"/>
      <c r="CC557" s="51"/>
      <c r="CD557" s="51"/>
      <c r="CE557" s="51"/>
      <c r="CF557" s="51"/>
      <c r="CG557" s="51"/>
      <c r="CH557" s="51"/>
      <c r="CI557" s="51"/>
      <c r="CJ557" s="51"/>
      <c r="CK557" s="51"/>
      <c r="CL557" s="51"/>
      <c r="CM557" s="51"/>
      <c r="CN557" s="51"/>
      <c r="CO557" s="51"/>
      <c r="CP557" s="51"/>
      <c r="CQ557" s="51"/>
      <c r="CR557" s="51"/>
      <c r="CS557" s="51"/>
      <c r="CT557" s="51"/>
      <c r="CU557" s="51"/>
      <c r="CV557" s="51"/>
      <c r="CW557" s="51"/>
      <c r="CX557" s="51"/>
      <c r="CY557" s="51"/>
      <c r="CZ557" s="51"/>
      <c r="DA557" s="51"/>
      <c r="DB557" s="51"/>
      <c r="DC557" s="51"/>
      <c r="DD557" s="51"/>
      <c r="DE557" s="51"/>
      <c r="DF557" s="51"/>
      <c r="DG557" s="51"/>
    </row>
    <row r="558">
      <c r="A558" s="51"/>
      <c r="B558" s="136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  <c r="BR558" s="51"/>
      <c r="BS558" s="51"/>
      <c r="BT558" s="51"/>
      <c r="BU558" s="51"/>
      <c r="BV558" s="51"/>
      <c r="BW558" s="51"/>
      <c r="BX558" s="51"/>
      <c r="BY558" s="51"/>
      <c r="BZ558" s="51"/>
      <c r="CA558" s="51"/>
      <c r="CB558" s="51"/>
      <c r="CC558" s="51"/>
      <c r="CD558" s="51"/>
      <c r="CE558" s="51"/>
      <c r="CF558" s="51"/>
      <c r="CG558" s="51"/>
      <c r="CH558" s="51"/>
      <c r="CI558" s="51"/>
      <c r="CJ558" s="51"/>
      <c r="CK558" s="51"/>
      <c r="CL558" s="51"/>
      <c r="CM558" s="51"/>
      <c r="CN558" s="51"/>
      <c r="CO558" s="51"/>
      <c r="CP558" s="51"/>
      <c r="CQ558" s="51"/>
      <c r="CR558" s="51"/>
      <c r="CS558" s="51"/>
      <c r="CT558" s="51"/>
      <c r="CU558" s="51"/>
      <c r="CV558" s="51"/>
      <c r="CW558" s="51"/>
      <c r="CX558" s="51"/>
      <c r="CY558" s="51"/>
      <c r="CZ558" s="51"/>
      <c r="DA558" s="51"/>
      <c r="DB558" s="51"/>
      <c r="DC558" s="51"/>
      <c r="DD558" s="51"/>
      <c r="DE558" s="51"/>
      <c r="DF558" s="51"/>
      <c r="DG558" s="51"/>
    </row>
    <row r="559">
      <c r="A559" s="51"/>
      <c r="B559" s="136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  <c r="BR559" s="51"/>
      <c r="BS559" s="51"/>
      <c r="BT559" s="51"/>
      <c r="BU559" s="51"/>
      <c r="BV559" s="51"/>
      <c r="BW559" s="51"/>
      <c r="BX559" s="51"/>
      <c r="BY559" s="51"/>
      <c r="BZ559" s="51"/>
      <c r="CA559" s="51"/>
      <c r="CB559" s="51"/>
      <c r="CC559" s="51"/>
      <c r="CD559" s="51"/>
      <c r="CE559" s="51"/>
      <c r="CF559" s="51"/>
      <c r="CG559" s="51"/>
      <c r="CH559" s="51"/>
      <c r="CI559" s="51"/>
      <c r="CJ559" s="51"/>
      <c r="CK559" s="51"/>
      <c r="CL559" s="51"/>
      <c r="CM559" s="51"/>
      <c r="CN559" s="51"/>
      <c r="CO559" s="51"/>
      <c r="CP559" s="51"/>
      <c r="CQ559" s="51"/>
      <c r="CR559" s="51"/>
      <c r="CS559" s="51"/>
      <c r="CT559" s="51"/>
      <c r="CU559" s="51"/>
      <c r="CV559" s="51"/>
      <c r="CW559" s="51"/>
      <c r="CX559" s="51"/>
      <c r="CY559" s="51"/>
      <c r="CZ559" s="51"/>
      <c r="DA559" s="51"/>
      <c r="DB559" s="51"/>
      <c r="DC559" s="51"/>
      <c r="DD559" s="51"/>
      <c r="DE559" s="51"/>
      <c r="DF559" s="51"/>
      <c r="DG559" s="51"/>
    </row>
    <row r="560">
      <c r="A560" s="51"/>
      <c r="B560" s="136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  <c r="BR560" s="51"/>
      <c r="BS560" s="51"/>
      <c r="BT560" s="51"/>
      <c r="BU560" s="51"/>
      <c r="BV560" s="51"/>
      <c r="BW560" s="51"/>
      <c r="BX560" s="51"/>
      <c r="BY560" s="51"/>
      <c r="BZ560" s="51"/>
      <c r="CA560" s="51"/>
      <c r="CB560" s="51"/>
      <c r="CC560" s="51"/>
      <c r="CD560" s="51"/>
      <c r="CE560" s="51"/>
      <c r="CF560" s="51"/>
      <c r="CG560" s="51"/>
      <c r="CH560" s="51"/>
      <c r="CI560" s="51"/>
      <c r="CJ560" s="51"/>
      <c r="CK560" s="51"/>
      <c r="CL560" s="51"/>
      <c r="CM560" s="51"/>
      <c r="CN560" s="51"/>
      <c r="CO560" s="51"/>
      <c r="CP560" s="51"/>
      <c r="CQ560" s="51"/>
      <c r="CR560" s="51"/>
      <c r="CS560" s="51"/>
      <c r="CT560" s="51"/>
      <c r="CU560" s="51"/>
      <c r="CV560" s="51"/>
      <c r="CW560" s="51"/>
      <c r="CX560" s="51"/>
      <c r="CY560" s="51"/>
      <c r="CZ560" s="51"/>
      <c r="DA560" s="51"/>
      <c r="DB560" s="51"/>
      <c r="DC560" s="51"/>
      <c r="DD560" s="51"/>
      <c r="DE560" s="51"/>
      <c r="DF560" s="51"/>
      <c r="DG560" s="51"/>
    </row>
    <row r="561">
      <c r="A561" s="51"/>
      <c r="B561" s="136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  <c r="BR561" s="51"/>
      <c r="BS561" s="51"/>
      <c r="BT561" s="51"/>
      <c r="BU561" s="51"/>
      <c r="BV561" s="51"/>
      <c r="BW561" s="51"/>
      <c r="BX561" s="51"/>
      <c r="BY561" s="51"/>
      <c r="BZ561" s="51"/>
      <c r="CA561" s="51"/>
      <c r="CB561" s="51"/>
      <c r="CC561" s="51"/>
      <c r="CD561" s="51"/>
      <c r="CE561" s="51"/>
      <c r="CF561" s="51"/>
      <c r="CG561" s="51"/>
      <c r="CH561" s="51"/>
      <c r="CI561" s="51"/>
      <c r="CJ561" s="51"/>
      <c r="CK561" s="51"/>
      <c r="CL561" s="51"/>
      <c r="CM561" s="51"/>
      <c r="CN561" s="51"/>
      <c r="CO561" s="51"/>
      <c r="CP561" s="51"/>
      <c r="CQ561" s="51"/>
      <c r="CR561" s="51"/>
      <c r="CS561" s="51"/>
      <c r="CT561" s="51"/>
      <c r="CU561" s="51"/>
      <c r="CV561" s="51"/>
      <c r="CW561" s="51"/>
      <c r="CX561" s="51"/>
      <c r="CY561" s="51"/>
      <c r="CZ561" s="51"/>
      <c r="DA561" s="51"/>
      <c r="DB561" s="51"/>
      <c r="DC561" s="51"/>
      <c r="DD561" s="51"/>
      <c r="DE561" s="51"/>
      <c r="DF561" s="51"/>
      <c r="DG561" s="51"/>
    </row>
    <row r="562">
      <c r="A562" s="51"/>
      <c r="B562" s="136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  <c r="BR562" s="51"/>
      <c r="BS562" s="51"/>
      <c r="BT562" s="51"/>
      <c r="BU562" s="51"/>
      <c r="BV562" s="51"/>
      <c r="BW562" s="51"/>
      <c r="BX562" s="51"/>
      <c r="BY562" s="51"/>
      <c r="BZ562" s="51"/>
      <c r="CA562" s="51"/>
      <c r="CB562" s="51"/>
      <c r="CC562" s="51"/>
      <c r="CD562" s="51"/>
      <c r="CE562" s="51"/>
      <c r="CF562" s="51"/>
      <c r="CG562" s="51"/>
      <c r="CH562" s="51"/>
      <c r="CI562" s="51"/>
      <c r="CJ562" s="51"/>
      <c r="CK562" s="51"/>
      <c r="CL562" s="51"/>
      <c r="CM562" s="51"/>
      <c r="CN562" s="51"/>
      <c r="CO562" s="51"/>
      <c r="CP562" s="51"/>
      <c r="CQ562" s="51"/>
      <c r="CR562" s="51"/>
      <c r="CS562" s="51"/>
      <c r="CT562" s="51"/>
      <c r="CU562" s="51"/>
      <c r="CV562" s="51"/>
      <c r="CW562" s="51"/>
      <c r="CX562" s="51"/>
      <c r="CY562" s="51"/>
      <c r="CZ562" s="51"/>
      <c r="DA562" s="51"/>
      <c r="DB562" s="51"/>
      <c r="DC562" s="51"/>
      <c r="DD562" s="51"/>
      <c r="DE562" s="51"/>
      <c r="DF562" s="51"/>
      <c r="DG562" s="51"/>
    </row>
    <row r="563">
      <c r="A563" s="51"/>
      <c r="B563" s="136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  <c r="BR563" s="51"/>
      <c r="BS563" s="51"/>
      <c r="BT563" s="51"/>
      <c r="BU563" s="51"/>
      <c r="BV563" s="51"/>
      <c r="BW563" s="51"/>
      <c r="BX563" s="51"/>
      <c r="BY563" s="51"/>
      <c r="BZ563" s="51"/>
      <c r="CA563" s="51"/>
      <c r="CB563" s="51"/>
      <c r="CC563" s="51"/>
      <c r="CD563" s="51"/>
      <c r="CE563" s="51"/>
      <c r="CF563" s="51"/>
      <c r="CG563" s="51"/>
      <c r="CH563" s="51"/>
      <c r="CI563" s="51"/>
      <c r="CJ563" s="51"/>
      <c r="CK563" s="51"/>
      <c r="CL563" s="51"/>
      <c r="CM563" s="51"/>
      <c r="CN563" s="51"/>
      <c r="CO563" s="51"/>
      <c r="CP563" s="51"/>
      <c r="CQ563" s="51"/>
      <c r="CR563" s="51"/>
      <c r="CS563" s="51"/>
      <c r="CT563" s="51"/>
      <c r="CU563" s="51"/>
      <c r="CV563" s="51"/>
      <c r="CW563" s="51"/>
      <c r="CX563" s="51"/>
      <c r="CY563" s="51"/>
      <c r="CZ563" s="51"/>
      <c r="DA563" s="51"/>
      <c r="DB563" s="51"/>
      <c r="DC563" s="51"/>
      <c r="DD563" s="51"/>
      <c r="DE563" s="51"/>
      <c r="DF563" s="51"/>
      <c r="DG563" s="51"/>
    </row>
    <row r="564">
      <c r="A564" s="51"/>
      <c r="B564" s="136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  <c r="BR564" s="51"/>
      <c r="BS564" s="51"/>
      <c r="BT564" s="51"/>
      <c r="BU564" s="51"/>
      <c r="BV564" s="51"/>
      <c r="BW564" s="51"/>
      <c r="BX564" s="51"/>
      <c r="BY564" s="51"/>
      <c r="BZ564" s="51"/>
      <c r="CA564" s="51"/>
      <c r="CB564" s="51"/>
      <c r="CC564" s="51"/>
      <c r="CD564" s="51"/>
      <c r="CE564" s="51"/>
      <c r="CF564" s="51"/>
      <c r="CG564" s="51"/>
      <c r="CH564" s="51"/>
      <c r="CI564" s="51"/>
      <c r="CJ564" s="51"/>
      <c r="CK564" s="51"/>
      <c r="CL564" s="51"/>
      <c r="CM564" s="51"/>
      <c r="CN564" s="51"/>
      <c r="CO564" s="51"/>
      <c r="CP564" s="51"/>
      <c r="CQ564" s="51"/>
      <c r="CR564" s="51"/>
      <c r="CS564" s="51"/>
      <c r="CT564" s="51"/>
      <c r="CU564" s="51"/>
      <c r="CV564" s="51"/>
      <c r="CW564" s="51"/>
      <c r="CX564" s="51"/>
      <c r="CY564" s="51"/>
      <c r="CZ564" s="51"/>
      <c r="DA564" s="51"/>
      <c r="DB564" s="51"/>
      <c r="DC564" s="51"/>
      <c r="DD564" s="51"/>
      <c r="DE564" s="51"/>
      <c r="DF564" s="51"/>
      <c r="DG564" s="51"/>
    </row>
    <row r="565">
      <c r="A565" s="51"/>
      <c r="B565" s="136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  <c r="BR565" s="51"/>
      <c r="BS565" s="51"/>
      <c r="BT565" s="51"/>
      <c r="BU565" s="51"/>
      <c r="BV565" s="51"/>
      <c r="BW565" s="51"/>
      <c r="BX565" s="51"/>
      <c r="BY565" s="51"/>
      <c r="BZ565" s="51"/>
      <c r="CA565" s="51"/>
      <c r="CB565" s="51"/>
      <c r="CC565" s="51"/>
      <c r="CD565" s="51"/>
      <c r="CE565" s="51"/>
      <c r="CF565" s="51"/>
      <c r="CG565" s="51"/>
      <c r="CH565" s="51"/>
      <c r="CI565" s="51"/>
      <c r="CJ565" s="51"/>
      <c r="CK565" s="51"/>
      <c r="CL565" s="51"/>
      <c r="CM565" s="51"/>
      <c r="CN565" s="51"/>
      <c r="CO565" s="51"/>
      <c r="CP565" s="51"/>
      <c r="CQ565" s="51"/>
      <c r="CR565" s="51"/>
      <c r="CS565" s="51"/>
      <c r="CT565" s="51"/>
      <c r="CU565" s="51"/>
      <c r="CV565" s="51"/>
      <c r="CW565" s="51"/>
      <c r="CX565" s="51"/>
      <c r="CY565" s="51"/>
      <c r="CZ565" s="51"/>
      <c r="DA565" s="51"/>
      <c r="DB565" s="51"/>
      <c r="DC565" s="51"/>
      <c r="DD565" s="51"/>
      <c r="DE565" s="51"/>
      <c r="DF565" s="51"/>
      <c r="DG565" s="51"/>
    </row>
    <row r="566">
      <c r="A566" s="51"/>
      <c r="B566" s="136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  <c r="BR566" s="51"/>
      <c r="BS566" s="51"/>
      <c r="BT566" s="51"/>
      <c r="BU566" s="51"/>
      <c r="BV566" s="51"/>
      <c r="BW566" s="51"/>
      <c r="BX566" s="51"/>
      <c r="BY566" s="51"/>
      <c r="BZ566" s="51"/>
      <c r="CA566" s="51"/>
      <c r="CB566" s="51"/>
      <c r="CC566" s="51"/>
      <c r="CD566" s="51"/>
      <c r="CE566" s="51"/>
      <c r="CF566" s="51"/>
      <c r="CG566" s="51"/>
      <c r="CH566" s="51"/>
      <c r="CI566" s="51"/>
      <c r="CJ566" s="51"/>
      <c r="CK566" s="51"/>
      <c r="CL566" s="51"/>
      <c r="CM566" s="51"/>
      <c r="CN566" s="51"/>
      <c r="CO566" s="51"/>
      <c r="CP566" s="51"/>
      <c r="CQ566" s="51"/>
      <c r="CR566" s="51"/>
      <c r="CS566" s="51"/>
      <c r="CT566" s="51"/>
      <c r="CU566" s="51"/>
      <c r="CV566" s="51"/>
      <c r="CW566" s="51"/>
      <c r="CX566" s="51"/>
      <c r="CY566" s="51"/>
      <c r="CZ566" s="51"/>
      <c r="DA566" s="51"/>
      <c r="DB566" s="51"/>
      <c r="DC566" s="51"/>
      <c r="DD566" s="51"/>
      <c r="DE566" s="51"/>
      <c r="DF566" s="51"/>
      <c r="DG566" s="51"/>
    </row>
    <row r="567">
      <c r="A567" s="51"/>
      <c r="B567" s="136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  <c r="BR567" s="51"/>
      <c r="BS567" s="51"/>
      <c r="BT567" s="51"/>
      <c r="BU567" s="51"/>
      <c r="BV567" s="51"/>
      <c r="BW567" s="51"/>
      <c r="BX567" s="51"/>
      <c r="BY567" s="51"/>
      <c r="BZ567" s="51"/>
      <c r="CA567" s="51"/>
      <c r="CB567" s="51"/>
      <c r="CC567" s="51"/>
      <c r="CD567" s="51"/>
      <c r="CE567" s="51"/>
      <c r="CF567" s="51"/>
      <c r="CG567" s="51"/>
      <c r="CH567" s="51"/>
      <c r="CI567" s="51"/>
      <c r="CJ567" s="51"/>
      <c r="CK567" s="51"/>
      <c r="CL567" s="51"/>
      <c r="CM567" s="51"/>
      <c r="CN567" s="51"/>
      <c r="CO567" s="51"/>
      <c r="CP567" s="51"/>
      <c r="CQ567" s="51"/>
      <c r="CR567" s="51"/>
      <c r="CS567" s="51"/>
      <c r="CT567" s="51"/>
      <c r="CU567" s="51"/>
      <c r="CV567" s="51"/>
      <c r="CW567" s="51"/>
      <c r="CX567" s="51"/>
      <c r="CY567" s="51"/>
      <c r="CZ567" s="51"/>
      <c r="DA567" s="51"/>
      <c r="DB567" s="51"/>
      <c r="DC567" s="51"/>
      <c r="DD567" s="51"/>
      <c r="DE567" s="51"/>
      <c r="DF567" s="51"/>
      <c r="DG567" s="51"/>
    </row>
    <row r="568">
      <c r="A568" s="51"/>
      <c r="B568" s="136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  <c r="BR568" s="51"/>
      <c r="BS568" s="51"/>
      <c r="BT568" s="51"/>
      <c r="BU568" s="51"/>
      <c r="BV568" s="51"/>
      <c r="BW568" s="51"/>
      <c r="BX568" s="51"/>
      <c r="BY568" s="51"/>
      <c r="BZ568" s="51"/>
      <c r="CA568" s="51"/>
      <c r="CB568" s="51"/>
      <c r="CC568" s="51"/>
      <c r="CD568" s="51"/>
      <c r="CE568" s="51"/>
      <c r="CF568" s="51"/>
      <c r="CG568" s="51"/>
      <c r="CH568" s="51"/>
      <c r="CI568" s="51"/>
      <c r="CJ568" s="51"/>
      <c r="CK568" s="51"/>
      <c r="CL568" s="51"/>
      <c r="CM568" s="51"/>
      <c r="CN568" s="51"/>
      <c r="CO568" s="51"/>
      <c r="CP568" s="51"/>
      <c r="CQ568" s="51"/>
      <c r="CR568" s="51"/>
      <c r="CS568" s="51"/>
      <c r="CT568" s="51"/>
      <c r="CU568" s="51"/>
      <c r="CV568" s="51"/>
      <c r="CW568" s="51"/>
      <c r="CX568" s="51"/>
      <c r="CY568" s="51"/>
      <c r="CZ568" s="51"/>
      <c r="DA568" s="51"/>
      <c r="DB568" s="51"/>
      <c r="DC568" s="51"/>
      <c r="DD568" s="51"/>
      <c r="DE568" s="51"/>
      <c r="DF568" s="51"/>
      <c r="DG568" s="51"/>
    </row>
    <row r="569">
      <c r="A569" s="51"/>
      <c r="B569" s="136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  <c r="BR569" s="51"/>
      <c r="BS569" s="51"/>
      <c r="BT569" s="51"/>
      <c r="BU569" s="51"/>
      <c r="BV569" s="51"/>
      <c r="BW569" s="51"/>
      <c r="BX569" s="51"/>
      <c r="BY569" s="51"/>
      <c r="BZ569" s="51"/>
      <c r="CA569" s="51"/>
      <c r="CB569" s="51"/>
      <c r="CC569" s="51"/>
      <c r="CD569" s="51"/>
      <c r="CE569" s="51"/>
      <c r="CF569" s="51"/>
      <c r="CG569" s="51"/>
      <c r="CH569" s="51"/>
      <c r="CI569" s="51"/>
      <c r="CJ569" s="51"/>
      <c r="CK569" s="51"/>
      <c r="CL569" s="51"/>
      <c r="CM569" s="51"/>
      <c r="CN569" s="51"/>
      <c r="CO569" s="51"/>
      <c r="CP569" s="51"/>
      <c r="CQ569" s="51"/>
      <c r="CR569" s="51"/>
      <c r="CS569" s="51"/>
      <c r="CT569" s="51"/>
      <c r="CU569" s="51"/>
      <c r="CV569" s="51"/>
      <c r="CW569" s="51"/>
      <c r="CX569" s="51"/>
      <c r="CY569" s="51"/>
      <c r="CZ569" s="51"/>
      <c r="DA569" s="51"/>
      <c r="DB569" s="51"/>
      <c r="DC569" s="51"/>
      <c r="DD569" s="51"/>
      <c r="DE569" s="51"/>
      <c r="DF569" s="51"/>
      <c r="DG569" s="51"/>
    </row>
    <row r="570">
      <c r="A570" s="51"/>
      <c r="B570" s="136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  <c r="BR570" s="51"/>
      <c r="BS570" s="51"/>
      <c r="BT570" s="51"/>
      <c r="BU570" s="51"/>
      <c r="BV570" s="51"/>
      <c r="BW570" s="51"/>
      <c r="BX570" s="51"/>
      <c r="BY570" s="51"/>
      <c r="BZ570" s="51"/>
      <c r="CA570" s="51"/>
      <c r="CB570" s="51"/>
      <c r="CC570" s="51"/>
      <c r="CD570" s="51"/>
      <c r="CE570" s="51"/>
      <c r="CF570" s="51"/>
      <c r="CG570" s="51"/>
      <c r="CH570" s="51"/>
      <c r="CI570" s="51"/>
      <c r="CJ570" s="51"/>
      <c r="CK570" s="51"/>
      <c r="CL570" s="51"/>
      <c r="CM570" s="51"/>
      <c r="CN570" s="51"/>
      <c r="CO570" s="51"/>
      <c r="CP570" s="51"/>
      <c r="CQ570" s="51"/>
      <c r="CR570" s="51"/>
      <c r="CS570" s="51"/>
      <c r="CT570" s="51"/>
      <c r="CU570" s="51"/>
      <c r="CV570" s="51"/>
      <c r="CW570" s="51"/>
      <c r="CX570" s="51"/>
      <c r="CY570" s="51"/>
      <c r="CZ570" s="51"/>
      <c r="DA570" s="51"/>
      <c r="DB570" s="51"/>
      <c r="DC570" s="51"/>
      <c r="DD570" s="51"/>
      <c r="DE570" s="51"/>
      <c r="DF570" s="51"/>
      <c r="DG570" s="51"/>
    </row>
    <row r="571">
      <c r="A571" s="51"/>
      <c r="B571" s="136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  <c r="BR571" s="51"/>
      <c r="BS571" s="51"/>
      <c r="BT571" s="51"/>
      <c r="BU571" s="51"/>
      <c r="BV571" s="51"/>
      <c r="BW571" s="51"/>
      <c r="BX571" s="51"/>
      <c r="BY571" s="51"/>
      <c r="BZ571" s="51"/>
      <c r="CA571" s="51"/>
      <c r="CB571" s="51"/>
      <c r="CC571" s="51"/>
      <c r="CD571" s="51"/>
      <c r="CE571" s="51"/>
      <c r="CF571" s="51"/>
      <c r="CG571" s="51"/>
      <c r="CH571" s="51"/>
      <c r="CI571" s="51"/>
      <c r="CJ571" s="51"/>
      <c r="CK571" s="51"/>
      <c r="CL571" s="51"/>
      <c r="CM571" s="51"/>
      <c r="CN571" s="51"/>
      <c r="CO571" s="51"/>
      <c r="CP571" s="51"/>
      <c r="CQ571" s="51"/>
      <c r="CR571" s="51"/>
      <c r="CS571" s="51"/>
      <c r="CT571" s="51"/>
      <c r="CU571" s="51"/>
      <c r="CV571" s="51"/>
      <c r="CW571" s="51"/>
      <c r="CX571" s="51"/>
      <c r="CY571" s="51"/>
      <c r="CZ571" s="51"/>
      <c r="DA571" s="51"/>
      <c r="DB571" s="51"/>
      <c r="DC571" s="51"/>
      <c r="DD571" s="51"/>
      <c r="DE571" s="51"/>
      <c r="DF571" s="51"/>
      <c r="DG571" s="51"/>
    </row>
    <row r="572">
      <c r="A572" s="51"/>
      <c r="B572" s="136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  <c r="BR572" s="51"/>
      <c r="BS572" s="51"/>
      <c r="BT572" s="51"/>
      <c r="BU572" s="51"/>
      <c r="BV572" s="51"/>
      <c r="BW572" s="51"/>
      <c r="BX572" s="51"/>
      <c r="BY572" s="51"/>
      <c r="BZ572" s="51"/>
      <c r="CA572" s="51"/>
      <c r="CB572" s="51"/>
      <c r="CC572" s="51"/>
      <c r="CD572" s="51"/>
      <c r="CE572" s="51"/>
      <c r="CF572" s="51"/>
      <c r="CG572" s="51"/>
      <c r="CH572" s="51"/>
      <c r="CI572" s="51"/>
      <c r="CJ572" s="51"/>
      <c r="CK572" s="51"/>
      <c r="CL572" s="51"/>
      <c r="CM572" s="51"/>
      <c r="CN572" s="51"/>
      <c r="CO572" s="51"/>
      <c r="CP572" s="51"/>
      <c r="CQ572" s="51"/>
      <c r="CR572" s="51"/>
      <c r="CS572" s="51"/>
      <c r="CT572" s="51"/>
      <c r="CU572" s="51"/>
      <c r="CV572" s="51"/>
      <c r="CW572" s="51"/>
      <c r="CX572" s="51"/>
      <c r="CY572" s="51"/>
      <c r="CZ572" s="51"/>
      <c r="DA572" s="51"/>
      <c r="DB572" s="51"/>
      <c r="DC572" s="51"/>
      <c r="DD572" s="51"/>
      <c r="DE572" s="51"/>
      <c r="DF572" s="51"/>
      <c r="DG572" s="51"/>
    </row>
    <row r="573">
      <c r="A573" s="51"/>
      <c r="B573" s="136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  <c r="BR573" s="51"/>
      <c r="BS573" s="51"/>
      <c r="BT573" s="51"/>
      <c r="BU573" s="51"/>
      <c r="BV573" s="51"/>
      <c r="BW573" s="51"/>
      <c r="BX573" s="51"/>
      <c r="BY573" s="51"/>
      <c r="BZ573" s="51"/>
      <c r="CA573" s="51"/>
      <c r="CB573" s="51"/>
      <c r="CC573" s="51"/>
      <c r="CD573" s="51"/>
      <c r="CE573" s="51"/>
      <c r="CF573" s="51"/>
      <c r="CG573" s="51"/>
      <c r="CH573" s="51"/>
      <c r="CI573" s="51"/>
      <c r="CJ573" s="51"/>
      <c r="CK573" s="51"/>
      <c r="CL573" s="51"/>
      <c r="CM573" s="51"/>
      <c r="CN573" s="51"/>
      <c r="CO573" s="51"/>
      <c r="CP573" s="51"/>
      <c r="CQ573" s="51"/>
      <c r="CR573" s="51"/>
      <c r="CS573" s="51"/>
      <c r="CT573" s="51"/>
      <c r="CU573" s="51"/>
      <c r="CV573" s="51"/>
      <c r="CW573" s="51"/>
      <c r="CX573" s="51"/>
      <c r="CY573" s="51"/>
      <c r="CZ573" s="51"/>
      <c r="DA573" s="51"/>
      <c r="DB573" s="51"/>
      <c r="DC573" s="51"/>
      <c r="DD573" s="51"/>
      <c r="DE573" s="51"/>
      <c r="DF573" s="51"/>
      <c r="DG573" s="51"/>
    </row>
    <row r="574">
      <c r="A574" s="51"/>
      <c r="B574" s="136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  <c r="BR574" s="51"/>
      <c r="BS574" s="51"/>
      <c r="BT574" s="51"/>
      <c r="BU574" s="51"/>
      <c r="BV574" s="51"/>
      <c r="BW574" s="51"/>
      <c r="BX574" s="51"/>
      <c r="BY574" s="51"/>
      <c r="BZ574" s="51"/>
      <c r="CA574" s="51"/>
      <c r="CB574" s="51"/>
      <c r="CC574" s="51"/>
      <c r="CD574" s="51"/>
      <c r="CE574" s="51"/>
      <c r="CF574" s="51"/>
      <c r="CG574" s="51"/>
      <c r="CH574" s="51"/>
      <c r="CI574" s="51"/>
      <c r="CJ574" s="51"/>
      <c r="CK574" s="51"/>
      <c r="CL574" s="51"/>
      <c r="CM574" s="51"/>
      <c r="CN574" s="51"/>
      <c r="CO574" s="51"/>
      <c r="CP574" s="51"/>
      <c r="CQ574" s="51"/>
      <c r="CR574" s="51"/>
      <c r="CS574" s="51"/>
      <c r="CT574" s="51"/>
      <c r="CU574" s="51"/>
      <c r="CV574" s="51"/>
      <c r="CW574" s="51"/>
      <c r="CX574" s="51"/>
      <c r="CY574" s="51"/>
      <c r="CZ574" s="51"/>
      <c r="DA574" s="51"/>
      <c r="DB574" s="51"/>
      <c r="DC574" s="51"/>
      <c r="DD574" s="51"/>
      <c r="DE574" s="51"/>
      <c r="DF574" s="51"/>
      <c r="DG574" s="51"/>
    </row>
    <row r="575">
      <c r="A575" s="51"/>
      <c r="B575" s="136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  <c r="BR575" s="51"/>
      <c r="BS575" s="51"/>
      <c r="BT575" s="51"/>
      <c r="BU575" s="51"/>
      <c r="BV575" s="51"/>
      <c r="BW575" s="51"/>
      <c r="BX575" s="51"/>
      <c r="BY575" s="51"/>
      <c r="BZ575" s="51"/>
      <c r="CA575" s="51"/>
      <c r="CB575" s="51"/>
      <c r="CC575" s="51"/>
      <c r="CD575" s="51"/>
      <c r="CE575" s="51"/>
      <c r="CF575" s="51"/>
      <c r="CG575" s="51"/>
      <c r="CH575" s="51"/>
      <c r="CI575" s="51"/>
      <c r="CJ575" s="51"/>
      <c r="CK575" s="51"/>
      <c r="CL575" s="51"/>
      <c r="CM575" s="51"/>
      <c r="CN575" s="51"/>
      <c r="CO575" s="51"/>
      <c r="CP575" s="51"/>
      <c r="CQ575" s="51"/>
      <c r="CR575" s="51"/>
      <c r="CS575" s="51"/>
      <c r="CT575" s="51"/>
      <c r="CU575" s="51"/>
      <c r="CV575" s="51"/>
      <c r="CW575" s="51"/>
      <c r="CX575" s="51"/>
      <c r="CY575" s="51"/>
      <c r="CZ575" s="51"/>
      <c r="DA575" s="51"/>
      <c r="DB575" s="51"/>
      <c r="DC575" s="51"/>
      <c r="DD575" s="51"/>
      <c r="DE575" s="51"/>
      <c r="DF575" s="51"/>
      <c r="DG575" s="51"/>
    </row>
    <row r="576">
      <c r="A576" s="51"/>
      <c r="B576" s="136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  <c r="BR576" s="51"/>
      <c r="BS576" s="51"/>
      <c r="BT576" s="51"/>
      <c r="BU576" s="51"/>
      <c r="BV576" s="51"/>
      <c r="BW576" s="51"/>
      <c r="BX576" s="51"/>
      <c r="BY576" s="51"/>
      <c r="BZ576" s="51"/>
      <c r="CA576" s="51"/>
      <c r="CB576" s="51"/>
      <c r="CC576" s="51"/>
      <c r="CD576" s="51"/>
      <c r="CE576" s="51"/>
      <c r="CF576" s="51"/>
      <c r="CG576" s="51"/>
      <c r="CH576" s="51"/>
      <c r="CI576" s="51"/>
      <c r="CJ576" s="51"/>
      <c r="CK576" s="51"/>
      <c r="CL576" s="51"/>
      <c r="CM576" s="51"/>
      <c r="CN576" s="51"/>
      <c r="CO576" s="51"/>
      <c r="CP576" s="51"/>
      <c r="CQ576" s="51"/>
      <c r="CR576" s="51"/>
      <c r="CS576" s="51"/>
      <c r="CT576" s="51"/>
      <c r="CU576" s="51"/>
      <c r="CV576" s="51"/>
      <c r="CW576" s="51"/>
      <c r="CX576" s="51"/>
      <c r="CY576" s="51"/>
      <c r="CZ576" s="51"/>
      <c r="DA576" s="51"/>
      <c r="DB576" s="51"/>
      <c r="DC576" s="51"/>
      <c r="DD576" s="51"/>
      <c r="DE576" s="51"/>
      <c r="DF576" s="51"/>
      <c r="DG576" s="51"/>
    </row>
    <row r="577">
      <c r="A577" s="51"/>
      <c r="B577" s="136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  <c r="BR577" s="51"/>
      <c r="BS577" s="51"/>
      <c r="BT577" s="51"/>
      <c r="BU577" s="51"/>
      <c r="BV577" s="51"/>
      <c r="BW577" s="51"/>
      <c r="BX577" s="51"/>
      <c r="BY577" s="51"/>
      <c r="BZ577" s="51"/>
      <c r="CA577" s="51"/>
      <c r="CB577" s="51"/>
      <c r="CC577" s="51"/>
      <c r="CD577" s="51"/>
      <c r="CE577" s="51"/>
      <c r="CF577" s="51"/>
      <c r="CG577" s="51"/>
      <c r="CH577" s="51"/>
      <c r="CI577" s="51"/>
      <c r="CJ577" s="51"/>
      <c r="CK577" s="51"/>
      <c r="CL577" s="51"/>
      <c r="CM577" s="51"/>
      <c r="CN577" s="51"/>
      <c r="CO577" s="51"/>
      <c r="CP577" s="51"/>
      <c r="CQ577" s="51"/>
      <c r="CR577" s="51"/>
      <c r="CS577" s="51"/>
      <c r="CT577" s="51"/>
      <c r="CU577" s="51"/>
      <c r="CV577" s="51"/>
      <c r="CW577" s="51"/>
      <c r="CX577" s="51"/>
      <c r="CY577" s="51"/>
      <c r="CZ577" s="51"/>
      <c r="DA577" s="51"/>
      <c r="DB577" s="51"/>
      <c r="DC577" s="51"/>
      <c r="DD577" s="51"/>
      <c r="DE577" s="51"/>
      <c r="DF577" s="51"/>
      <c r="DG577" s="51"/>
    </row>
    <row r="578">
      <c r="A578" s="51"/>
      <c r="B578" s="136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  <c r="BR578" s="51"/>
      <c r="BS578" s="51"/>
      <c r="BT578" s="51"/>
      <c r="BU578" s="51"/>
      <c r="BV578" s="51"/>
      <c r="BW578" s="51"/>
      <c r="BX578" s="51"/>
      <c r="BY578" s="51"/>
      <c r="BZ578" s="51"/>
      <c r="CA578" s="51"/>
      <c r="CB578" s="51"/>
      <c r="CC578" s="51"/>
      <c r="CD578" s="51"/>
      <c r="CE578" s="51"/>
      <c r="CF578" s="51"/>
      <c r="CG578" s="51"/>
      <c r="CH578" s="51"/>
      <c r="CI578" s="51"/>
      <c r="CJ578" s="51"/>
      <c r="CK578" s="51"/>
      <c r="CL578" s="51"/>
      <c r="CM578" s="51"/>
      <c r="CN578" s="51"/>
      <c r="CO578" s="51"/>
      <c r="CP578" s="51"/>
      <c r="CQ578" s="51"/>
      <c r="CR578" s="51"/>
      <c r="CS578" s="51"/>
      <c r="CT578" s="51"/>
      <c r="CU578" s="51"/>
      <c r="CV578" s="51"/>
      <c r="CW578" s="51"/>
      <c r="CX578" s="51"/>
      <c r="CY578" s="51"/>
      <c r="CZ578" s="51"/>
      <c r="DA578" s="51"/>
      <c r="DB578" s="51"/>
      <c r="DC578" s="51"/>
      <c r="DD578" s="51"/>
      <c r="DE578" s="51"/>
      <c r="DF578" s="51"/>
      <c r="DG578" s="51"/>
    </row>
    <row r="579">
      <c r="A579" s="51"/>
      <c r="B579" s="136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  <c r="BR579" s="51"/>
      <c r="BS579" s="51"/>
      <c r="BT579" s="51"/>
      <c r="BU579" s="51"/>
      <c r="BV579" s="51"/>
      <c r="BW579" s="51"/>
      <c r="BX579" s="51"/>
      <c r="BY579" s="51"/>
      <c r="BZ579" s="51"/>
      <c r="CA579" s="51"/>
      <c r="CB579" s="51"/>
      <c r="CC579" s="51"/>
      <c r="CD579" s="51"/>
      <c r="CE579" s="51"/>
      <c r="CF579" s="51"/>
      <c r="CG579" s="51"/>
      <c r="CH579" s="51"/>
      <c r="CI579" s="51"/>
      <c r="CJ579" s="51"/>
      <c r="CK579" s="51"/>
      <c r="CL579" s="51"/>
      <c r="CM579" s="51"/>
      <c r="CN579" s="51"/>
      <c r="CO579" s="51"/>
      <c r="CP579" s="51"/>
      <c r="CQ579" s="51"/>
      <c r="CR579" s="51"/>
      <c r="CS579" s="51"/>
      <c r="CT579" s="51"/>
      <c r="CU579" s="51"/>
      <c r="CV579" s="51"/>
      <c r="CW579" s="51"/>
      <c r="CX579" s="51"/>
      <c r="CY579" s="51"/>
      <c r="CZ579" s="51"/>
      <c r="DA579" s="51"/>
      <c r="DB579" s="51"/>
      <c r="DC579" s="51"/>
      <c r="DD579" s="51"/>
      <c r="DE579" s="51"/>
      <c r="DF579" s="51"/>
      <c r="DG579" s="51"/>
    </row>
    <row r="580">
      <c r="A580" s="51"/>
      <c r="B580" s="136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  <c r="BR580" s="51"/>
      <c r="BS580" s="51"/>
      <c r="BT580" s="51"/>
      <c r="BU580" s="51"/>
      <c r="BV580" s="51"/>
      <c r="BW580" s="51"/>
      <c r="BX580" s="51"/>
      <c r="BY580" s="51"/>
      <c r="BZ580" s="51"/>
      <c r="CA580" s="51"/>
      <c r="CB580" s="51"/>
      <c r="CC580" s="51"/>
      <c r="CD580" s="51"/>
      <c r="CE580" s="51"/>
      <c r="CF580" s="51"/>
      <c r="CG580" s="51"/>
      <c r="CH580" s="51"/>
      <c r="CI580" s="51"/>
      <c r="CJ580" s="51"/>
      <c r="CK580" s="51"/>
      <c r="CL580" s="51"/>
      <c r="CM580" s="51"/>
      <c r="CN580" s="51"/>
      <c r="CO580" s="51"/>
      <c r="CP580" s="51"/>
      <c r="CQ580" s="51"/>
      <c r="CR580" s="51"/>
      <c r="CS580" s="51"/>
      <c r="CT580" s="51"/>
      <c r="CU580" s="51"/>
      <c r="CV580" s="51"/>
      <c r="CW580" s="51"/>
      <c r="CX580" s="51"/>
      <c r="CY580" s="51"/>
      <c r="CZ580" s="51"/>
      <c r="DA580" s="51"/>
      <c r="DB580" s="51"/>
      <c r="DC580" s="51"/>
      <c r="DD580" s="51"/>
      <c r="DE580" s="51"/>
      <c r="DF580" s="51"/>
      <c r="DG580" s="51"/>
    </row>
    <row r="581">
      <c r="A581" s="51"/>
      <c r="B581" s="136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  <c r="BR581" s="51"/>
      <c r="BS581" s="51"/>
      <c r="BT581" s="51"/>
      <c r="BU581" s="51"/>
      <c r="BV581" s="51"/>
      <c r="BW581" s="51"/>
      <c r="BX581" s="51"/>
      <c r="BY581" s="51"/>
      <c r="BZ581" s="51"/>
      <c r="CA581" s="51"/>
      <c r="CB581" s="51"/>
      <c r="CC581" s="51"/>
      <c r="CD581" s="51"/>
      <c r="CE581" s="51"/>
      <c r="CF581" s="51"/>
      <c r="CG581" s="51"/>
      <c r="CH581" s="51"/>
      <c r="CI581" s="51"/>
      <c r="CJ581" s="51"/>
      <c r="CK581" s="51"/>
      <c r="CL581" s="51"/>
      <c r="CM581" s="51"/>
      <c r="CN581" s="51"/>
      <c r="CO581" s="51"/>
      <c r="CP581" s="51"/>
      <c r="CQ581" s="51"/>
      <c r="CR581" s="51"/>
      <c r="CS581" s="51"/>
      <c r="CT581" s="51"/>
      <c r="CU581" s="51"/>
      <c r="CV581" s="51"/>
      <c r="CW581" s="51"/>
      <c r="CX581" s="51"/>
      <c r="CY581" s="51"/>
      <c r="CZ581" s="51"/>
      <c r="DA581" s="51"/>
      <c r="DB581" s="51"/>
      <c r="DC581" s="51"/>
      <c r="DD581" s="51"/>
      <c r="DE581" s="51"/>
      <c r="DF581" s="51"/>
      <c r="DG581" s="51"/>
    </row>
    <row r="582">
      <c r="A582" s="51"/>
      <c r="B582" s="136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51"/>
      <c r="BS582" s="51"/>
      <c r="BT582" s="51"/>
      <c r="BU582" s="51"/>
      <c r="BV582" s="51"/>
      <c r="BW582" s="51"/>
      <c r="BX582" s="51"/>
      <c r="BY582" s="51"/>
      <c r="BZ582" s="51"/>
      <c r="CA582" s="51"/>
      <c r="CB582" s="51"/>
      <c r="CC582" s="51"/>
      <c r="CD582" s="51"/>
      <c r="CE582" s="51"/>
      <c r="CF582" s="51"/>
      <c r="CG582" s="51"/>
      <c r="CH582" s="51"/>
      <c r="CI582" s="51"/>
      <c r="CJ582" s="51"/>
      <c r="CK582" s="51"/>
      <c r="CL582" s="51"/>
      <c r="CM582" s="51"/>
      <c r="CN582" s="51"/>
      <c r="CO582" s="51"/>
      <c r="CP582" s="51"/>
      <c r="CQ582" s="51"/>
      <c r="CR582" s="51"/>
      <c r="CS582" s="51"/>
      <c r="CT582" s="51"/>
      <c r="CU582" s="51"/>
      <c r="CV582" s="51"/>
      <c r="CW582" s="51"/>
      <c r="CX582" s="51"/>
      <c r="CY582" s="51"/>
      <c r="CZ582" s="51"/>
      <c r="DA582" s="51"/>
      <c r="DB582" s="51"/>
      <c r="DC582" s="51"/>
      <c r="DD582" s="51"/>
      <c r="DE582" s="51"/>
      <c r="DF582" s="51"/>
      <c r="DG582" s="51"/>
    </row>
    <row r="583">
      <c r="A583" s="51"/>
      <c r="B583" s="136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  <c r="BR583" s="51"/>
      <c r="BS583" s="51"/>
      <c r="BT583" s="51"/>
      <c r="BU583" s="51"/>
      <c r="BV583" s="51"/>
      <c r="BW583" s="51"/>
      <c r="BX583" s="51"/>
      <c r="BY583" s="51"/>
      <c r="BZ583" s="51"/>
      <c r="CA583" s="51"/>
      <c r="CB583" s="51"/>
      <c r="CC583" s="51"/>
      <c r="CD583" s="51"/>
      <c r="CE583" s="51"/>
      <c r="CF583" s="51"/>
      <c r="CG583" s="51"/>
      <c r="CH583" s="51"/>
      <c r="CI583" s="51"/>
      <c r="CJ583" s="51"/>
      <c r="CK583" s="51"/>
      <c r="CL583" s="51"/>
      <c r="CM583" s="51"/>
      <c r="CN583" s="51"/>
      <c r="CO583" s="51"/>
      <c r="CP583" s="51"/>
      <c r="CQ583" s="51"/>
      <c r="CR583" s="51"/>
      <c r="CS583" s="51"/>
      <c r="CT583" s="51"/>
      <c r="CU583" s="51"/>
      <c r="CV583" s="51"/>
      <c r="CW583" s="51"/>
      <c r="CX583" s="51"/>
      <c r="CY583" s="51"/>
      <c r="CZ583" s="51"/>
      <c r="DA583" s="51"/>
      <c r="DB583" s="51"/>
      <c r="DC583" s="51"/>
      <c r="DD583" s="51"/>
      <c r="DE583" s="51"/>
      <c r="DF583" s="51"/>
      <c r="DG583" s="51"/>
    </row>
    <row r="584">
      <c r="A584" s="51"/>
      <c r="B584" s="136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  <c r="BR584" s="51"/>
      <c r="BS584" s="51"/>
      <c r="BT584" s="51"/>
      <c r="BU584" s="51"/>
      <c r="BV584" s="51"/>
      <c r="BW584" s="51"/>
      <c r="BX584" s="51"/>
      <c r="BY584" s="51"/>
      <c r="BZ584" s="51"/>
      <c r="CA584" s="51"/>
      <c r="CB584" s="51"/>
      <c r="CC584" s="51"/>
      <c r="CD584" s="51"/>
      <c r="CE584" s="51"/>
      <c r="CF584" s="51"/>
      <c r="CG584" s="51"/>
      <c r="CH584" s="51"/>
      <c r="CI584" s="51"/>
      <c r="CJ584" s="51"/>
      <c r="CK584" s="51"/>
      <c r="CL584" s="51"/>
      <c r="CM584" s="51"/>
      <c r="CN584" s="51"/>
      <c r="CO584" s="51"/>
      <c r="CP584" s="51"/>
      <c r="CQ584" s="51"/>
      <c r="CR584" s="51"/>
      <c r="CS584" s="51"/>
      <c r="CT584" s="51"/>
      <c r="CU584" s="51"/>
      <c r="CV584" s="51"/>
      <c r="CW584" s="51"/>
      <c r="CX584" s="51"/>
      <c r="CY584" s="51"/>
      <c r="CZ584" s="51"/>
      <c r="DA584" s="51"/>
      <c r="DB584" s="51"/>
      <c r="DC584" s="51"/>
      <c r="DD584" s="51"/>
      <c r="DE584" s="51"/>
      <c r="DF584" s="51"/>
      <c r="DG584" s="51"/>
    </row>
    <row r="585">
      <c r="A585" s="51"/>
      <c r="B585" s="136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51"/>
      <c r="BS585" s="51"/>
      <c r="BT585" s="51"/>
      <c r="BU585" s="51"/>
      <c r="BV585" s="51"/>
      <c r="BW585" s="51"/>
      <c r="BX585" s="51"/>
      <c r="BY585" s="51"/>
      <c r="BZ585" s="51"/>
      <c r="CA585" s="51"/>
      <c r="CB585" s="51"/>
      <c r="CC585" s="51"/>
      <c r="CD585" s="51"/>
      <c r="CE585" s="51"/>
      <c r="CF585" s="51"/>
      <c r="CG585" s="51"/>
      <c r="CH585" s="51"/>
      <c r="CI585" s="51"/>
      <c r="CJ585" s="51"/>
      <c r="CK585" s="51"/>
      <c r="CL585" s="51"/>
      <c r="CM585" s="51"/>
      <c r="CN585" s="51"/>
      <c r="CO585" s="51"/>
      <c r="CP585" s="51"/>
      <c r="CQ585" s="51"/>
      <c r="CR585" s="51"/>
      <c r="CS585" s="51"/>
      <c r="CT585" s="51"/>
      <c r="CU585" s="51"/>
      <c r="CV585" s="51"/>
      <c r="CW585" s="51"/>
      <c r="CX585" s="51"/>
      <c r="CY585" s="51"/>
      <c r="CZ585" s="51"/>
      <c r="DA585" s="51"/>
      <c r="DB585" s="51"/>
      <c r="DC585" s="51"/>
      <c r="DD585" s="51"/>
      <c r="DE585" s="51"/>
      <c r="DF585" s="51"/>
      <c r="DG585" s="51"/>
    </row>
    <row r="586">
      <c r="A586" s="51"/>
      <c r="B586" s="136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51"/>
      <c r="BS586" s="51"/>
      <c r="BT586" s="51"/>
      <c r="BU586" s="51"/>
      <c r="BV586" s="51"/>
      <c r="BW586" s="51"/>
      <c r="BX586" s="51"/>
      <c r="BY586" s="51"/>
      <c r="BZ586" s="51"/>
      <c r="CA586" s="51"/>
      <c r="CB586" s="51"/>
      <c r="CC586" s="51"/>
      <c r="CD586" s="51"/>
      <c r="CE586" s="51"/>
      <c r="CF586" s="51"/>
      <c r="CG586" s="51"/>
      <c r="CH586" s="51"/>
      <c r="CI586" s="51"/>
      <c r="CJ586" s="51"/>
      <c r="CK586" s="51"/>
      <c r="CL586" s="51"/>
      <c r="CM586" s="51"/>
      <c r="CN586" s="51"/>
      <c r="CO586" s="51"/>
      <c r="CP586" s="51"/>
      <c r="CQ586" s="51"/>
      <c r="CR586" s="51"/>
      <c r="CS586" s="51"/>
      <c r="CT586" s="51"/>
      <c r="CU586" s="51"/>
      <c r="CV586" s="51"/>
      <c r="CW586" s="51"/>
      <c r="CX586" s="51"/>
      <c r="CY586" s="51"/>
      <c r="CZ586" s="51"/>
      <c r="DA586" s="51"/>
      <c r="DB586" s="51"/>
      <c r="DC586" s="51"/>
      <c r="DD586" s="51"/>
      <c r="DE586" s="51"/>
      <c r="DF586" s="51"/>
      <c r="DG586" s="51"/>
    </row>
    <row r="587">
      <c r="A587" s="51"/>
      <c r="B587" s="136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51"/>
      <c r="BS587" s="51"/>
      <c r="BT587" s="51"/>
      <c r="BU587" s="51"/>
      <c r="BV587" s="51"/>
      <c r="BW587" s="51"/>
      <c r="BX587" s="51"/>
      <c r="BY587" s="51"/>
      <c r="BZ587" s="51"/>
      <c r="CA587" s="51"/>
      <c r="CB587" s="51"/>
      <c r="CC587" s="51"/>
      <c r="CD587" s="51"/>
      <c r="CE587" s="51"/>
      <c r="CF587" s="51"/>
      <c r="CG587" s="51"/>
      <c r="CH587" s="51"/>
      <c r="CI587" s="51"/>
      <c r="CJ587" s="51"/>
      <c r="CK587" s="51"/>
      <c r="CL587" s="51"/>
      <c r="CM587" s="51"/>
      <c r="CN587" s="51"/>
      <c r="CO587" s="51"/>
      <c r="CP587" s="51"/>
      <c r="CQ587" s="51"/>
      <c r="CR587" s="51"/>
      <c r="CS587" s="51"/>
      <c r="CT587" s="51"/>
      <c r="CU587" s="51"/>
      <c r="CV587" s="51"/>
      <c r="CW587" s="51"/>
      <c r="CX587" s="51"/>
      <c r="CY587" s="51"/>
      <c r="CZ587" s="51"/>
      <c r="DA587" s="51"/>
      <c r="DB587" s="51"/>
      <c r="DC587" s="51"/>
      <c r="DD587" s="51"/>
      <c r="DE587" s="51"/>
      <c r="DF587" s="51"/>
      <c r="DG587" s="51"/>
    </row>
    <row r="588">
      <c r="A588" s="51"/>
      <c r="B588" s="136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  <c r="BT588" s="51"/>
      <c r="BU588" s="51"/>
      <c r="BV588" s="51"/>
      <c r="BW588" s="51"/>
      <c r="BX588" s="51"/>
      <c r="BY588" s="51"/>
      <c r="BZ588" s="51"/>
      <c r="CA588" s="51"/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  <c r="CL588" s="51"/>
      <c r="CM588" s="51"/>
      <c r="CN588" s="51"/>
      <c r="CO588" s="51"/>
      <c r="CP588" s="51"/>
      <c r="CQ588" s="51"/>
      <c r="CR588" s="51"/>
      <c r="CS588" s="51"/>
      <c r="CT588" s="51"/>
      <c r="CU588" s="51"/>
      <c r="CV588" s="51"/>
      <c r="CW588" s="51"/>
      <c r="CX588" s="51"/>
      <c r="CY588" s="51"/>
      <c r="CZ588" s="51"/>
      <c r="DA588" s="51"/>
      <c r="DB588" s="51"/>
      <c r="DC588" s="51"/>
      <c r="DD588" s="51"/>
      <c r="DE588" s="51"/>
      <c r="DF588" s="51"/>
      <c r="DG588" s="51"/>
    </row>
    <row r="589">
      <c r="A589" s="51"/>
      <c r="B589" s="136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  <c r="BR589" s="51"/>
      <c r="BS589" s="51"/>
      <c r="BT589" s="51"/>
      <c r="BU589" s="51"/>
      <c r="BV589" s="51"/>
      <c r="BW589" s="51"/>
      <c r="BX589" s="51"/>
      <c r="BY589" s="51"/>
      <c r="BZ589" s="51"/>
      <c r="CA589" s="51"/>
      <c r="CB589" s="51"/>
      <c r="CC589" s="51"/>
      <c r="CD589" s="51"/>
      <c r="CE589" s="51"/>
      <c r="CF589" s="51"/>
      <c r="CG589" s="51"/>
      <c r="CH589" s="51"/>
      <c r="CI589" s="51"/>
      <c r="CJ589" s="51"/>
      <c r="CK589" s="51"/>
      <c r="CL589" s="51"/>
      <c r="CM589" s="51"/>
      <c r="CN589" s="51"/>
      <c r="CO589" s="51"/>
      <c r="CP589" s="51"/>
      <c r="CQ589" s="51"/>
      <c r="CR589" s="51"/>
      <c r="CS589" s="51"/>
      <c r="CT589" s="51"/>
      <c r="CU589" s="51"/>
      <c r="CV589" s="51"/>
      <c r="CW589" s="51"/>
      <c r="CX589" s="51"/>
      <c r="CY589" s="51"/>
      <c r="CZ589" s="51"/>
      <c r="DA589" s="51"/>
      <c r="DB589" s="51"/>
      <c r="DC589" s="51"/>
      <c r="DD589" s="51"/>
      <c r="DE589" s="51"/>
      <c r="DF589" s="51"/>
      <c r="DG589" s="51"/>
    </row>
    <row r="590">
      <c r="A590" s="51"/>
      <c r="B590" s="136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  <c r="BR590" s="51"/>
      <c r="BS590" s="51"/>
      <c r="BT590" s="51"/>
      <c r="BU590" s="51"/>
      <c r="BV590" s="51"/>
      <c r="BW590" s="51"/>
      <c r="BX590" s="51"/>
      <c r="BY590" s="51"/>
      <c r="BZ590" s="51"/>
      <c r="CA590" s="51"/>
      <c r="CB590" s="51"/>
      <c r="CC590" s="51"/>
      <c r="CD590" s="51"/>
      <c r="CE590" s="51"/>
      <c r="CF590" s="51"/>
      <c r="CG590" s="51"/>
      <c r="CH590" s="51"/>
      <c r="CI590" s="51"/>
      <c r="CJ590" s="51"/>
      <c r="CK590" s="51"/>
      <c r="CL590" s="51"/>
      <c r="CM590" s="51"/>
      <c r="CN590" s="51"/>
      <c r="CO590" s="51"/>
      <c r="CP590" s="51"/>
      <c r="CQ590" s="51"/>
      <c r="CR590" s="51"/>
      <c r="CS590" s="51"/>
      <c r="CT590" s="51"/>
      <c r="CU590" s="51"/>
      <c r="CV590" s="51"/>
      <c r="CW590" s="51"/>
      <c r="CX590" s="51"/>
      <c r="CY590" s="51"/>
      <c r="CZ590" s="51"/>
      <c r="DA590" s="51"/>
      <c r="DB590" s="51"/>
      <c r="DC590" s="51"/>
      <c r="DD590" s="51"/>
      <c r="DE590" s="51"/>
      <c r="DF590" s="51"/>
      <c r="DG590" s="51"/>
    </row>
    <row r="591">
      <c r="A591" s="51"/>
      <c r="B591" s="136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  <c r="BR591" s="51"/>
      <c r="BS591" s="51"/>
      <c r="BT591" s="51"/>
      <c r="BU591" s="51"/>
      <c r="BV591" s="51"/>
      <c r="BW591" s="51"/>
      <c r="BX591" s="51"/>
      <c r="BY591" s="51"/>
      <c r="BZ591" s="51"/>
      <c r="CA591" s="51"/>
      <c r="CB591" s="51"/>
      <c r="CC591" s="51"/>
      <c r="CD591" s="51"/>
      <c r="CE591" s="51"/>
      <c r="CF591" s="51"/>
      <c r="CG591" s="51"/>
      <c r="CH591" s="51"/>
      <c r="CI591" s="51"/>
      <c r="CJ591" s="51"/>
      <c r="CK591" s="51"/>
      <c r="CL591" s="51"/>
      <c r="CM591" s="51"/>
      <c r="CN591" s="51"/>
      <c r="CO591" s="51"/>
      <c r="CP591" s="51"/>
      <c r="CQ591" s="51"/>
      <c r="CR591" s="51"/>
      <c r="CS591" s="51"/>
      <c r="CT591" s="51"/>
      <c r="CU591" s="51"/>
      <c r="CV591" s="51"/>
      <c r="CW591" s="51"/>
      <c r="CX591" s="51"/>
      <c r="CY591" s="51"/>
      <c r="CZ591" s="51"/>
      <c r="DA591" s="51"/>
      <c r="DB591" s="51"/>
      <c r="DC591" s="51"/>
      <c r="DD591" s="51"/>
      <c r="DE591" s="51"/>
      <c r="DF591" s="51"/>
      <c r="DG591" s="51"/>
    </row>
    <row r="592">
      <c r="A592" s="51"/>
      <c r="B592" s="136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  <c r="BR592" s="51"/>
      <c r="BS592" s="51"/>
      <c r="BT592" s="51"/>
      <c r="BU592" s="51"/>
      <c r="BV592" s="51"/>
      <c r="BW592" s="51"/>
      <c r="BX592" s="51"/>
      <c r="BY592" s="51"/>
      <c r="BZ592" s="51"/>
      <c r="CA592" s="51"/>
      <c r="CB592" s="51"/>
      <c r="CC592" s="51"/>
      <c r="CD592" s="51"/>
      <c r="CE592" s="51"/>
      <c r="CF592" s="51"/>
      <c r="CG592" s="51"/>
      <c r="CH592" s="51"/>
      <c r="CI592" s="51"/>
      <c r="CJ592" s="51"/>
      <c r="CK592" s="51"/>
      <c r="CL592" s="51"/>
      <c r="CM592" s="51"/>
      <c r="CN592" s="51"/>
      <c r="CO592" s="51"/>
      <c r="CP592" s="51"/>
      <c r="CQ592" s="51"/>
      <c r="CR592" s="51"/>
      <c r="CS592" s="51"/>
      <c r="CT592" s="51"/>
      <c r="CU592" s="51"/>
      <c r="CV592" s="51"/>
      <c r="CW592" s="51"/>
      <c r="CX592" s="51"/>
      <c r="CY592" s="51"/>
      <c r="CZ592" s="51"/>
      <c r="DA592" s="51"/>
      <c r="DB592" s="51"/>
      <c r="DC592" s="51"/>
      <c r="DD592" s="51"/>
      <c r="DE592" s="51"/>
      <c r="DF592" s="51"/>
      <c r="DG592" s="51"/>
    </row>
    <row r="593">
      <c r="A593" s="51"/>
      <c r="B593" s="136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  <c r="BR593" s="51"/>
      <c r="BS593" s="51"/>
      <c r="BT593" s="51"/>
      <c r="BU593" s="51"/>
      <c r="BV593" s="51"/>
      <c r="BW593" s="51"/>
      <c r="BX593" s="51"/>
      <c r="BY593" s="51"/>
      <c r="BZ593" s="51"/>
      <c r="CA593" s="51"/>
      <c r="CB593" s="51"/>
      <c r="CC593" s="51"/>
      <c r="CD593" s="51"/>
      <c r="CE593" s="51"/>
      <c r="CF593" s="51"/>
      <c r="CG593" s="51"/>
      <c r="CH593" s="51"/>
      <c r="CI593" s="51"/>
      <c r="CJ593" s="51"/>
      <c r="CK593" s="51"/>
      <c r="CL593" s="51"/>
      <c r="CM593" s="51"/>
      <c r="CN593" s="51"/>
      <c r="CO593" s="51"/>
      <c r="CP593" s="51"/>
      <c r="CQ593" s="51"/>
      <c r="CR593" s="51"/>
      <c r="CS593" s="51"/>
      <c r="CT593" s="51"/>
      <c r="CU593" s="51"/>
      <c r="CV593" s="51"/>
      <c r="CW593" s="51"/>
      <c r="CX593" s="51"/>
      <c r="CY593" s="51"/>
      <c r="CZ593" s="51"/>
      <c r="DA593" s="51"/>
      <c r="DB593" s="51"/>
      <c r="DC593" s="51"/>
      <c r="DD593" s="51"/>
      <c r="DE593" s="51"/>
      <c r="DF593" s="51"/>
      <c r="DG593" s="51"/>
    </row>
    <row r="594">
      <c r="A594" s="51"/>
      <c r="B594" s="136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  <c r="BR594" s="51"/>
      <c r="BS594" s="51"/>
      <c r="BT594" s="51"/>
      <c r="BU594" s="51"/>
      <c r="BV594" s="51"/>
      <c r="BW594" s="51"/>
      <c r="BX594" s="51"/>
      <c r="BY594" s="51"/>
      <c r="BZ594" s="51"/>
      <c r="CA594" s="51"/>
      <c r="CB594" s="51"/>
      <c r="CC594" s="51"/>
      <c r="CD594" s="51"/>
      <c r="CE594" s="51"/>
      <c r="CF594" s="51"/>
      <c r="CG594" s="51"/>
      <c r="CH594" s="51"/>
      <c r="CI594" s="51"/>
      <c r="CJ594" s="51"/>
      <c r="CK594" s="51"/>
      <c r="CL594" s="51"/>
      <c r="CM594" s="51"/>
      <c r="CN594" s="51"/>
      <c r="CO594" s="51"/>
      <c r="CP594" s="51"/>
      <c r="CQ594" s="51"/>
      <c r="CR594" s="51"/>
      <c r="CS594" s="51"/>
      <c r="CT594" s="51"/>
      <c r="CU594" s="51"/>
      <c r="CV594" s="51"/>
      <c r="CW594" s="51"/>
      <c r="CX594" s="51"/>
      <c r="CY594" s="51"/>
      <c r="CZ594" s="51"/>
      <c r="DA594" s="51"/>
      <c r="DB594" s="51"/>
      <c r="DC594" s="51"/>
      <c r="DD594" s="51"/>
      <c r="DE594" s="51"/>
      <c r="DF594" s="51"/>
      <c r="DG594" s="51"/>
    </row>
    <row r="595">
      <c r="A595" s="51"/>
      <c r="B595" s="136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  <c r="BR595" s="51"/>
      <c r="BS595" s="51"/>
      <c r="BT595" s="51"/>
      <c r="BU595" s="51"/>
      <c r="BV595" s="51"/>
      <c r="BW595" s="51"/>
      <c r="BX595" s="51"/>
      <c r="BY595" s="51"/>
      <c r="BZ595" s="51"/>
      <c r="CA595" s="51"/>
      <c r="CB595" s="51"/>
      <c r="CC595" s="51"/>
      <c r="CD595" s="51"/>
      <c r="CE595" s="51"/>
      <c r="CF595" s="51"/>
      <c r="CG595" s="51"/>
      <c r="CH595" s="51"/>
      <c r="CI595" s="51"/>
      <c r="CJ595" s="51"/>
      <c r="CK595" s="51"/>
      <c r="CL595" s="51"/>
      <c r="CM595" s="51"/>
      <c r="CN595" s="51"/>
      <c r="CO595" s="51"/>
      <c r="CP595" s="51"/>
      <c r="CQ595" s="51"/>
      <c r="CR595" s="51"/>
      <c r="CS595" s="51"/>
      <c r="CT595" s="51"/>
      <c r="CU595" s="51"/>
      <c r="CV595" s="51"/>
      <c r="CW595" s="51"/>
      <c r="CX595" s="51"/>
      <c r="CY595" s="51"/>
      <c r="CZ595" s="51"/>
      <c r="DA595" s="51"/>
      <c r="DB595" s="51"/>
      <c r="DC595" s="51"/>
      <c r="DD595" s="51"/>
      <c r="DE595" s="51"/>
      <c r="DF595" s="51"/>
      <c r="DG595" s="51"/>
    </row>
    <row r="596">
      <c r="A596" s="51"/>
      <c r="B596" s="136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  <c r="BR596" s="51"/>
      <c r="BS596" s="51"/>
      <c r="BT596" s="51"/>
      <c r="BU596" s="51"/>
      <c r="BV596" s="51"/>
      <c r="BW596" s="51"/>
      <c r="BX596" s="51"/>
      <c r="BY596" s="51"/>
      <c r="BZ596" s="51"/>
      <c r="CA596" s="51"/>
      <c r="CB596" s="51"/>
      <c r="CC596" s="51"/>
      <c r="CD596" s="51"/>
      <c r="CE596" s="51"/>
      <c r="CF596" s="51"/>
      <c r="CG596" s="51"/>
      <c r="CH596" s="51"/>
      <c r="CI596" s="51"/>
      <c r="CJ596" s="51"/>
      <c r="CK596" s="51"/>
      <c r="CL596" s="51"/>
      <c r="CM596" s="51"/>
      <c r="CN596" s="51"/>
      <c r="CO596" s="51"/>
      <c r="CP596" s="51"/>
      <c r="CQ596" s="51"/>
      <c r="CR596" s="51"/>
      <c r="CS596" s="51"/>
      <c r="CT596" s="51"/>
      <c r="CU596" s="51"/>
      <c r="CV596" s="51"/>
      <c r="CW596" s="51"/>
      <c r="CX596" s="51"/>
      <c r="CY596" s="51"/>
      <c r="CZ596" s="51"/>
      <c r="DA596" s="51"/>
      <c r="DB596" s="51"/>
      <c r="DC596" s="51"/>
      <c r="DD596" s="51"/>
      <c r="DE596" s="51"/>
      <c r="DF596" s="51"/>
      <c r="DG596" s="51"/>
    </row>
    <row r="597">
      <c r="A597" s="51"/>
      <c r="B597" s="136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  <c r="BR597" s="51"/>
      <c r="BS597" s="51"/>
      <c r="BT597" s="51"/>
      <c r="BU597" s="51"/>
      <c r="BV597" s="51"/>
      <c r="BW597" s="51"/>
      <c r="BX597" s="51"/>
      <c r="BY597" s="51"/>
      <c r="BZ597" s="51"/>
      <c r="CA597" s="51"/>
      <c r="CB597" s="51"/>
      <c r="CC597" s="51"/>
      <c r="CD597" s="51"/>
      <c r="CE597" s="51"/>
      <c r="CF597" s="51"/>
      <c r="CG597" s="51"/>
      <c r="CH597" s="51"/>
      <c r="CI597" s="51"/>
      <c r="CJ597" s="51"/>
      <c r="CK597" s="51"/>
      <c r="CL597" s="51"/>
      <c r="CM597" s="51"/>
      <c r="CN597" s="51"/>
      <c r="CO597" s="51"/>
      <c r="CP597" s="51"/>
      <c r="CQ597" s="51"/>
      <c r="CR597" s="51"/>
      <c r="CS597" s="51"/>
      <c r="CT597" s="51"/>
      <c r="CU597" s="51"/>
      <c r="CV597" s="51"/>
      <c r="CW597" s="51"/>
      <c r="CX597" s="51"/>
      <c r="CY597" s="51"/>
      <c r="CZ597" s="51"/>
      <c r="DA597" s="51"/>
      <c r="DB597" s="51"/>
      <c r="DC597" s="51"/>
      <c r="DD597" s="51"/>
      <c r="DE597" s="51"/>
      <c r="DF597" s="51"/>
      <c r="DG597" s="51"/>
    </row>
    <row r="598">
      <c r="A598" s="51"/>
      <c r="B598" s="136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  <c r="BR598" s="51"/>
      <c r="BS598" s="51"/>
      <c r="BT598" s="51"/>
      <c r="BU598" s="51"/>
      <c r="BV598" s="51"/>
      <c r="BW598" s="51"/>
      <c r="BX598" s="51"/>
      <c r="BY598" s="51"/>
      <c r="BZ598" s="51"/>
      <c r="CA598" s="51"/>
      <c r="CB598" s="51"/>
      <c r="CC598" s="51"/>
      <c r="CD598" s="51"/>
      <c r="CE598" s="51"/>
      <c r="CF598" s="51"/>
      <c r="CG598" s="51"/>
      <c r="CH598" s="51"/>
      <c r="CI598" s="51"/>
      <c r="CJ598" s="51"/>
      <c r="CK598" s="51"/>
      <c r="CL598" s="51"/>
      <c r="CM598" s="51"/>
      <c r="CN598" s="51"/>
      <c r="CO598" s="51"/>
      <c r="CP598" s="51"/>
      <c r="CQ598" s="51"/>
      <c r="CR598" s="51"/>
      <c r="CS598" s="51"/>
      <c r="CT598" s="51"/>
      <c r="CU598" s="51"/>
      <c r="CV598" s="51"/>
      <c r="CW598" s="51"/>
      <c r="CX598" s="51"/>
      <c r="CY598" s="51"/>
      <c r="CZ598" s="51"/>
      <c r="DA598" s="51"/>
      <c r="DB598" s="51"/>
      <c r="DC598" s="51"/>
      <c r="DD598" s="51"/>
      <c r="DE598" s="51"/>
      <c r="DF598" s="51"/>
      <c r="DG598" s="51"/>
    </row>
    <row r="599">
      <c r="A599" s="51"/>
      <c r="B599" s="136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  <c r="BR599" s="51"/>
      <c r="BS599" s="51"/>
      <c r="BT599" s="51"/>
      <c r="BU599" s="51"/>
      <c r="BV599" s="51"/>
      <c r="BW599" s="51"/>
      <c r="BX599" s="51"/>
      <c r="BY599" s="51"/>
      <c r="BZ599" s="51"/>
      <c r="CA599" s="51"/>
      <c r="CB599" s="51"/>
      <c r="CC599" s="51"/>
      <c r="CD599" s="51"/>
      <c r="CE599" s="51"/>
      <c r="CF599" s="51"/>
      <c r="CG599" s="51"/>
      <c r="CH599" s="51"/>
      <c r="CI599" s="51"/>
      <c r="CJ599" s="51"/>
      <c r="CK599" s="51"/>
      <c r="CL599" s="51"/>
      <c r="CM599" s="51"/>
      <c r="CN599" s="51"/>
      <c r="CO599" s="51"/>
      <c r="CP599" s="51"/>
      <c r="CQ599" s="51"/>
      <c r="CR599" s="51"/>
      <c r="CS599" s="51"/>
      <c r="CT599" s="51"/>
      <c r="CU599" s="51"/>
      <c r="CV599" s="51"/>
      <c r="CW599" s="51"/>
      <c r="CX599" s="51"/>
      <c r="CY599" s="51"/>
      <c r="CZ599" s="51"/>
      <c r="DA599" s="51"/>
      <c r="DB599" s="51"/>
      <c r="DC599" s="51"/>
      <c r="DD599" s="51"/>
      <c r="DE599" s="51"/>
      <c r="DF599" s="51"/>
      <c r="DG599" s="51"/>
    </row>
    <row r="600">
      <c r="A600" s="51"/>
      <c r="B600" s="136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  <c r="BR600" s="51"/>
      <c r="BS600" s="51"/>
      <c r="BT600" s="51"/>
      <c r="BU600" s="51"/>
      <c r="BV600" s="51"/>
      <c r="BW600" s="51"/>
      <c r="BX600" s="51"/>
      <c r="BY600" s="51"/>
      <c r="BZ600" s="51"/>
      <c r="CA600" s="51"/>
      <c r="CB600" s="51"/>
      <c r="CC600" s="51"/>
      <c r="CD600" s="51"/>
      <c r="CE600" s="51"/>
      <c r="CF600" s="51"/>
      <c r="CG600" s="51"/>
      <c r="CH600" s="51"/>
      <c r="CI600" s="51"/>
      <c r="CJ600" s="51"/>
      <c r="CK600" s="51"/>
      <c r="CL600" s="51"/>
      <c r="CM600" s="51"/>
      <c r="CN600" s="51"/>
      <c r="CO600" s="51"/>
      <c r="CP600" s="51"/>
      <c r="CQ600" s="51"/>
      <c r="CR600" s="51"/>
      <c r="CS600" s="51"/>
      <c r="CT600" s="51"/>
      <c r="CU600" s="51"/>
      <c r="CV600" s="51"/>
      <c r="CW600" s="51"/>
      <c r="CX600" s="51"/>
      <c r="CY600" s="51"/>
      <c r="CZ600" s="51"/>
      <c r="DA600" s="51"/>
      <c r="DB600" s="51"/>
      <c r="DC600" s="51"/>
      <c r="DD600" s="51"/>
      <c r="DE600" s="51"/>
      <c r="DF600" s="51"/>
      <c r="DG600" s="51"/>
    </row>
    <row r="601">
      <c r="A601" s="51"/>
      <c r="B601" s="136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  <c r="BR601" s="51"/>
      <c r="BS601" s="51"/>
      <c r="BT601" s="51"/>
      <c r="BU601" s="51"/>
      <c r="BV601" s="51"/>
      <c r="BW601" s="51"/>
      <c r="BX601" s="51"/>
      <c r="BY601" s="51"/>
      <c r="BZ601" s="51"/>
      <c r="CA601" s="51"/>
      <c r="CB601" s="51"/>
      <c r="CC601" s="51"/>
      <c r="CD601" s="51"/>
      <c r="CE601" s="51"/>
      <c r="CF601" s="51"/>
      <c r="CG601" s="51"/>
      <c r="CH601" s="51"/>
      <c r="CI601" s="51"/>
      <c r="CJ601" s="51"/>
      <c r="CK601" s="51"/>
      <c r="CL601" s="51"/>
      <c r="CM601" s="51"/>
      <c r="CN601" s="51"/>
      <c r="CO601" s="51"/>
      <c r="CP601" s="51"/>
      <c r="CQ601" s="51"/>
      <c r="CR601" s="51"/>
      <c r="CS601" s="51"/>
      <c r="CT601" s="51"/>
      <c r="CU601" s="51"/>
      <c r="CV601" s="51"/>
      <c r="CW601" s="51"/>
      <c r="CX601" s="51"/>
      <c r="CY601" s="51"/>
      <c r="CZ601" s="51"/>
      <c r="DA601" s="51"/>
      <c r="DB601" s="51"/>
      <c r="DC601" s="51"/>
      <c r="DD601" s="51"/>
      <c r="DE601" s="51"/>
      <c r="DF601" s="51"/>
      <c r="DG601" s="51"/>
    </row>
    <row r="602">
      <c r="A602" s="51"/>
      <c r="B602" s="136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  <c r="BR602" s="51"/>
      <c r="BS602" s="51"/>
      <c r="BT602" s="51"/>
      <c r="BU602" s="51"/>
      <c r="BV602" s="51"/>
      <c r="BW602" s="51"/>
      <c r="BX602" s="51"/>
      <c r="BY602" s="51"/>
      <c r="BZ602" s="51"/>
      <c r="CA602" s="51"/>
      <c r="CB602" s="51"/>
      <c r="CC602" s="51"/>
      <c r="CD602" s="51"/>
      <c r="CE602" s="51"/>
      <c r="CF602" s="51"/>
      <c r="CG602" s="51"/>
      <c r="CH602" s="51"/>
      <c r="CI602" s="51"/>
      <c r="CJ602" s="51"/>
      <c r="CK602" s="51"/>
      <c r="CL602" s="51"/>
      <c r="CM602" s="51"/>
      <c r="CN602" s="51"/>
      <c r="CO602" s="51"/>
      <c r="CP602" s="51"/>
      <c r="CQ602" s="51"/>
      <c r="CR602" s="51"/>
      <c r="CS602" s="51"/>
      <c r="CT602" s="51"/>
      <c r="CU602" s="51"/>
      <c r="CV602" s="51"/>
      <c r="CW602" s="51"/>
      <c r="CX602" s="51"/>
      <c r="CY602" s="51"/>
      <c r="CZ602" s="51"/>
      <c r="DA602" s="51"/>
      <c r="DB602" s="51"/>
      <c r="DC602" s="51"/>
      <c r="DD602" s="51"/>
      <c r="DE602" s="51"/>
      <c r="DF602" s="51"/>
      <c r="DG602" s="51"/>
    </row>
    <row r="603">
      <c r="A603" s="51"/>
      <c r="B603" s="136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  <c r="BR603" s="51"/>
      <c r="BS603" s="51"/>
      <c r="BT603" s="51"/>
      <c r="BU603" s="51"/>
      <c r="BV603" s="51"/>
      <c r="BW603" s="51"/>
      <c r="BX603" s="51"/>
      <c r="BY603" s="51"/>
      <c r="BZ603" s="51"/>
      <c r="CA603" s="51"/>
      <c r="CB603" s="51"/>
      <c r="CC603" s="51"/>
      <c r="CD603" s="51"/>
      <c r="CE603" s="51"/>
      <c r="CF603" s="51"/>
      <c r="CG603" s="51"/>
      <c r="CH603" s="51"/>
      <c r="CI603" s="51"/>
      <c r="CJ603" s="51"/>
      <c r="CK603" s="51"/>
      <c r="CL603" s="51"/>
      <c r="CM603" s="51"/>
      <c r="CN603" s="51"/>
      <c r="CO603" s="51"/>
      <c r="CP603" s="51"/>
      <c r="CQ603" s="51"/>
      <c r="CR603" s="51"/>
      <c r="CS603" s="51"/>
      <c r="CT603" s="51"/>
      <c r="CU603" s="51"/>
      <c r="CV603" s="51"/>
      <c r="CW603" s="51"/>
      <c r="CX603" s="51"/>
      <c r="CY603" s="51"/>
      <c r="CZ603" s="51"/>
      <c r="DA603" s="51"/>
      <c r="DB603" s="51"/>
      <c r="DC603" s="51"/>
      <c r="DD603" s="51"/>
      <c r="DE603" s="51"/>
      <c r="DF603" s="51"/>
      <c r="DG603" s="51"/>
    </row>
    <row r="604">
      <c r="A604" s="51"/>
      <c r="B604" s="136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  <c r="BR604" s="51"/>
      <c r="BS604" s="51"/>
      <c r="BT604" s="51"/>
      <c r="BU604" s="51"/>
      <c r="BV604" s="51"/>
      <c r="BW604" s="51"/>
      <c r="BX604" s="51"/>
      <c r="BY604" s="51"/>
      <c r="BZ604" s="51"/>
      <c r="CA604" s="51"/>
      <c r="CB604" s="51"/>
      <c r="CC604" s="51"/>
      <c r="CD604" s="51"/>
      <c r="CE604" s="51"/>
      <c r="CF604" s="51"/>
      <c r="CG604" s="51"/>
      <c r="CH604" s="51"/>
      <c r="CI604" s="51"/>
      <c r="CJ604" s="51"/>
      <c r="CK604" s="51"/>
      <c r="CL604" s="51"/>
      <c r="CM604" s="51"/>
      <c r="CN604" s="51"/>
      <c r="CO604" s="51"/>
      <c r="CP604" s="51"/>
      <c r="CQ604" s="51"/>
      <c r="CR604" s="51"/>
      <c r="CS604" s="51"/>
      <c r="CT604" s="51"/>
      <c r="CU604" s="51"/>
      <c r="CV604" s="51"/>
      <c r="CW604" s="51"/>
      <c r="CX604" s="51"/>
      <c r="CY604" s="51"/>
      <c r="CZ604" s="51"/>
      <c r="DA604" s="51"/>
      <c r="DB604" s="51"/>
      <c r="DC604" s="51"/>
      <c r="DD604" s="51"/>
      <c r="DE604" s="51"/>
      <c r="DF604" s="51"/>
      <c r="DG604" s="51"/>
    </row>
    <row r="605">
      <c r="A605" s="51"/>
      <c r="B605" s="136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  <c r="BR605" s="51"/>
      <c r="BS605" s="51"/>
      <c r="BT605" s="51"/>
      <c r="BU605" s="51"/>
      <c r="BV605" s="51"/>
      <c r="BW605" s="51"/>
      <c r="BX605" s="51"/>
      <c r="BY605" s="51"/>
      <c r="BZ605" s="51"/>
      <c r="CA605" s="51"/>
      <c r="CB605" s="51"/>
      <c r="CC605" s="51"/>
      <c r="CD605" s="51"/>
      <c r="CE605" s="51"/>
      <c r="CF605" s="51"/>
      <c r="CG605" s="51"/>
      <c r="CH605" s="51"/>
      <c r="CI605" s="51"/>
      <c r="CJ605" s="51"/>
      <c r="CK605" s="51"/>
      <c r="CL605" s="51"/>
      <c r="CM605" s="51"/>
      <c r="CN605" s="51"/>
      <c r="CO605" s="51"/>
      <c r="CP605" s="51"/>
      <c r="CQ605" s="51"/>
      <c r="CR605" s="51"/>
      <c r="CS605" s="51"/>
      <c r="CT605" s="51"/>
      <c r="CU605" s="51"/>
      <c r="CV605" s="51"/>
      <c r="CW605" s="51"/>
      <c r="CX605" s="51"/>
      <c r="CY605" s="51"/>
      <c r="CZ605" s="51"/>
      <c r="DA605" s="51"/>
      <c r="DB605" s="51"/>
      <c r="DC605" s="51"/>
      <c r="DD605" s="51"/>
      <c r="DE605" s="51"/>
      <c r="DF605" s="51"/>
      <c r="DG605" s="51"/>
    </row>
    <row r="606">
      <c r="A606" s="51"/>
      <c r="B606" s="136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  <c r="BR606" s="51"/>
      <c r="BS606" s="51"/>
      <c r="BT606" s="51"/>
      <c r="BU606" s="51"/>
      <c r="BV606" s="51"/>
      <c r="BW606" s="51"/>
      <c r="BX606" s="51"/>
      <c r="BY606" s="51"/>
      <c r="BZ606" s="51"/>
      <c r="CA606" s="51"/>
      <c r="CB606" s="51"/>
      <c r="CC606" s="51"/>
      <c r="CD606" s="51"/>
      <c r="CE606" s="51"/>
      <c r="CF606" s="51"/>
      <c r="CG606" s="51"/>
      <c r="CH606" s="51"/>
      <c r="CI606" s="51"/>
      <c r="CJ606" s="51"/>
      <c r="CK606" s="51"/>
      <c r="CL606" s="51"/>
      <c r="CM606" s="51"/>
      <c r="CN606" s="51"/>
      <c r="CO606" s="51"/>
      <c r="CP606" s="51"/>
      <c r="CQ606" s="51"/>
      <c r="CR606" s="51"/>
      <c r="CS606" s="51"/>
      <c r="CT606" s="51"/>
      <c r="CU606" s="51"/>
      <c r="CV606" s="51"/>
      <c r="CW606" s="51"/>
      <c r="CX606" s="51"/>
      <c r="CY606" s="51"/>
      <c r="CZ606" s="51"/>
      <c r="DA606" s="51"/>
      <c r="DB606" s="51"/>
      <c r="DC606" s="51"/>
      <c r="DD606" s="51"/>
      <c r="DE606" s="51"/>
      <c r="DF606" s="51"/>
      <c r="DG606" s="51"/>
    </row>
    <row r="607">
      <c r="A607" s="51"/>
      <c r="B607" s="136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  <c r="BR607" s="51"/>
      <c r="BS607" s="51"/>
      <c r="BT607" s="51"/>
      <c r="BU607" s="51"/>
      <c r="BV607" s="51"/>
      <c r="BW607" s="51"/>
      <c r="BX607" s="51"/>
      <c r="BY607" s="51"/>
      <c r="BZ607" s="51"/>
      <c r="CA607" s="51"/>
      <c r="CB607" s="51"/>
      <c r="CC607" s="51"/>
      <c r="CD607" s="51"/>
      <c r="CE607" s="51"/>
      <c r="CF607" s="51"/>
      <c r="CG607" s="51"/>
      <c r="CH607" s="51"/>
      <c r="CI607" s="51"/>
      <c r="CJ607" s="51"/>
      <c r="CK607" s="51"/>
      <c r="CL607" s="51"/>
      <c r="CM607" s="51"/>
      <c r="CN607" s="51"/>
      <c r="CO607" s="51"/>
      <c r="CP607" s="51"/>
      <c r="CQ607" s="51"/>
      <c r="CR607" s="51"/>
      <c r="CS607" s="51"/>
      <c r="CT607" s="51"/>
      <c r="CU607" s="51"/>
      <c r="CV607" s="51"/>
      <c r="CW607" s="51"/>
      <c r="CX607" s="51"/>
      <c r="CY607" s="51"/>
      <c r="CZ607" s="51"/>
      <c r="DA607" s="51"/>
      <c r="DB607" s="51"/>
      <c r="DC607" s="51"/>
      <c r="DD607" s="51"/>
      <c r="DE607" s="51"/>
      <c r="DF607" s="51"/>
      <c r="DG607" s="51"/>
    </row>
    <row r="608">
      <c r="A608" s="51"/>
      <c r="B608" s="136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  <c r="BR608" s="51"/>
      <c r="BS608" s="51"/>
      <c r="BT608" s="51"/>
      <c r="BU608" s="51"/>
      <c r="BV608" s="51"/>
      <c r="BW608" s="51"/>
      <c r="BX608" s="51"/>
      <c r="BY608" s="51"/>
      <c r="BZ608" s="51"/>
      <c r="CA608" s="51"/>
      <c r="CB608" s="51"/>
      <c r="CC608" s="51"/>
      <c r="CD608" s="51"/>
      <c r="CE608" s="51"/>
      <c r="CF608" s="51"/>
      <c r="CG608" s="51"/>
      <c r="CH608" s="51"/>
      <c r="CI608" s="51"/>
      <c r="CJ608" s="51"/>
      <c r="CK608" s="51"/>
      <c r="CL608" s="51"/>
      <c r="CM608" s="51"/>
      <c r="CN608" s="51"/>
      <c r="CO608" s="51"/>
      <c r="CP608" s="51"/>
      <c r="CQ608" s="51"/>
      <c r="CR608" s="51"/>
      <c r="CS608" s="51"/>
      <c r="CT608" s="51"/>
      <c r="CU608" s="51"/>
      <c r="CV608" s="51"/>
      <c r="CW608" s="51"/>
      <c r="CX608" s="51"/>
      <c r="CY608" s="51"/>
      <c r="CZ608" s="51"/>
      <c r="DA608" s="51"/>
      <c r="DB608" s="51"/>
      <c r="DC608" s="51"/>
      <c r="DD608" s="51"/>
      <c r="DE608" s="51"/>
      <c r="DF608" s="51"/>
      <c r="DG608" s="51"/>
    </row>
    <row r="609">
      <c r="A609" s="51"/>
      <c r="B609" s="136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  <c r="BT609" s="51"/>
      <c r="BU609" s="51"/>
      <c r="BV609" s="51"/>
      <c r="BW609" s="51"/>
      <c r="BX609" s="51"/>
      <c r="BY609" s="51"/>
      <c r="BZ609" s="51"/>
      <c r="CA609" s="51"/>
      <c r="CB609" s="51"/>
      <c r="CC609" s="51"/>
      <c r="CD609" s="51"/>
      <c r="CE609" s="51"/>
      <c r="CF609" s="51"/>
      <c r="CG609" s="51"/>
      <c r="CH609" s="51"/>
      <c r="CI609" s="51"/>
      <c r="CJ609" s="51"/>
      <c r="CK609" s="51"/>
      <c r="CL609" s="51"/>
      <c r="CM609" s="51"/>
      <c r="CN609" s="51"/>
      <c r="CO609" s="51"/>
      <c r="CP609" s="51"/>
      <c r="CQ609" s="51"/>
      <c r="CR609" s="51"/>
      <c r="CS609" s="51"/>
      <c r="CT609" s="51"/>
      <c r="CU609" s="51"/>
      <c r="CV609" s="51"/>
      <c r="CW609" s="51"/>
      <c r="CX609" s="51"/>
      <c r="CY609" s="51"/>
      <c r="CZ609" s="51"/>
      <c r="DA609" s="51"/>
      <c r="DB609" s="51"/>
      <c r="DC609" s="51"/>
      <c r="DD609" s="51"/>
      <c r="DE609" s="51"/>
      <c r="DF609" s="51"/>
      <c r="DG609" s="51"/>
    </row>
    <row r="610">
      <c r="A610" s="51"/>
      <c r="B610" s="136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  <c r="BT610" s="51"/>
      <c r="BU610" s="51"/>
      <c r="BV610" s="51"/>
      <c r="BW610" s="51"/>
      <c r="BX610" s="51"/>
      <c r="BY610" s="51"/>
      <c r="BZ610" s="51"/>
      <c r="CA610" s="51"/>
      <c r="CB610" s="51"/>
      <c r="CC610" s="51"/>
      <c r="CD610" s="51"/>
      <c r="CE610" s="51"/>
      <c r="CF610" s="51"/>
      <c r="CG610" s="51"/>
      <c r="CH610" s="51"/>
      <c r="CI610" s="51"/>
      <c r="CJ610" s="51"/>
      <c r="CK610" s="51"/>
      <c r="CL610" s="51"/>
      <c r="CM610" s="51"/>
      <c r="CN610" s="51"/>
      <c r="CO610" s="51"/>
      <c r="CP610" s="51"/>
      <c r="CQ610" s="51"/>
      <c r="CR610" s="51"/>
      <c r="CS610" s="51"/>
      <c r="CT610" s="51"/>
      <c r="CU610" s="51"/>
      <c r="CV610" s="51"/>
      <c r="CW610" s="51"/>
      <c r="CX610" s="51"/>
      <c r="CY610" s="51"/>
      <c r="CZ610" s="51"/>
      <c r="DA610" s="51"/>
      <c r="DB610" s="51"/>
      <c r="DC610" s="51"/>
      <c r="DD610" s="51"/>
      <c r="DE610" s="51"/>
      <c r="DF610" s="51"/>
      <c r="DG610" s="51"/>
    </row>
    <row r="611">
      <c r="A611" s="51"/>
      <c r="B611" s="136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  <c r="BW611" s="51"/>
      <c r="BX611" s="51"/>
      <c r="BY611" s="51"/>
      <c r="BZ611" s="51"/>
      <c r="CA611" s="51"/>
      <c r="CB611" s="51"/>
      <c r="CC611" s="51"/>
      <c r="CD611" s="51"/>
      <c r="CE611" s="51"/>
      <c r="CF611" s="51"/>
      <c r="CG611" s="51"/>
      <c r="CH611" s="51"/>
      <c r="CI611" s="51"/>
      <c r="CJ611" s="51"/>
      <c r="CK611" s="51"/>
      <c r="CL611" s="51"/>
      <c r="CM611" s="51"/>
      <c r="CN611" s="51"/>
      <c r="CO611" s="51"/>
      <c r="CP611" s="51"/>
      <c r="CQ611" s="51"/>
      <c r="CR611" s="51"/>
      <c r="CS611" s="51"/>
      <c r="CT611" s="51"/>
      <c r="CU611" s="51"/>
      <c r="CV611" s="51"/>
      <c r="CW611" s="51"/>
      <c r="CX611" s="51"/>
      <c r="CY611" s="51"/>
      <c r="CZ611" s="51"/>
      <c r="DA611" s="51"/>
      <c r="DB611" s="51"/>
      <c r="DC611" s="51"/>
      <c r="DD611" s="51"/>
      <c r="DE611" s="51"/>
      <c r="DF611" s="51"/>
      <c r="DG611" s="51"/>
    </row>
    <row r="612">
      <c r="A612" s="51"/>
      <c r="B612" s="136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  <c r="BT612" s="51"/>
      <c r="BU612" s="51"/>
      <c r="BV612" s="51"/>
      <c r="BW612" s="51"/>
      <c r="BX612" s="51"/>
      <c r="BY612" s="51"/>
      <c r="BZ612" s="51"/>
      <c r="CA612" s="51"/>
      <c r="CB612" s="51"/>
      <c r="CC612" s="51"/>
      <c r="CD612" s="51"/>
      <c r="CE612" s="51"/>
      <c r="CF612" s="51"/>
      <c r="CG612" s="51"/>
      <c r="CH612" s="51"/>
      <c r="CI612" s="51"/>
      <c r="CJ612" s="51"/>
      <c r="CK612" s="51"/>
      <c r="CL612" s="51"/>
      <c r="CM612" s="51"/>
      <c r="CN612" s="51"/>
      <c r="CO612" s="51"/>
      <c r="CP612" s="51"/>
      <c r="CQ612" s="51"/>
      <c r="CR612" s="51"/>
      <c r="CS612" s="51"/>
      <c r="CT612" s="51"/>
      <c r="CU612" s="51"/>
      <c r="CV612" s="51"/>
      <c r="CW612" s="51"/>
      <c r="CX612" s="51"/>
      <c r="CY612" s="51"/>
      <c r="CZ612" s="51"/>
      <c r="DA612" s="51"/>
      <c r="DB612" s="51"/>
      <c r="DC612" s="51"/>
      <c r="DD612" s="51"/>
      <c r="DE612" s="51"/>
      <c r="DF612" s="51"/>
      <c r="DG612" s="51"/>
    </row>
    <row r="613">
      <c r="A613" s="51"/>
      <c r="B613" s="136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51"/>
      <c r="BS613" s="51"/>
      <c r="BT613" s="51"/>
      <c r="BU613" s="51"/>
      <c r="BV613" s="51"/>
      <c r="BW613" s="51"/>
      <c r="BX613" s="51"/>
      <c r="BY613" s="51"/>
      <c r="BZ613" s="51"/>
      <c r="CA613" s="51"/>
      <c r="CB613" s="51"/>
      <c r="CC613" s="51"/>
      <c r="CD613" s="51"/>
      <c r="CE613" s="51"/>
      <c r="CF613" s="51"/>
      <c r="CG613" s="51"/>
      <c r="CH613" s="51"/>
      <c r="CI613" s="51"/>
      <c r="CJ613" s="51"/>
      <c r="CK613" s="51"/>
      <c r="CL613" s="51"/>
      <c r="CM613" s="51"/>
      <c r="CN613" s="51"/>
      <c r="CO613" s="51"/>
      <c r="CP613" s="51"/>
      <c r="CQ613" s="51"/>
      <c r="CR613" s="51"/>
      <c r="CS613" s="51"/>
      <c r="CT613" s="51"/>
      <c r="CU613" s="51"/>
      <c r="CV613" s="51"/>
      <c r="CW613" s="51"/>
      <c r="CX613" s="51"/>
      <c r="CY613" s="51"/>
      <c r="CZ613" s="51"/>
      <c r="DA613" s="51"/>
      <c r="DB613" s="51"/>
      <c r="DC613" s="51"/>
      <c r="DD613" s="51"/>
      <c r="DE613" s="51"/>
      <c r="DF613" s="51"/>
      <c r="DG613" s="51"/>
    </row>
    <row r="614">
      <c r="A614" s="51"/>
      <c r="B614" s="136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51"/>
      <c r="BS614" s="51"/>
      <c r="BT614" s="51"/>
      <c r="BU614" s="51"/>
      <c r="BV614" s="51"/>
      <c r="BW614" s="51"/>
      <c r="BX614" s="51"/>
      <c r="BY614" s="51"/>
      <c r="BZ614" s="51"/>
      <c r="CA614" s="51"/>
      <c r="CB614" s="51"/>
      <c r="CC614" s="51"/>
      <c r="CD614" s="51"/>
      <c r="CE614" s="51"/>
      <c r="CF614" s="51"/>
      <c r="CG614" s="51"/>
      <c r="CH614" s="51"/>
      <c r="CI614" s="51"/>
      <c r="CJ614" s="51"/>
      <c r="CK614" s="51"/>
      <c r="CL614" s="51"/>
      <c r="CM614" s="51"/>
      <c r="CN614" s="51"/>
      <c r="CO614" s="51"/>
      <c r="CP614" s="51"/>
      <c r="CQ614" s="51"/>
      <c r="CR614" s="51"/>
      <c r="CS614" s="51"/>
      <c r="CT614" s="51"/>
      <c r="CU614" s="51"/>
      <c r="CV614" s="51"/>
      <c r="CW614" s="51"/>
      <c r="CX614" s="51"/>
      <c r="CY614" s="51"/>
      <c r="CZ614" s="51"/>
      <c r="DA614" s="51"/>
      <c r="DB614" s="51"/>
      <c r="DC614" s="51"/>
      <c r="DD614" s="51"/>
      <c r="DE614" s="51"/>
      <c r="DF614" s="51"/>
      <c r="DG614" s="51"/>
    </row>
    <row r="615">
      <c r="A615" s="51"/>
      <c r="B615" s="136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  <c r="BR615" s="51"/>
      <c r="BS615" s="51"/>
      <c r="BT615" s="51"/>
      <c r="BU615" s="51"/>
      <c r="BV615" s="51"/>
      <c r="BW615" s="51"/>
      <c r="BX615" s="51"/>
      <c r="BY615" s="51"/>
      <c r="BZ615" s="51"/>
      <c r="CA615" s="51"/>
      <c r="CB615" s="51"/>
      <c r="CC615" s="51"/>
      <c r="CD615" s="51"/>
      <c r="CE615" s="51"/>
      <c r="CF615" s="51"/>
      <c r="CG615" s="51"/>
      <c r="CH615" s="51"/>
      <c r="CI615" s="51"/>
      <c r="CJ615" s="51"/>
      <c r="CK615" s="51"/>
      <c r="CL615" s="51"/>
      <c r="CM615" s="51"/>
      <c r="CN615" s="51"/>
      <c r="CO615" s="51"/>
      <c r="CP615" s="51"/>
      <c r="CQ615" s="51"/>
      <c r="CR615" s="51"/>
      <c r="CS615" s="51"/>
      <c r="CT615" s="51"/>
      <c r="CU615" s="51"/>
      <c r="CV615" s="51"/>
      <c r="CW615" s="51"/>
      <c r="CX615" s="51"/>
      <c r="CY615" s="51"/>
      <c r="CZ615" s="51"/>
      <c r="DA615" s="51"/>
      <c r="DB615" s="51"/>
      <c r="DC615" s="51"/>
      <c r="DD615" s="51"/>
      <c r="DE615" s="51"/>
      <c r="DF615" s="51"/>
      <c r="DG615" s="51"/>
    </row>
    <row r="616">
      <c r="A616" s="51"/>
      <c r="B616" s="136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  <c r="BR616" s="51"/>
      <c r="BS616" s="51"/>
      <c r="BT616" s="51"/>
      <c r="BU616" s="51"/>
      <c r="BV616" s="51"/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  <c r="CG616" s="51"/>
      <c r="CH616" s="51"/>
      <c r="CI616" s="51"/>
      <c r="CJ616" s="51"/>
      <c r="CK616" s="51"/>
      <c r="CL616" s="51"/>
      <c r="CM616" s="51"/>
      <c r="CN616" s="51"/>
      <c r="CO616" s="51"/>
      <c r="CP616" s="51"/>
      <c r="CQ616" s="51"/>
      <c r="CR616" s="51"/>
      <c r="CS616" s="51"/>
      <c r="CT616" s="51"/>
      <c r="CU616" s="51"/>
      <c r="CV616" s="51"/>
      <c r="CW616" s="51"/>
      <c r="CX616" s="51"/>
      <c r="CY616" s="51"/>
      <c r="CZ616" s="51"/>
      <c r="DA616" s="51"/>
      <c r="DB616" s="51"/>
      <c r="DC616" s="51"/>
      <c r="DD616" s="51"/>
      <c r="DE616" s="51"/>
      <c r="DF616" s="51"/>
      <c r="DG616" s="51"/>
    </row>
    <row r="617">
      <c r="A617" s="51"/>
      <c r="B617" s="136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  <c r="BR617" s="51"/>
      <c r="BS617" s="51"/>
      <c r="BT617" s="51"/>
      <c r="BU617" s="51"/>
      <c r="BV617" s="51"/>
      <c r="BW617" s="51"/>
      <c r="BX617" s="51"/>
      <c r="BY617" s="51"/>
      <c r="BZ617" s="51"/>
      <c r="CA617" s="51"/>
      <c r="CB617" s="51"/>
      <c r="CC617" s="51"/>
      <c r="CD617" s="51"/>
      <c r="CE617" s="51"/>
      <c r="CF617" s="51"/>
      <c r="CG617" s="51"/>
      <c r="CH617" s="51"/>
      <c r="CI617" s="51"/>
      <c r="CJ617" s="51"/>
      <c r="CK617" s="51"/>
      <c r="CL617" s="51"/>
      <c r="CM617" s="51"/>
      <c r="CN617" s="51"/>
      <c r="CO617" s="51"/>
      <c r="CP617" s="51"/>
      <c r="CQ617" s="51"/>
      <c r="CR617" s="51"/>
      <c r="CS617" s="51"/>
      <c r="CT617" s="51"/>
      <c r="CU617" s="51"/>
      <c r="CV617" s="51"/>
      <c r="CW617" s="51"/>
      <c r="CX617" s="51"/>
      <c r="CY617" s="51"/>
      <c r="CZ617" s="51"/>
      <c r="DA617" s="51"/>
      <c r="DB617" s="51"/>
      <c r="DC617" s="51"/>
      <c r="DD617" s="51"/>
      <c r="DE617" s="51"/>
      <c r="DF617" s="51"/>
      <c r="DG617" s="51"/>
    </row>
    <row r="618">
      <c r="A618" s="51"/>
      <c r="B618" s="136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  <c r="BR618" s="51"/>
      <c r="BS618" s="51"/>
      <c r="BT618" s="51"/>
      <c r="BU618" s="51"/>
      <c r="BV618" s="51"/>
      <c r="BW618" s="51"/>
      <c r="BX618" s="51"/>
      <c r="BY618" s="51"/>
      <c r="BZ618" s="51"/>
      <c r="CA618" s="51"/>
      <c r="CB618" s="51"/>
      <c r="CC618" s="51"/>
      <c r="CD618" s="51"/>
      <c r="CE618" s="51"/>
      <c r="CF618" s="51"/>
      <c r="CG618" s="51"/>
      <c r="CH618" s="51"/>
      <c r="CI618" s="51"/>
      <c r="CJ618" s="51"/>
      <c r="CK618" s="51"/>
      <c r="CL618" s="51"/>
      <c r="CM618" s="51"/>
      <c r="CN618" s="51"/>
      <c r="CO618" s="51"/>
      <c r="CP618" s="51"/>
      <c r="CQ618" s="51"/>
      <c r="CR618" s="51"/>
      <c r="CS618" s="51"/>
      <c r="CT618" s="51"/>
      <c r="CU618" s="51"/>
      <c r="CV618" s="51"/>
      <c r="CW618" s="51"/>
      <c r="CX618" s="51"/>
      <c r="CY618" s="51"/>
      <c r="CZ618" s="51"/>
      <c r="DA618" s="51"/>
      <c r="DB618" s="51"/>
      <c r="DC618" s="51"/>
      <c r="DD618" s="51"/>
      <c r="DE618" s="51"/>
      <c r="DF618" s="51"/>
      <c r="DG618" s="51"/>
    </row>
    <row r="619">
      <c r="A619" s="51"/>
      <c r="B619" s="136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  <c r="BR619" s="51"/>
      <c r="BS619" s="51"/>
      <c r="BT619" s="51"/>
      <c r="BU619" s="51"/>
      <c r="BV619" s="51"/>
      <c r="BW619" s="51"/>
      <c r="BX619" s="51"/>
      <c r="BY619" s="51"/>
      <c r="BZ619" s="51"/>
      <c r="CA619" s="51"/>
      <c r="CB619" s="51"/>
      <c r="CC619" s="51"/>
      <c r="CD619" s="51"/>
      <c r="CE619" s="51"/>
      <c r="CF619" s="51"/>
      <c r="CG619" s="51"/>
      <c r="CH619" s="51"/>
      <c r="CI619" s="51"/>
      <c r="CJ619" s="51"/>
      <c r="CK619" s="51"/>
      <c r="CL619" s="51"/>
      <c r="CM619" s="51"/>
      <c r="CN619" s="51"/>
      <c r="CO619" s="51"/>
      <c r="CP619" s="51"/>
      <c r="CQ619" s="51"/>
      <c r="CR619" s="51"/>
      <c r="CS619" s="51"/>
      <c r="CT619" s="51"/>
      <c r="CU619" s="51"/>
      <c r="CV619" s="51"/>
      <c r="CW619" s="51"/>
      <c r="CX619" s="51"/>
      <c r="CY619" s="51"/>
      <c r="CZ619" s="51"/>
      <c r="DA619" s="51"/>
      <c r="DB619" s="51"/>
      <c r="DC619" s="51"/>
      <c r="DD619" s="51"/>
      <c r="DE619" s="51"/>
      <c r="DF619" s="51"/>
      <c r="DG619" s="51"/>
    </row>
    <row r="620">
      <c r="A620" s="51"/>
      <c r="B620" s="136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  <c r="BR620" s="51"/>
      <c r="BS620" s="51"/>
      <c r="BT620" s="51"/>
      <c r="BU620" s="51"/>
      <c r="BV620" s="51"/>
      <c r="BW620" s="51"/>
      <c r="BX620" s="51"/>
      <c r="BY620" s="51"/>
      <c r="BZ620" s="51"/>
      <c r="CA620" s="51"/>
      <c r="CB620" s="51"/>
      <c r="CC620" s="51"/>
      <c r="CD620" s="51"/>
      <c r="CE620" s="51"/>
      <c r="CF620" s="51"/>
      <c r="CG620" s="51"/>
      <c r="CH620" s="51"/>
      <c r="CI620" s="51"/>
      <c r="CJ620" s="51"/>
      <c r="CK620" s="51"/>
      <c r="CL620" s="51"/>
      <c r="CM620" s="51"/>
      <c r="CN620" s="51"/>
      <c r="CO620" s="51"/>
      <c r="CP620" s="51"/>
      <c r="CQ620" s="51"/>
      <c r="CR620" s="51"/>
      <c r="CS620" s="51"/>
      <c r="CT620" s="51"/>
      <c r="CU620" s="51"/>
      <c r="CV620" s="51"/>
      <c r="CW620" s="51"/>
      <c r="CX620" s="51"/>
      <c r="CY620" s="51"/>
      <c r="CZ620" s="51"/>
      <c r="DA620" s="51"/>
      <c r="DB620" s="51"/>
      <c r="DC620" s="51"/>
      <c r="DD620" s="51"/>
      <c r="DE620" s="51"/>
      <c r="DF620" s="51"/>
      <c r="DG620" s="51"/>
    </row>
    <row r="621">
      <c r="A621" s="51"/>
      <c r="B621" s="136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  <c r="BR621" s="51"/>
      <c r="BS621" s="51"/>
      <c r="BT621" s="51"/>
      <c r="BU621" s="51"/>
      <c r="BV621" s="51"/>
      <c r="BW621" s="51"/>
      <c r="BX621" s="51"/>
      <c r="BY621" s="51"/>
      <c r="BZ621" s="51"/>
      <c r="CA621" s="51"/>
      <c r="CB621" s="51"/>
      <c r="CC621" s="51"/>
      <c r="CD621" s="51"/>
      <c r="CE621" s="51"/>
      <c r="CF621" s="51"/>
      <c r="CG621" s="51"/>
      <c r="CH621" s="51"/>
      <c r="CI621" s="51"/>
      <c r="CJ621" s="51"/>
      <c r="CK621" s="51"/>
      <c r="CL621" s="51"/>
      <c r="CM621" s="51"/>
      <c r="CN621" s="51"/>
      <c r="CO621" s="51"/>
      <c r="CP621" s="51"/>
      <c r="CQ621" s="51"/>
      <c r="CR621" s="51"/>
      <c r="CS621" s="51"/>
      <c r="CT621" s="51"/>
      <c r="CU621" s="51"/>
      <c r="CV621" s="51"/>
      <c r="CW621" s="51"/>
      <c r="CX621" s="51"/>
      <c r="CY621" s="51"/>
      <c r="CZ621" s="51"/>
      <c r="DA621" s="51"/>
      <c r="DB621" s="51"/>
      <c r="DC621" s="51"/>
      <c r="DD621" s="51"/>
      <c r="DE621" s="51"/>
      <c r="DF621" s="51"/>
      <c r="DG621" s="51"/>
    </row>
    <row r="622">
      <c r="A622" s="51"/>
      <c r="B622" s="136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  <c r="BR622" s="51"/>
      <c r="BS622" s="51"/>
      <c r="BT622" s="51"/>
      <c r="BU622" s="51"/>
      <c r="BV622" s="51"/>
      <c r="BW622" s="51"/>
      <c r="BX622" s="51"/>
      <c r="BY622" s="51"/>
      <c r="BZ622" s="51"/>
      <c r="CA622" s="51"/>
      <c r="CB622" s="51"/>
      <c r="CC622" s="51"/>
      <c r="CD622" s="51"/>
      <c r="CE622" s="51"/>
      <c r="CF622" s="51"/>
      <c r="CG622" s="51"/>
      <c r="CH622" s="51"/>
      <c r="CI622" s="51"/>
      <c r="CJ622" s="51"/>
      <c r="CK622" s="51"/>
      <c r="CL622" s="51"/>
      <c r="CM622" s="51"/>
      <c r="CN622" s="51"/>
      <c r="CO622" s="51"/>
      <c r="CP622" s="51"/>
      <c r="CQ622" s="51"/>
      <c r="CR622" s="51"/>
      <c r="CS622" s="51"/>
      <c r="CT622" s="51"/>
      <c r="CU622" s="51"/>
      <c r="CV622" s="51"/>
      <c r="CW622" s="51"/>
      <c r="CX622" s="51"/>
      <c r="CY622" s="51"/>
      <c r="CZ622" s="51"/>
      <c r="DA622" s="51"/>
      <c r="DB622" s="51"/>
      <c r="DC622" s="51"/>
      <c r="DD622" s="51"/>
      <c r="DE622" s="51"/>
      <c r="DF622" s="51"/>
      <c r="DG622" s="51"/>
    </row>
    <row r="623">
      <c r="A623" s="51"/>
      <c r="B623" s="136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  <c r="BR623" s="51"/>
      <c r="BS623" s="51"/>
      <c r="BT623" s="51"/>
      <c r="BU623" s="51"/>
      <c r="BV623" s="51"/>
      <c r="BW623" s="51"/>
      <c r="BX623" s="51"/>
      <c r="BY623" s="51"/>
      <c r="BZ623" s="51"/>
      <c r="CA623" s="51"/>
      <c r="CB623" s="51"/>
      <c r="CC623" s="51"/>
      <c r="CD623" s="51"/>
      <c r="CE623" s="51"/>
      <c r="CF623" s="51"/>
      <c r="CG623" s="51"/>
      <c r="CH623" s="51"/>
      <c r="CI623" s="51"/>
      <c r="CJ623" s="51"/>
      <c r="CK623" s="51"/>
      <c r="CL623" s="51"/>
      <c r="CM623" s="51"/>
      <c r="CN623" s="51"/>
      <c r="CO623" s="51"/>
      <c r="CP623" s="51"/>
      <c r="CQ623" s="51"/>
      <c r="CR623" s="51"/>
      <c r="CS623" s="51"/>
      <c r="CT623" s="51"/>
      <c r="CU623" s="51"/>
      <c r="CV623" s="51"/>
      <c r="CW623" s="51"/>
      <c r="CX623" s="51"/>
      <c r="CY623" s="51"/>
      <c r="CZ623" s="51"/>
      <c r="DA623" s="51"/>
      <c r="DB623" s="51"/>
      <c r="DC623" s="51"/>
      <c r="DD623" s="51"/>
      <c r="DE623" s="51"/>
      <c r="DF623" s="51"/>
      <c r="DG623" s="51"/>
    </row>
    <row r="624">
      <c r="A624" s="51"/>
      <c r="B624" s="136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  <c r="BR624" s="51"/>
      <c r="BS624" s="51"/>
      <c r="BT624" s="51"/>
      <c r="BU624" s="51"/>
      <c r="BV624" s="51"/>
      <c r="BW624" s="51"/>
      <c r="BX624" s="51"/>
      <c r="BY624" s="51"/>
      <c r="BZ624" s="51"/>
      <c r="CA624" s="51"/>
      <c r="CB624" s="51"/>
      <c r="CC624" s="51"/>
      <c r="CD624" s="51"/>
      <c r="CE624" s="51"/>
      <c r="CF624" s="51"/>
      <c r="CG624" s="51"/>
      <c r="CH624" s="51"/>
      <c r="CI624" s="51"/>
      <c r="CJ624" s="51"/>
      <c r="CK624" s="51"/>
      <c r="CL624" s="51"/>
      <c r="CM624" s="51"/>
      <c r="CN624" s="51"/>
      <c r="CO624" s="51"/>
      <c r="CP624" s="51"/>
      <c r="CQ624" s="51"/>
      <c r="CR624" s="51"/>
      <c r="CS624" s="51"/>
      <c r="CT624" s="51"/>
      <c r="CU624" s="51"/>
      <c r="CV624" s="51"/>
      <c r="CW624" s="51"/>
      <c r="CX624" s="51"/>
      <c r="CY624" s="51"/>
      <c r="CZ624" s="51"/>
      <c r="DA624" s="51"/>
      <c r="DB624" s="51"/>
      <c r="DC624" s="51"/>
      <c r="DD624" s="51"/>
      <c r="DE624" s="51"/>
      <c r="DF624" s="51"/>
      <c r="DG624" s="51"/>
    </row>
    <row r="625">
      <c r="A625" s="51"/>
      <c r="B625" s="136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  <c r="BR625" s="51"/>
      <c r="BS625" s="51"/>
      <c r="BT625" s="51"/>
      <c r="BU625" s="51"/>
      <c r="BV625" s="51"/>
      <c r="BW625" s="51"/>
      <c r="BX625" s="51"/>
      <c r="BY625" s="51"/>
      <c r="BZ625" s="51"/>
      <c r="CA625" s="51"/>
      <c r="CB625" s="51"/>
      <c r="CC625" s="51"/>
      <c r="CD625" s="51"/>
      <c r="CE625" s="51"/>
      <c r="CF625" s="51"/>
      <c r="CG625" s="51"/>
      <c r="CH625" s="51"/>
      <c r="CI625" s="51"/>
      <c r="CJ625" s="51"/>
      <c r="CK625" s="51"/>
      <c r="CL625" s="51"/>
      <c r="CM625" s="51"/>
      <c r="CN625" s="51"/>
      <c r="CO625" s="51"/>
      <c r="CP625" s="51"/>
      <c r="CQ625" s="51"/>
      <c r="CR625" s="51"/>
      <c r="CS625" s="51"/>
      <c r="CT625" s="51"/>
      <c r="CU625" s="51"/>
      <c r="CV625" s="51"/>
      <c r="CW625" s="51"/>
      <c r="CX625" s="51"/>
      <c r="CY625" s="51"/>
      <c r="CZ625" s="51"/>
      <c r="DA625" s="51"/>
      <c r="DB625" s="51"/>
      <c r="DC625" s="51"/>
      <c r="DD625" s="51"/>
      <c r="DE625" s="51"/>
      <c r="DF625" s="51"/>
      <c r="DG625" s="51"/>
    </row>
    <row r="626">
      <c r="A626" s="51"/>
      <c r="B626" s="136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51"/>
      <c r="BH626" s="51"/>
      <c r="BI626" s="51"/>
      <c r="BJ626" s="51"/>
      <c r="BK626" s="51"/>
      <c r="BL626" s="51"/>
      <c r="BM626" s="51"/>
      <c r="BN626" s="51"/>
      <c r="BO626" s="51"/>
      <c r="BP626" s="51"/>
      <c r="BQ626" s="51"/>
      <c r="BR626" s="51"/>
      <c r="BS626" s="51"/>
      <c r="BT626" s="51"/>
      <c r="BU626" s="51"/>
      <c r="BV626" s="51"/>
      <c r="BW626" s="51"/>
      <c r="BX626" s="51"/>
      <c r="BY626" s="51"/>
      <c r="BZ626" s="51"/>
      <c r="CA626" s="51"/>
      <c r="CB626" s="51"/>
      <c r="CC626" s="51"/>
      <c r="CD626" s="51"/>
      <c r="CE626" s="51"/>
      <c r="CF626" s="51"/>
      <c r="CG626" s="51"/>
      <c r="CH626" s="51"/>
      <c r="CI626" s="51"/>
      <c r="CJ626" s="51"/>
      <c r="CK626" s="51"/>
      <c r="CL626" s="51"/>
      <c r="CM626" s="51"/>
      <c r="CN626" s="51"/>
      <c r="CO626" s="51"/>
      <c r="CP626" s="51"/>
      <c r="CQ626" s="51"/>
      <c r="CR626" s="51"/>
      <c r="CS626" s="51"/>
      <c r="CT626" s="51"/>
      <c r="CU626" s="51"/>
      <c r="CV626" s="51"/>
      <c r="CW626" s="51"/>
      <c r="CX626" s="51"/>
      <c r="CY626" s="51"/>
      <c r="CZ626" s="51"/>
      <c r="DA626" s="51"/>
      <c r="DB626" s="51"/>
      <c r="DC626" s="51"/>
      <c r="DD626" s="51"/>
      <c r="DE626" s="51"/>
      <c r="DF626" s="51"/>
      <c r="DG626" s="51"/>
    </row>
    <row r="627">
      <c r="A627" s="51"/>
      <c r="B627" s="136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51"/>
      <c r="BH627" s="51"/>
      <c r="BI627" s="51"/>
      <c r="BJ627" s="51"/>
      <c r="BK627" s="51"/>
      <c r="BL627" s="51"/>
      <c r="BM627" s="51"/>
      <c r="BN627" s="51"/>
      <c r="BO627" s="51"/>
      <c r="BP627" s="51"/>
      <c r="BQ627" s="51"/>
      <c r="BR627" s="51"/>
      <c r="BS627" s="51"/>
      <c r="BT627" s="51"/>
      <c r="BU627" s="51"/>
      <c r="BV627" s="51"/>
      <c r="BW627" s="51"/>
      <c r="BX627" s="51"/>
      <c r="BY627" s="51"/>
      <c r="BZ627" s="51"/>
      <c r="CA627" s="51"/>
      <c r="CB627" s="51"/>
      <c r="CC627" s="51"/>
      <c r="CD627" s="51"/>
      <c r="CE627" s="51"/>
      <c r="CF627" s="51"/>
      <c r="CG627" s="51"/>
      <c r="CH627" s="51"/>
      <c r="CI627" s="51"/>
      <c r="CJ627" s="51"/>
      <c r="CK627" s="51"/>
      <c r="CL627" s="51"/>
      <c r="CM627" s="51"/>
      <c r="CN627" s="51"/>
      <c r="CO627" s="51"/>
      <c r="CP627" s="51"/>
      <c r="CQ627" s="51"/>
      <c r="CR627" s="51"/>
      <c r="CS627" s="51"/>
      <c r="CT627" s="51"/>
      <c r="CU627" s="51"/>
      <c r="CV627" s="51"/>
      <c r="CW627" s="51"/>
      <c r="CX627" s="51"/>
      <c r="CY627" s="51"/>
      <c r="CZ627" s="51"/>
      <c r="DA627" s="51"/>
      <c r="DB627" s="51"/>
      <c r="DC627" s="51"/>
      <c r="DD627" s="51"/>
      <c r="DE627" s="51"/>
      <c r="DF627" s="51"/>
      <c r="DG627" s="51"/>
    </row>
    <row r="628">
      <c r="A628" s="51"/>
      <c r="B628" s="136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1"/>
      <c r="BH628" s="51"/>
      <c r="BI628" s="51"/>
      <c r="BJ628" s="51"/>
      <c r="BK628" s="51"/>
      <c r="BL628" s="51"/>
      <c r="BM628" s="51"/>
      <c r="BN628" s="51"/>
      <c r="BO628" s="51"/>
      <c r="BP628" s="51"/>
      <c r="BQ628" s="51"/>
      <c r="BR628" s="51"/>
      <c r="BS628" s="51"/>
      <c r="BT628" s="51"/>
      <c r="BU628" s="51"/>
      <c r="BV628" s="51"/>
      <c r="BW628" s="51"/>
      <c r="BX628" s="51"/>
      <c r="BY628" s="51"/>
      <c r="BZ628" s="51"/>
      <c r="CA628" s="51"/>
      <c r="CB628" s="51"/>
      <c r="CC628" s="51"/>
      <c r="CD628" s="51"/>
      <c r="CE628" s="51"/>
      <c r="CF628" s="51"/>
      <c r="CG628" s="51"/>
      <c r="CH628" s="51"/>
      <c r="CI628" s="51"/>
      <c r="CJ628" s="51"/>
      <c r="CK628" s="51"/>
      <c r="CL628" s="51"/>
      <c r="CM628" s="51"/>
      <c r="CN628" s="51"/>
      <c r="CO628" s="51"/>
      <c r="CP628" s="51"/>
      <c r="CQ628" s="51"/>
      <c r="CR628" s="51"/>
      <c r="CS628" s="51"/>
      <c r="CT628" s="51"/>
      <c r="CU628" s="51"/>
      <c r="CV628" s="51"/>
      <c r="CW628" s="51"/>
      <c r="CX628" s="51"/>
      <c r="CY628" s="51"/>
      <c r="CZ628" s="51"/>
      <c r="DA628" s="51"/>
      <c r="DB628" s="51"/>
      <c r="DC628" s="51"/>
      <c r="DD628" s="51"/>
      <c r="DE628" s="51"/>
      <c r="DF628" s="51"/>
      <c r="DG628" s="51"/>
    </row>
    <row r="629">
      <c r="A629" s="51"/>
      <c r="B629" s="136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51"/>
      <c r="BH629" s="51"/>
      <c r="BI629" s="51"/>
      <c r="BJ629" s="51"/>
      <c r="BK629" s="51"/>
      <c r="BL629" s="51"/>
      <c r="BM629" s="51"/>
      <c r="BN629" s="51"/>
      <c r="BO629" s="51"/>
      <c r="BP629" s="51"/>
      <c r="BQ629" s="51"/>
      <c r="BR629" s="51"/>
      <c r="BS629" s="51"/>
      <c r="BT629" s="51"/>
      <c r="BU629" s="51"/>
      <c r="BV629" s="51"/>
      <c r="BW629" s="51"/>
      <c r="BX629" s="51"/>
      <c r="BY629" s="51"/>
      <c r="BZ629" s="51"/>
      <c r="CA629" s="51"/>
      <c r="CB629" s="51"/>
      <c r="CC629" s="51"/>
      <c r="CD629" s="51"/>
      <c r="CE629" s="51"/>
      <c r="CF629" s="51"/>
      <c r="CG629" s="51"/>
      <c r="CH629" s="51"/>
      <c r="CI629" s="51"/>
      <c r="CJ629" s="51"/>
      <c r="CK629" s="51"/>
      <c r="CL629" s="51"/>
      <c r="CM629" s="51"/>
      <c r="CN629" s="51"/>
      <c r="CO629" s="51"/>
      <c r="CP629" s="51"/>
      <c r="CQ629" s="51"/>
      <c r="CR629" s="51"/>
      <c r="CS629" s="51"/>
      <c r="CT629" s="51"/>
      <c r="CU629" s="51"/>
      <c r="CV629" s="51"/>
      <c r="CW629" s="51"/>
      <c r="CX629" s="51"/>
      <c r="CY629" s="51"/>
      <c r="CZ629" s="51"/>
      <c r="DA629" s="51"/>
      <c r="DB629" s="51"/>
      <c r="DC629" s="51"/>
      <c r="DD629" s="51"/>
      <c r="DE629" s="51"/>
      <c r="DF629" s="51"/>
      <c r="DG629" s="51"/>
    </row>
    <row r="630">
      <c r="A630" s="51"/>
      <c r="B630" s="136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1"/>
      <c r="BH630" s="51"/>
      <c r="BI630" s="51"/>
      <c r="BJ630" s="51"/>
      <c r="BK630" s="51"/>
      <c r="BL630" s="51"/>
      <c r="BM630" s="51"/>
      <c r="BN630" s="51"/>
      <c r="BO630" s="51"/>
      <c r="BP630" s="51"/>
      <c r="BQ630" s="51"/>
      <c r="BR630" s="51"/>
      <c r="BS630" s="51"/>
      <c r="BT630" s="51"/>
      <c r="BU630" s="51"/>
      <c r="BV630" s="51"/>
      <c r="BW630" s="51"/>
      <c r="BX630" s="51"/>
      <c r="BY630" s="51"/>
      <c r="BZ630" s="51"/>
      <c r="CA630" s="51"/>
      <c r="CB630" s="51"/>
      <c r="CC630" s="51"/>
      <c r="CD630" s="51"/>
      <c r="CE630" s="51"/>
      <c r="CF630" s="51"/>
      <c r="CG630" s="51"/>
      <c r="CH630" s="51"/>
      <c r="CI630" s="51"/>
      <c r="CJ630" s="51"/>
      <c r="CK630" s="51"/>
      <c r="CL630" s="51"/>
      <c r="CM630" s="51"/>
      <c r="CN630" s="51"/>
      <c r="CO630" s="51"/>
      <c r="CP630" s="51"/>
      <c r="CQ630" s="51"/>
      <c r="CR630" s="51"/>
      <c r="CS630" s="51"/>
      <c r="CT630" s="51"/>
      <c r="CU630" s="51"/>
      <c r="CV630" s="51"/>
      <c r="CW630" s="51"/>
      <c r="CX630" s="51"/>
      <c r="CY630" s="51"/>
      <c r="CZ630" s="51"/>
      <c r="DA630" s="51"/>
      <c r="DB630" s="51"/>
      <c r="DC630" s="51"/>
      <c r="DD630" s="51"/>
      <c r="DE630" s="51"/>
      <c r="DF630" s="51"/>
      <c r="DG630" s="51"/>
    </row>
    <row r="631">
      <c r="A631" s="51"/>
      <c r="B631" s="136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51"/>
      <c r="BH631" s="51"/>
      <c r="BI631" s="51"/>
      <c r="BJ631" s="51"/>
      <c r="BK631" s="51"/>
      <c r="BL631" s="51"/>
      <c r="BM631" s="51"/>
      <c r="BN631" s="51"/>
      <c r="BO631" s="51"/>
      <c r="BP631" s="51"/>
      <c r="BQ631" s="51"/>
      <c r="BR631" s="51"/>
      <c r="BS631" s="51"/>
      <c r="BT631" s="51"/>
      <c r="BU631" s="51"/>
      <c r="BV631" s="51"/>
      <c r="BW631" s="51"/>
      <c r="BX631" s="51"/>
      <c r="BY631" s="51"/>
      <c r="BZ631" s="51"/>
      <c r="CA631" s="51"/>
      <c r="CB631" s="51"/>
      <c r="CC631" s="51"/>
      <c r="CD631" s="51"/>
      <c r="CE631" s="51"/>
      <c r="CF631" s="51"/>
      <c r="CG631" s="51"/>
      <c r="CH631" s="51"/>
      <c r="CI631" s="51"/>
      <c r="CJ631" s="51"/>
      <c r="CK631" s="51"/>
      <c r="CL631" s="51"/>
      <c r="CM631" s="51"/>
      <c r="CN631" s="51"/>
      <c r="CO631" s="51"/>
      <c r="CP631" s="51"/>
      <c r="CQ631" s="51"/>
      <c r="CR631" s="51"/>
      <c r="CS631" s="51"/>
      <c r="CT631" s="51"/>
      <c r="CU631" s="51"/>
      <c r="CV631" s="51"/>
      <c r="CW631" s="51"/>
      <c r="CX631" s="51"/>
      <c r="CY631" s="51"/>
      <c r="CZ631" s="51"/>
      <c r="DA631" s="51"/>
      <c r="DB631" s="51"/>
      <c r="DC631" s="51"/>
      <c r="DD631" s="51"/>
      <c r="DE631" s="51"/>
      <c r="DF631" s="51"/>
      <c r="DG631" s="51"/>
    </row>
    <row r="632">
      <c r="A632" s="51"/>
      <c r="B632" s="136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51"/>
      <c r="BH632" s="51"/>
      <c r="BI632" s="51"/>
      <c r="BJ632" s="51"/>
      <c r="BK632" s="51"/>
      <c r="BL632" s="51"/>
      <c r="BM632" s="51"/>
      <c r="BN632" s="51"/>
      <c r="BO632" s="51"/>
      <c r="BP632" s="51"/>
      <c r="BQ632" s="51"/>
      <c r="BR632" s="51"/>
      <c r="BS632" s="51"/>
      <c r="BT632" s="51"/>
      <c r="BU632" s="51"/>
      <c r="BV632" s="51"/>
      <c r="BW632" s="51"/>
      <c r="BX632" s="51"/>
      <c r="BY632" s="51"/>
      <c r="BZ632" s="51"/>
      <c r="CA632" s="51"/>
      <c r="CB632" s="51"/>
      <c r="CC632" s="51"/>
      <c r="CD632" s="51"/>
      <c r="CE632" s="51"/>
      <c r="CF632" s="51"/>
      <c r="CG632" s="51"/>
      <c r="CH632" s="51"/>
      <c r="CI632" s="51"/>
      <c r="CJ632" s="51"/>
      <c r="CK632" s="51"/>
      <c r="CL632" s="51"/>
      <c r="CM632" s="51"/>
      <c r="CN632" s="51"/>
      <c r="CO632" s="51"/>
      <c r="CP632" s="51"/>
      <c r="CQ632" s="51"/>
      <c r="CR632" s="51"/>
      <c r="CS632" s="51"/>
      <c r="CT632" s="51"/>
      <c r="CU632" s="51"/>
      <c r="CV632" s="51"/>
      <c r="CW632" s="51"/>
      <c r="CX632" s="51"/>
      <c r="CY632" s="51"/>
      <c r="CZ632" s="51"/>
      <c r="DA632" s="51"/>
      <c r="DB632" s="51"/>
      <c r="DC632" s="51"/>
      <c r="DD632" s="51"/>
      <c r="DE632" s="51"/>
      <c r="DF632" s="51"/>
      <c r="DG632" s="51"/>
    </row>
    <row r="633">
      <c r="A633" s="51"/>
      <c r="B633" s="136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51"/>
      <c r="BH633" s="51"/>
      <c r="BI633" s="51"/>
      <c r="BJ633" s="51"/>
      <c r="BK633" s="51"/>
      <c r="BL633" s="51"/>
      <c r="BM633" s="51"/>
      <c r="BN633" s="51"/>
      <c r="BO633" s="51"/>
      <c r="BP633" s="51"/>
      <c r="BQ633" s="51"/>
      <c r="BR633" s="51"/>
      <c r="BS633" s="51"/>
      <c r="BT633" s="51"/>
      <c r="BU633" s="51"/>
      <c r="BV633" s="51"/>
      <c r="BW633" s="51"/>
      <c r="BX633" s="51"/>
      <c r="BY633" s="51"/>
      <c r="BZ633" s="51"/>
      <c r="CA633" s="51"/>
      <c r="CB633" s="51"/>
      <c r="CC633" s="51"/>
      <c r="CD633" s="51"/>
      <c r="CE633" s="51"/>
      <c r="CF633" s="51"/>
      <c r="CG633" s="51"/>
      <c r="CH633" s="51"/>
      <c r="CI633" s="51"/>
      <c r="CJ633" s="51"/>
      <c r="CK633" s="51"/>
      <c r="CL633" s="51"/>
      <c r="CM633" s="51"/>
      <c r="CN633" s="51"/>
      <c r="CO633" s="51"/>
      <c r="CP633" s="51"/>
      <c r="CQ633" s="51"/>
      <c r="CR633" s="51"/>
      <c r="CS633" s="51"/>
      <c r="CT633" s="51"/>
      <c r="CU633" s="51"/>
      <c r="CV633" s="51"/>
      <c r="CW633" s="51"/>
      <c r="CX633" s="51"/>
      <c r="CY633" s="51"/>
      <c r="CZ633" s="51"/>
      <c r="DA633" s="51"/>
      <c r="DB633" s="51"/>
      <c r="DC633" s="51"/>
      <c r="DD633" s="51"/>
      <c r="DE633" s="51"/>
      <c r="DF633" s="51"/>
      <c r="DG633" s="51"/>
    </row>
    <row r="634">
      <c r="A634" s="51"/>
      <c r="B634" s="136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51"/>
      <c r="BN634" s="51"/>
      <c r="BO634" s="51"/>
      <c r="BP634" s="51"/>
      <c r="BQ634" s="51"/>
      <c r="BR634" s="51"/>
      <c r="BS634" s="51"/>
      <c r="BT634" s="51"/>
      <c r="BU634" s="51"/>
      <c r="BV634" s="51"/>
      <c r="BW634" s="51"/>
      <c r="BX634" s="51"/>
      <c r="BY634" s="51"/>
      <c r="BZ634" s="51"/>
      <c r="CA634" s="51"/>
      <c r="CB634" s="51"/>
      <c r="CC634" s="51"/>
      <c r="CD634" s="51"/>
      <c r="CE634" s="51"/>
      <c r="CF634" s="51"/>
      <c r="CG634" s="51"/>
      <c r="CH634" s="51"/>
      <c r="CI634" s="51"/>
      <c r="CJ634" s="51"/>
      <c r="CK634" s="51"/>
      <c r="CL634" s="51"/>
      <c r="CM634" s="51"/>
      <c r="CN634" s="51"/>
      <c r="CO634" s="51"/>
      <c r="CP634" s="51"/>
      <c r="CQ634" s="51"/>
      <c r="CR634" s="51"/>
      <c r="CS634" s="51"/>
      <c r="CT634" s="51"/>
      <c r="CU634" s="51"/>
      <c r="CV634" s="51"/>
      <c r="CW634" s="51"/>
      <c r="CX634" s="51"/>
      <c r="CY634" s="51"/>
      <c r="CZ634" s="51"/>
      <c r="DA634" s="51"/>
      <c r="DB634" s="51"/>
      <c r="DC634" s="51"/>
      <c r="DD634" s="51"/>
      <c r="DE634" s="51"/>
      <c r="DF634" s="51"/>
      <c r="DG634" s="51"/>
    </row>
    <row r="635">
      <c r="A635" s="51"/>
      <c r="B635" s="136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51"/>
      <c r="BH635" s="51"/>
      <c r="BI635" s="51"/>
      <c r="BJ635" s="51"/>
      <c r="BK635" s="51"/>
      <c r="BL635" s="51"/>
      <c r="BM635" s="51"/>
      <c r="BN635" s="51"/>
      <c r="BO635" s="51"/>
      <c r="BP635" s="51"/>
      <c r="BQ635" s="51"/>
      <c r="BR635" s="51"/>
      <c r="BS635" s="51"/>
      <c r="BT635" s="51"/>
      <c r="BU635" s="51"/>
      <c r="BV635" s="51"/>
      <c r="BW635" s="51"/>
      <c r="BX635" s="51"/>
      <c r="BY635" s="51"/>
      <c r="BZ635" s="51"/>
      <c r="CA635" s="51"/>
      <c r="CB635" s="51"/>
      <c r="CC635" s="51"/>
      <c r="CD635" s="51"/>
      <c r="CE635" s="51"/>
      <c r="CF635" s="51"/>
      <c r="CG635" s="51"/>
      <c r="CH635" s="51"/>
      <c r="CI635" s="51"/>
      <c r="CJ635" s="51"/>
      <c r="CK635" s="51"/>
      <c r="CL635" s="51"/>
      <c r="CM635" s="51"/>
      <c r="CN635" s="51"/>
      <c r="CO635" s="51"/>
      <c r="CP635" s="51"/>
      <c r="CQ635" s="51"/>
      <c r="CR635" s="51"/>
      <c r="CS635" s="51"/>
      <c r="CT635" s="51"/>
      <c r="CU635" s="51"/>
      <c r="CV635" s="51"/>
      <c r="CW635" s="51"/>
      <c r="CX635" s="51"/>
      <c r="CY635" s="51"/>
      <c r="CZ635" s="51"/>
      <c r="DA635" s="51"/>
      <c r="DB635" s="51"/>
      <c r="DC635" s="51"/>
      <c r="DD635" s="51"/>
      <c r="DE635" s="51"/>
      <c r="DF635" s="51"/>
      <c r="DG635" s="51"/>
    </row>
    <row r="636">
      <c r="A636" s="51"/>
      <c r="B636" s="136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51"/>
      <c r="BH636" s="51"/>
      <c r="BI636" s="51"/>
      <c r="BJ636" s="51"/>
      <c r="BK636" s="51"/>
      <c r="BL636" s="51"/>
      <c r="BM636" s="51"/>
      <c r="BN636" s="51"/>
      <c r="BO636" s="51"/>
      <c r="BP636" s="51"/>
      <c r="BQ636" s="51"/>
      <c r="BR636" s="51"/>
      <c r="BS636" s="51"/>
      <c r="BT636" s="51"/>
      <c r="BU636" s="51"/>
      <c r="BV636" s="51"/>
      <c r="BW636" s="51"/>
      <c r="BX636" s="51"/>
      <c r="BY636" s="51"/>
      <c r="BZ636" s="51"/>
      <c r="CA636" s="51"/>
      <c r="CB636" s="51"/>
      <c r="CC636" s="51"/>
      <c r="CD636" s="51"/>
      <c r="CE636" s="51"/>
      <c r="CF636" s="51"/>
      <c r="CG636" s="51"/>
      <c r="CH636" s="51"/>
      <c r="CI636" s="51"/>
      <c r="CJ636" s="51"/>
      <c r="CK636" s="51"/>
      <c r="CL636" s="51"/>
      <c r="CM636" s="51"/>
      <c r="CN636" s="51"/>
      <c r="CO636" s="51"/>
      <c r="CP636" s="51"/>
      <c r="CQ636" s="51"/>
      <c r="CR636" s="51"/>
      <c r="CS636" s="51"/>
      <c r="CT636" s="51"/>
      <c r="CU636" s="51"/>
      <c r="CV636" s="51"/>
      <c r="CW636" s="51"/>
      <c r="CX636" s="51"/>
      <c r="CY636" s="51"/>
      <c r="CZ636" s="51"/>
      <c r="DA636" s="51"/>
      <c r="DB636" s="51"/>
      <c r="DC636" s="51"/>
      <c r="DD636" s="51"/>
      <c r="DE636" s="51"/>
      <c r="DF636" s="51"/>
      <c r="DG636" s="51"/>
    </row>
    <row r="637">
      <c r="A637" s="51"/>
      <c r="B637" s="136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51"/>
      <c r="BH637" s="51"/>
      <c r="BI637" s="51"/>
      <c r="BJ637" s="51"/>
      <c r="BK637" s="51"/>
      <c r="BL637" s="51"/>
      <c r="BM637" s="51"/>
      <c r="BN637" s="51"/>
      <c r="BO637" s="51"/>
      <c r="BP637" s="51"/>
      <c r="BQ637" s="51"/>
      <c r="BR637" s="51"/>
      <c r="BS637" s="51"/>
      <c r="BT637" s="51"/>
      <c r="BU637" s="51"/>
      <c r="BV637" s="51"/>
      <c r="BW637" s="51"/>
      <c r="BX637" s="51"/>
      <c r="BY637" s="51"/>
      <c r="BZ637" s="51"/>
      <c r="CA637" s="51"/>
      <c r="CB637" s="51"/>
      <c r="CC637" s="51"/>
      <c r="CD637" s="51"/>
      <c r="CE637" s="51"/>
      <c r="CF637" s="51"/>
      <c r="CG637" s="51"/>
      <c r="CH637" s="51"/>
      <c r="CI637" s="51"/>
      <c r="CJ637" s="51"/>
      <c r="CK637" s="51"/>
      <c r="CL637" s="51"/>
      <c r="CM637" s="51"/>
      <c r="CN637" s="51"/>
      <c r="CO637" s="51"/>
      <c r="CP637" s="51"/>
      <c r="CQ637" s="51"/>
      <c r="CR637" s="51"/>
      <c r="CS637" s="51"/>
      <c r="CT637" s="51"/>
      <c r="CU637" s="51"/>
      <c r="CV637" s="51"/>
      <c r="CW637" s="51"/>
      <c r="CX637" s="51"/>
      <c r="CY637" s="51"/>
      <c r="CZ637" s="51"/>
      <c r="DA637" s="51"/>
      <c r="DB637" s="51"/>
      <c r="DC637" s="51"/>
      <c r="DD637" s="51"/>
      <c r="DE637" s="51"/>
      <c r="DF637" s="51"/>
      <c r="DG637" s="51"/>
    </row>
    <row r="638">
      <c r="A638" s="51"/>
      <c r="B638" s="136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51"/>
      <c r="BH638" s="51"/>
      <c r="BI638" s="51"/>
      <c r="BJ638" s="51"/>
      <c r="BK638" s="51"/>
      <c r="BL638" s="51"/>
      <c r="BM638" s="51"/>
      <c r="BN638" s="51"/>
      <c r="BO638" s="51"/>
      <c r="BP638" s="51"/>
      <c r="BQ638" s="51"/>
      <c r="BR638" s="51"/>
      <c r="BS638" s="51"/>
      <c r="BT638" s="51"/>
      <c r="BU638" s="51"/>
      <c r="BV638" s="51"/>
      <c r="BW638" s="51"/>
      <c r="BX638" s="51"/>
      <c r="BY638" s="51"/>
      <c r="BZ638" s="51"/>
      <c r="CA638" s="51"/>
      <c r="CB638" s="51"/>
      <c r="CC638" s="51"/>
      <c r="CD638" s="51"/>
      <c r="CE638" s="51"/>
      <c r="CF638" s="51"/>
      <c r="CG638" s="51"/>
      <c r="CH638" s="51"/>
      <c r="CI638" s="51"/>
      <c r="CJ638" s="51"/>
      <c r="CK638" s="51"/>
      <c r="CL638" s="51"/>
      <c r="CM638" s="51"/>
      <c r="CN638" s="51"/>
      <c r="CO638" s="51"/>
      <c r="CP638" s="51"/>
      <c r="CQ638" s="51"/>
      <c r="CR638" s="51"/>
      <c r="CS638" s="51"/>
      <c r="CT638" s="51"/>
      <c r="CU638" s="51"/>
      <c r="CV638" s="51"/>
      <c r="CW638" s="51"/>
      <c r="CX638" s="51"/>
      <c r="CY638" s="51"/>
      <c r="CZ638" s="51"/>
      <c r="DA638" s="51"/>
      <c r="DB638" s="51"/>
      <c r="DC638" s="51"/>
      <c r="DD638" s="51"/>
      <c r="DE638" s="51"/>
      <c r="DF638" s="51"/>
      <c r="DG638" s="51"/>
    </row>
    <row r="639">
      <c r="A639" s="51"/>
      <c r="B639" s="136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51"/>
      <c r="BH639" s="51"/>
      <c r="BI639" s="51"/>
      <c r="BJ639" s="51"/>
      <c r="BK639" s="51"/>
      <c r="BL639" s="51"/>
      <c r="BM639" s="51"/>
      <c r="BN639" s="51"/>
      <c r="BO639" s="51"/>
      <c r="BP639" s="51"/>
      <c r="BQ639" s="51"/>
      <c r="BR639" s="51"/>
      <c r="BS639" s="51"/>
      <c r="BT639" s="51"/>
      <c r="BU639" s="51"/>
      <c r="BV639" s="51"/>
      <c r="BW639" s="51"/>
      <c r="BX639" s="51"/>
      <c r="BY639" s="51"/>
      <c r="BZ639" s="51"/>
      <c r="CA639" s="51"/>
      <c r="CB639" s="51"/>
      <c r="CC639" s="51"/>
      <c r="CD639" s="51"/>
      <c r="CE639" s="51"/>
      <c r="CF639" s="51"/>
      <c r="CG639" s="51"/>
      <c r="CH639" s="51"/>
      <c r="CI639" s="51"/>
      <c r="CJ639" s="51"/>
      <c r="CK639" s="51"/>
      <c r="CL639" s="51"/>
      <c r="CM639" s="51"/>
      <c r="CN639" s="51"/>
      <c r="CO639" s="51"/>
      <c r="CP639" s="51"/>
      <c r="CQ639" s="51"/>
      <c r="CR639" s="51"/>
      <c r="CS639" s="51"/>
      <c r="CT639" s="51"/>
      <c r="CU639" s="51"/>
      <c r="CV639" s="51"/>
      <c r="CW639" s="51"/>
      <c r="CX639" s="51"/>
      <c r="CY639" s="51"/>
      <c r="CZ639" s="51"/>
      <c r="DA639" s="51"/>
      <c r="DB639" s="51"/>
      <c r="DC639" s="51"/>
      <c r="DD639" s="51"/>
      <c r="DE639" s="51"/>
      <c r="DF639" s="51"/>
      <c r="DG639" s="51"/>
    </row>
    <row r="640">
      <c r="A640" s="51"/>
      <c r="B640" s="136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51"/>
      <c r="BH640" s="51"/>
      <c r="BI640" s="51"/>
      <c r="BJ640" s="51"/>
      <c r="BK640" s="51"/>
      <c r="BL640" s="51"/>
      <c r="BM640" s="51"/>
      <c r="BN640" s="51"/>
      <c r="BO640" s="51"/>
      <c r="BP640" s="51"/>
      <c r="BQ640" s="51"/>
      <c r="BR640" s="51"/>
      <c r="BS640" s="51"/>
      <c r="BT640" s="51"/>
      <c r="BU640" s="51"/>
      <c r="BV640" s="51"/>
      <c r="BW640" s="51"/>
      <c r="BX640" s="51"/>
      <c r="BY640" s="51"/>
      <c r="BZ640" s="51"/>
      <c r="CA640" s="51"/>
      <c r="CB640" s="51"/>
      <c r="CC640" s="51"/>
      <c r="CD640" s="51"/>
      <c r="CE640" s="51"/>
      <c r="CF640" s="51"/>
      <c r="CG640" s="51"/>
      <c r="CH640" s="51"/>
      <c r="CI640" s="51"/>
      <c r="CJ640" s="51"/>
      <c r="CK640" s="51"/>
      <c r="CL640" s="51"/>
      <c r="CM640" s="51"/>
      <c r="CN640" s="51"/>
      <c r="CO640" s="51"/>
      <c r="CP640" s="51"/>
      <c r="CQ640" s="51"/>
      <c r="CR640" s="51"/>
      <c r="CS640" s="51"/>
      <c r="CT640" s="51"/>
      <c r="CU640" s="51"/>
      <c r="CV640" s="51"/>
      <c r="CW640" s="51"/>
      <c r="CX640" s="51"/>
      <c r="CY640" s="51"/>
      <c r="CZ640" s="51"/>
      <c r="DA640" s="51"/>
      <c r="DB640" s="51"/>
      <c r="DC640" s="51"/>
      <c r="DD640" s="51"/>
      <c r="DE640" s="51"/>
      <c r="DF640" s="51"/>
      <c r="DG640" s="51"/>
    </row>
    <row r="641">
      <c r="A641" s="51"/>
      <c r="B641" s="136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51"/>
      <c r="BH641" s="51"/>
      <c r="BI641" s="51"/>
      <c r="BJ641" s="51"/>
      <c r="BK641" s="51"/>
      <c r="BL641" s="51"/>
      <c r="BM641" s="51"/>
      <c r="BN641" s="51"/>
      <c r="BO641" s="51"/>
      <c r="BP641" s="51"/>
      <c r="BQ641" s="51"/>
      <c r="BR641" s="51"/>
      <c r="BS641" s="51"/>
      <c r="BT641" s="51"/>
      <c r="BU641" s="51"/>
      <c r="BV641" s="51"/>
      <c r="BW641" s="51"/>
      <c r="BX641" s="51"/>
      <c r="BY641" s="51"/>
      <c r="BZ641" s="51"/>
      <c r="CA641" s="51"/>
      <c r="CB641" s="51"/>
      <c r="CC641" s="51"/>
      <c r="CD641" s="51"/>
      <c r="CE641" s="51"/>
      <c r="CF641" s="51"/>
      <c r="CG641" s="51"/>
      <c r="CH641" s="51"/>
      <c r="CI641" s="51"/>
      <c r="CJ641" s="51"/>
      <c r="CK641" s="51"/>
      <c r="CL641" s="51"/>
      <c r="CM641" s="51"/>
      <c r="CN641" s="51"/>
      <c r="CO641" s="51"/>
      <c r="CP641" s="51"/>
      <c r="CQ641" s="51"/>
      <c r="CR641" s="51"/>
      <c r="CS641" s="51"/>
      <c r="CT641" s="51"/>
      <c r="CU641" s="51"/>
      <c r="CV641" s="51"/>
      <c r="CW641" s="51"/>
      <c r="CX641" s="51"/>
      <c r="CY641" s="51"/>
      <c r="CZ641" s="51"/>
      <c r="DA641" s="51"/>
      <c r="DB641" s="51"/>
      <c r="DC641" s="51"/>
      <c r="DD641" s="51"/>
      <c r="DE641" s="51"/>
      <c r="DF641" s="51"/>
      <c r="DG641" s="51"/>
    </row>
    <row r="642">
      <c r="A642" s="51"/>
      <c r="B642" s="136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51"/>
      <c r="BH642" s="51"/>
      <c r="BI642" s="51"/>
      <c r="BJ642" s="51"/>
      <c r="BK642" s="51"/>
      <c r="BL642" s="51"/>
      <c r="BM642" s="51"/>
      <c r="BN642" s="51"/>
      <c r="BO642" s="51"/>
      <c r="BP642" s="51"/>
      <c r="BQ642" s="51"/>
      <c r="BR642" s="51"/>
      <c r="BS642" s="51"/>
      <c r="BT642" s="51"/>
      <c r="BU642" s="51"/>
      <c r="BV642" s="51"/>
      <c r="BW642" s="51"/>
      <c r="BX642" s="51"/>
      <c r="BY642" s="51"/>
      <c r="BZ642" s="51"/>
      <c r="CA642" s="51"/>
      <c r="CB642" s="51"/>
      <c r="CC642" s="51"/>
      <c r="CD642" s="51"/>
      <c r="CE642" s="51"/>
      <c r="CF642" s="51"/>
      <c r="CG642" s="51"/>
      <c r="CH642" s="51"/>
      <c r="CI642" s="51"/>
      <c r="CJ642" s="51"/>
      <c r="CK642" s="51"/>
      <c r="CL642" s="51"/>
      <c r="CM642" s="51"/>
      <c r="CN642" s="51"/>
      <c r="CO642" s="51"/>
      <c r="CP642" s="51"/>
      <c r="CQ642" s="51"/>
      <c r="CR642" s="51"/>
      <c r="CS642" s="51"/>
      <c r="CT642" s="51"/>
      <c r="CU642" s="51"/>
      <c r="CV642" s="51"/>
      <c r="CW642" s="51"/>
      <c r="CX642" s="51"/>
      <c r="CY642" s="51"/>
      <c r="CZ642" s="51"/>
      <c r="DA642" s="51"/>
      <c r="DB642" s="51"/>
      <c r="DC642" s="51"/>
      <c r="DD642" s="51"/>
      <c r="DE642" s="51"/>
      <c r="DF642" s="51"/>
      <c r="DG642" s="51"/>
    </row>
    <row r="643">
      <c r="A643" s="51"/>
      <c r="B643" s="136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51"/>
      <c r="BH643" s="51"/>
      <c r="BI643" s="51"/>
      <c r="BJ643" s="51"/>
      <c r="BK643" s="51"/>
      <c r="BL643" s="51"/>
      <c r="BM643" s="51"/>
      <c r="BN643" s="51"/>
      <c r="BO643" s="51"/>
      <c r="BP643" s="51"/>
      <c r="BQ643" s="51"/>
      <c r="BR643" s="51"/>
      <c r="BS643" s="51"/>
      <c r="BT643" s="51"/>
      <c r="BU643" s="51"/>
      <c r="BV643" s="51"/>
      <c r="BW643" s="51"/>
      <c r="BX643" s="51"/>
      <c r="BY643" s="51"/>
      <c r="BZ643" s="51"/>
      <c r="CA643" s="51"/>
      <c r="CB643" s="51"/>
      <c r="CC643" s="51"/>
      <c r="CD643" s="51"/>
      <c r="CE643" s="51"/>
      <c r="CF643" s="51"/>
      <c r="CG643" s="51"/>
      <c r="CH643" s="51"/>
      <c r="CI643" s="51"/>
      <c r="CJ643" s="51"/>
      <c r="CK643" s="51"/>
      <c r="CL643" s="51"/>
      <c r="CM643" s="51"/>
      <c r="CN643" s="51"/>
      <c r="CO643" s="51"/>
      <c r="CP643" s="51"/>
      <c r="CQ643" s="51"/>
      <c r="CR643" s="51"/>
      <c r="CS643" s="51"/>
      <c r="CT643" s="51"/>
      <c r="CU643" s="51"/>
      <c r="CV643" s="51"/>
      <c r="CW643" s="51"/>
      <c r="CX643" s="51"/>
      <c r="CY643" s="51"/>
      <c r="CZ643" s="51"/>
      <c r="DA643" s="51"/>
      <c r="DB643" s="51"/>
      <c r="DC643" s="51"/>
      <c r="DD643" s="51"/>
      <c r="DE643" s="51"/>
      <c r="DF643" s="51"/>
      <c r="DG643" s="51"/>
    </row>
    <row r="644">
      <c r="A644" s="51"/>
      <c r="B644" s="136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51"/>
      <c r="BH644" s="51"/>
      <c r="BI644" s="51"/>
      <c r="BJ644" s="51"/>
      <c r="BK644" s="51"/>
      <c r="BL644" s="51"/>
      <c r="BM644" s="51"/>
      <c r="BN644" s="51"/>
      <c r="BO644" s="51"/>
      <c r="BP644" s="51"/>
      <c r="BQ644" s="51"/>
      <c r="BR644" s="51"/>
      <c r="BS644" s="51"/>
      <c r="BT644" s="51"/>
      <c r="BU644" s="51"/>
      <c r="BV644" s="51"/>
      <c r="BW644" s="51"/>
      <c r="BX644" s="51"/>
      <c r="BY644" s="51"/>
      <c r="BZ644" s="51"/>
      <c r="CA644" s="51"/>
      <c r="CB644" s="51"/>
      <c r="CC644" s="51"/>
      <c r="CD644" s="51"/>
      <c r="CE644" s="51"/>
      <c r="CF644" s="51"/>
      <c r="CG644" s="51"/>
      <c r="CH644" s="51"/>
      <c r="CI644" s="51"/>
      <c r="CJ644" s="51"/>
      <c r="CK644" s="51"/>
      <c r="CL644" s="51"/>
      <c r="CM644" s="51"/>
      <c r="CN644" s="51"/>
      <c r="CO644" s="51"/>
      <c r="CP644" s="51"/>
      <c r="CQ644" s="51"/>
      <c r="CR644" s="51"/>
      <c r="CS644" s="51"/>
      <c r="CT644" s="51"/>
      <c r="CU644" s="51"/>
      <c r="CV644" s="51"/>
      <c r="CW644" s="51"/>
      <c r="CX644" s="51"/>
      <c r="CY644" s="51"/>
      <c r="CZ644" s="51"/>
      <c r="DA644" s="51"/>
      <c r="DB644" s="51"/>
      <c r="DC644" s="51"/>
      <c r="DD644" s="51"/>
      <c r="DE644" s="51"/>
      <c r="DF644" s="51"/>
      <c r="DG644" s="51"/>
    </row>
    <row r="645">
      <c r="A645" s="51"/>
      <c r="B645" s="136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51"/>
      <c r="BH645" s="51"/>
      <c r="BI645" s="51"/>
      <c r="BJ645" s="51"/>
      <c r="BK645" s="51"/>
      <c r="BL645" s="51"/>
      <c r="BM645" s="51"/>
      <c r="BN645" s="51"/>
      <c r="BO645" s="51"/>
      <c r="BP645" s="51"/>
      <c r="BQ645" s="51"/>
      <c r="BR645" s="51"/>
      <c r="BS645" s="51"/>
      <c r="BT645" s="51"/>
      <c r="BU645" s="51"/>
      <c r="BV645" s="51"/>
      <c r="BW645" s="51"/>
      <c r="BX645" s="51"/>
      <c r="BY645" s="51"/>
      <c r="BZ645" s="51"/>
      <c r="CA645" s="51"/>
      <c r="CB645" s="51"/>
      <c r="CC645" s="51"/>
      <c r="CD645" s="51"/>
      <c r="CE645" s="51"/>
      <c r="CF645" s="51"/>
      <c r="CG645" s="51"/>
      <c r="CH645" s="51"/>
      <c r="CI645" s="51"/>
      <c r="CJ645" s="51"/>
      <c r="CK645" s="51"/>
      <c r="CL645" s="51"/>
      <c r="CM645" s="51"/>
      <c r="CN645" s="51"/>
      <c r="CO645" s="51"/>
      <c r="CP645" s="51"/>
      <c r="CQ645" s="51"/>
      <c r="CR645" s="51"/>
      <c r="CS645" s="51"/>
      <c r="CT645" s="51"/>
      <c r="CU645" s="51"/>
      <c r="CV645" s="51"/>
      <c r="CW645" s="51"/>
      <c r="CX645" s="51"/>
      <c r="CY645" s="51"/>
      <c r="CZ645" s="51"/>
      <c r="DA645" s="51"/>
      <c r="DB645" s="51"/>
      <c r="DC645" s="51"/>
      <c r="DD645" s="51"/>
      <c r="DE645" s="51"/>
      <c r="DF645" s="51"/>
      <c r="DG645" s="51"/>
    </row>
    <row r="646">
      <c r="A646" s="51"/>
      <c r="B646" s="136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51"/>
      <c r="BH646" s="51"/>
      <c r="BI646" s="51"/>
      <c r="BJ646" s="51"/>
      <c r="BK646" s="51"/>
      <c r="BL646" s="51"/>
      <c r="BM646" s="51"/>
      <c r="BN646" s="51"/>
      <c r="BO646" s="51"/>
      <c r="BP646" s="51"/>
      <c r="BQ646" s="51"/>
      <c r="BR646" s="51"/>
      <c r="BS646" s="51"/>
      <c r="BT646" s="51"/>
      <c r="BU646" s="51"/>
      <c r="BV646" s="51"/>
      <c r="BW646" s="51"/>
      <c r="BX646" s="51"/>
      <c r="BY646" s="51"/>
      <c r="BZ646" s="51"/>
      <c r="CA646" s="51"/>
      <c r="CB646" s="51"/>
      <c r="CC646" s="51"/>
      <c r="CD646" s="51"/>
      <c r="CE646" s="51"/>
      <c r="CF646" s="51"/>
      <c r="CG646" s="51"/>
      <c r="CH646" s="51"/>
      <c r="CI646" s="51"/>
      <c r="CJ646" s="51"/>
      <c r="CK646" s="51"/>
      <c r="CL646" s="51"/>
      <c r="CM646" s="51"/>
      <c r="CN646" s="51"/>
      <c r="CO646" s="51"/>
      <c r="CP646" s="51"/>
      <c r="CQ646" s="51"/>
      <c r="CR646" s="51"/>
      <c r="CS646" s="51"/>
      <c r="CT646" s="51"/>
      <c r="CU646" s="51"/>
      <c r="CV646" s="51"/>
      <c r="CW646" s="51"/>
      <c r="CX646" s="51"/>
      <c r="CY646" s="51"/>
      <c r="CZ646" s="51"/>
      <c r="DA646" s="51"/>
      <c r="DB646" s="51"/>
      <c r="DC646" s="51"/>
      <c r="DD646" s="51"/>
      <c r="DE646" s="51"/>
      <c r="DF646" s="51"/>
      <c r="DG646" s="51"/>
    </row>
    <row r="647">
      <c r="A647" s="51"/>
      <c r="B647" s="136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51"/>
      <c r="BH647" s="51"/>
      <c r="BI647" s="51"/>
      <c r="BJ647" s="51"/>
      <c r="BK647" s="51"/>
      <c r="BL647" s="51"/>
      <c r="BM647" s="51"/>
      <c r="BN647" s="51"/>
      <c r="BO647" s="51"/>
      <c r="BP647" s="51"/>
      <c r="BQ647" s="51"/>
      <c r="BR647" s="51"/>
      <c r="BS647" s="51"/>
      <c r="BT647" s="51"/>
      <c r="BU647" s="51"/>
      <c r="BV647" s="51"/>
      <c r="BW647" s="51"/>
      <c r="BX647" s="51"/>
      <c r="BY647" s="51"/>
      <c r="BZ647" s="51"/>
      <c r="CA647" s="51"/>
      <c r="CB647" s="51"/>
      <c r="CC647" s="51"/>
      <c r="CD647" s="51"/>
      <c r="CE647" s="51"/>
      <c r="CF647" s="51"/>
      <c r="CG647" s="51"/>
      <c r="CH647" s="51"/>
      <c r="CI647" s="51"/>
      <c r="CJ647" s="51"/>
      <c r="CK647" s="51"/>
      <c r="CL647" s="51"/>
      <c r="CM647" s="51"/>
      <c r="CN647" s="51"/>
      <c r="CO647" s="51"/>
      <c r="CP647" s="51"/>
      <c r="CQ647" s="51"/>
      <c r="CR647" s="51"/>
      <c r="CS647" s="51"/>
      <c r="CT647" s="51"/>
      <c r="CU647" s="51"/>
      <c r="CV647" s="51"/>
      <c r="CW647" s="51"/>
      <c r="CX647" s="51"/>
      <c r="CY647" s="51"/>
      <c r="CZ647" s="51"/>
      <c r="DA647" s="51"/>
      <c r="DB647" s="51"/>
      <c r="DC647" s="51"/>
      <c r="DD647" s="51"/>
      <c r="DE647" s="51"/>
      <c r="DF647" s="51"/>
      <c r="DG647" s="51"/>
    </row>
    <row r="648">
      <c r="A648" s="51"/>
      <c r="B648" s="136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51"/>
      <c r="BH648" s="51"/>
      <c r="BI648" s="51"/>
      <c r="BJ648" s="51"/>
      <c r="BK648" s="51"/>
      <c r="BL648" s="51"/>
      <c r="BM648" s="51"/>
      <c r="BN648" s="51"/>
      <c r="BO648" s="51"/>
      <c r="BP648" s="51"/>
      <c r="BQ648" s="51"/>
      <c r="BR648" s="51"/>
      <c r="BS648" s="51"/>
      <c r="BT648" s="51"/>
      <c r="BU648" s="51"/>
      <c r="BV648" s="51"/>
      <c r="BW648" s="51"/>
      <c r="BX648" s="51"/>
      <c r="BY648" s="51"/>
      <c r="BZ648" s="51"/>
      <c r="CA648" s="51"/>
      <c r="CB648" s="51"/>
      <c r="CC648" s="51"/>
      <c r="CD648" s="51"/>
      <c r="CE648" s="51"/>
      <c r="CF648" s="51"/>
      <c r="CG648" s="51"/>
      <c r="CH648" s="51"/>
      <c r="CI648" s="51"/>
      <c r="CJ648" s="51"/>
      <c r="CK648" s="51"/>
      <c r="CL648" s="51"/>
      <c r="CM648" s="51"/>
      <c r="CN648" s="51"/>
      <c r="CO648" s="51"/>
      <c r="CP648" s="51"/>
      <c r="CQ648" s="51"/>
      <c r="CR648" s="51"/>
      <c r="CS648" s="51"/>
      <c r="CT648" s="51"/>
      <c r="CU648" s="51"/>
      <c r="CV648" s="51"/>
      <c r="CW648" s="51"/>
      <c r="CX648" s="51"/>
      <c r="CY648" s="51"/>
      <c r="CZ648" s="51"/>
      <c r="DA648" s="51"/>
      <c r="DB648" s="51"/>
      <c r="DC648" s="51"/>
      <c r="DD648" s="51"/>
      <c r="DE648" s="51"/>
      <c r="DF648" s="51"/>
      <c r="DG648" s="51"/>
    </row>
    <row r="649">
      <c r="A649" s="51"/>
      <c r="B649" s="136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51"/>
      <c r="BH649" s="51"/>
      <c r="BI649" s="51"/>
      <c r="BJ649" s="51"/>
      <c r="BK649" s="51"/>
      <c r="BL649" s="51"/>
      <c r="BM649" s="51"/>
      <c r="BN649" s="51"/>
      <c r="BO649" s="51"/>
      <c r="BP649" s="51"/>
      <c r="BQ649" s="51"/>
      <c r="BR649" s="51"/>
      <c r="BS649" s="51"/>
      <c r="BT649" s="51"/>
      <c r="BU649" s="51"/>
      <c r="BV649" s="51"/>
      <c r="BW649" s="51"/>
      <c r="BX649" s="51"/>
      <c r="BY649" s="51"/>
      <c r="BZ649" s="51"/>
      <c r="CA649" s="51"/>
      <c r="CB649" s="51"/>
      <c r="CC649" s="51"/>
      <c r="CD649" s="51"/>
      <c r="CE649" s="51"/>
      <c r="CF649" s="51"/>
      <c r="CG649" s="51"/>
      <c r="CH649" s="51"/>
      <c r="CI649" s="51"/>
      <c r="CJ649" s="51"/>
      <c r="CK649" s="51"/>
      <c r="CL649" s="51"/>
      <c r="CM649" s="51"/>
      <c r="CN649" s="51"/>
      <c r="CO649" s="51"/>
      <c r="CP649" s="51"/>
      <c r="CQ649" s="51"/>
      <c r="CR649" s="51"/>
      <c r="CS649" s="51"/>
      <c r="CT649" s="51"/>
      <c r="CU649" s="51"/>
      <c r="CV649" s="51"/>
      <c r="CW649" s="51"/>
      <c r="CX649" s="51"/>
      <c r="CY649" s="51"/>
      <c r="CZ649" s="51"/>
      <c r="DA649" s="51"/>
      <c r="DB649" s="51"/>
      <c r="DC649" s="51"/>
      <c r="DD649" s="51"/>
      <c r="DE649" s="51"/>
      <c r="DF649" s="51"/>
      <c r="DG649" s="51"/>
    </row>
    <row r="650">
      <c r="A650" s="51"/>
      <c r="B650" s="136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51"/>
      <c r="BH650" s="51"/>
      <c r="BI650" s="51"/>
      <c r="BJ650" s="51"/>
      <c r="BK650" s="51"/>
      <c r="BL650" s="51"/>
      <c r="BM650" s="51"/>
      <c r="BN650" s="51"/>
      <c r="BO650" s="51"/>
      <c r="BP650" s="51"/>
      <c r="BQ650" s="51"/>
      <c r="BR650" s="51"/>
      <c r="BS650" s="51"/>
      <c r="BT650" s="51"/>
      <c r="BU650" s="51"/>
      <c r="BV650" s="51"/>
      <c r="BW650" s="51"/>
      <c r="BX650" s="51"/>
      <c r="BY650" s="51"/>
      <c r="BZ650" s="51"/>
      <c r="CA650" s="51"/>
      <c r="CB650" s="51"/>
      <c r="CC650" s="51"/>
      <c r="CD650" s="51"/>
      <c r="CE650" s="51"/>
      <c r="CF650" s="51"/>
      <c r="CG650" s="51"/>
      <c r="CH650" s="51"/>
      <c r="CI650" s="51"/>
      <c r="CJ650" s="51"/>
      <c r="CK650" s="51"/>
      <c r="CL650" s="51"/>
      <c r="CM650" s="51"/>
      <c r="CN650" s="51"/>
      <c r="CO650" s="51"/>
      <c r="CP650" s="51"/>
      <c r="CQ650" s="51"/>
      <c r="CR650" s="51"/>
      <c r="CS650" s="51"/>
      <c r="CT650" s="51"/>
      <c r="CU650" s="51"/>
      <c r="CV650" s="51"/>
      <c r="CW650" s="51"/>
      <c r="CX650" s="51"/>
      <c r="CY650" s="51"/>
      <c r="CZ650" s="51"/>
      <c r="DA650" s="51"/>
      <c r="DB650" s="51"/>
      <c r="DC650" s="51"/>
      <c r="DD650" s="51"/>
      <c r="DE650" s="51"/>
      <c r="DF650" s="51"/>
      <c r="DG650" s="51"/>
    </row>
    <row r="651">
      <c r="A651" s="51"/>
      <c r="B651" s="136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51"/>
      <c r="BH651" s="51"/>
      <c r="BI651" s="51"/>
      <c r="BJ651" s="51"/>
      <c r="BK651" s="51"/>
      <c r="BL651" s="51"/>
      <c r="BM651" s="51"/>
      <c r="BN651" s="51"/>
      <c r="BO651" s="51"/>
      <c r="BP651" s="51"/>
      <c r="BQ651" s="51"/>
      <c r="BR651" s="51"/>
      <c r="BS651" s="51"/>
      <c r="BT651" s="51"/>
      <c r="BU651" s="51"/>
      <c r="BV651" s="51"/>
      <c r="BW651" s="51"/>
      <c r="BX651" s="51"/>
      <c r="BY651" s="51"/>
      <c r="BZ651" s="51"/>
      <c r="CA651" s="51"/>
      <c r="CB651" s="51"/>
      <c r="CC651" s="51"/>
      <c r="CD651" s="51"/>
      <c r="CE651" s="51"/>
      <c r="CF651" s="51"/>
      <c r="CG651" s="51"/>
      <c r="CH651" s="51"/>
      <c r="CI651" s="51"/>
      <c r="CJ651" s="51"/>
      <c r="CK651" s="51"/>
      <c r="CL651" s="51"/>
      <c r="CM651" s="51"/>
      <c r="CN651" s="51"/>
      <c r="CO651" s="51"/>
      <c r="CP651" s="51"/>
      <c r="CQ651" s="51"/>
      <c r="CR651" s="51"/>
      <c r="CS651" s="51"/>
      <c r="CT651" s="51"/>
      <c r="CU651" s="51"/>
      <c r="CV651" s="51"/>
      <c r="CW651" s="51"/>
      <c r="CX651" s="51"/>
      <c r="CY651" s="51"/>
      <c r="CZ651" s="51"/>
      <c r="DA651" s="51"/>
      <c r="DB651" s="51"/>
      <c r="DC651" s="51"/>
      <c r="DD651" s="51"/>
      <c r="DE651" s="51"/>
      <c r="DF651" s="51"/>
      <c r="DG651" s="51"/>
    </row>
    <row r="652">
      <c r="A652" s="51"/>
      <c r="B652" s="136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51"/>
      <c r="BH652" s="51"/>
      <c r="BI652" s="51"/>
      <c r="BJ652" s="51"/>
      <c r="BK652" s="51"/>
      <c r="BL652" s="51"/>
      <c r="BM652" s="51"/>
      <c r="BN652" s="51"/>
      <c r="BO652" s="51"/>
      <c r="BP652" s="51"/>
      <c r="BQ652" s="51"/>
      <c r="BR652" s="51"/>
      <c r="BS652" s="51"/>
      <c r="BT652" s="51"/>
      <c r="BU652" s="51"/>
      <c r="BV652" s="51"/>
      <c r="BW652" s="51"/>
      <c r="BX652" s="51"/>
      <c r="BY652" s="51"/>
      <c r="BZ652" s="51"/>
      <c r="CA652" s="51"/>
      <c r="CB652" s="51"/>
      <c r="CC652" s="51"/>
      <c r="CD652" s="51"/>
      <c r="CE652" s="51"/>
      <c r="CF652" s="51"/>
      <c r="CG652" s="51"/>
      <c r="CH652" s="51"/>
      <c r="CI652" s="51"/>
      <c r="CJ652" s="51"/>
      <c r="CK652" s="51"/>
      <c r="CL652" s="51"/>
      <c r="CM652" s="51"/>
      <c r="CN652" s="51"/>
      <c r="CO652" s="51"/>
      <c r="CP652" s="51"/>
      <c r="CQ652" s="51"/>
      <c r="CR652" s="51"/>
      <c r="CS652" s="51"/>
      <c r="CT652" s="51"/>
      <c r="CU652" s="51"/>
      <c r="CV652" s="51"/>
      <c r="CW652" s="51"/>
      <c r="CX652" s="51"/>
      <c r="CY652" s="51"/>
      <c r="CZ652" s="51"/>
      <c r="DA652" s="51"/>
      <c r="DB652" s="51"/>
      <c r="DC652" s="51"/>
      <c r="DD652" s="51"/>
      <c r="DE652" s="51"/>
      <c r="DF652" s="51"/>
      <c r="DG652" s="51"/>
    </row>
    <row r="653">
      <c r="A653" s="51"/>
      <c r="B653" s="136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1"/>
      <c r="BH653" s="51"/>
      <c r="BI653" s="51"/>
      <c r="BJ653" s="51"/>
      <c r="BK653" s="51"/>
      <c r="BL653" s="51"/>
      <c r="BM653" s="51"/>
      <c r="BN653" s="51"/>
      <c r="BO653" s="51"/>
      <c r="BP653" s="51"/>
      <c r="BQ653" s="51"/>
      <c r="BR653" s="51"/>
      <c r="BS653" s="51"/>
      <c r="BT653" s="51"/>
      <c r="BU653" s="51"/>
      <c r="BV653" s="51"/>
      <c r="BW653" s="51"/>
      <c r="BX653" s="51"/>
      <c r="BY653" s="51"/>
      <c r="BZ653" s="51"/>
      <c r="CA653" s="51"/>
      <c r="CB653" s="51"/>
      <c r="CC653" s="51"/>
      <c r="CD653" s="51"/>
      <c r="CE653" s="51"/>
      <c r="CF653" s="51"/>
      <c r="CG653" s="51"/>
      <c r="CH653" s="51"/>
      <c r="CI653" s="51"/>
      <c r="CJ653" s="51"/>
      <c r="CK653" s="51"/>
      <c r="CL653" s="51"/>
      <c r="CM653" s="51"/>
      <c r="CN653" s="51"/>
      <c r="CO653" s="51"/>
      <c r="CP653" s="51"/>
      <c r="CQ653" s="51"/>
      <c r="CR653" s="51"/>
      <c r="CS653" s="51"/>
      <c r="CT653" s="51"/>
      <c r="CU653" s="51"/>
      <c r="CV653" s="51"/>
      <c r="CW653" s="51"/>
      <c r="CX653" s="51"/>
      <c r="CY653" s="51"/>
      <c r="CZ653" s="51"/>
      <c r="DA653" s="51"/>
      <c r="DB653" s="51"/>
      <c r="DC653" s="51"/>
      <c r="DD653" s="51"/>
      <c r="DE653" s="51"/>
      <c r="DF653" s="51"/>
      <c r="DG653" s="51"/>
    </row>
    <row r="654">
      <c r="A654" s="51"/>
      <c r="B654" s="136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51"/>
      <c r="BH654" s="51"/>
      <c r="BI654" s="51"/>
      <c r="BJ654" s="51"/>
      <c r="BK654" s="51"/>
      <c r="BL654" s="51"/>
      <c r="BM654" s="51"/>
      <c r="BN654" s="51"/>
      <c r="BO654" s="51"/>
      <c r="BP654" s="51"/>
      <c r="BQ654" s="51"/>
      <c r="BR654" s="51"/>
      <c r="BS654" s="51"/>
      <c r="BT654" s="51"/>
      <c r="BU654" s="51"/>
      <c r="BV654" s="51"/>
      <c r="BW654" s="51"/>
      <c r="BX654" s="51"/>
      <c r="BY654" s="51"/>
      <c r="BZ654" s="51"/>
      <c r="CA654" s="51"/>
      <c r="CB654" s="51"/>
      <c r="CC654" s="51"/>
      <c r="CD654" s="51"/>
      <c r="CE654" s="51"/>
      <c r="CF654" s="51"/>
      <c r="CG654" s="51"/>
      <c r="CH654" s="51"/>
      <c r="CI654" s="51"/>
      <c r="CJ654" s="51"/>
      <c r="CK654" s="51"/>
      <c r="CL654" s="51"/>
      <c r="CM654" s="51"/>
      <c r="CN654" s="51"/>
      <c r="CO654" s="51"/>
      <c r="CP654" s="51"/>
      <c r="CQ654" s="51"/>
      <c r="CR654" s="51"/>
      <c r="CS654" s="51"/>
      <c r="CT654" s="51"/>
      <c r="CU654" s="51"/>
      <c r="CV654" s="51"/>
      <c r="CW654" s="51"/>
      <c r="CX654" s="51"/>
      <c r="CY654" s="51"/>
      <c r="CZ654" s="51"/>
      <c r="DA654" s="51"/>
      <c r="DB654" s="51"/>
      <c r="DC654" s="51"/>
      <c r="DD654" s="51"/>
      <c r="DE654" s="51"/>
      <c r="DF654" s="51"/>
      <c r="DG654" s="51"/>
    </row>
    <row r="655">
      <c r="A655" s="51"/>
      <c r="B655" s="136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51"/>
      <c r="BH655" s="51"/>
      <c r="BI655" s="51"/>
      <c r="BJ655" s="51"/>
      <c r="BK655" s="51"/>
      <c r="BL655" s="51"/>
      <c r="BM655" s="51"/>
      <c r="BN655" s="51"/>
      <c r="BO655" s="51"/>
      <c r="BP655" s="51"/>
      <c r="BQ655" s="51"/>
      <c r="BR655" s="51"/>
      <c r="BS655" s="51"/>
      <c r="BT655" s="51"/>
      <c r="BU655" s="51"/>
      <c r="BV655" s="51"/>
      <c r="BW655" s="51"/>
      <c r="BX655" s="51"/>
      <c r="BY655" s="51"/>
      <c r="BZ655" s="51"/>
      <c r="CA655" s="51"/>
      <c r="CB655" s="51"/>
      <c r="CC655" s="51"/>
      <c r="CD655" s="51"/>
      <c r="CE655" s="51"/>
      <c r="CF655" s="51"/>
      <c r="CG655" s="51"/>
      <c r="CH655" s="51"/>
      <c r="CI655" s="51"/>
      <c r="CJ655" s="51"/>
      <c r="CK655" s="51"/>
      <c r="CL655" s="51"/>
      <c r="CM655" s="51"/>
      <c r="CN655" s="51"/>
      <c r="CO655" s="51"/>
      <c r="CP655" s="51"/>
      <c r="CQ655" s="51"/>
      <c r="CR655" s="51"/>
      <c r="CS655" s="51"/>
      <c r="CT655" s="51"/>
      <c r="CU655" s="51"/>
      <c r="CV655" s="51"/>
      <c r="CW655" s="51"/>
      <c r="CX655" s="51"/>
      <c r="CY655" s="51"/>
      <c r="CZ655" s="51"/>
      <c r="DA655" s="51"/>
      <c r="DB655" s="51"/>
      <c r="DC655" s="51"/>
      <c r="DD655" s="51"/>
      <c r="DE655" s="51"/>
      <c r="DF655" s="51"/>
      <c r="DG655" s="51"/>
    </row>
    <row r="656">
      <c r="A656" s="51"/>
      <c r="B656" s="136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/>
      <c r="BB656" s="51"/>
      <c r="BC656" s="51"/>
      <c r="BD656" s="51"/>
      <c r="BE656" s="51"/>
      <c r="BF656" s="51"/>
      <c r="BG656" s="51"/>
      <c r="BH656" s="51"/>
      <c r="BI656" s="51"/>
      <c r="BJ656" s="51"/>
      <c r="BK656" s="51"/>
      <c r="BL656" s="51"/>
      <c r="BM656" s="51"/>
      <c r="BN656" s="51"/>
      <c r="BO656" s="51"/>
      <c r="BP656" s="51"/>
      <c r="BQ656" s="51"/>
      <c r="BR656" s="51"/>
      <c r="BS656" s="51"/>
      <c r="BT656" s="51"/>
      <c r="BU656" s="51"/>
      <c r="BV656" s="51"/>
      <c r="BW656" s="51"/>
      <c r="BX656" s="51"/>
      <c r="BY656" s="51"/>
      <c r="BZ656" s="51"/>
      <c r="CA656" s="51"/>
      <c r="CB656" s="51"/>
      <c r="CC656" s="51"/>
      <c r="CD656" s="51"/>
      <c r="CE656" s="51"/>
      <c r="CF656" s="51"/>
      <c r="CG656" s="51"/>
      <c r="CH656" s="51"/>
      <c r="CI656" s="51"/>
      <c r="CJ656" s="51"/>
      <c r="CK656" s="51"/>
      <c r="CL656" s="51"/>
      <c r="CM656" s="51"/>
      <c r="CN656" s="51"/>
      <c r="CO656" s="51"/>
      <c r="CP656" s="51"/>
      <c r="CQ656" s="51"/>
      <c r="CR656" s="51"/>
      <c r="CS656" s="51"/>
      <c r="CT656" s="51"/>
      <c r="CU656" s="51"/>
      <c r="CV656" s="51"/>
      <c r="CW656" s="51"/>
      <c r="CX656" s="51"/>
      <c r="CY656" s="51"/>
      <c r="CZ656" s="51"/>
      <c r="DA656" s="51"/>
      <c r="DB656" s="51"/>
      <c r="DC656" s="51"/>
      <c r="DD656" s="51"/>
      <c r="DE656" s="51"/>
      <c r="DF656" s="51"/>
      <c r="DG656" s="51"/>
    </row>
    <row r="657">
      <c r="A657" s="51"/>
      <c r="B657" s="136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51"/>
      <c r="BH657" s="51"/>
      <c r="BI657" s="51"/>
      <c r="BJ657" s="51"/>
      <c r="BK657" s="51"/>
      <c r="BL657" s="51"/>
      <c r="BM657" s="51"/>
      <c r="BN657" s="51"/>
      <c r="BO657" s="51"/>
      <c r="BP657" s="51"/>
      <c r="BQ657" s="51"/>
      <c r="BR657" s="51"/>
      <c r="BS657" s="51"/>
      <c r="BT657" s="51"/>
      <c r="BU657" s="51"/>
      <c r="BV657" s="51"/>
      <c r="BW657" s="51"/>
      <c r="BX657" s="51"/>
      <c r="BY657" s="51"/>
      <c r="BZ657" s="51"/>
      <c r="CA657" s="51"/>
      <c r="CB657" s="51"/>
      <c r="CC657" s="51"/>
      <c r="CD657" s="51"/>
      <c r="CE657" s="51"/>
      <c r="CF657" s="51"/>
      <c r="CG657" s="51"/>
      <c r="CH657" s="51"/>
      <c r="CI657" s="51"/>
      <c r="CJ657" s="51"/>
      <c r="CK657" s="51"/>
      <c r="CL657" s="51"/>
      <c r="CM657" s="51"/>
      <c r="CN657" s="51"/>
      <c r="CO657" s="51"/>
      <c r="CP657" s="51"/>
      <c r="CQ657" s="51"/>
      <c r="CR657" s="51"/>
      <c r="CS657" s="51"/>
      <c r="CT657" s="51"/>
      <c r="CU657" s="51"/>
      <c r="CV657" s="51"/>
      <c r="CW657" s="51"/>
      <c r="CX657" s="51"/>
      <c r="CY657" s="51"/>
      <c r="CZ657" s="51"/>
      <c r="DA657" s="51"/>
      <c r="DB657" s="51"/>
      <c r="DC657" s="51"/>
      <c r="DD657" s="51"/>
      <c r="DE657" s="51"/>
      <c r="DF657" s="51"/>
      <c r="DG657" s="51"/>
    </row>
    <row r="658">
      <c r="A658" s="51"/>
      <c r="B658" s="136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51"/>
      <c r="BH658" s="51"/>
      <c r="BI658" s="51"/>
      <c r="BJ658" s="51"/>
      <c r="BK658" s="51"/>
      <c r="BL658" s="51"/>
      <c r="BM658" s="51"/>
      <c r="BN658" s="51"/>
      <c r="BO658" s="51"/>
      <c r="BP658" s="51"/>
      <c r="BQ658" s="51"/>
      <c r="BR658" s="51"/>
      <c r="BS658" s="51"/>
      <c r="BT658" s="51"/>
      <c r="BU658" s="51"/>
      <c r="BV658" s="51"/>
      <c r="BW658" s="51"/>
      <c r="BX658" s="51"/>
      <c r="BY658" s="51"/>
      <c r="BZ658" s="51"/>
      <c r="CA658" s="51"/>
      <c r="CB658" s="51"/>
      <c r="CC658" s="51"/>
      <c r="CD658" s="51"/>
      <c r="CE658" s="51"/>
      <c r="CF658" s="51"/>
      <c r="CG658" s="51"/>
      <c r="CH658" s="51"/>
      <c r="CI658" s="51"/>
      <c r="CJ658" s="51"/>
      <c r="CK658" s="51"/>
      <c r="CL658" s="51"/>
      <c r="CM658" s="51"/>
      <c r="CN658" s="51"/>
      <c r="CO658" s="51"/>
      <c r="CP658" s="51"/>
      <c r="CQ658" s="51"/>
      <c r="CR658" s="51"/>
      <c r="CS658" s="51"/>
      <c r="CT658" s="51"/>
      <c r="CU658" s="51"/>
      <c r="CV658" s="51"/>
      <c r="CW658" s="51"/>
      <c r="CX658" s="51"/>
      <c r="CY658" s="51"/>
      <c r="CZ658" s="51"/>
      <c r="DA658" s="51"/>
      <c r="DB658" s="51"/>
      <c r="DC658" s="51"/>
      <c r="DD658" s="51"/>
      <c r="DE658" s="51"/>
      <c r="DF658" s="51"/>
      <c r="DG658" s="51"/>
    </row>
    <row r="659">
      <c r="A659" s="51"/>
      <c r="B659" s="136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51"/>
      <c r="BH659" s="51"/>
      <c r="BI659" s="51"/>
      <c r="BJ659" s="51"/>
      <c r="BK659" s="51"/>
      <c r="BL659" s="51"/>
      <c r="BM659" s="51"/>
      <c r="BN659" s="51"/>
      <c r="BO659" s="51"/>
      <c r="BP659" s="51"/>
      <c r="BQ659" s="51"/>
      <c r="BR659" s="51"/>
      <c r="BS659" s="51"/>
      <c r="BT659" s="51"/>
      <c r="BU659" s="51"/>
      <c r="BV659" s="51"/>
      <c r="BW659" s="51"/>
      <c r="BX659" s="51"/>
      <c r="BY659" s="51"/>
      <c r="BZ659" s="51"/>
      <c r="CA659" s="51"/>
      <c r="CB659" s="51"/>
      <c r="CC659" s="51"/>
      <c r="CD659" s="51"/>
      <c r="CE659" s="51"/>
      <c r="CF659" s="51"/>
      <c r="CG659" s="51"/>
      <c r="CH659" s="51"/>
      <c r="CI659" s="51"/>
      <c r="CJ659" s="51"/>
      <c r="CK659" s="51"/>
      <c r="CL659" s="51"/>
      <c r="CM659" s="51"/>
      <c r="CN659" s="51"/>
      <c r="CO659" s="51"/>
      <c r="CP659" s="51"/>
      <c r="CQ659" s="51"/>
      <c r="CR659" s="51"/>
      <c r="CS659" s="51"/>
      <c r="CT659" s="51"/>
      <c r="CU659" s="51"/>
      <c r="CV659" s="51"/>
      <c r="CW659" s="51"/>
      <c r="CX659" s="51"/>
      <c r="CY659" s="51"/>
      <c r="CZ659" s="51"/>
      <c r="DA659" s="51"/>
      <c r="DB659" s="51"/>
      <c r="DC659" s="51"/>
      <c r="DD659" s="51"/>
      <c r="DE659" s="51"/>
      <c r="DF659" s="51"/>
      <c r="DG659" s="51"/>
    </row>
    <row r="660">
      <c r="A660" s="51"/>
      <c r="B660" s="136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1"/>
      <c r="BH660" s="51"/>
      <c r="BI660" s="51"/>
      <c r="BJ660" s="51"/>
      <c r="BK660" s="51"/>
      <c r="BL660" s="51"/>
      <c r="BM660" s="51"/>
      <c r="BN660" s="51"/>
      <c r="BO660" s="51"/>
      <c r="BP660" s="51"/>
      <c r="BQ660" s="51"/>
      <c r="BR660" s="51"/>
      <c r="BS660" s="51"/>
      <c r="BT660" s="51"/>
      <c r="BU660" s="51"/>
      <c r="BV660" s="51"/>
      <c r="BW660" s="51"/>
      <c r="BX660" s="51"/>
      <c r="BY660" s="51"/>
      <c r="BZ660" s="51"/>
      <c r="CA660" s="51"/>
      <c r="CB660" s="51"/>
      <c r="CC660" s="51"/>
      <c r="CD660" s="51"/>
      <c r="CE660" s="51"/>
      <c r="CF660" s="51"/>
      <c r="CG660" s="51"/>
      <c r="CH660" s="51"/>
      <c r="CI660" s="51"/>
      <c r="CJ660" s="51"/>
      <c r="CK660" s="51"/>
      <c r="CL660" s="51"/>
      <c r="CM660" s="51"/>
      <c r="CN660" s="51"/>
      <c r="CO660" s="51"/>
      <c r="CP660" s="51"/>
      <c r="CQ660" s="51"/>
      <c r="CR660" s="51"/>
      <c r="CS660" s="51"/>
      <c r="CT660" s="51"/>
      <c r="CU660" s="51"/>
      <c r="CV660" s="51"/>
      <c r="CW660" s="51"/>
      <c r="CX660" s="51"/>
      <c r="CY660" s="51"/>
      <c r="CZ660" s="51"/>
      <c r="DA660" s="51"/>
      <c r="DB660" s="51"/>
      <c r="DC660" s="51"/>
      <c r="DD660" s="51"/>
      <c r="DE660" s="51"/>
      <c r="DF660" s="51"/>
      <c r="DG660" s="51"/>
    </row>
    <row r="661">
      <c r="A661" s="51"/>
      <c r="B661" s="136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51"/>
      <c r="BH661" s="51"/>
      <c r="BI661" s="51"/>
      <c r="BJ661" s="51"/>
      <c r="BK661" s="51"/>
      <c r="BL661" s="51"/>
      <c r="BM661" s="51"/>
      <c r="BN661" s="51"/>
      <c r="BO661" s="51"/>
      <c r="BP661" s="51"/>
      <c r="BQ661" s="51"/>
      <c r="BR661" s="51"/>
      <c r="BS661" s="51"/>
      <c r="BT661" s="51"/>
      <c r="BU661" s="51"/>
      <c r="BV661" s="51"/>
      <c r="BW661" s="51"/>
      <c r="BX661" s="51"/>
      <c r="BY661" s="51"/>
      <c r="BZ661" s="51"/>
      <c r="CA661" s="51"/>
      <c r="CB661" s="51"/>
      <c r="CC661" s="51"/>
      <c r="CD661" s="51"/>
      <c r="CE661" s="51"/>
      <c r="CF661" s="51"/>
      <c r="CG661" s="51"/>
      <c r="CH661" s="51"/>
      <c r="CI661" s="51"/>
      <c r="CJ661" s="51"/>
      <c r="CK661" s="51"/>
      <c r="CL661" s="51"/>
      <c r="CM661" s="51"/>
      <c r="CN661" s="51"/>
      <c r="CO661" s="51"/>
      <c r="CP661" s="51"/>
      <c r="CQ661" s="51"/>
      <c r="CR661" s="51"/>
      <c r="CS661" s="51"/>
      <c r="CT661" s="51"/>
      <c r="CU661" s="51"/>
      <c r="CV661" s="51"/>
      <c r="CW661" s="51"/>
      <c r="CX661" s="51"/>
      <c r="CY661" s="51"/>
      <c r="CZ661" s="51"/>
      <c r="DA661" s="51"/>
      <c r="DB661" s="51"/>
      <c r="DC661" s="51"/>
      <c r="DD661" s="51"/>
      <c r="DE661" s="51"/>
      <c r="DF661" s="51"/>
      <c r="DG661" s="51"/>
    </row>
    <row r="662">
      <c r="A662" s="51"/>
      <c r="B662" s="136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51"/>
      <c r="BH662" s="51"/>
      <c r="BI662" s="51"/>
      <c r="BJ662" s="51"/>
      <c r="BK662" s="51"/>
      <c r="BL662" s="51"/>
      <c r="BM662" s="51"/>
      <c r="BN662" s="51"/>
      <c r="BO662" s="51"/>
      <c r="BP662" s="51"/>
      <c r="BQ662" s="51"/>
      <c r="BR662" s="51"/>
      <c r="BS662" s="51"/>
      <c r="BT662" s="51"/>
      <c r="BU662" s="51"/>
      <c r="BV662" s="51"/>
      <c r="BW662" s="51"/>
      <c r="BX662" s="51"/>
      <c r="BY662" s="51"/>
      <c r="BZ662" s="51"/>
      <c r="CA662" s="51"/>
      <c r="CB662" s="51"/>
      <c r="CC662" s="51"/>
      <c r="CD662" s="51"/>
      <c r="CE662" s="51"/>
      <c r="CF662" s="51"/>
      <c r="CG662" s="51"/>
      <c r="CH662" s="51"/>
      <c r="CI662" s="51"/>
      <c r="CJ662" s="51"/>
      <c r="CK662" s="51"/>
      <c r="CL662" s="51"/>
      <c r="CM662" s="51"/>
      <c r="CN662" s="51"/>
      <c r="CO662" s="51"/>
      <c r="CP662" s="51"/>
      <c r="CQ662" s="51"/>
      <c r="CR662" s="51"/>
      <c r="CS662" s="51"/>
      <c r="CT662" s="51"/>
      <c r="CU662" s="51"/>
      <c r="CV662" s="51"/>
      <c r="CW662" s="51"/>
      <c r="CX662" s="51"/>
      <c r="CY662" s="51"/>
      <c r="CZ662" s="51"/>
      <c r="DA662" s="51"/>
      <c r="DB662" s="51"/>
      <c r="DC662" s="51"/>
      <c r="DD662" s="51"/>
      <c r="DE662" s="51"/>
      <c r="DF662" s="51"/>
      <c r="DG662" s="51"/>
    </row>
    <row r="663">
      <c r="A663" s="51"/>
      <c r="B663" s="136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51"/>
      <c r="BL663" s="51"/>
      <c r="BM663" s="51"/>
      <c r="BN663" s="51"/>
      <c r="BO663" s="51"/>
      <c r="BP663" s="51"/>
      <c r="BQ663" s="51"/>
      <c r="BR663" s="51"/>
      <c r="BS663" s="51"/>
      <c r="BT663" s="51"/>
      <c r="BU663" s="51"/>
      <c r="BV663" s="51"/>
      <c r="BW663" s="51"/>
      <c r="BX663" s="51"/>
      <c r="BY663" s="51"/>
      <c r="BZ663" s="51"/>
      <c r="CA663" s="51"/>
      <c r="CB663" s="51"/>
      <c r="CC663" s="51"/>
      <c r="CD663" s="51"/>
      <c r="CE663" s="51"/>
      <c r="CF663" s="51"/>
      <c r="CG663" s="51"/>
      <c r="CH663" s="51"/>
      <c r="CI663" s="51"/>
      <c r="CJ663" s="51"/>
      <c r="CK663" s="51"/>
      <c r="CL663" s="51"/>
      <c r="CM663" s="51"/>
      <c r="CN663" s="51"/>
      <c r="CO663" s="51"/>
      <c r="CP663" s="51"/>
      <c r="CQ663" s="51"/>
      <c r="CR663" s="51"/>
      <c r="CS663" s="51"/>
      <c r="CT663" s="51"/>
      <c r="CU663" s="51"/>
      <c r="CV663" s="51"/>
      <c r="CW663" s="51"/>
      <c r="CX663" s="51"/>
      <c r="CY663" s="51"/>
      <c r="CZ663" s="51"/>
      <c r="DA663" s="51"/>
      <c r="DB663" s="51"/>
      <c r="DC663" s="51"/>
      <c r="DD663" s="51"/>
      <c r="DE663" s="51"/>
      <c r="DF663" s="51"/>
      <c r="DG663" s="51"/>
    </row>
    <row r="664">
      <c r="A664" s="51"/>
      <c r="B664" s="136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1"/>
      <c r="BH664" s="51"/>
      <c r="BI664" s="51"/>
      <c r="BJ664" s="51"/>
      <c r="BK664" s="51"/>
      <c r="BL664" s="51"/>
      <c r="BM664" s="51"/>
      <c r="BN664" s="51"/>
      <c r="BO664" s="51"/>
      <c r="BP664" s="51"/>
      <c r="BQ664" s="51"/>
      <c r="BR664" s="51"/>
      <c r="BS664" s="51"/>
      <c r="BT664" s="51"/>
      <c r="BU664" s="51"/>
      <c r="BV664" s="51"/>
      <c r="BW664" s="51"/>
      <c r="BX664" s="51"/>
      <c r="BY664" s="51"/>
      <c r="BZ664" s="51"/>
      <c r="CA664" s="51"/>
      <c r="CB664" s="51"/>
      <c r="CC664" s="51"/>
      <c r="CD664" s="51"/>
      <c r="CE664" s="51"/>
      <c r="CF664" s="51"/>
      <c r="CG664" s="51"/>
      <c r="CH664" s="51"/>
      <c r="CI664" s="51"/>
      <c r="CJ664" s="51"/>
      <c r="CK664" s="51"/>
      <c r="CL664" s="51"/>
      <c r="CM664" s="51"/>
      <c r="CN664" s="51"/>
      <c r="CO664" s="51"/>
      <c r="CP664" s="51"/>
      <c r="CQ664" s="51"/>
      <c r="CR664" s="51"/>
      <c r="CS664" s="51"/>
      <c r="CT664" s="51"/>
      <c r="CU664" s="51"/>
      <c r="CV664" s="51"/>
      <c r="CW664" s="51"/>
      <c r="CX664" s="51"/>
      <c r="CY664" s="51"/>
      <c r="CZ664" s="51"/>
      <c r="DA664" s="51"/>
      <c r="DB664" s="51"/>
      <c r="DC664" s="51"/>
      <c r="DD664" s="51"/>
      <c r="DE664" s="51"/>
      <c r="DF664" s="51"/>
      <c r="DG664" s="51"/>
    </row>
    <row r="665">
      <c r="A665" s="51"/>
      <c r="B665" s="136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  <c r="BH665" s="51"/>
      <c r="BI665" s="51"/>
      <c r="BJ665" s="51"/>
      <c r="BK665" s="51"/>
      <c r="BL665" s="51"/>
      <c r="BM665" s="51"/>
      <c r="BN665" s="51"/>
      <c r="BO665" s="51"/>
      <c r="BP665" s="51"/>
      <c r="BQ665" s="51"/>
      <c r="BR665" s="51"/>
      <c r="BS665" s="51"/>
      <c r="BT665" s="51"/>
      <c r="BU665" s="51"/>
      <c r="BV665" s="51"/>
      <c r="BW665" s="51"/>
      <c r="BX665" s="51"/>
      <c r="BY665" s="51"/>
      <c r="BZ665" s="51"/>
      <c r="CA665" s="51"/>
      <c r="CB665" s="51"/>
      <c r="CC665" s="51"/>
      <c r="CD665" s="51"/>
      <c r="CE665" s="51"/>
      <c r="CF665" s="51"/>
      <c r="CG665" s="51"/>
      <c r="CH665" s="51"/>
      <c r="CI665" s="51"/>
      <c r="CJ665" s="51"/>
      <c r="CK665" s="51"/>
      <c r="CL665" s="51"/>
      <c r="CM665" s="51"/>
      <c r="CN665" s="51"/>
      <c r="CO665" s="51"/>
      <c r="CP665" s="51"/>
      <c r="CQ665" s="51"/>
      <c r="CR665" s="51"/>
      <c r="CS665" s="51"/>
      <c r="CT665" s="51"/>
      <c r="CU665" s="51"/>
      <c r="CV665" s="51"/>
      <c r="CW665" s="51"/>
      <c r="CX665" s="51"/>
      <c r="CY665" s="51"/>
      <c r="CZ665" s="51"/>
      <c r="DA665" s="51"/>
      <c r="DB665" s="51"/>
      <c r="DC665" s="51"/>
      <c r="DD665" s="51"/>
      <c r="DE665" s="51"/>
      <c r="DF665" s="51"/>
      <c r="DG665" s="51"/>
    </row>
    <row r="666">
      <c r="A666" s="51"/>
      <c r="B666" s="136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1"/>
      <c r="BH666" s="51"/>
      <c r="BI666" s="51"/>
      <c r="BJ666" s="51"/>
      <c r="BK666" s="51"/>
      <c r="BL666" s="51"/>
      <c r="BM666" s="51"/>
      <c r="BN666" s="51"/>
      <c r="BO666" s="51"/>
      <c r="BP666" s="51"/>
      <c r="BQ666" s="51"/>
      <c r="BR666" s="51"/>
      <c r="BS666" s="51"/>
      <c r="BT666" s="51"/>
      <c r="BU666" s="51"/>
      <c r="BV666" s="51"/>
      <c r="BW666" s="51"/>
      <c r="BX666" s="51"/>
      <c r="BY666" s="51"/>
      <c r="BZ666" s="51"/>
      <c r="CA666" s="51"/>
      <c r="CB666" s="51"/>
      <c r="CC666" s="51"/>
      <c r="CD666" s="51"/>
      <c r="CE666" s="51"/>
      <c r="CF666" s="51"/>
      <c r="CG666" s="51"/>
      <c r="CH666" s="51"/>
      <c r="CI666" s="51"/>
      <c r="CJ666" s="51"/>
      <c r="CK666" s="51"/>
      <c r="CL666" s="51"/>
      <c r="CM666" s="51"/>
      <c r="CN666" s="51"/>
      <c r="CO666" s="51"/>
      <c r="CP666" s="51"/>
      <c r="CQ666" s="51"/>
      <c r="CR666" s="51"/>
      <c r="CS666" s="51"/>
      <c r="CT666" s="51"/>
      <c r="CU666" s="51"/>
      <c r="CV666" s="51"/>
      <c r="CW666" s="51"/>
      <c r="CX666" s="51"/>
      <c r="CY666" s="51"/>
      <c r="CZ666" s="51"/>
      <c r="DA666" s="51"/>
      <c r="DB666" s="51"/>
      <c r="DC666" s="51"/>
      <c r="DD666" s="51"/>
      <c r="DE666" s="51"/>
      <c r="DF666" s="51"/>
      <c r="DG666" s="51"/>
    </row>
    <row r="667">
      <c r="A667" s="51"/>
      <c r="B667" s="136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1"/>
      <c r="BH667" s="51"/>
      <c r="BI667" s="51"/>
      <c r="BJ667" s="51"/>
      <c r="BK667" s="51"/>
      <c r="BL667" s="51"/>
      <c r="BM667" s="51"/>
      <c r="BN667" s="51"/>
      <c r="BO667" s="51"/>
      <c r="BP667" s="51"/>
      <c r="BQ667" s="51"/>
      <c r="BR667" s="51"/>
      <c r="BS667" s="51"/>
      <c r="BT667" s="51"/>
      <c r="BU667" s="51"/>
      <c r="BV667" s="51"/>
      <c r="BW667" s="51"/>
      <c r="BX667" s="51"/>
      <c r="BY667" s="51"/>
      <c r="BZ667" s="51"/>
      <c r="CA667" s="51"/>
      <c r="CB667" s="51"/>
      <c r="CC667" s="51"/>
      <c r="CD667" s="51"/>
      <c r="CE667" s="51"/>
      <c r="CF667" s="51"/>
      <c r="CG667" s="51"/>
      <c r="CH667" s="51"/>
      <c r="CI667" s="51"/>
      <c r="CJ667" s="51"/>
      <c r="CK667" s="51"/>
      <c r="CL667" s="51"/>
      <c r="CM667" s="51"/>
      <c r="CN667" s="51"/>
      <c r="CO667" s="51"/>
      <c r="CP667" s="51"/>
      <c r="CQ667" s="51"/>
      <c r="CR667" s="51"/>
      <c r="CS667" s="51"/>
      <c r="CT667" s="51"/>
      <c r="CU667" s="51"/>
      <c r="CV667" s="51"/>
      <c r="CW667" s="51"/>
      <c r="CX667" s="51"/>
      <c r="CY667" s="51"/>
      <c r="CZ667" s="51"/>
      <c r="DA667" s="51"/>
      <c r="DB667" s="51"/>
      <c r="DC667" s="51"/>
      <c r="DD667" s="51"/>
      <c r="DE667" s="51"/>
      <c r="DF667" s="51"/>
      <c r="DG667" s="51"/>
    </row>
    <row r="668">
      <c r="A668" s="51"/>
      <c r="B668" s="136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1"/>
      <c r="BH668" s="51"/>
      <c r="BI668" s="51"/>
      <c r="BJ668" s="51"/>
      <c r="BK668" s="51"/>
      <c r="BL668" s="51"/>
      <c r="BM668" s="51"/>
      <c r="BN668" s="51"/>
      <c r="BO668" s="51"/>
      <c r="BP668" s="51"/>
      <c r="BQ668" s="51"/>
      <c r="BR668" s="51"/>
      <c r="BS668" s="51"/>
      <c r="BT668" s="51"/>
      <c r="BU668" s="51"/>
      <c r="BV668" s="51"/>
      <c r="BW668" s="51"/>
      <c r="BX668" s="51"/>
      <c r="BY668" s="51"/>
      <c r="BZ668" s="51"/>
      <c r="CA668" s="51"/>
      <c r="CB668" s="51"/>
      <c r="CC668" s="51"/>
      <c r="CD668" s="51"/>
      <c r="CE668" s="51"/>
      <c r="CF668" s="51"/>
      <c r="CG668" s="51"/>
      <c r="CH668" s="51"/>
      <c r="CI668" s="51"/>
      <c r="CJ668" s="51"/>
      <c r="CK668" s="51"/>
      <c r="CL668" s="51"/>
      <c r="CM668" s="51"/>
      <c r="CN668" s="51"/>
      <c r="CO668" s="51"/>
      <c r="CP668" s="51"/>
      <c r="CQ668" s="51"/>
      <c r="CR668" s="51"/>
      <c r="CS668" s="51"/>
      <c r="CT668" s="51"/>
      <c r="CU668" s="51"/>
      <c r="CV668" s="51"/>
      <c r="CW668" s="51"/>
      <c r="CX668" s="51"/>
      <c r="CY668" s="51"/>
      <c r="CZ668" s="51"/>
      <c r="DA668" s="51"/>
      <c r="DB668" s="51"/>
      <c r="DC668" s="51"/>
      <c r="DD668" s="51"/>
      <c r="DE668" s="51"/>
      <c r="DF668" s="51"/>
      <c r="DG668" s="51"/>
    </row>
    <row r="669">
      <c r="A669" s="51"/>
      <c r="B669" s="136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51"/>
      <c r="BL669" s="51"/>
      <c r="BM669" s="51"/>
      <c r="BN669" s="51"/>
      <c r="BO669" s="51"/>
      <c r="BP669" s="51"/>
      <c r="BQ669" s="51"/>
      <c r="BR669" s="51"/>
      <c r="BS669" s="51"/>
      <c r="BT669" s="51"/>
      <c r="BU669" s="51"/>
      <c r="BV669" s="51"/>
      <c r="BW669" s="51"/>
      <c r="BX669" s="51"/>
      <c r="BY669" s="51"/>
      <c r="BZ669" s="51"/>
      <c r="CA669" s="51"/>
      <c r="CB669" s="51"/>
      <c r="CC669" s="51"/>
      <c r="CD669" s="51"/>
      <c r="CE669" s="51"/>
      <c r="CF669" s="51"/>
      <c r="CG669" s="51"/>
      <c r="CH669" s="51"/>
      <c r="CI669" s="51"/>
      <c r="CJ669" s="51"/>
      <c r="CK669" s="51"/>
      <c r="CL669" s="51"/>
      <c r="CM669" s="51"/>
      <c r="CN669" s="51"/>
      <c r="CO669" s="51"/>
      <c r="CP669" s="51"/>
      <c r="CQ669" s="51"/>
      <c r="CR669" s="51"/>
      <c r="CS669" s="51"/>
      <c r="CT669" s="51"/>
      <c r="CU669" s="51"/>
      <c r="CV669" s="51"/>
      <c r="CW669" s="51"/>
      <c r="CX669" s="51"/>
      <c r="CY669" s="51"/>
      <c r="CZ669" s="51"/>
      <c r="DA669" s="51"/>
      <c r="DB669" s="51"/>
      <c r="DC669" s="51"/>
      <c r="DD669" s="51"/>
      <c r="DE669" s="51"/>
      <c r="DF669" s="51"/>
      <c r="DG669" s="51"/>
    </row>
    <row r="670">
      <c r="A670" s="51"/>
      <c r="B670" s="136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  <c r="BR670" s="51"/>
      <c r="BS670" s="51"/>
      <c r="BT670" s="51"/>
      <c r="BU670" s="51"/>
      <c r="BV670" s="51"/>
      <c r="BW670" s="51"/>
      <c r="BX670" s="51"/>
      <c r="BY670" s="51"/>
      <c r="BZ670" s="51"/>
      <c r="CA670" s="51"/>
      <c r="CB670" s="51"/>
      <c r="CC670" s="51"/>
      <c r="CD670" s="51"/>
      <c r="CE670" s="51"/>
      <c r="CF670" s="51"/>
      <c r="CG670" s="51"/>
      <c r="CH670" s="51"/>
      <c r="CI670" s="51"/>
      <c r="CJ670" s="51"/>
      <c r="CK670" s="51"/>
      <c r="CL670" s="51"/>
      <c r="CM670" s="51"/>
      <c r="CN670" s="51"/>
      <c r="CO670" s="51"/>
      <c r="CP670" s="51"/>
      <c r="CQ670" s="51"/>
      <c r="CR670" s="51"/>
      <c r="CS670" s="51"/>
      <c r="CT670" s="51"/>
      <c r="CU670" s="51"/>
      <c r="CV670" s="51"/>
      <c r="CW670" s="51"/>
      <c r="CX670" s="51"/>
      <c r="CY670" s="51"/>
      <c r="CZ670" s="51"/>
      <c r="DA670" s="51"/>
      <c r="DB670" s="51"/>
      <c r="DC670" s="51"/>
      <c r="DD670" s="51"/>
      <c r="DE670" s="51"/>
      <c r="DF670" s="51"/>
      <c r="DG670" s="51"/>
    </row>
    <row r="671">
      <c r="A671" s="51"/>
      <c r="B671" s="136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  <c r="BR671" s="51"/>
      <c r="BS671" s="51"/>
      <c r="BT671" s="51"/>
      <c r="BU671" s="51"/>
      <c r="BV671" s="51"/>
      <c r="BW671" s="51"/>
      <c r="BX671" s="51"/>
      <c r="BY671" s="51"/>
      <c r="BZ671" s="51"/>
      <c r="CA671" s="51"/>
      <c r="CB671" s="51"/>
      <c r="CC671" s="51"/>
      <c r="CD671" s="51"/>
      <c r="CE671" s="51"/>
      <c r="CF671" s="51"/>
      <c r="CG671" s="51"/>
      <c r="CH671" s="51"/>
      <c r="CI671" s="51"/>
      <c r="CJ671" s="51"/>
      <c r="CK671" s="51"/>
      <c r="CL671" s="51"/>
      <c r="CM671" s="51"/>
      <c r="CN671" s="51"/>
      <c r="CO671" s="51"/>
      <c r="CP671" s="51"/>
      <c r="CQ671" s="51"/>
      <c r="CR671" s="51"/>
      <c r="CS671" s="51"/>
      <c r="CT671" s="51"/>
      <c r="CU671" s="51"/>
      <c r="CV671" s="51"/>
      <c r="CW671" s="51"/>
      <c r="CX671" s="51"/>
      <c r="CY671" s="51"/>
      <c r="CZ671" s="51"/>
      <c r="DA671" s="51"/>
      <c r="DB671" s="51"/>
      <c r="DC671" s="51"/>
      <c r="DD671" s="51"/>
      <c r="DE671" s="51"/>
      <c r="DF671" s="51"/>
      <c r="DG671" s="51"/>
    </row>
    <row r="672">
      <c r="A672" s="51"/>
      <c r="B672" s="136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51"/>
      <c r="BL672" s="51"/>
      <c r="BM672" s="51"/>
      <c r="BN672" s="51"/>
      <c r="BO672" s="51"/>
      <c r="BP672" s="51"/>
      <c r="BQ672" s="51"/>
      <c r="BR672" s="51"/>
      <c r="BS672" s="51"/>
      <c r="BT672" s="51"/>
      <c r="BU672" s="51"/>
      <c r="BV672" s="51"/>
      <c r="BW672" s="51"/>
      <c r="BX672" s="51"/>
      <c r="BY672" s="51"/>
      <c r="BZ672" s="51"/>
      <c r="CA672" s="51"/>
      <c r="CB672" s="51"/>
      <c r="CC672" s="51"/>
      <c r="CD672" s="51"/>
      <c r="CE672" s="51"/>
      <c r="CF672" s="51"/>
      <c r="CG672" s="51"/>
      <c r="CH672" s="51"/>
      <c r="CI672" s="51"/>
      <c r="CJ672" s="51"/>
      <c r="CK672" s="51"/>
      <c r="CL672" s="51"/>
      <c r="CM672" s="51"/>
      <c r="CN672" s="51"/>
      <c r="CO672" s="51"/>
      <c r="CP672" s="51"/>
      <c r="CQ672" s="51"/>
      <c r="CR672" s="51"/>
      <c r="CS672" s="51"/>
      <c r="CT672" s="51"/>
      <c r="CU672" s="51"/>
      <c r="CV672" s="51"/>
      <c r="CW672" s="51"/>
      <c r="CX672" s="51"/>
      <c r="CY672" s="51"/>
      <c r="CZ672" s="51"/>
      <c r="DA672" s="51"/>
      <c r="DB672" s="51"/>
      <c r="DC672" s="51"/>
      <c r="DD672" s="51"/>
      <c r="DE672" s="51"/>
      <c r="DF672" s="51"/>
      <c r="DG672" s="51"/>
    </row>
    <row r="673">
      <c r="A673" s="51"/>
      <c r="B673" s="136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  <c r="BR673" s="51"/>
      <c r="BS673" s="51"/>
      <c r="BT673" s="51"/>
      <c r="BU673" s="51"/>
      <c r="BV673" s="51"/>
      <c r="BW673" s="51"/>
      <c r="BX673" s="51"/>
      <c r="BY673" s="51"/>
      <c r="BZ673" s="51"/>
      <c r="CA673" s="51"/>
      <c r="CB673" s="51"/>
      <c r="CC673" s="51"/>
      <c r="CD673" s="51"/>
      <c r="CE673" s="51"/>
      <c r="CF673" s="51"/>
      <c r="CG673" s="51"/>
      <c r="CH673" s="51"/>
      <c r="CI673" s="51"/>
      <c r="CJ673" s="51"/>
      <c r="CK673" s="51"/>
      <c r="CL673" s="51"/>
      <c r="CM673" s="51"/>
      <c r="CN673" s="51"/>
      <c r="CO673" s="51"/>
      <c r="CP673" s="51"/>
      <c r="CQ673" s="51"/>
      <c r="CR673" s="51"/>
      <c r="CS673" s="51"/>
      <c r="CT673" s="51"/>
      <c r="CU673" s="51"/>
      <c r="CV673" s="51"/>
      <c r="CW673" s="51"/>
      <c r="CX673" s="51"/>
      <c r="CY673" s="51"/>
      <c r="CZ673" s="51"/>
      <c r="DA673" s="51"/>
      <c r="DB673" s="51"/>
      <c r="DC673" s="51"/>
      <c r="DD673" s="51"/>
      <c r="DE673" s="51"/>
      <c r="DF673" s="51"/>
      <c r="DG673" s="51"/>
    </row>
    <row r="674">
      <c r="A674" s="51"/>
      <c r="B674" s="136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1"/>
      <c r="BH674" s="51"/>
      <c r="BI674" s="51"/>
      <c r="BJ674" s="51"/>
      <c r="BK674" s="51"/>
      <c r="BL674" s="51"/>
      <c r="BM674" s="51"/>
      <c r="BN674" s="51"/>
      <c r="BO674" s="51"/>
      <c r="BP674" s="51"/>
      <c r="BQ674" s="51"/>
      <c r="BR674" s="51"/>
      <c r="BS674" s="51"/>
      <c r="BT674" s="51"/>
      <c r="BU674" s="51"/>
      <c r="BV674" s="51"/>
      <c r="BW674" s="51"/>
      <c r="BX674" s="51"/>
      <c r="BY674" s="51"/>
      <c r="BZ674" s="51"/>
      <c r="CA674" s="51"/>
      <c r="CB674" s="51"/>
      <c r="CC674" s="51"/>
      <c r="CD674" s="51"/>
      <c r="CE674" s="51"/>
      <c r="CF674" s="51"/>
      <c r="CG674" s="51"/>
      <c r="CH674" s="51"/>
      <c r="CI674" s="51"/>
      <c r="CJ674" s="51"/>
      <c r="CK674" s="51"/>
      <c r="CL674" s="51"/>
      <c r="CM674" s="51"/>
      <c r="CN674" s="51"/>
      <c r="CO674" s="51"/>
      <c r="CP674" s="51"/>
      <c r="CQ674" s="51"/>
      <c r="CR674" s="51"/>
      <c r="CS674" s="51"/>
      <c r="CT674" s="51"/>
      <c r="CU674" s="51"/>
      <c r="CV674" s="51"/>
      <c r="CW674" s="51"/>
      <c r="CX674" s="51"/>
      <c r="CY674" s="51"/>
      <c r="CZ674" s="51"/>
      <c r="DA674" s="51"/>
      <c r="DB674" s="51"/>
      <c r="DC674" s="51"/>
      <c r="DD674" s="51"/>
      <c r="DE674" s="51"/>
      <c r="DF674" s="51"/>
      <c r="DG674" s="51"/>
    </row>
    <row r="675">
      <c r="A675" s="51"/>
      <c r="B675" s="136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51"/>
      <c r="BL675" s="51"/>
      <c r="BM675" s="51"/>
      <c r="BN675" s="51"/>
      <c r="BO675" s="51"/>
      <c r="BP675" s="51"/>
      <c r="BQ675" s="51"/>
      <c r="BR675" s="51"/>
      <c r="BS675" s="51"/>
      <c r="BT675" s="51"/>
      <c r="BU675" s="51"/>
      <c r="BV675" s="51"/>
      <c r="BW675" s="51"/>
      <c r="BX675" s="51"/>
      <c r="BY675" s="51"/>
      <c r="BZ675" s="51"/>
      <c r="CA675" s="51"/>
      <c r="CB675" s="51"/>
      <c r="CC675" s="51"/>
      <c r="CD675" s="51"/>
      <c r="CE675" s="51"/>
      <c r="CF675" s="51"/>
      <c r="CG675" s="51"/>
      <c r="CH675" s="51"/>
      <c r="CI675" s="51"/>
      <c r="CJ675" s="51"/>
      <c r="CK675" s="51"/>
      <c r="CL675" s="51"/>
      <c r="CM675" s="51"/>
      <c r="CN675" s="51"/>
      <c r="CO675" s="51"/>
      <c r="CP675" s="51"/>
      <c r="CQ675" s="51"/>
      <c r="CR675" s="51"/>
      <c r="CS675" s="51"/>
      <c r="CT675" s="51"/>
      <c r="CU675" s="51"/>
      <c r="CV675" s="51"/>
      <c r="CW675" s="51"/>
      <c r="CX675" s="51"/>
      <c r="CY675" s="51"/>
      <c r="CZ675" s="51"/>
      <c r="DA675" s="51"/>
      <c r="DB675" s="51"/>
      <c r="DC675" s="51"/>
      <c r="DD675" s="51"/>
      <c r="DE675" s="51"/>
      <c r="DF675" s="51"/>
      <c r="DG675" s="51"/>
    </row>
    <row r="676">
      <c r="A676" s="51"/>
      <c r="B676" s="136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51"/>
      <c r="BL676" s="51"/>
      <c r="BM676" s="51"/>
      <c r="BN676" s="51"/>
      <c r="BO676" s="51"/>
      <c r="BP676" s="51"/>
      <c r="BQ676" s="51"/>
      <c r="BR676" s="51"/>
      <c r="BS676" s="51"/>
      <c r="BT676" s="51"/>
      <c r="BU676" s="51"/>
      <c r="BV676" s="51"/>
      <c r="BW676" s="51"/>
      <c r="BX676" s="51"/>
      <c r="BY676" s="51"/>
      <c r="BZ676" s="51"/>
      <c r="CA676" s="51"/>
      <c r="CB676" s="51"/>
      <c r="CC676" s="51"/>
      <c r="CD676" s="51"/>
      <c r="CE676" s="51"/>
      <c r="CF676" s="51"/>
      <c r="CG676" s="51"/>
      <c r="CH676" s="51"/>
      <c r="CI676" s="51"/>
      <c r="CJ676" s="51"/>
      <c r="CK676" s="51"/>
      <c r="CL676" s="51"/>
      <c r="CM676" s="51"/>
      <c r="CN676" s="51"/>
      <c r="CO676" s="51"/>
      <c r="CP676" s="51"/>
      <c r="CQ676" s="51"/>
      <c r="CR676" s="51"/>
      <c r="CS676" s="51"/>
      <c r="CT676" s="51"/>
      <c r="CU676" s="51"/>
      <c r="CV676" s="51"/>
      <c r="CW676" s="51"/>
      <c r="CX676" s="51"/>
      <c r="CY676" s="51"/>
      <c r="CZ676" s="51"/>
      <c r="DA676" s="51"/>
      <c r="DB676" s="51"/>
      <c r="DC676" s="51"/>
      <c r="DD676" s="51"/>
      <c r="DE676" s="51"/>
      <c r="DF676" s="51"/>
      <c r="DG676" s="51"/>
    </row>
    <row r="677">
      <c r="A677" s="51"/>
      <c r="B677" s="136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51"/>
      <c r="BL677" s="51"/>
      <c r="BM677" s="51"/>
      <c r="BN677" s="51"/>
      <c r="BO677" s="51"/>
      <c r="BP677" s="51"/>
      <c r="BQ677" s="51"/>
      <c r="BR677" s="51"/>
      <c r="BS677" s="51"/>
      <c r="BT677" s="51"/>
      <c r="BU677" s="51"/>
      <c r="BV677" s="51"/>
      <c r="BW677" s="51"/>
      <c r="BX677" s="51"/>
      <c r="BY677" s="51"/>
      <c r="BZ677" s="51"/>
      <c r="CA677" s="51"/>
      <c r="CB677" s="51"/>
      <c r="CC677" s="51"/>
      <c r="CD677" s="51"/>
      <c r="CE677" s="51"/>
      <c r="CF677" s="51"/>
      <c r="CG677" s="51"/>
      <c r="CH677" s="51"/>
      <c r="CI677" s="51"/>
      <c r="CJ677" s="51"/>
      <c r="CK677" s="51"/>
      <c r="CL677" s="51"/>
      <c r="CM677" s="51"/>
      <c r="CN677" s="51"/>
      <c r="CO677" s="51"/>
      <c r="CP677" s="51"/>
      <c r="CQ677" s="51"/>
      <c r="CR677" s="51"/>
      <c r="CS677" s="51"/>
      <c r="CT677" s="51"/>
      <c r="CU677" s="51"/>
      <c r="CV677" s="51"/>
      <c r="CW677" s="51"/>
      <c r="CX677" s="51"/>
      <c r="CY677" s="51"/>
      <c r="CZ677" s="51"/>
      <c r="DA677" s="51"/>
      <c r="DB677" s="51"/>
      <c r="DC677" s="51"/>
      <c r="DD677" s="51"/>
      <c r="DE677" s="51"/>
      <c r="DF677" s="51"/>
      <c r="DG677" s="51"/>
    </row>
    <row r="678">
      <c r="A678" s="51"/>
      <c r="B678" s="136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  <c r="BR678" s="51"/>
      <c r="BS678" s="51"/>
      <c r="BT678" s="51"/>
      <c r="BU678" s="51"/>
      <c r="BV678" s="51"/>
      <c r="BW678" s="51"/>
      <c r="BX678" s="51"/>
      <c r="BY678" s="51"/>
      <c r="BZ678" s="51"/>
      <c r="CA678" s="51"/>
      <c r="CB678" s="51"/>
      <c r="CC678" s="51"/>
      <c r="CD678" s="51"/>
      <c r="CE678" s="51"/>
      <c r="CF678" s="51"/>
      <c r="CG678" s="51"/>
      <c r="CH678" s="51"/>
      <c r="CI678" s="51"/>
      <c r="CJ678" s="51"/>
      <c r="CK678" s="51"/>
      <c r="CL678" s="51"/>
      <c r="CM678" s="51"/>
      <c r="CN678" s="51"/>
      <c r="CO678" s="51"/>
      <c r="CP678" s="51"/>
      <c r="CQ678" s="51"/>
      <c r="CR678" s="51"/>
      <c r="CS678" s="51"/>
      <c r="CT678" s="51"/>
      <c r="CU678" s="51"/>
      <c r="CV678" s="51"/>
      <c r="CW678" s="51"/>
      <c r="CX678" s="51"/>
      <c r="CY678" s="51"/>
      <c r="CZ678" s="51"/>
      <c r="DA678" s="51"/>
      <c r="DB678" s="51"/>
      <c r="DC678" s="51"/>
      <c r="DD678" s="51"/>
      <c r="DE678" s="51"/>
      <c r="DF678" s="51"/>
      <c r="DG678" s="51"/>
    </row>
    <row r="679">
      <c r="A679" s="51"/>
      <c r="B679" s="136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1"/>
      <c r="BH679" s="51"/>
      <c r="BI679" s="51"/>
      <c r="BJ679" s="51"/>
      <c r="BK679" s="51"/>
      <c r="BL679" s="51"/>
      <c r="BM679" s="51"/>
      <c r="BN679" s="51"/>
      <c r="BO679" s="51"/>
      <c r="BP679" s="51"/>
      <c r="BQ679" s="51"/>
      <c r="BR679" s="51"/>
      <c r="BS679" s="51"/>
      <c r="BT679" s="51"/>
      <c r="BU679" s="51"/>
      <c r="BV679" s="51"/>
      <c r="BW679" s="51"/>
      <c r="BX679" s="51"/>
      <c r="BY679" s="51"/>
      <c r="BZ679" s="51"/>
      <c r="CA679" s="51"/>
      <c r="CB679" s="51"/>
      <c r="CC679" s="51"/>
      <c r="CD679" s="51"/>
      <c r="CE679" s="51"/>
      <c r="CF679" s="51"/>
      <c r="CG679" s="51"/>
      <c r="CH679" s="51"/>
      <c r="CI679" s="51"/>
      <c r="CJ679" s="51"/>
      <c r="CK679" s="51"/>
      <c r="CL679" s="51"/>
      <c r="CM679" s="51"/>
      <c r="CN679" s="51"/>
      <c r="CO679" s="51"/>
      <c r="CP679" s="51"/>
      <c r="CQ679" s="51"/>
      <c r="CR679" s="51"/>
      <c r="CS679" s="51"/>
      <c r="CT679" s="51"/>
      <c r="CU679" s="51"/>
      <c r="CV679" s="51"/>
      <c r="CW679" s="51"/>
      <c r="CX679" s="51"/>
      <c r="CY679" s="51"/>
      <c r="CZ679" s="51"/>
      <c r="DA679" s="51"/>
      <c r="DB679" s="51"/>
      <c r="DC679" s="51"/>
      <c r="DD679" s="51"/>
      <c r="DE679" s="51"/>
      <c r="DF679" s="51"/>
      <c r="DG679" s="51"/>
    </row>
    <row r="680">
      <c r="A680" s="51"/>
      <c r="B680" s="136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1"/>
      <c r="BH680" s="51"/>
      <c r="BI680" s="51"/>
      <c r="BJ680" s="51"/>
      <c r="BK680" s="51"/>
      <c r="BL680" s="51"/>
      <c r="BM680" s="51"/>
      <c r="BN680" s="51"/>
      <c r="BO680" s="51"/>
      <c r="BP680" s="51"/>
      <c r="BQ680" s="51"/>
      <c r="BR680" s="51"/>
      <c r="BS680" s="51"/>
      <c r="BT680" s="51"/>
      <c r="BU680" s="51"/>
      <c r="BV680" s="51"/>
      <c r="BW680" s="51"/>
      <c r="BX680" s="51"/>
      <c r="BY680" s="51"/>
      <c r="BZ680" s="51"/>
      <c r="CA680" s="51"/>
      <c r="CB680" s="51"/>
      <c r="CC680" s="51"/>
      <c r="CD680" s="51"/>
      <c r="CE680" s="51"/>
      <c r="CF680" s="51"/>
      <c r="CG680" s="51"/>
      <c r="CH680" s="51"/>
      <c r="CI680" s="51"/>
      <c r="CJ680" s="51"/>
      <c r="CK680" s="51"/>
      <c r="CL680" s="51"/>
      <c r="CM680" s="51"/>
      <c r="CN680" s="51"/>
      <c r="CO680" s="51"/>
      <c r="CP680" s="51"/>
      <c r="CQ680" s="51"/>
      <c r="CR680" s="51"/>
      <c r="CS680" s="51"/>
      <c r="CT680" s="51"/>
      <c r="CU680" s="51"/>
      <c r="CV680" s="51"/>
      <c r="CW680" s="51"/>
      <c r="CX680" s="51"/>
      <c r="CY680" s="51"/>
      <c r="CZ680" s="51"/>
      <c r="DA680" s="51"/>
      <c r="DB680" s="51"/>
      <c r="DC680" s="51"/>
      <c r="DD680" s="51"/>
      <c r="DE680" s="51"/>
      <c r="DF680" s="51"/>
      <c r="DG680" s="51"/>
    </row>
    <row r="681">
      <c r="A681" s="51"/>
      <c r="B681" s="136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1"/>
      <c r="BH681" s="51"/>
      <c r="BI681" s="51"/>
      <c r="BJ681" s="51"/>
      <c r="BK681" s="51"/>
      <c r="BL681" s="51"/>
      <c r="BM681" s="51"/>
      <c r="BN681" s="51"/>
      <c r="BO681" s="51"/>
      <c r="BP681" s="51"/>
      <c r="BQ681" s="51"/>
      <c r="BR681" s="51"/>
      <c r="BS681" s="51"/>
      <c r="BT681" s="51"/>
      <c r="BU681" s="51"/>
      <c r="BV681" s="51"/>
      <c r="BW681" s="51"/>
      <c r="BX681" s="51"/>
      <c r="BY681" s="51"/>
      <c r="BZ681" s="51"/>
      <c r="CA681" s="51"/>
      <c r="CB681" s="51"/>
      <c r="CC681" s="51"/>
      <c r="CD681" s="51"/>
      <c r="CE681" s="51"/>
      <c r="CF681" s="51"/>
      <c r="CG681" s="51"/>
      <c r="CH681" s="51"/>
      <c r="CI681" s="51"/>
      <c r="CJ681" s="51"/>
      <c r="CK681" s="51"/>
      <c r="CL681" s="51"/>
      <c r="CM681" s="51"/>
      <c r="CN681" s="51"/>
      <c r="CO681" s="51"/>
      <c r="CP681" s="51"/>
      <c r="CQ681" s="51"/>
      <c r="CR681" s="51"/>
      <c r="CS681" s="51"/>
      <c r="CT681" s="51"/>
      <c r="CU681" s="51"/>
      <c r="CV681" s="51"/>
      <c r="CW681" s="51"/>
      <c r="CX681" s="51"/>
      <c r="CY681" s="51"/>
      <c r="CZ681" s="51"/>
      <c r="DA681" s="51"/>
      <c r="DB681" s="51"/>
      <c r="DC681" s="51"/>
      <c r="DD681" s="51"/>
      <c r="DE681" s="51"/>
      <c r="DF681" s="51"/>
      <c r="DG681" s="51"/>
    </row>
    <row r="682">
      <c r="A682" s="51"/>
      <c r="B682" s="136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51"/>
      <c r="BH682" s="51"/>
      <c r="BI682" s="51"/>
      <c r="BJ682" s="51"/>
      <c r="BK682" s="51"/>
      <c r="BL682" s="51"/>
      <c r="BM682" s="51"/>
      <c r="BN682" s="51"/>
      <c r="BO682" s="51"/>
      <c r="BP682" s="51"/>
      <c r="BQ682" s="51"/>
      <c r="BR682" s="51"/>
      <c r="BS682" s="51"/>
      <c r="BT682" s="51"/>
      <c r="BU682" s="51"/>
      <c r="BV682" s="51"/>
      <c r="BW682" s="51"/>
      <c r="BX682" s="51"/>
      <c r="BY682" s="51"/>
      <c r="BZ682" s="51"/>
      <c r="CA682" s="51"/>
      <c r="CB682" s="51"/>
      <c r="CC682" s="51"/>
      <c r="CD682" s="51"/>
      <c r="CE682" s="51"/>
      <c r="CF682" s="51"/>
      <c r="CG682" s="51"/>
      <c r="CH682" s="51"/>
      <c r="CI682" s="51"/>
      <c r="CJ682" s="51"/>
      <c r="CK682" s="51"/>
      <c r="CL682" s="51"/>
      <c r="CM682" s="51"/>
      <c r="CN682" s="51"/>
      <c r="CO682" s="51"/>
      <c r="CP682" s="51"/>
      <c r="CQ682" s="51"/>
      <c r="CR682" s="51"/>
      <c r="CS682" s="51"/>
      <c r="CT682" s="51"/>
      <c r="CU682" s="51"/>
      <c r="CV682" s="51"/>
      <c r="CW682" s="51"/>
      <c r="CX682" s="51"/>
      <c r="CY682" s="51"/>
      <c r="CZ682" s="51"/>
      <c r="DA682" s="51"/>
      <c r="DB682" s="51"/>
      <c r="DC682" s="51"/>
      <c r="DD682" s="51"/>
      <c r="DE682" s="51"/>
      <c r="DF682" s="51"/>
      <c r="DG682" s="51"/>
    </row>
    <row r="683">
      <c r="A683" s="51"/>
      <c r="B683" s="136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51"/>
      <c r="BH683" s="51"/>
      <c r="BI683" s="51"/>
      <c r="BJ683" s="51"/>
      <c r="BK683" s="51"/>
      <c r="BL683" s="51"/>
      <c r="BM683" s="51"/>
      <c r="BN683" s="51"/>
      <c r="BO683" s="51"/>
      <c r="BP683" s="51"/>
      <c r="BQ683" s="51"/>
      <c r="BR683" s="51"/>
      <c r="BS683" s="51"/>
      <c r="BT683" s="51"/>
      <c r="BU683" s="51"/>
      <c r="BV683" s="51"/>
      <c r="BW683" s="51"/>
      <c r="BX683" s="51"/>
      <c r="BY683" s="51"/>
      <c r="BZ683" s="51"/>
      <c r="CA683" s="51"/>
      <c r="CB683" s="51"/>
      <c r="CC683" s="51"/>
      <c r="CD683" s="51"/>
      <c r="CE683" s="51"/>
      <c r="CF683" s="51"/>
      <c r="CG683" s="51"/>
      <c r="CH683" s="51"/>
      <c r="CI683" s="51"/>
      <c r="CJ683" s="51"/>
      <c r="CK683" s="51"/>
      <c r="CL683" s="51"/>
      <c r="CM683" s="51"/>
      <c r="CN683" s="51"/>
      <c r="CO683" s="51"/>
      <c r="CP683" s="51"/>
      <c r="CQ683" s="51"/>
      <c r="CR683" s="51"/>
      <c r="CS683" s="51"/>
      <c r="CT683" s="51"/>
      <c r="CU683" s="51"/>
      <c r="CV683" s="51"/>
      <c r="CW683" s="51"/>
      <c r="CX683" s="51"/>
      <c r="CY683" s="51"/>
      <c r="CZ683" s="51"/>
      <c r="DA683" s="51"/>
      <c r="DB683" s="51"/>
      <c r="DC683" s="51"/>
      <c r="DD683" s="51"/>
      <c r="DE683" s="51"/>
      <c r="DF683" s="51"/>
      <c r="DG683" s="51"/>
    </row>
    <row r="684">
      <c r="A684" s="51"/>
      <c r="B684" s="136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51"/>
      <c r="BH684" s="51"/>
      <c r="BI684" s="51"/>
      <c r="BJ684" s="51"/>
      <c r="BK684" s="51"/>
      <c r="BL684" s="51"/>
      <c r="BM684" s="51"/>
      <c r="BN684" s="51"/>
      <c r="BO684" s="51"/>
      <c r="BP684" s="51"/>
      <c r="BQ684" s="51"/>
      <c r="BR684" s="51"/>
      <c r="BS684" s="51"/>
      <c r="BT684" s="51"/>
      <c r="BU684" s="51"/>
      <c r="BV684" s="51"/>
      <c r="BW684" s="51"/>
      <c r="BX684" s="51"/>
      <c r="BY684" s="51"/>
      <c r="BZ684" s="51"/>
      <c r="CA684" s="51"/>
      <c r="CB684" s="51"/>
      <c r="CC684" s="51"/>
      <c r="CD684" s="51"/>
      <c r="CE684" s="51"/>
      <c r="CF684" s="51"/>
      <c r="CG684" s="51"/>
      <c r="CH684" s="51"/>
      <c r="CI684" s="51"/>
      <c r="CJ684" s="51"/>
      <c r="CK684" s="51"/>
      <c r="CL684" s="51"/>
      <c r="CM684" s="51"/>
      <c r="CN684" s="51"/>
      <c r="CO684" s="51"/>
      <c r="CP684" s="51"/>
      <c r="CQ684" s="51"/>
      <c r="CR684" s="51"/>
      <c r="CS684" s="51"/>
      <c r="CT684" s="51"/>
      <c r="CU684" s="51"/>
      <c r="CV684" s="51"/>
      <c r="CW684" s="51"/>
      <c r="CX684" s="51"/>
      <c r="CY684" s="51"/>
      <c r="CZ684" s="51"/>
      <c r="DA684" s="51"/>
      <c r="DB684" s="51"/>
      <c r="DC684" s="51"/>
      <c r="DD684" s="51"/>
      <c r="DE684" s="51"/>
      <c r="DF684" s="51"/>
      <c r="DG684" s="51"/>
    </row>
    <row r="685">
      <c r="A685" s="51"/>
      <c r="B685" s="136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51"/>
      <c r="BH685" s="51"/>
      <c r="BI685" s="51"/>
      <c r="BJ685" s="51"/>
      <c r="BK685" s="51"/>
      <c r="BL685" s="51"/>
      <c r="BM685" s="51"/>
      <c r="BN685" s="51"/>
      <c r="BO685" s="51"/>
      <c r="BP685" s="51"/>
      <c r="BQ685" s="51"/>
      <c r="BR685" s="51"/>
      <c r="BS685" s="51"/>
      <c r="BT685" s="51"/>
      <c r="BU685" s="51"/>
      <c r="BV685" s="51"/>
      <c r="BW685" s="51"/>
      <c r="BX685" s="51"/>
      <c r="BY685" s="51"/>
      <c r="BZ685" s="51"/>
      <c r="CA685" s="51"/>
      <c r="CB685" s="51"/>
      <c r="CC685" s="51"/>
      <c r="CD685" s="51"/>
      <c r="CE685" s="51"/>
      <c r="CF685" s="51"/>
      <c r="CG685" s="51"/>
      <c r="CH685" s="51"/>
      <c r="CI685" s="51"/>
      <c r="CJ685" s="51"/>
      <c r="CK685" s="51"/>
      <c r="CL685" s="51"/>
      <c r="CM685" s="51"/>
      <c r="CN685" s="51"/>
      <c r="CO685" s="51"/>
      <c r="CP685" s="51"/>
      <c r="CQ685" s="51"/>
      <c r="CR685" s="51"/>
      <c r="CS685" s="51"/>
      <c r="CT685" s="51"/>
      <c r="CU685" s="51"/>
      <c r="CV685" s="51"/>
      <c r="CW685" s="51"/>
      <c r="CX685" s="51"/>
      <c r="CY685" s="51"/>
      <c r="CZ685" s="51"/>
      <c r="DA685" s="51"/>
      <c r="DB685" s="51"/>
      <c r="DC685" s="51"/>
      <c r="DD685" s="51"/>
      <c r="DE685" s="51"/>
      <c r="DF685" s="51"/>
      <c r="DG685" s="51"/>
    </row>
    <row r="686">
      <c r="A686" s="51"/>
      <c r="B686" s="136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51"/>
      <c r="BH686" s="51"/>
      <c r="BI686" s="51"/>
      <c r="BJ686" s="51"/>
      <c r="BK686" s="51"/>
      <c r="BL686" s="51"/>
      <c r="BM686" s="51"/>
      <c r="BN686" s="51"/>
      <c r="BO686" s="51"/>
      <c r="BP686" s="51"/>
      <c r="BQ686" s="51"/>
      <c r="BR686" s="51"/>
      <c r="BS686" s="51"/>
      <c r="BT686" s="51"/>
      <c r="BU686" s="51"/>
      <c r="BV686" s="51"/>
      <c r="BW686" s="51"/>
      <c r="BX686" s="51"/>
      <c r="BY686" s="51"/>
      <c r="BZ686" s="51"/>
      <c r="CA686" s="51"/>
      <c r="CB686" s="51"/>
      <c r="CC686" s="51"/>
      <c r="CD686" s="51"/>
      <c r="CE686" s="51"/>
      <c r="CF686" s="51"/>
      <c r="CG686" s="51"/>
      <c r="CH686" s="51"/>
      <c r="CI686" s="51"/>
      <c r="CJ686" s="51"/>
      <c r="CK686" s="51"/>
      <c r="CL686" s="51"/>
      <c r="CM686" s="51"/>
      <c r="CN686" s="51"/>
      <c r="CO686" s="51"/>
      <c r="CP686" s="51"/>
      <c r="CQ686" s="51"/>
      <c r="CR686" s="51"/>
      <c r="CS686" s="51"/>
      <c r="CT686" s="51"/>
      <c r="CU686" s="51"/>
      <c r="CV686" s="51"/>
      <c r="CW686" s="51"/>
      <c r="CX686" s="51"/>
      <c r="CY686" s="51"/>
      <c r="CZ686" s="51"/>
      <c r="DA686" s="51"/>
      <c r="DB686" s="51"/>
      <c r="DC686" s="51"/>
      <c r="DD686" s="51"/>
      <c r="DE686" s="51"/>
      <c r="DF686" s="51"/>
      <c r="DG686" s="51"/>
    </row>
    <row r="687">
      <c r="A687" s="51"/>
      <c r="B687" s="136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51"/>
      <c r="BH687" s="51"/>
      <c r="BI687" s="51"/>
      <c r="BJ687" s="51"/>
      <c r="BK687" s="51"/>
      <c r="BL687" s="51"/>
      <c r="BM687" s="51"/>
      <c r="BN687" s="51"/>
      <c r="BO687" s="51"/>
      <c r="BP687" s="51"/>
      <c r="BQ687" s="51"/>
      <c r="BR687" s="51"/>
      <c r="BS687" s="51"/>
      <c r="BT687" s="51"/>
      <c r="BU687" s="51"/>
      <c r="BV687" s="51"/>
      <c r="BW687" s="51"/>
      <c r="BX687" s="51"/>
      <c r="BY687" s="51"/>
      <c r="BZ687" s="51"/>
      <c r="CA687" s="51"/>
      <c r="CB687" s="51"/>
      <c r="CC687" s="51"/>
      <c r="CD687" s="51"/>
      <c r="CE687" s="51"/>
      <c r="CF687" s="51"/>
      <c r="CG687" s="51"/>
      <c r="CH687" s="51"/>
      <c r="CI687" s="51"/>
      <c r="CJ687" s="51"/>
      <c r="CK687" s="51"/>
      <c r="CL687" s="51"/>
      <c r="CM687" s="51"/>
      <c r="CN687" s="51"/>
      <c r="CO687" s="51"/>
      <c r="CP687" s="51"/>
      <c r="CQ687" s="51"/>
      <c r="CR687" s="51"/>
      <c r="CS687" s="51"/>
      <c r="CT687" s="51"/>
      <c r="CU687" s="51"/>
      <c r="CV687" s="51"/>
      <c r="CW687" s="51"/>
      <c r="CX687" s="51"/>
      <c r="CY687" s="51"/>
      <c r="CZ687" s="51"/>
      <c r="DA687" s="51"/>
      <c r="DB687" s="51"/>
      <c r="DC687" s="51"/>
      <c r="DD687" s="51"/>
      <c r="DE687" s="51"/>
      <c r="DF687" s="51"/>
      <c r="DG687" s="51"/>
    </row>
    <row r="688">
      <c r="A688" s="51"/>
      <c r="B688" s="136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51"/>
      <c r="BH688" s="51"/>
      <c r="BI688" s="51"/>
      <c r="BJ688" s="51"/>
      <c r="BK688" s="51"/>
      <c r="BL688" s="51"/>
      <c r="BM688" s="51"/>
      <c r="BN688" s="51"/>
      <c r="BO688" s="51"/>
      <c r="BP688" s="51"/>
      <c r="BQ688" s="51"/>
      <c r="BR688" s="51"/>
      <c r="BS688" s="51"/>
      <c r="BT688" s="51"/>
      <c r="BU688" s="51"/>
      <c r="BV688" s="51"/>
      <c r="BW688" s="51"/>
      <c r="BX688" s="51"/>
      <c r="BY688" s="51"/>
      <c r="BZ688" s="51"/>
      <c r="CA688" s="51"/>
      <c r="CB688" s="51"/>
      <c r="CC688" s="51"/>
      <c r="CD688" s="51"/>
      <c r="CE688" s="51"/>
      <c r="CF688" s="51"/>
      <c r="CG688" s="51"/>
      <c r="CH688" s="51"/>
      <c r="CI688" s="51"/>
      <c r="CJ688" s="51"/>
      <c r="CK688" s="51"/>
      <c r="CL688" s="51"/>
      <c r="CM688" s="51"/>
      <c r="CN688" s="51"/>
      <c r="CO688" s="51"/>
      <c r="CP688" s="51"/>
      <c r="CQ688" s="51"/>
      <c r="CR688" s="51"/>
      <c r="CS688" s="51"/>
      <c r="CT688" s="51"/>
      <c r="CU688" s="51"/>
      <c r="CV688" s="51"/>
      <c r="CW688" s="51"/>
      <c r="CX688" s="51"/>
      <c r="CY688" s="51"/>
      <c r="CZ688" s="51"/>
      <c r="DA688" s="51"/>
      <c r="DB688" s="51"/>
      <c r="DC688" s="51"/>
      <c r="DD688" s="51"/>
      <c r="DE688" s="51"/>
      <c r="DF688" s="51"/>
      <c r="DG688" s="51"/>
    </row>
    <row r="689">
      <c r="A689" s="51"/>
      <c r="B689" s="136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51"/>
      <c r="BH689" s="51"/>
      <c r="BI689" s="51"/>
      <c r="BJ689" s="51"/>
      <c r="BK689" s="51"/>
      <c r="BL689" s="51"/>
      <c r="BM689" s="51"/>
      <c r="BN689" s="51"/>
      <c r="BO689" s="51"/>
      <c r="BP689" s="51"/>
      <c r="BQ689" s="51"/>
      <c r="BR689" s="51"/>
      <c r="BS689" s="51"/>
      <c r="BT689" s="51"/>
      <c r="BU689" s="51"/>
      <c r="BV689" s="51"/>
      <c r="BW689" s="51"/>
      <c r="BX689" s="51"/>
      <c r="BY689" s="51"/>
      <c r="BZ689" s="51"/>
      <c r="CA689" s="51"/>
      <c r="CB689" s="51"/>
      <c r="CC689" s="51"/>
      <c r="CD689" s="51"/>
      <c r="CE689" s="51"/>
      <c r="CF689" s="51"/>
      <c r="CG689" s="51"/>
      <c r="CH689" s="51"/>
      <c r="CI689" s="51"/>
      <c r="CJ689" s="51"/>
      <c r="CK689" s="51"/>
      <c r="CL689" s="51"/>
      <c r="CM689" s="51"/>
      <c r="CN689" s="51"/>
      <c r="CO689" s="51"/>
      <c r="CP689" s="51"/>
      <c r="CQ689" s="51"/>
      <c r="CR689" s="51"/>
      <c r="CS689" s="51"/>
      <c r="CT689" s="51"/>
      <c r="CU689" s="51"/>
      <c r="CV689" s="51"/>
      <c r="CW689" s="51"/>
      <c r="CX689" s="51"/>
      <c r="CY689" s="51"/>
      <c r="CZ689" s="51"/>
      <c r="DA689" s="51"/>
      <c r="DB689" s="51"/>
      <c r="DC689" s="51"/>
      <c r="DD689" s="51"/>
      <c r="DE689" s="51"/>
      <c r="DF689" s="51"/>
      <c r="DG689" s="51"/>
    </row>
    <row r="690">
      <c r="A690" s="51"/>
      <c r="B690" s="136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1"/>
      <c r="BH690" s="51"/>
      <c r="BI690" s="51"/>
      <c r="BJ690" s="51"/>
      <c r="BK690" s="51"/>
      <c r="BL690" s="51"/>
      <c r="BM690" s="51"/>
      <c r="BN690" s="51"/>
      <c r="BO690" s="51"/>
      <c r="BP690" s="51"/>
      <c r="BQ690" s="51"/>
      <c r="BR690" s="51"/>
      <c r="BS690" s="51"/>
      <c r="BT690" s="51"/>
      <c r="BU690" s="51"/>
      <c r="BV690" s="51"/>
      <c r="BW690" s="51"/>
      <c r="BX690" s="51"/>
      <c r="BY690" s="51"/>
      <c r="BZ690" s="51"/>
      <c r="CA690" s="51"/>
      <c r="CB690" s="51"/>
      <c r="CC690" s="51"/>
      <c r="CD690" s="51"/>
      <c r="CE690" s="51"/>
      <c r="CF690" s="51"/>
      <c r="CG690" s="51"/>
      <c r="CH690" s="51"/>
      <c r="CI690" s="51"/>
      <c r="CJ690" s="51"/>
      <c r="CK690" s="51"/>
      <c r="CL690" s="51"/>
      <c r="CM690" s="51"/>
      <c r="CN690" s="51"/>
      <c r="CO690" s="51"/>
      <c r="CP690" s="51"/>
      <c r="CQ690" s="51"/>
      <c r="CR690" s="51"/>
      <c r="CS690" s="51"/>
      <c r="CT690" s="51"/>
      <c r="CU690" s="51"/>
      <c r="CV690" s="51"/>
      <c r="CW690" s="51"/>
      <c r="CX690" s="51"/>
      <c r="CY690" s="51"/>
      <c r="CZ690" s="51"/>
      <c r="DA690" s="51"/>
      <c r="DB690" s="51"/>
      <c r="DC690" s="51"/>
      <c r="DD690" s="51"/>
      <c r="DE690" s="51"/>
      <c r="DF690" s="51"/>
      <c r="DG690" s="51"/>
    </row>
    <row r="691">
      <c r="A691" s="51"/>
      <c r="B691" s="136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51"/>
      <c r="BH691" s="51"/>
      <c r="BI691" s="51"/>
      <c r="BJ691" s="51"/>
      <c r="BK691" s="51"/>
      <c r="BL691" s="51"/>
      <c r="BM691" s="51"/>
      <c r="BN691" s="51"/>
      <c r="BO691" s="51"/>
      <c r="BP691" s="51"/>
      <c r="BQ691" s="51"/>
      <c r="BR691" s="51"/>
      <c r="BS691" s="51"/>
      <c r="BT691" s="51"/>
      <c r="BU691" s="51"/>
      <c r="BV691" s="51"/>
      <c r="BW691" s="51"/>
      <c r="BX691" s="51"/>
      <c r="BY691" s="51"/>
      <c r="BZ691" s="51"/>
      <c r="CA691" s="51"/>
      <c r="CB691" s="51"/>
      <c r="CC691" s="51"/>
      <c r="CD691" s="51"/>
      <c r="CE691" s="51"/>
      <c r="CF691" s="51"/>
      <c r="CG691" s="51"/>
      <c r="CH691" s="51"/>
      <c r="CI691" s="51"/>
      <c r="CJ691" s="51"/>
      <c r="CK691" s="51"/>
      <c r="CL691" s="51"/>
      <c r="CM691" s="51"/>
      <c r="CN691" s="51"/>
      <c r="CO691" s="51"/>
      <c r="CP691" s="51"/>
      <c r="CQ691" s="51"/>
      <c r="CR691" s="51"/>
      <c r="CS691" s="51"/>
      <c r="CT691" s="51"/>
      <c r="CU691" s="51"/>
      <c r="CV691" s="51"/>
      <c r="CW691" s="51"/>
      <c r="CX691" s="51"/>
      <c r="CY691" s="51"/>
      <c r="CZ691" s="51"/>
      <c r="DA691" s="51"/>
      <c r="DB691" s="51"/>
      <c r="DC691" s="51"/>
      <c r="DD691" s="51"/>
      <c r="DE691" s="51"/>
      <c r="DF691" s="51"/>
      <c r="DG691" s="51"/>
    </row>
    <row r="692">
      <c r="A692" s="51"/>
      <c r="B692" s="136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51"/>
      <c r="BH692" s="51"/>
      <c r="BI692" s="51"/>
      <c r="BJ692" s="51"/>
      <c r="BK692" s="51"/>
      <c r="BL692" s="51"/>
      <c r="BM692" s="51"/>
      <c r="BN692" s="51"/>
      <c r="BO692" s="51"/>
      <c r="BP692" s="51"/>
      <c r="BQ692" s="51"/>
      <c r="BR692" s="51"/>
      <c r="BS692" s="51"/>
      <c r="BT692" s="51"/>
      <c r="BU692" s="51"/>
      <c r="BV692" s="51"/>
      <c r="BW692" s="51"/>
      <c r="BX692" s="51"/>
      <c r="BY692" s="51"/>
      <c r="BZ692" s="51"/>
      <c r="CA692" s="51"/>
      <c r="CB692" s="51"/>
      <c r="CC692" s="51"/>
      <c r="CD692" s="51"/>
      <c r="CE692" s="51"/>
      <c r="CF692" s="51"/>
      <c r="CG692" s="51"/>
      <c r="CH692" s="51"/>
      <c r="CI692" s="51"/>
      <c r="CJ692" s="51"/>
      <c r="CK692" s="51"/>
      <c r="CL692" s="51"/>
      <c r="CM692" s="51"/>
      <c r="CN692" s="51"/>
      <c r="CO692" s="51"/>
      <c r="CP692" s="51"/>
      <c r="CQ692" s="51"/>
      <c r="CR692" s="51"/>
      <c r="CS692" s="51"/>
      <c r="CT692" s="51"/>
      <c r="CU692" s="51"/>
      <c r="CV692" s="51"/>
      <c r="CW692" s="51"/>
      <c r="CX692" s="51"/>
      <c r="CY692" s="51"/>
      <c r="CZ692" s="51"/>
      <c r="DA692" s="51"/>
      <c r="DB692" s="51"/>
      <c r="DC692" s="51"/>
      <c r="DD692" s="51"/>
      <c r="DE692" s="51"/>
      <c r="DF692" s="51"/>
      <c r="DG692" s="51"/>
    </row>
    <row r="693">
      <c r="A693" s="51"/>
      <c r="B693" s="136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51"/>
      <c r="BH693" s="51"/>
      <c r="BI693" s="51"/>
      <c r="BJ693" s="51"/>
      <c r="BK693" s="51"/>
      <c r="BL693" s="51"/>
      <c r="BM693" s="51"/>
      <c r="BN693" s="51"/>
      <c r="BO693" s="51"/>
      <c r="BP693" s="51"/>
      <c r="BQ693" s="51"/>
      <c r="BR693" s="51"/>
      <c r="BS693" s="51"/>
      <c r="BT693" s="51"/>
      <c r="BU693" s="51"/>
      <c r="BV693" s="51"/>
      <c r="BW693" s="51"/>
      <c r="BX693" s="51"/>
      <c r="BY693" s="51"/>
      <c r="BZ693" s="51"/>
      <c r="CA693" s="51"/>
      <c r="CB693" s="51"/>
      <c r="CC693" s="51"/>
      <c r="CD693" s="51"/>
      <c r="CE693" s="51"/>
      <c r="CF693" s="51"/>
      <c r="CG693" s="51"/>
      <c r="CH693" s="51"/>
      <c r="CI693" s="51"/>
      <c r="CJ693" s="51"/>
      <c r="CK693" s="51"/>
      <c r="CL693" s="51"/>
      <c r="CM693" s="51"/>
      <c r="CN693" s="51"/>
      <c r="CO693" s="51"/>
      <c r="CP693" s="51"/>
      <c r="CQ693" s="51"/>
      <c r="CR693" s="51"/>
      <c r="CS693" s="51"/>
      <c r="CT693" s="51"/>
      <c r="CU693" s="51"/>
      <c r="CV693" s="51"/>
      <c r="CW693" s="51"/>
      <c r="CX693" s="51"/>
      <c r="CY693" s="51"/>
      <c r="CZ693" s="51"/>
      <c r="DA693" s="51"/>
      <c r="DB693" s="51"/>
      <c r="DC693" s="51"/>
      <c r="DD693" s="51"/>
      <c r="DE693" s="51"/>
      <c r="DF693" s="51"/>
      <c r="DG693" s="51"/>
    </row>
    <row r="694">
      <c r="A694" s="51"/>
      <c r="B694" s="136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51"/>
      <c r="BH694" s="51"/>
      <c r="BI694" s="51"/>
      <c r="BJ694" s="51"/>
      <c r="BK694" s="51"/>
      <c r="BL694" s="51"/>
      <c r="BM694" s="51"/>
      <c r="BN694" s="51"/>
      <c r="BO694" s="51"/>
      <c r="BP694" s="51"/>
      <c r="BQ694" s="51"/>
      <c r="BR694" s="51"/>
      <c r="BS694" s="51"/>
      <c r="BT694" s="51"/>
      <c r="BU694" s="51"/>
      <c r="BV694" s="51"/>
      <c r="BW694" s="51"/>
      <c r="BX694" s="51"/>
      <c r="BY694" s="51"/>
      <c r="BZ694" s="51"/>
      <c r="CA694" s="51"/>
      <c r="CB694" s="51"/>
      <c r="CC694" s="51"/>
      <c r="CD694" s="51"/>
      <c r="CE694" s="51"/>
      <c r="CF694" s="51"/>
      <c r="CG694" s="51"/>
      <c r="CH694" s="51"/>
      <c r="CI694" s="51"/>
      <c r="CJ694" s="51"/>
      <c r="CK694" s="51"/>
      <c r="CL694" s="51"/>
      <c r="CM694" s="51"/>
      <c r="CN694" s="51"/>
      <c r="CO694" s="51"/>
      <c r="CP694" s="51"/>
      <c r="CQ694" s="51"/>
      <c r="CR694" s="51"/>
      <c r="CS694" s="51"/>
      <c r="CT694" s="51"/>
      <c r="CU694" s="51"/>
      <c r="CV694" s="51"/>
      <c r="CW694" s="51"/>
      <c r="CX694" s="51"/>
      <c r="CY694" s="51"/>
      <c r="CZ694" s="51"/>
      <c r="DA694" s="51"/>
      <c r="DB694" s="51"/>
      <c r="DC694" s="51"/>
      <c r="DD694" s="51"/>
      <c r="DE694" s="51"/>
      <c r="DF694" s="51"/>
      <c r="DG694" s="51"/>
    </row>
    <row r="695">
      <c r="A695" s="51"/>
      <c r="B695" s="136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51"/>
      <c r="BH695" s="51"/>
      <c r="BI695" s="51"/>
      <c r="BJ695" s="51"/>
      <c r="BK695" s="51"/>
      <c r="BL695" s="51"/>
      <c r="BM695" s="51"/>
      <c r="BN695" s="51"/>
      <c r="BO695" s="51"/>
      <c r="BP695" s="51"/>
      <c r="BQ695" s="51"/>
      <c r="BR695" s="51"/>
      <c r="BS695" s="51"/>
      <c r="BT695" s="51"/>
      <c r="BU695" s="51"/>
      <c r="BV695" s="51"/>
      <c r="BW695" s="51"/>
      <c r="BX695" s="51"/>
      <c r="BY695" s="51"/>
      <c r="BZ695" s="51"/>
      <c r="CA695" s="51"/>
      <c r="CB695" s="51"/>
      <c r="CC695" s="51"/>
      <c r="CD695" s="51"/>
      <c r="CE695" s="51"/>
      <c r="CF695" s="51"/>
      <c r="CG695" s="51"/>
      <c r="CH695" s="51"/>
      <c r="CI695" s="51"/>
      <c r="CJ695" s="51"/>
      <c r="CK695" s="51"/>
      <c r="CL695" s="51"/>
      <c r="CM695" s="51"/>
      <c r="CN695" s="51"/>
      <c r="CO695" s="51"/>
      <c r="CP695" s="51"/>
      <c r="CQ695" s="51"/>
      <c r="CR695" s="51"/>
      <c r="CS695" s="51"/>
      <c r="CT695" s="51"/>
      <c r="CU695" s="51"/>
      <c r="CV695" s="51"/>
      <c r="CW695" s="51"/>
      <c r="CX695" s="51"/>
      <c r="CY695" s="51"/>
      <c r="CZ695" s="51"/>
      <c r="DA695" s="51"/>
      <c r="DB695" s="51"/>
      <c r="DC695" s="51"/>
      <c r="DD695" s="51"/>
      <c r="DE695" s="51"/>
      <c r="DF695" s="51"/>
      <c r="DG695" s="51"/>
    </row>
    <row r="696">
      <c r="A696" s="51"/>
      <c r="B696" s="136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51"/>
      <c r="BH696" s="51"/>
      <c r="BI696" s="51"/>
      <c r="BJ696" s="51"/>
      <c r="BK696" s="51"/>
      <c r="BL696" s="51"/>
      <c r="BM696" s="51"/>
      <c r="BN696" s="51"/>
      <c r="BO696" s="51"/>
      <c r="BP696" s="51"/>
      <c r="BQ696" s="51"/>
      <c r="BR696" s="51"/>
      <c r="BS696" s="51"/>
      <c r="BT696" s="51"/>
      <c r="BU696" s="51"/>
      <c r="BV696" s="51"/>
      <c r="BW696" s="51"/>
      <c r="BX696" s="51"/>
      <c r="BY696" s="51"/>
      <c r="BZ696" s="51"/>
      <c r="CA696" s="51"/>
      <c r="CB696" s="51"/>
      <c r="CC696" s="51"/>
      <c r="CD696" s="51"/>
      <c r="CE696" s="51"/>
      <c r="CF696" s="51"/>
      <c r="CG696" s="51"/>
      <c r="CH696" s="51"/>
      <c r="CI696" s="51"/>
      <c r="CJ696" s="51"/>
      <c r="CK696" s="51"/>
      <c r="CL696" s="51"/>
      <c r="CM696" s="51"/>
      <c r="CN696" s="51"/>
      <c r="CO696" s="51"/>
      <c r="CP696" s="51"/>
      <c r="CQ696" s="51"/>
      <c r="CR696" s="51"/>
      <c r="CS696" s="51"/>
      <c r="CT696" s="51"/>
      <c r="CU696" s="51"/>
      <c r="CV696" s="51"/>
      <c r="CW696" s="51"/>
      <c r="CX696" s="51"/>
      <c r="CY696" s="51"/>
      <c r="CZ696" s="51"/>
      <c r="DA696" s="51"/>
      <c r="DB696" s="51"/>
      <c r="DC696" s="51"/>
      <c r="DD696" s="51"/>
      <c r="DE696" s="51"/>
      <c r="DF696" s="51"/>
      <c r="DG696" s="51"/>
    </row>
    <row r="697">
      <c r="A697" s="51"/>
      <c r="B697" s="136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1"/>
      <c r="BH697" s="51"/>
      <c r="BI697" s="51"/>
      <c r="BJ697" s="51"/>
      <c r="BK697" s="51"/>
      <c r="BL697" s="51"/>
      <c r="BM697" s="51"/>
      <c r="BN697" s="51"/>
      <c r="BO697" s="51"/>
      <c r="BP697" s="51"/>
      <c r="BQ697" s="51"/>
      <c r="BR697" s="51"/>
      <c r="BS697" s="51"/>
      <c r="BT697" s="51"/>
      <c r="BU697" s="51"/>
      <c r="BV697" s="51"/>
      <c r="BW697" s="51"/>
      <c r="BX697" s="51"/>
      <c r="BY697" s="51"/>
      <c r="BZ697" s="51"/>
      <c r="CA697" s="51"/>
      <c r="CB697" s="51"/>
      <c r="CC697" s="51"/>
      <c r="CD697" s="51"/>
      <c r="CE697" s="51"/>
      <c r="CF697" s="51"/>
      <c r="CG697" s="51"/>
      <c r="CH697" s="51"/>
      <c r="CI697" s="51"/>
      <c r="CJ697" s="51"/>
      <c r="CK697" s="51"/>
      <c r="CL697" s="51"/>
      <c r="CM697" s="51"/>
      <c r="CN697" s="51"/>
      <c r="CO697" s="51"/>
      <c r="CP697" s="51"/>
      <c r="CQ697" s="51"/>
      <c r="CR697" s="51"/>
      <c r="CS697" s="51"/>
      <c r="CT697" s="51"/>
      <c r="CU697" s="51"/>
      <c r="CV697" s="51"/>
      <c r="CW697" s="51"/>
      <c r="CX697" s="51"/>
      <c r="CY697" s="51"/>
      <c r="CZ697" s="51"/>
      <c r="DA697" s="51"/>
      <c r="DB697" s="51"/>
      <c r="DC697" s="51"/>
      <c r="DD697" s="51"/>
      <c r="DE697" s="51"/>
      <c r="DF697" s="51"/>
      <c r="DG697" s="51"/>
    </row>
    <row r="698">
      <c r="A698" s="51"/>
      <c r="B698" s="136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51"/>
      <c r="BH698" s="51"/>
      <c r="BI698" s="51"/>
      <c r="BJ698" s="51"/>
      <c r="BK698" s="51"/>
      <c r="BL698" s="51"/>
      <c r="BM698" s="51"/>
      <c r="BN698" s="51"/>
      <c r="BO698" s="51"/>
      <c r="BP698" s="51"/>
      <c r="BQ698" s="51"/>
      <c r="BR698" s="51"/>
      <c r="BS698" s="51"/>
      <c r="BT698" s="51"/>
      <c r="BU698" s="51"/>
      <c r="BV698" s="51"/>
      <c r="BW698" s="51"/>
      <c r="BX698" s="51"/>
      <c r="BY698" s="51"/>
      <c r="BZ698" s="51"/>
      <c r="CA698" s="51"/>
      <c r="CB698" s="51"/>
      <c r="CC698" s="51"/>
      <c r="CD698" s="51"/>
      <c r="CE698" s="51"/>
      <c r="CF698" s="51"/>
      <c r="CG698" s="51"/>
      <c r="CH698" s="51"/>
      <c r="CI698" s="51"/>
      <c r="CJ698" s="51"/>
      <c r="CK698" s="51"/>
      <c r="CL698" s="51"/>
      <c r="CM698" s="51"/>
      <c r="CN698" s="51"/>
      <c r="CO698" s="51"/>
      <c r="CP698" s="51"/>
      <c r="CQ698" s="51"/>
      <c r="CR698" s="51"/>
      <c r="CS698" s="51"/>
      <c r="CT698" s="51"/>
      <c r="CU698" s="51"/>
      <c r="CV698" s="51"/>
      <c r="CW698" s="51"/>
      <c r="CX698" s="51"/>
      <c r="CY698" s="51"/>
      <c r="CZ698" s="51"/>
      <c r="DA698" s="51"/>
      <c r="DB698" s="51"/>
      <c r="DC698" s="51"/>
      <c r="DD698" s="51"/>
      <c r="DE698" s="51"/>
      <c r="DF698" s="51"/>
      <c r="DG698" s="51"/>
    </row>
    <row r="699">
      <c r="A699" s="51"/>
      <c r="B699" s="136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51"/>
      <c r="BH699" s="51"/>
      <c r="BI699" s="51"/>
      <c r="BJ699" s="51"/>
      <c r="BK699" s="51"/>
      <c r="BL699" s="51"/>
      <c r="BM699" s="51"/>
      <c r="BN699" s="51"/>
      <c r="BO699" s="51"/>
      <c r="BP699" s="51"/>
      <c r="BQ699" s="51"/>
      <c r="BR699" s="51"/>
      <c r="BS699" s="51"/>
      <c r="BT699" s="51"/>
      <c r="BU699" s="51"/>
      <c r="BV699" s="51"/>
      <c r="BW699" s="51"/>
      <c r="BX699" s="51"/>
      <c r="BY699" s="51"/>
      <c r="BZ699" s="51"/>
      <c r="CA699" s="51"/>
      <c r="CB699" s="51"/>
      <c r="CC699" s="51"/>
      <c r="CD699" s="51"/>
      <c r="CE699" s="51"/>
      <c r="CF699" s="51"/>
      <c r="CG699" s="51"/>
      <c r="CH699" s="51"/>
      <c r="CI699" s="51"/>
      <c r="CJ699" s="51"/>
      <c r="CK699" s="51"/>
      <c r="CL699" s="51"/>
      <c r="CM699" s="51"/>
      <c r="CN699" s="51"/>
      <c r="CO699" s="51"/>
      <c r="CP699" s="51"/>
      <c r="CQ699" s="51"/>
      <c r="CR699" s="51"/>
      <c r="CS699" s="51"/>
      <c r="CT699" s="51"/>
      <c r="CU699" s="51"/>
      <c r="CV699" s="51"/>
      <c r="CW699" s="51"/>
      <c r="CX699" s="51"/>
      <c r="CY699" s="51"/>
      <c r="CZ699" s="51"/>
      <c r="DA699" s="51"/>
      <c r="DB699" s="51"/>
      <c r="DC699" s="51"/>
      <c r="DD699" s="51"/>
      <c r="DE699" s="51"/>
      <c r="DF699" s="51"/>
      <c r="DG699" s="51"/>
    </row>
    <row r="700">
      <c r="A700" s="51"/>
      <c r="B700" s="136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51"/>
      <c r="BH700" s="51"/>
      <c r="BI700" s="51"/>
      <c r="BJ700" s="51"/>
      <c r="BK700" s="51"/>
      <c r="BL700" s="51"/>
      <c r="BM700" s="51"/>
      <c r="BN700" s="51"/>
      <c r="BO700" s="51"/>
      <c r="BP700" s="51"/>
      <c r="BQ700" s="51"/>
      <c r="BR700" s="51"/>
      <c r="BS700" s="51"/>
      <c r="BT700" s="51"/>
      <c r="BU700" s="51"/>
      <c r="BV700" s="51"/>
      <c r="BW700" s="51"/>
      <c r="BX700" s="51"/>
      <c r="BY700" s="51"/>
      <c r="BZ700" s="51"/>
      <c r="CA700" s="51"/>
      <c r="CB700" s="51"/>
      <c r="CC700" s="51"/>
      <c r="CD700" s="51"/>
      <c r="CE700" s="51"/>
      <c r="CF700" s="51"/>
      <c r="CG700" s="51"/>
      <c r="CH700" s="51"/>
      <c r="CI700" s="51"/>
      <c r="CJ700" s="51"/>
      <c r="CK700" s="51"/>
      <c r="CL700" s="51"/>
      <c r="CM700" s="51"/>
      <c r="CN700" s="51"/>
      <c r="CO700" s="51"/>
      <c r="CP700" s="51"/>
      <c r="CQ700" s="51"/>
      <c r="CR700" s="51"/>
      <c r="CS700" s="51"/>
      <c r="CT700" s="51"/>
      <c r="CU700" s="51"/>
      <c r="CV700" s="51"/>
      <c r="CW700" s="51"/>
      <c r="CX700" s="51"/>
      <c r="CY700" s="51"/>
      <c r="CZ700" s="51"/>
      <c r="DA700" s="51"/>
      <c r="DB700" s="51"/>
      <c r="DC700" s="51"/>
      <c r="DD700" s="51"/>
      <c r="DE700" s="51"/>
      <c r="DF700" s="51"/>
      <c r="DG700" s="51"/>
    </row>
    <row r="701">
      <c r="A701" s="51"/>
      <c r="B701" s="136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51"/>
      <c r="BH701" s="51"/>
      <c r="BI701" s="51"/>
      <c r="BJ701" s="51"/>
      <c r="BK701" s="51"/>
      <c r="BL701" s="51"/>
      <c r="BM701" s="51"/>
      <c r="BN701" s="51"/>
      <c r="BO701" s="51"/>
      <c r="BP701" s="51"/>
      <c r="BQ701" s="51"/>
      <c r="BR701" s="51"/>
      <c r="BS701" s="51"/>
      <c r="BT701" s="51"/>
      <c r="BU701" s="51"/>
      <c r="BV701" s="51"/>
      <c r="BW701" s="51"/>
      <c r="BX701" s="51"/>
      <c r="BY701" s="51"/>
      <c r="BZ701" s="51"/>
      <c r="CA701" s="51"/>
      <c r="CB701" s="51"/>
      <c r="CC701" s="51"/>
      <c r="CD701" s="51"/>
      <c r="CE701" s="51"/>
      <c r="CF701" s="51"/>
      <c r="CG701" s="51"/>
      <c r="CH701" s="51"/>
      <c r="CI701" s="51"/>
      <c r="CJ701" s="51"/>
      <c r="CK701" s="51"/>
      <c r="CL701" s="51"/>
      <c r="CM701" s="51"/>
      <c r="CN701" s="51"/>
      <c r="CO701" s="51"/>
      <c r="CP701" s="51"/>
      <c r="CQ701" s="51"/>
      <c r="CR701" s="51"/>
      <c r="CS701" s="51"/>
      <c r="CT701" s="51"/>
      <c r="CU701" s="51"/>
      <c r="CV701" s="51"/>
      <c r="CW701" s="51"/>
      <c r="CX701" s="51"/>
      <c r="CY701" s="51"/>
      <c r="CZ701" s="51"/>
      <c r="DA701" s="51"/>
      <c r="DB701" s="51"/>
      <c r="DC701" s="51"/>
      <c r="DD701" s="51"/>
      <c r="DE701" s="51"/>
      <c r="DF701" s="51"/>
      <c r="DG701" s="51"/>
    </row>
    <row r="702">
      <c r="A702" s="51"/>
      <c r="B702" s="136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51"/>
      <c r="BH702" s="51"/>
      <c r="BI702" s="51"/>
      <c r="BJ702" s="51"/>
      <c r="BK702" s="51"/>
      <c r="BL702" s="51"/>
      <c r="BM702" s="51"/>
      <c r="BN702" s="51"/>
      <c r="BO702" s="51"/>
      <c r="BP702" s="51"/>
      <c r="BQ702" s="51"/>
      <c r="BR702" s="51"/>
      <c r="BS702" s="51"/>
      <c r="BT702" s="51"/>
      <c r="BU702" s="51"/>
      <c r="BV702" s="51"/>
      <c r="BW702" s="51"/>
      <c r="BX702" s="51"/>
      <c r="BY702" s="51"/>
      <c r="BZ702" s="51"/>
      <c r="CA702" s="51"/>
      <c r="CB702" s="51"/>
      <c r="CC702" s="51"/>
      <c r="CD702" s="51"/>
      <c r="CE702" s="51"/>
      <c r="CF702" s="51"/>
      <c r="CG702" s="51"/>
      <c r="CH702" s="51"/>
      <c r="CI702" s="51"/>
      <c r="CJ702" s="51"/>
      <c r="CK702" s="51"/>
      <c r="CL702" s="51"/>
      <c r="CM702" s="51"/>
      <c r="CN702" s="51"/>
      <c r="CO702" s="51"/>
      <c r="CP702" s="51"/>
      <c r="CQ702" s="51"/>
      <c r="CR702" s="51"/>
      <c r="CS702" s="51"/>
      <c r="CT702" s="51"/>
      <c r="CU702" s="51"/>
      <c r="CV702" s="51"/>
      <c r="CW702" s="51"/>
      <c r="CX702" s="51"/>
      <c r="CY702" s="51"/>
      <c r="CZ702" s="51"/>
      <c r="DA702" s="51"/>
      <c r="DB702" s="51"/>
      <c r="DC702" s="51"/>
      <c r="DD702" s="51"/>
      <c r="DE702" s="51"/>
      <c r="DF702" s="51"/>
      <c r="DG702" s="51"/>
    </row>
    <row r="703">
      <c r="A703" s="51"/>
      <c r="B703" s="136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51"/>
      <c r="BH703" s="51"/>
      <c r="BI703" s="51"/>
      <c r="BJ703" s="51"/>
      <c r="BK703" s="51"/>
      <c r="BL703" s="51"/>
      <c r="BM703" s="51"/>
      <c r="BN703" s="51"/>
      <c r="BO703" s="51"/>
      <c r="BP703" s="51"/>
      <c r="BQ703" s="51"/>
      <c r="BR703" s="51"/>
      <c r="BS703" s="51"/>
      <c r="BT703" s="51"/>
      <c r="BU703" s="51"/>
      <c r="BV703" s="51"/>
      <c r="BW703" s="51"/>
      <c r="BX703" s="51"/>
      <c r="BY703" s="51"/>
      <c r="BZ703" s="51"/>
      <c r="CA703" s="51"/>
      <c r="CB703" s="51"/>
      <c r="CC703" s="51"/>
      <c r="CD703" s="51"/>
      <c r="CE703" s="51"/>
      <c r="CF703" s="51"/>
      <c r="CG703" s="51"/>
      <c r="CH703" s="51"/>
      <c r="CI703" s="51"/>
      <c r="CJ703" s="51"/>
      <c r="CK703" s="51"/>
      <c r="CL703" s="51"/>
      <c r="CM703" s="51"/>
      <c r="CN703" s="51"/>
      <c r="CO703" s="51"/>
      <c r="CP703" s="51"/>
      <c r="CQ703" s="51"/>
      <c r="CR703" s="51"/>
      <c r="CS703" s="51"/>
      <c r="CT703" s="51"/>
      <c r="CU703" s="51"/>
      <c r="CV703" s="51"/>
      <c r="CW703" s="51"/>
      <c r="CX703" s="51"/>
      <c r="CY703" s="51"/>
      <c r="CZ703" s="51"/>
      <c r="DA703" s="51"/>
      <c r="DB703" s="51"/>
      <c r="DC703" s="51"/>
      <c r="DD703" s="51"/>
      <c r="DE703" s="51"/>
      <c r="DF703" s="51"/>
      <c r="DG703" s="51"/>
    </row>
    <row r="704">
      <c r="A704" s="51"/>
      <c r="B704" s="136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51"/>
      <c r="BH704" s="51"/>
      <c r="BI704" s="51"/>
      <c r="BJ704" s="51"/>
      <c r="BK704" s="51"/>
      <c r="BL704" s="51"/>
      <c r="BM704" s="51"/>
      <c r="BN704" s="51"/>
      <c r="BO704" s="51"/>
      <c r="BP704" s="51"/>
      <c r="BQ704" s="51"/>
      <c r="BR704" s="51"/>
      <c r="BS704" s="51"/>
      <c r="BT704" s="51"/>
      <c r="BU704" s="51"/>
      <c r="BV704" s="51"/>
      <c r="BW704" s="51"/>
      <c r="BX704" s="51"/>
      <c r="BY704" s="51"/>
      <c r="BZ704" s="51"/>
      <c r="CA704" s="51"/>
      <c r="CB704" s="51"/>
      <c r="CC704" s="51"/>
      <c r="CD704" s="51"/>
      <c r="CE704" s="51"/>
      <c r="CF704" s="51"/>
      <c r="CG704" s="51"/>
      <c r="CH704" s="51"/>
      <c r="CI704" s="51"/>
      <c r="CJ704" s="51"/>
      <c r="CK704" s="51"/>
      <c r="CL704" s="51"/>
      <c r="CM704" s="51"/>
      <c r="CN704" s="51"/>
      <c r="CO704" s="51"/>
      <c r="CP704" s="51"/>
      <c r="CQ704" s="51"/>
      <c r="CR704" s="51"/>
      <c r="CS704" s="51"/>
      <c r="CT704" s="51"/>
      <c r="CU704" s="51"/>
      <c r="CV704" s="51"/>
      <c r="CW704" s="51"/>
      <c r="CX704" s="51"/>
      <c r="CY704" s="51"/>
      <c r="CZ704" s="51"/>
      <c r="DA704" s="51"/>
      <c r="DB704" s="51"/>
      <c r="DC704" s="51"/>
      <c r="DD704" s="51"/>
      <c r="DE704" s="51"/>
      <c r="DF704" s="51"/>
      <c r="DG704" s="51"/>
    </row>
    <row r="705">
      <c r="A705" s="51"/>
      <c r="B705" s="136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51"/>
      <c r="BH705" s="51"/>
      <c r="BI705" s="51"/>
      <c r="BJ705" s="51"/>
      <c r="BK705" s="51"/>
      <c r="BL705" s="51"/>
      <c r="BM705" s="51"/>
      <c r="BN705" s="51"/>
      <c r="BO705" s="51"/>
      <c r="BP705" s="51"/>
      <c r="BQ705" s="51"/>
      <c r="BR705" s="51"/>
      <c r="BS705" s="51"/>
      <c r="BT705" s="51"/>
      <c r="BU705" s="51"/>
      <c r="BV705" s="51"/>
      <c r="BW705" s="51"/>
      <c r="BX705" s="51"/>
      <c r="BY705" s="51"/>
      <c r="BZ705" s="51"/>
      <c r="CA705" s="51"/>
      <c r="CB705" s="51"/>
      <c r="CC705" s="51"/>
      <c r="CD705" s="51"/>
      <c r="CE705" s="51"/>
      <c r="CF705" s="51"/>
      <c r="CG705" s="51"/>
      <c r="CH705" s="51"/>
      <c r="CI705" s="51"/>
      <c r="CJ705" s="51"/>
      <c r="CK705" s="51"/>
      <c r="CL705" s="51"/>
      <c r="CM705" s="51"/>
      <c r="CN705" s="51"/>
      <c r="CO705" s="51"/>
      <c r="CP705" s="51"/>
      <c r="CQ705" s="51"/>
      <c r="CR705" s="51"/>
      <c r="CS705" s="51"/>
      <c r="CT705" s="51"/>
      <c r="CU705" s="51"/>
      <c r="CV705" s="51"/>
      <c r="CW705" s="51"/>
      <c r="CX705" s="51"/>
      <c r="CY705" s="51"/>
      <c r="CZ705" s="51"/>
      <c r="DA705" s="51"/>
      <c r="DB705" s="51"/>
      <c r="DC705" s="51"/>
      <c r="DD705" s="51"/>
      <c r="DE705" s="51"/>
      <c r="DF705" s="51"/>
      <c r="DG705" s="51"/>
    </row>
    <row r="706">
      <c r="A706" s="51"/>
      <c r="B706" s="136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/>
      <c r="BB706" s="51"/>
      <c r="BC706" s="51"/>
      <c r="BD706" s="51"/>
      <c r="BE706" s="51"/>
      <c r="BF706" s="51"/>
      <c r="BG706" s="51"/>
      <c r="BH706" s="51"/>
      <c r="BI706" s="51"/>
      <c r="BJ706" s="51"/>
      <c r="BK706" s="51"/>
      <c r="BL706" s="51"/>
      <c r="BM706" s="51"/>
      <c r="BN706" s="51"/>
      <c r="BO706" s="51"/>
      <c r="BP706" s="51"/>
      <c r="BQ706" s="51"/>
      <c r="BR706" s="51"/>
      <c r="BS706" s="51"/>
      <c r="BT706" s="51"/>
      <c r="BU706" s="51"/>
      <c r="BV706" s="51"/>
      <c r="BW706" s="51"/>
      <c r="BX706" s="51"/>
      <c r="BY706" s="51"/>
      <c r="BZ706" s="51"/>
      <c r="CA706" s="51"/>
      <c r="CB706" s="51"/>
      <c r="CC706" s="51"/>
      <c r="CD706" s="51"/>
      <c r="CE706" s="51"/>
      <c r="CF706" s="51"/>
      <c r="CG706" s="51"/>
      <c r="CH706" s="51"/>
      <c r="CI706" s="51"/>
      <c r="CJ706" s="51"/>
      <c r="CK706" s="51"/>
      <c r="CL706" s="51"/>
      <c r="CM706" s="51"/>
      <c r="CN706" s="51"/>
      <c r="CO706" s="51"/>
      <c r="CP706" s="51"/>
      <c r="CQ706" s="51"/>
      <c r="CR706" s="51"/>
      <c r="CS706" s="51"/>
      <c r="CT706" s="51"/>
      <c r="CU706" s="51"/>
      <c r="CV706" s="51"/>
      <c r="CW706" s="51"/>
      <c r="CX706" s="51"/>
      <c r="CY706" s="51"/>
      <c r="CZ706" s="51"/>
      <c r="DA706" s="51"/>
      <c r="DB706" s="51"/>
      <c r="DC706" s="51"/>
      <c r="DD706" s="51"/>
      <c r="DE706" s="51"/>
      <c r="DF706" s="51"/>
      <c r="DG706" s="51"/>
    </row>
    <row r="707">
      <c r="A707" s="51"/>
      <c r="B707" s="136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51"/>
      <c r="BH707" s="51"/>
      <c r="BI707" s="51"/>
      <c r="BJ707" s="51"/>
      <c r="BK707" s="51"/>
      <c r="BL707" s="51"/>
      <c r="BM707" s="51"/>
      <c r="BN707" s="51"/>
      <c r="BO707" s="51"/>
      <c r="BP707" s="51"/>
      <c r="BQ707" s="51"/>
      <c r="BR707" s="51"/>
      <c r="BS707" s="51"/>
      <c r="BT707" s="51"/>
      <c r="BU707" s="51"/>
      <c r="BV707" s="51"/>
      <c r="BW707" s="51"/>
      <c r="BX707" s="51"/>
      <c r="BY707" s="51"/>
      <c r="BZ707" s="51"/>
      <c r="CA707" s="51"/>
      <c r="CB707" s="51"/>
      <c r="CC707" s="51"/>
      <c r="CD707" s="51"/>
      <c r="CE707" s="51"/>
      <c r="CF707" s="51"/>
      <c r="CG707" s="51"/>
      <c r="CH707" s="51"/>
      <c r="CI707" s="51"/>
      <c r="CJ707" s="51"/>
      <c r="CK707" s="51"/>
      <c r="CL707" s="51"/>
      <c r="CM707" s="51"/>
      <c r="CN707" s="51"/>
      <c r="CO707" s="51"/>
      <c r="CP707" s="51"/>
      <c r="CQ707" s="51"/>
      <c r="CR707" s="51"/>
      <c r="CS707" s="51"/>
      <c r="CT707" s="51"/>
      <c r="CU707" s="51"/>
      <c r="CV707" s="51"/>
      <c r="CW707" s="51"/>
      <c r="CX707" s="51"/>
      <c r="CY707" s="51"/>
      <c r="CZ707" s="51"/>
      <c r="DA707" s="51"/>
      <c r="DB707" s="51"/>
      <c r="DC707" s="51"/>
      <c r="DD707" s="51"/>
      <c r="DE707" s="51"/>
      <c r="DF707" s="51"/>
      <c r="DG707" s="51"/>
    </row>
    <row r="708">
      <c r="A708" s="51"/>
      <c r="B708" s="136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51"/>
      <c r="BL708" s="51"/>
      <c r="BM708" s="51"/>
      <c r="BN708" s="51"/>
      <c r="BO708" s="51"/>
      <c r="BP708" s="51"/>
      <c r="BQ708" s="51"/>
      <c r="BR708" s="51"/>
      <c r="BS708" s="51"/>
      <c r="BT708" s="51"/>
      <c r="BU708" s="51"/>
      <c r="BV708" s="51"/>
      <c r="BW708" s="51"/>
      <c r="BX708" s="51"/>
      <c r="BY708" s="51"/>
      <c r="BZ708" s="51"/>
      <c r="CA708" s="51"/>
      <c r="CB708" s="51"/>
      <c r="CC708" s="51"/>
      <c r="CD708" s="51"/>
      <c r="CE708" s="51"/>
      <c r="CF708" s="51"/>
      <c r="CG708" s="51"/>
      <c r="CH708" s="51"/>
      <c r="CI708" s="51"/>
      <c r="CJ708" s="51"/>
      <c r="CK708" s="51"/>
      <c r="CL708" s="51"/>
      <c r="CM708" s="51"/>
      <c r="CN708" s="51"/>
      <c r="CO708" s="51"/>
      <c r="CP708" s="51"/>
      <c r="CQ708" s="51"/>
      <c r="CR708" s="51"/>
      <c r="CS708" s="51"/>
      <c r="CT708" s="51"/>
      <c r="CU708" s="51"/>
      <c r="CV708" s="51"/>
      <c r="CW708" s="51"/>
      <c r="CX708" s="51"/>
      <c r="CY708" s="51"/>
      <c r="CZ708" s="51"/>
      <c r="DA708" s="51"/>
      <c r="DB708" s="51"/>
      <c r="DC708" s="51"/>
      <c r="DD708" s="51"/>
      <c r="DE708" s="51"/>
      <c r="DF708" s="51"/>
      <c r="DG708" s="51"/>
    </row>
    <row r="709">
      <c r="A709" s="51"/>
      <c r="B709" s="136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51"/>
      <c r="BH709" s="51"/>
      <c r="BI709" s="51"/>
      <c r="BJ709" s="51"/>
      <c r="BK709" s="51"/>
      <c r="BL709" s="51"/>
      <c r="BM709" s="51"/>
      <c r="BN709" s="51"/>
      <c r="BO709" s="51"/>
      <c r="BP709" s="51"/>
      <c r="BQ709" s="51"/>
      <c r="BR709" s="51"/>
      <c r="BS709" s="51"/>
      <c r="BT709" s="51"/>
      <c r="BU709" s="51"/>
      <c r="BV709" s="51"/>
      <c r="BW709" s="51"/>
      <c r="BX709" s="51"/>
      <c r="BY709" s="51"/>
      <c r="BZ709" s="51"/>
      <c r="CA709" s="51"/>
      <c r="CB709" s="51"/>
      <c r="CC709" s="51"/>
      <c r="CD709" s="51"/>
      <c r="CE709" s="51"/>
      <c r="CF709" s="51"/>
      <c r="CG709" s="51"/>
      <c r="CH709" s="51"/>
      <c r="CI709" s="51"/>
      <c r="CJ709" s="51"/>
      <c r="CK709" s="51"/>
      <c r="CL709" s="51"/>
      <c r="CM709" s="51"/>
      <c r="CN709" s="51"/>
      <c r="CO709" s="51"/>
      <c r="CP709" s="51"/>
      <c r="CQ709" s="51"/>
      <c r="CR709" s="51"/>
      <c r="CS709" s="51"/>
      <c r="CT709" s="51"/>
      <c r="CU709" s="51"/>
      <c r="CV709" s="51"/>
      <c r="CW709" s="51"/>
      <c r="CX709" s="51"/>
      <c r="CY709" s="51"/>
      <c r="CZ709" s="51"/>
      <c r="DA709" s="51"/>
      <c r="DB709" s="51"/>
      <c r="DC709" s="51"/>
      <c r="DD709" s="51"/>
      <c r="DE709" s="51"/>
      <c r="DF709" s="51"/>
      <c r="DG709" s="51"/>
    </row>
    <row r="710">
      <c r="A710" s="51"/>
      <c r="B710" s="136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51"/>
      <c r="BH710" s="51"/>
      <c r="BI710" s="51"/>
      <c r="BJ710" s="51"/>
      <c r="BK710" s="51"/>
      <c r="BL710" s="51"/>
      <c r="BM710" s="51"/>
      <c r="BN710" s="51"/>
      <c r="BO710" s="51"/>
      <c r="BP710" s="51"/>
      <c r="BQ710" s="51"/>
      <c r="BR710" s="51"/>
      <c r="BS710" s="51"/>
      <c r="BT710" s="51"/>
      <c r="BU710" s="51"/>
      <c r="BV710" s="51"/>
      <c r="BW710" s="51"/>
      <c r="BX710" s="51"/>
      <c r="BY710" s="51"/>
      <c r="BZ710" s="51"/>
      <c r="CA710" s="51"/>
      <c r="CB710" s="51"/>
      <c r="CC710" s="51"/>
      <c r="CD710" s="51"/>
      <c r="CE710" s="51"/>
      <c r="CF710" s="51"/>
      <c r="CG710" s="51"/>
      <c r="CH710" s="51"/>
      <c r="CI710" s="51"/>
      <c r="CJ710" s="51"/>
      <c r="CK710" s="51"/>
      <c r="CL710" s="51"/>
      <c r="CM710" s="51"/>
      <c r="CN710" s="51"/>
      <c r="CO710" s="51"/>
      <c r="CP710" s="51"/>
      <c r="CQ710" s="51"/>
      <c r="CR710" s="51"/>
      <c r="CS710" s="51"/>
      <c r="CT710" s="51"/>
      <c r="CU710" s="51"/>
      <c r="CV710" s="51"/>
      <c r="CW710" s="51"/>
      <c r="CX710" s="51"/>
      <c r="CY710" s="51"/>
      <c r="CZ710" s="51"/>
      <c r="DA710" s="51"/>
      <c r="DB710" s="51"/>
      <c r="DC710" s="51"/>
      <c r="DD710" s="51"/>
      <c r="DE710" s="51"/>
      <c r="DF710" s="51"/>
      <c r="DG710" s="51"/>
    </row>
    <row r="711">
      <c r="A711" s="51"/>
      <c r="B711" s="136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51"/>
      <c r="BH711" s="51"/>
      <c r="BI711" s="51"/>
      <c r="BJ711" s="51"/>
      <c r="BK711" s="51"/>
      <c r="BL711" s="51"/>
      <c r="BM711" s="51"/>
      <c r="BN711" s="51"/>
      <c r="BO711" s="51"/>
      <c r="BP711" s="51"/>
      <c r="BQ711" s="51"/>
      <c r="BR711" s="51"/>
      <c r="BS711" s="51"/>
      <c r="BT711" s="51"/>
      <c r="BU711" s="51"/>
      <c r="BV711" s="51"/>
      <c r="BW711" s="51"/>
      <c r="BX711" s="51"/>
      <c r="BY711" s="51"/>
      <c r="BZ711" s="51"/>
      <c r="CA711" s="51"/>
      <c r="CB711" s="51"/>
      <c r="CC711" s="51"/>
      <c r="CD711" s="51"/>
      <c r="CE711" s="51"/>
      <c r="CF711" s="51"/>
      <c r="CG711" s="51"/>
      <c r="CH711" s="51"/>
      <c r="CI711" s="51"/>
      <c r="CJ711" s="51"/>
      <c r="CK711" s="51"/>
      <c r="CL711" s="51"/>
      <c r="CM711" s="51"/>
      <c r="CN711" s="51"/>
      <c r="CO711" s="51"/>
      <c r="CP711" s="51"/>
      <c r="CQ711" s="51"/>
      <c r="CR711" s="51"/>
      <c r="CS711" s="51"/>
      <c r="CT711" s="51"/>
      <c r="CU711" s="51"/>
      <c r="CV711" s="51"/>
      <c r="CW711" s="51"/>
      <c r="CX711" s="51"/>
      <c r="CY711" s="51"/>
      <c r="CZ711" s="51"/>
      <c r="DA711" s="51"/>
      <c r="DB711" s="51"/>
      <c r="DC711" s="51"/>
      <c r="DD711" s="51"/>
      <c r="DE711" s="51"/>
      <c r="DF711" s="51"/>
      <c r="DG711" s="51"/>
    </row>
    <row r="712">
      <c r="A712" s="51"/>
      <c r="B712" s="136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51"/>
      <c r="BL712" s="51"/>
      <c r="BM712" s="51"/>
      <c r="BN712" s="51"/>
      <c r="BO712" s="51"/>
      <c r="BP712" s="51"/>
      <c r="BQ712" s="51"/>
      <c r="BR712" s="51"/>
      <c r="BS712" s="51"/>
      <c r="BT712" s="51"/>
      <c r="BU712" s="51"/>
      <c r="BV712" s="51"/>
      <c r="BW712" s="51"/>
      <c r="BX712" s="51"/>
      <c r="BY712" s="51"/>
      <c r="BZ712" s="51"/>
      <c r="CA712" s="51"/>
      <c r="CB712" s="51"/>
      <c r="CC712" s="51"/>
      <c r="CD712" s="51"/>
      <c r="CE712" s="51"/>
      <c r="CF712" s="51"/>
      <c r="CG712" s="51"/>
      <c r="CH712" s="51"/>
      <c r="CI712" s="51"/>
      <c r="CJ712" s="51"/>
      <c r="CK712" s="51"/>
      <c r="CL712" s="51"/>
      <c r="CM712" s="51"/>
      <c r="CN712" s="51"/>
      <c r="CO712" s="51"/>
      <c r="CP712" s="51"/>
      <c r="CQ712" s="51"/>
      <c r="CR712" s="51"/>
      <c r="CS712" s="51"/>
      <c r="CT712" s="51"/>
      <c r="CU712" s="51"/>
      <c r="CV712" s="51"/>
      <c r="CW712" s="51"/>
      <c r="CX712" s="51"/>
      <c r="CY712" s="51"/>
      <c r="CZ712" s="51"/>
      <c r="DA712" s="51"/>
      <c r="DB712" s="51"/>
      <c r="DC712" s="51"/>
      <c r="DD712" s="51"/>
      <c r="DE712" s="51"/>
      <c r="DF712" s="51"/>
      <c r="DG712" s="51"/>
    </row>
    <row r="713">
      <c r="A713" s="51"/>
      <c r="B713" s="136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51"/>
      <c r="BL713" s="51"/>
      <c r="BM713" s="51"/>
      <c r="BN713" s="51"/>
      <c r="BO713" s="51"/>
      <c r="BP713" s="51"/>
      <c r="BQ713" s="51"/>
      <c r="BR713" s="51"/>
      <c r="BS713" s="51"/>
      <c r="BT713" s="51"/>
      <c r="BU713" s="51"/>
      <c r="BV713" s="51"/>
      <c r="BW713" s="51"/>
      <c r="BX713" s="51"/>
      <c r="BY713" s="51"/>
      <c r="BZ713" s="51"/>
      <c r="CA713" s="51"/>
      <c r="CB713" s="51"/>
      <c r="CC713" s="51"/>
      <c r="CD713" s="51"/>
      <c r="CE713" s="51"/>
      <c r="CF713" s="51"/>
      <c r="CG713" s="51"/>
      <c r="CH713" s="51"/>
      <c r="CI713" s="51"/>
      <c r="CJ713" s="51"/>
      <c r="CK713" s="51"/>
      <c r="CL713" s="51"/>
      <c r="CM713" s="51"/>
      <c r="CN713" s="51"/>
      <c r="CO713" s="51"/>
      <c r="CP713" s="51"/>
      <c r="CQ713" s="51"/>
      <c r="CR713" s="51"/>
      <c r="CS713" s="51"/>
      <c r="CT713" s="51"/>
      <c r="CU713" s="51"/>
      <c r="CV713" s="51"/>
      <c r="CW713" s="51"/>
      <c r="CX713" s="51"/>
      <c r="CY713" s="51"/>
      <c r="CZ713" s="51"/>
      <c r="DA713" s="51"/>
      <c r="DB713" s="51"/>
      <c r="DC713" s="51"/>
      <c r="DD713" s="51"/>
      <c r="DE713" s="51"/>
      <c r="DF713" s="51"/>
      <c r="DG713" s="51"/>
    </row>
    <row r="714">
      <c r="A714" s="51"/>
      <c r="B714" s="136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51"/>
      <c r="BL714" s="51"/>
      <c r="BM714" s="51"/>
      <c r="BN714" s="51"/>
      <c r="BO714" s="51"/>
      <c r="BP714" s="51"/>
      <c r="BQ714" s="51"/>
      <c r="BR714" s="51"/>
      <c r="BS714" s="51"/>
      <c r="BT714" s="51"/>
      <c r="BU714" s="51"/>
      <c r="BV714" s="51"/>
      <c r="BW714" s="51"/>
      <c r="BX714" s="51"/>
      <c r="BY714" s="51"/>
      <c r="BZ714" s="51"/>
      <c r="CA714" s="51"/>
      <c r="CB714" s="51"/>
      <c r="CC714" s="51"/>
      <c r="CD714" s="51"/>
      <c r="CE714" s="51"/>
      <c r="CF714" s="51"/>
      <c r="CG714" s="51"/>
      <c r="CH714" s="51"/>
      <c r="CI714" s="51"/>
      <c r="CJ714" s="51"/>
      <c r="CK714" s="51"/>
      <c r="CL714" s="51"/>
      <c r="CM714" s="51"/>
      <c r="CN714" s="51"/>
      <c r="CO714" s="51"/>
      <c r="CP714" s="51"/>
      <c r="CQ714" s="51"/>
      <c r="CR714" s="51"/>
      <c r="CS714" s="51"/>
      <c r="CT714" s="51"/>
      <c r="CU714" s="51"/>
      <c r="CV714" s="51"/>
      <c r="CW714" s="51"/>
      <c r="CX714" s="51"/>
      <c r="CY714" s="51"/>
      <c r="CZ714" s="51"/>
      <c r="DA714" s="51"/>
      <c r="DB714" s="51"/>
      <c r="DC714" s="51"/>
      <c r="DD714" s="51"/>
      <c r="DE714" s="51"/>
      <c r="DF714" s="51"/>
      <c r="DG714" s="51"/>
    </row>
    <row r="715">
      <c r="A715" s="51"/>
      <c r="B715" s="136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51"/>
      <c r="BL715" s="51"/>
      <c r="BM715" s="51"/>
      <c r="BN715" s="51"/>
      <c r="BO715" s="51"/>
      <c r="BP715" s="51"/>
      <c r="BQ715" s="51"/>
      <c r="BR715" s="51"/>
      <c r="BS715" s="51"/>
      <c r="BT715" s="51"/>
      <c r="BU715" s="51"/>
      <c r="BV715" s="51"/>
      <c r="BW715" s="51"/>
      <c r="BX715" s="51"/>
      <c r="BY715" s="51"/>
      <c r="BZ715" s="51"/>
      <c r="CA715" s="51"/>
      <c r="CB715" s="51"/>
      <c r="CC715" s="51"/>
      <c r="CD715" s="51"/>
      <c r="CE715" s="51"/>
      <c r="CF715" s="51"/>
      <c r="CG715" s="51"/>
      <c r="CH715" s="51"/>
      <c r="CI715" s="51"/>
      <c r="CJ715" s="51"/>
      <c r="CK715" s="51"/>
      <c r="CL715" s="51"/>
      <c r="CM715" s="51"/>
      <c r="CN715" s="51"/>
      <c r="CO715" s="51"/>
      <c r="CP715" s="51"/>
      <c r="CQ715" s="51"/>
      <c r="CR715" s="51"/>
      <c r="CS715" s="51"/>
      <c r="CT715" s="51"/>
      <c r="CU715" s="51"/>
      <c r="CV715" s="51"/>
      <c r="CW715" s="51"/>
      <c r="CX715" s="51"/>
      <c r="CY715" s="51"/>
      <c r="CZ715" s="51"/>
      <c r="DA715" s="51"/>
      <c r="DB715" s="51"/>
      <c r="DC715" s="51"/>
      <c r="DD715" s="51"/>
      <c r="DE715" s="51"/>
      <c r="DF715" s="51"/>
      <c r="DG715" s="51"/>
    </row>
    <row r="716">
      <c r="A716" s="51"/>
      <c r="B716" s="136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51"/>
      <c r="BH716" s="51"/>
      <c r="BI716" s="51"/>
      <c r="BJ716" s="51"/>
      <c r="BK716" s="51"/>
      <c r="BL716" s="51"/>
      <c r="BM716" s="51"/>
      <c r="BN716" s="51"/>
      <c r="BO716" s="51"/>
      <c r="BP716" s="51"/>
      <c r="BQ716" s="51"/>
      <c r="BR716" s="51"/>
      <c r="BS716" s="51"/>
      <c r="BT716" s="51"/>
      <c r="BU716" s="51"/>
      <c r="BV716" s="51"/>
      <c r="BW716" s="51"/>
      <c r="BX716" s="51"/>
      <c r="BY716" s="51"/>
      <c r="BZ716" s="51"/>
      <c r="CA716" s="51"/>
      <c r="CB716" s="51"/>
      <c r="CC716" s="51"/>
      <c r="CD716" s="51"/>
      <c r="CE716" s="51"/>
      <c r="CF716" s="51"/>
      <c r="CG716" s="51"/>
      <c r="CH716" s="51"/>
      <c r="CI716" s="51"/>
      <c r="CJ716" s="51"/>
      <c r="CK716" s="51"/>
      <c r="CL716" s="51"/>
      <c r="CM716" s="51"/>
      <c r="CN716" s="51"/>
      <c r="CO716" s="51"/>
      <c r="CP716" s="51"/>
      <c r="CQ716" s="51"/>
      <c r="CR716" s="51"/>
      <c r="CS716" s="51"/>
      <c r="CT716" s="51"/>
      <c r="CU716" s="51"/>
      <c r="CV716" s="51"/>
      <c r="CW716" s="51"/>
      <c r="CX716" s="51"/>
      <c r="CY716" s="51"/>
      <c r="CZ716" s="51"/>
      <c r="DA716" s="51"/>
      <c r="DB716" s="51"/>
      <c r="DC716" s="51"/>
      <c r="DD716" s="51"/>
      <c r="DE716" s="51"/>
      <c r="DF716" s="51"/>
      <c r="DG716" s="51"/>
    </row>
    <row r="717">
      <c r="A717" s="51"/>
      <c r="B717" s="136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51"/>
      <c r="BH717" s="51"/>
      <c r="BI717" s="51"/>
      <c r="BJ717" s="51"/>
      <c r="BK717" s="51"/>
      <c r="BL717" s="51"/>
      <c r="BM717" s="51"/>
      <c r="BN717" s="51"/>
      <c r="BO717" s="51"/>
      <c r="BP717" s="51"/>
      <c r="BQ717" s="51"/>
      <c r="BR717" s="51"/>
      <c r="BS717" s="51"/>
      <c r="BT717" s="51"/>
      <c r="BU717" s="51"/>
      <c r="BV717" s="51"/>
      <c r="BW717" s="51"/>
      <c r="BX717" s="51"/>
      <c r="BY717" s="51"/>
      <c r="BZ717" s="51"/>
      <c r="CA717" s="51"/>
      <c r="CB717" s="51"/>
      <c r="CC717" s="51"/>
      <c r="CD717" s="51"/>
      <c r="CE717" s="51"/>
      <c r="CF717" s="51"/>
      <c r="CG717" s="51"/>
      <c r="CH717" s="51"/>
      <c r="CI717" s="51"/>
      <c r="CJ717" s="51"/>
      <c r="CK717" s="51"/>
      <c r="CL717" s="51"/>
      <c r="CM717" s="51"/>
      <c r="CN717" s="51"/>
      <c r="CO717" s="51"/>
      <c r="CP717" s="51"/>
      <c r="CQ717" s="51"/>
      <c r="CR717" s="51"/>
      <c r="CS717" s="51"/>
      <c r="CT717" s="51"/>
      <c r="CU717" s="51"/>
      <c r="CV717" s="51"/>
      <c r="CW717" s="51"/>
      <c r="CX717" s="51"/>
      <c r="CY717" s="51"/>
      <c r="CZ717" s="51"/>
      <c r="DA717" s="51"/>
      <c r="DB717" s="51"/>
      <c r="DC717" s="51"/>
      <c r="DD717" s="51"/>
      <c r="DE717" s="51"/>
      <c r="DF717" s="51"/>
      <c r="DG717" s="51"/>
    </row>
    <row r="718">
      <c r="A718" s="51"/>
      <c r="B718" s="136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51"/>
      <c r="BH718" s="51"/>
      <c r="BI718" s="51"/>
      <c r="BJ718" s="51"/>
      <c r="BK718" s="51"/>
      <c r="BL718" s="51"/>
      <c r="BM718" s="51"/>
      <c r="BN718" s="51"/>
      <c r="BO718" s="51"/>
      <c r="BP718" s="51"/>
      <c r="BQ718" s="51"/>
      <c r="BR718" s="51"/>
      <c r="BS718" s="51"/>
      <c r="BT718" s="51"/>
      <c r="BU718" s="51"/>
      <c r="BV718" s="51"/>
      <c r="BW718" s="51"/>
      <c r="BX718" s="51"/>
      <c r="BY718" s="51"/>
      <c r="BZ718" s="51"/>
      <c r="CA718" s="51"/>
      <c r="CB718" s="51"/>
      <c r="CC718" s="51"/>
      <c r="CD718" s="51"/>
      <c r="CE718" s="51"/>
      <c r="CF718" s="51"/>
      <c r="CG718" s="51"/>
      <c r="CH718" s="51"/>
      <c r="CI718" s="51"/>
      <c r="CJ718" s="51"/>
      <c r="CK718" s="51"/>
      <c r="CL718" s="51"/>
      <c r="CM718" s="51"/>
      <c r="CN718" s="51"/>
      <c r="CO718" s="51"/>
      <c r="CP718" s="51"/>
      <c r="CQ718" s="51"/>
      <c r="CR718" s="51"/>
      <c r="CS718" s="51"/>
      <c r="CT718" s="51"/>
      <c r="CU718" s="51"/>
      <c r="CV718" s="51"/>
      <c r="CW718" s="51"/>
      <c r="CX718" s="51"/>
      <c r="CY718" s="51"/>
      <c r="CZ718" s="51"/>
      <c r="DA718" s="51"/>
      <c r="DB718" s="51"/>
      <c r="DC718" s="51"/>
      <c r="DD718" s="51"/>
      <c r="DE718" s="51"/>
      <c r="DF718" s="51"/>
      <c r="DG718" s="51"/>
    </row>
    <row r="719">
      <c r="A719" s="51"/>
      <c r="B719" s="136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51"/>
      <c r="BH719" s="51"/>
      <c r="BI719" s="51"/>
      <c r="BJ719" s="51"/>
      <c r="BK719" s="51"/>
      <c r="BL719" s="51"/>
      <c r="BM719" s="51"/>
      <c r="BN719" s="51"/>
      <c r="BO719" s="51"/>
      <c r="BP719" s="51"/>
      <c r="BQ719" s="51"/>
      <c r="BR719" s="51"/>
      <c r="BS719" s="51"/>
      <c r="BT719" s="51"/>
      <c r="BU719" s="51"/>
      <c r="BV719" s="51"/>
      <c r="BW719" s="51"/>
      <c r="BX719" s="51"/>
      <c r="BY719" s="51"/>
      <c r="BZ719" s="51"/>
      <c r="CA719" s="51"/>
      <c r="CB719" s="51"/>
      <c r="CC719" s="51"/>
      <c r="CD719" s="51"/>
      <c r="CE719" s="51"/>
      <c r="CF719" s="51"/>
      <c r="CG719" s="51"/>
      <c r="CH719" s="51"/>
      <c r="CI719" s="51"/>
      <c r="CJ719" s="51"/>
      <c r="CK719" s="51"/>
      <c r="CL719" s="51"/>
      <c r="CM719" s="51"/>
      <c r="CN719" s="51"/>
      <c r="CO719" s="51"/>
      <c r="CP719" s="51"/>
      <c r="CQ719" s="51"/>
      <c r="CR719" s="51"/>
      <c r="CS719" s="51"/>
      <c r="CT719" s="51"/>
      <c r="CU719" s="51"/>
      <c r="CV719" s="51"/>
      <c r="CW719" s="51"/>
      <c r="CX719" s="51"/>
      <c r="CY719" s="51"/>
      <c r="CZ719" s="51"/>
      <c r="DA719" s="51"/>
      <c r="DB719" s="51"/>
      <c r="DC719" s="51"/>
      <c r="DD719" s="51"/>
      <c r="DE719" s="51"/>
      <c r="DF719" s="51"/>
      <c r="DG719" s="51"/>
    </row>
    <row r="720">
      <c r="A720" s="51"/>
      <c r="B720" s="136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51"/>
      <c r="BL720" s="51"/>
      <c r="BM720" s="51"/>
      <c r="BN720" s="51"/>
      <c r="BO720" s="51"/>
      <c r="BP720" s="51"/>
      <c r="BQ720" s="51"/>
      <c r="BR720" s="51"/>
      <c r="BS720" s="51"/>
      <c r="BT720" s="51"/>
      <c r="BU720" s="51"/>
      <c r="BV720" s="51"/>
      <c r="BW720" s="51"/>
      <c r="BX720" s="51"/>
      <c r="BY720" s="51"/>
      <c r="BZ720" s="51"/>
      <c r="CA720" s="51"/>
      <c r="CB720" s="51"/>
      <c r="CC720" s="51"/>
      <c r="CD720" s="51"/>
      <c r="CE720" s="51"/>
      <c r="CF720" s="51"/>
      <c r="CG720" s="51"/>
      <c r="CH720" s="51"/>
      <c r="CI720" s="51"/>
      <c r="CJ720" s="51"/>
      <c r="CK720" s="51"/>
      <c r="CL720" s="51"/>
      <c r="CM720" s="51"/>
      <c r="CN720" s="51"/>
      <c r="CO720" s="51"/>
      <c r="CP720" s="51"/>
      <c r="CQ720" s="51"/>
      <c r="CR720" s="51"/>
      <c r="CS720" s="51"/>
      <c r="CT720" s="51"/>
      <c r="CU720" s="51"/>
      <c r="CV720" s="51"/>
      <c r="CW720" s="51"/>
      <c r="CX720" s="51"/>
      <c r="CY720" s="51"/>
      <c r="CZ720" s="51"/>
      <c r="DA720" s="51"/>
      <c r="DB720" s="51"/>
      <c r="DC720" s="51"/>
      <c r="DD720" s="51"/>
      <c r="DE720" s="51"/>
      <c r="DF720" s="51"/>
      <c r="DG720" s="51"/>
    </row>
    <row r="721">
      <c r="A721" s="51"/>
      <c r="B721" s="136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51"/>
      <c r="BL721" s="51"/>
      <c r="BM721" s="51"/>
      <c r="BN721" s="51"/>
      <c r="BO721" s="51"/>
      <c r="BP721" s="51"/>
      <c r="BQ721" s="51"/>
      <c r="BR721" s="51"/>
      <c r="BS721" s="51"/>
      <c r="BT721" s="51"/>
      <c r="BU721" s="51"/>
      <c r="BV721" s="51"/>
      <c r="BW721" s="51"/>
      <c r="BX721" s="51"/>
      <c r="BY721" s="51"/>
      <c r="BZ721" s="51"/>
      <c r="CA721" s="51"/>
      <c r="CB721" s="51"/>
      <c r="CC721" s="51"/>
      <c r="CD721" s="51"/>
      <c r="CE721" s="51"/>
      <c r="CF721" s="51"/>
      <c r="CG721" s="51"/>
      <c r="CH721" s="51"/>
      <c r="CI721" s="51"/>
      <c r="CJ721" s="51"/>
      <c r="CK721" s="51"/>
      <c r="CL721" s="51"/>
      <c r="CM721" s="51"/>
      <c r="CN721" s="51"/>
      <c r="CO721" s="51"/>
      <c r="CP721" s="51"/>
      <c r="CQ721" s="51"/>
      <c r="CR721" s="51"/>
      <c r="CS721" s="51"/>
      <c r="CT721" s="51"/>
      <c r="CU721" s="51"/>
      <c r="CV721" s="51"/>
      <c r="CW721" s="51"/>
      <c r="CX721" s="51"/>
      <c r="CY721" s="51"/>
      <c r="CZ721" s="51"/>
      <c r="DA721" s="51"/>
      <c r="DB721" s="51"/>
      <c r="DC721" s="51"/>
      <c r="DD721" s="51"/>
      <c r="DE721" s="51"/>
      <c r="DF721" s="51"/>
      <c r="DG721" s="51"/>
    </row>
    <row r="722">
      <c r="A722" s="51"/>
      <c r="B722" s="136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51"/>
      <c r="BL722" s="51"/>
      <c r="BM722" s="51"/>
      <c r="BN722" s="51"/>
      <c r="BO722" s="51"/>
      <c r="BP722" s="51"/>
      <c r="BQ722" s="51"/>
      <c r="BR722" s="51"/>
      <c r="BS722" s="51"/>
      <c r="BT722" s="51"/>
      <c r="BU722" s="51"/>
      <c r="BV722" s="51"/>
      <c r="BW722" s="51"/>
      <c r="BX722" s="51"/>
      <c r="BY722" s="51"/>
      <c r="BZ722" s="51"/>
      <c r="CA722" s="51"/>
      <c r="CB722" s="51"/>
      <c r="CC722" s="51"/>
      <c r="CD722" s="51"/>
      <c r="CE722" s="51"/>
      <c r="CF722" s="51"/>
      <c r="CG722" s="51"/>
      <c r="CH722" s="51"/>
      <c r="CI722" s="51"/>
      <c r="CJ722" s="51"/>
      <c r="CK722" s="51"/>
      <c r="CL722" s="51"/>
      <c r="CM722" s="51"/>
      <c r="CN722" s="51"/>
      <c r="CO722" s="51"/>
      <c r="CP722" s="51"/>
      <c r="CQ722" s="51"/>
      <c r="CR722" s="51"/>
      <c r="CS722" s="51"/>
      <c r="CT722" s="51"/>
      <c r="CU722" s="51"/>
      <c r="CV722" s="51"/>
      <c r="CW722" s="51"/>
      <c r="CX722" s="51"/>
      <c r="CY722" s="51"/>
      <c r="CZ722" s="51"/>
      <c r="DA722" s="51"/>
      <c r="DB722" s="51"/>
      <c r="DC722" s="51"/>
      <c r="DD722" s="51"/>
      <c r="DE722" s="51"/>
      <c r="DF722" s="51"/>
      <c r="DG722" s="51"/>
    </row>
    <row r="723">
      <c r="A723" s="51"/>
      <c r="B723" s="136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51"/>
      <c r="BL723" s="51"/>
      <c r="BM723" s="51"/>
      <c r="BN723" s="51"/>
      <c r="BO723" s="51"/>
      <c r="BP723" s="51"/>
      <c r="BQ723" s="51"/>
      <c r="BR723" s="51"/>
      <c r="BS723" s="51"/>
      <c r="BT723" s="51"/>
      <c r="BU723" s="51"/>
      <c r="BV723" s="51"/>
      <c r="BW723" s="51"/>
      <c r="BX723" s="51"/>
      <c r="BY723" s="51"/>
      <c r="BZ723" s="51"/>
      <c r="CA723" s="51"/>
      <c r="CB723" s="51"/>
      <c r="CC723" s="51"/>
      <c r="CD723" s="51"/>
      <c r="CE723" s="51"/>
      <c r="CF723" s="51"/>
      <c r="CG723" s="51"/>
      <c r="CH723" s="51"/>
      <c r="CI723" s="51"/>
      <c r="CJ723" s="51"/>
      <c r="CK723" s="51"/>
      <c r="CL723" s="51"/>
      <c r="CM723" s="51"/>
      <c r="CN723" s="51"/>
      <c r="CO723" s="51"/>
      <c r="CP723" s="51"/>
      <c r="CQ723" s="51"/>
      <c r="CR723" s="51"/>
      <c r="CS723" s="51"/>
      <c r="CT723" s="51"/>
      <c r="CU723" s="51"/>
      <c r="CV723" s="51"/>
      <c r="CW723" s="51"/>
      <c r="CX723" s="51"/>
      <c r="CY723" s="51"/>
      <c r="CZ723" s="51"/>
      <c r="DA723" s="51"/>
      <c r="DB723" s="51"/>
      <c r="DC723" s="51"/>
      <c r="DD723" s="51"/>
      <c r="DE723" s="51"/>
      <c r="DF723" s="51"/>
      <c r="DG723" s="51"/>
    </row>
    <row r="724">
      <c r="A724" s="51"/>
      <c r="B724" s="136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51"/>
      <c r="BH724" s="51"/>
      <c r="BI724" s="51"/>
      <c r="BJ724" s="51"/>
      <c r="BK724" s="51"/>
      <c r="BL724" s="51"/>
      <c r="BM724" s="51"/>
      <c r="BN724" s="51"/>
      <c r="BO724" s="51"/>
      <c r="BP724" s="51"/>
      <c r="BQ724" s="51"/>
      <c r="BR724" s="51"/>
      <c r="BS724" s="51"/>
      <c r="BT724" s="51"/>
      <c r="BU724" s="51"/>
      <c r="BV724" s="51"/>
      <c r="BW724" s="51"/>
      <c r="BX724" s="51"/>
      <c r="BY724" s="51"/>
      <c r="BZ724" s="51"/>
      <c r="CA724" s="51"/>
      <c r="CB724" s="51"/>
      <c r="CC724" s="51"/>
      <c r="CD724" s="51"/>
      <c r="CE724" s="51"/>
      <c r="CF724" s="51"/>
      <c r="CG724" s="51"/>
      <c r="CH724" s="51"/>
      <c r="CI724" s="51"/>
      <c r="CJ724" s="51"/>
      <c r="CK724" s="51"/>
      <c r="CL724" s="51"/>
      <c r="CM724" s="51"/>
      <c r="CN724" s="51"/>
      <c r="CO724" s="51"/>
      <c r="CP724" s="51"/>
      <c r="CQ724" s="51"/>
      <c r="CR724" s="51"/>
      <c r="CS724" s="51"/>
      <c r="CT724" s="51"/>
      <c r="CU724" s="51"/>
      <c r="CV724" s="51"/>
      <c r="CW724" s="51"/>
      <c r="CX724" s="51"/>
      <c r="CY724" s="51"/>
      <c r="CZ724" s="51"/>
      <c r="DA724" s="51"/>
      <c r="DB724" s="51"/>
      <c r="DC724" s="51"/>
      <c r="DD724" s="51"/>
      <c r="DE724" s="51"/>
      <c r="DF724" s="51"/>
      <c r="DG724" s="51"/>
    </row>
    <row r="725">
      <c r="A725" s="51"/>
      <c r="B725" s="136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51"/>
      <c r="BH725" s="51"/>
      <c r="BI725" s="51"/>
      <c r="BJ725" s="51"/>
      <c r="BK725" s="51"/>
      <c r="BL725" s="51"/>
      <c r="BM725" s="51"/>
      <c r="BN725" s="51"/>
      <c r="BO725" s="51"/>
      <c r="BP725" s="51"/>
      <c r="BQ725" s="51"/>
      <c r="BR725" s="51"/>
      <c r="BS725" s="51"/>
      <c r="BT725" s="51"/>
      <c r="BU725" s="51"/>
      <c r="BV725" s="51"/>
      <c r="BW725" s="51"/>
      <c r="BX725" s="51"/>
      <c r="BY725" s="51"/>
      <c r="BZ725" s="51"/>
      <c r="CA725" s="51"/>
      <c r="CB725" s="51"/>
      <c r="CC725" s="51"/>
      <c r="CD725" s="51"/>
      <c r="CE725" s="51"/>
      <c r="CF725" s="51"/>
      <c r="CG725" s="51"/>
      <c r="CH725" s="51"/>
      <c r="CI725" s="51"/>
      <c r="CJ725" s="51"/>
      <c r="CK725" s="51"/>
      <c r="CL725" s="51"/>
      <c r="CM725" s="51"/>
      <c r="CN725" s="51"/>
      <c r="CO725" s="51"/>
      <c r="CP725" s="51"/>
      <c r="CQ725" s="51"/>
      <c r="CR725" s="51"/>
      <c r="CS725" s="51"/>
      <c r="CT725" s="51"/>
      <c r="CU725" s="51"/>
      <c r="CV725" s="51"/>
      <c r="CW725" s="51"/>
      <c r="CX725" s="51"/>
      <c r="CY725" s="51"/>
      <c r="CZ725" s="51"/>
      <c r="DA725" s="51"/>
      <c r="DB725" s="51"/>
      <c r="DC725" s="51"/>
      <c r="DD725" s="51"/>
      <c r="DE725" s="51"/>
      <c r="DF725" s="51"/>
      <c r="DG725" s="51"/>
    </row>
    <row r="726">
      <c r="A726" s="51"/>
      <c r="B726" s="136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51"/>
      <c r="BH726" s="51"/>
      <c r="BI726" s="51"/>
      <c r="BJ726" s="51"/>
      <c r="BK726" s="51"/>
      <c r="BL726" s="51"/>
      <c r="BM726" s="51"/>
      <c r="BN726" s="51"/>
      <c r="BO726" s="51"/>
      <c r="BP726" s="51"/>
      <c r="BQ726" s="51"/>
      <c r="BR726" s="51"/>
      <c r="BS726" s="51"/>
      <c r="BT726" s="51"/>
      <c r="BU726" s="51"/>
      <c r="BV726" s="51"/>
      <c r="BW726" s="51"/>
      <c r="BX726" s="51"/>
      <c r="BY726" s="51"/>
      <c r="BZ726" s="51"/>
      <c r="CA726" s="51"/>
      <c r="CB726" s="51"/>
      <c r="CC726" s="51"/>
      <c r="CD726" s="51"/>
      <c r="CE726" s="51"/>
      <c r="CF726" s="51"/>
      <c r="CG726" s="51"/>
      <c r="CH726" s="51"/>
      <c r="CI726" s="51"/>
      <c r="CJ726" s="51"/>
      <c r="CK726" s="51"/>
      <c r="CL726" s="51"/>
      <c r="CM726" s="51"/>
      <c r="CN726" s="51"/>
      <c r="CO726" s="51"/>
      <c r="CP726" s="51"/>
      <c r="CQ726" s="51"/>
      <c r="CR726" s="51"/>
      <c r="CS726" s="51"/>
      <c r="CT726" s="51"/>
      <c r="CU726" s="51"/>
      <c r="CV726" s="51"/>
      <c r="CW726" s="51"/>
      <c r="CX726" s="51"/>
      <c r="CY726" s="51"/>
      <c r="CZ726" s="51"/>
      <c r="DA726" s="51"/>
      <c r="DB726" s="51"/>
      <c r="DC726" s="51"/>
      <c r="DD726" s="51"/>
      <c r="DE726" s="51"/>
      <c r="DF726" s="51"/>
      <c r="DG726" s="51"/>
    </row>
    <row r="727">
      <c r="A727" s="51"/>
      <c r="B727" s="136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51"/>
      <c r="BH727" s="51"/>
      <c r="BI727" s="51"/>
      <c r="BJ727" s="51"/>
      <c r="BK727" s="51"/>
      <c r="BL727" s="51"/>
      <c r="BM727" s="51"/>
      <c r="BN727" s="51"/>
      <c r="BO727" s="51"/>
      <c r="BP727" s="51"/>
      <c r="BQ727" s="51"/>
      <c r="BR727" s="51"/>
      <c r="BS727" s="51"/>
      <c r="BT727" s="51"/>
      <c r="BU727" s="51"/>
      <c r="BV727" s="51"/>
      <c r="BW727" s="51"/>
      <c r="BX727" s="51"/>
      <c r="BY727" s="51"/>
      <c r="BZ727" s="51"/>
      <c r="CA727" s="51"/>
      <c r="CB727" s="51"/>
      <c r="CC727" s="51"/>
      <c r="CD727" s="51"/>
      <c r="CE727" s="51"/>
      <c r="CF727" s="51"/>
      <c r="CG727" s="51"/>
      <c r="CH727" s="51"/>
      <c r="CI727" s="51"/>
      <c r="CJ727" s="51"/>
      <c r="CK727" s="51"/>
      <c r="CL727" s="51"/>
      <c r="CM727" s="51"/>
      <c r="CN727" s="51"/>
      <c r="CO727" s="51"/>
      <c r="CP727" s="51"/>
      <c r="CQ727" s="51"/>
      <c r="CR727" s="51"/>
      <c r="CS727" s="51"/>
      <c r="CT727" s="51"/>
      <c r="CU727" s="51"/>
      <c r="CV727" s="51"/>
      <c r="CW727" s="51"/>
      <c r="CX727" s="51"/>
      <c r="CY727" s="51"/>
      <c r="CZ727" s="51"/>
      <c r="DA727" s="51"/>
      <c r="DB727" s="51"/>
      <c r="DC727" s="51"/>
      <c r="DD727" s="51"/>
      <c r="DE727" s="51"/>
      <c r="DF727" s="51"/>
      <c r="DG727" s="51"/>
    </row>
    <row r="728">
      <c r="A728" s="51"/>
      <c r="B728" s="136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51"/>
      <c r="BH728" s="51"/>
      <c r="BI728" s="51"/>
      <c r="BJ728" s="51"/>
      <c r="BK728" s="51"/>
      <c r="BL728" s="51"/>
      <c r="BM728" s="51"/>
      <c r="BN728" s="51"/>
      <c r="BO728" s="51"/>
      <c r="BP728" s="51"/>
      <c r="BQ728" s="51"/>
      <c r="BR728" s="51"/>
      <c r="BS728" s="51"/>
      <c r="BT728" s="51"/>
      <c r="BU728" s="51"/>
      <c r="BV728" s="51"/>
      <c r="BW728" s="51"/>
      <c r="BX728" s="51"/>
      <c r="BY728" s="51"/>
      <c r="BZ728" s="51"/>
      <c r="CA728" s="51"/>
      <c r="CB728" s="51"/>
      <c r="CC728" s="51"/>
      <c r="CD728" s="51"/>
      <c r="CE728" s="51"/>
      <c r="CF728" s="51"/>
      <c r="CG728" s="51"/>
      <c r="CH728" s="51"/>
      <c r="CI728" s="51"/>
      <c r="CJ728" s="51"/>
      <c r="CK728" s="51"/>
      <c r="CL728" s="51"/>
      <c r="CM728" s="51"/>
      <c r="CN728" s="51"/>
      <c r="CO728" s="51"/>
      <c r="CP728" s="51"/>
      <c r="CQ728" s="51"/>
      <c r="CR728" s="51"/>
      <c r="CS728" s="51"/>
      <c r="CT728" s="51"/>
      <c r="CU728" s="51"/>
      <c r="CV728" s="51"/>
      <c r="CW728" s="51"/>
      <c r="CX728" s="51"/>
      <c r="CY728" s="51"/>
      <c r="CZ728" s="51"/>
      <c r="DA728" s="51"/>
      <c r="DB728" s="51"/>
      <c r="DC728" s="51"/>
      <c r="DD728" s="51"/>
      <c r="DE728" s="51"/>
      <c r="DF728" s="51"/>
      <c r="DG728" s="51"/>
    </row>
    <row r="729">
      <c r="A729" s="51"/>
      <c r="B729" s="136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1"/>
      <c r="BH729" s="51"/>
      <c r="BI729" s="51"/>
      <c r="BJ729" s="51"/>
      <c r="BK729" s="51"/>
      <c r="BL729" s="51"/>
      <c r="BM729" s="51"/>
      <c r="BN729" s="51"/>
      <c r="BO729" s="51"/>
      <c r="BP729" s="51"/>
      <c r="BQ729" s="51"/>
      <c r="BR729" s="51"/>
      <c r="BS729" s="51"/>
      <c r="BT729" s="51"/>
      <c r="BU729" s="51"/>
      <c r="BV729" s="51"/>
      <c r="BW729" s="51"/>
      <c r="BX729" s="51"/>
      <c r="BY729" s="51"/>
      <c r="BZ729" s="51"/>
      <c r="CA729" s="51"/>
      <c r="CB729" s="51"/>
      <c r="CC729" s="51"/>
      <c r="CD729" s="51"/>
      <c r="CE729" s="51"/>
      <c r="CF729" s="51"/>
      <c r="CG729" s="51"/>
      <c r="CH729" s="51"/>
      <c r="CI729" s="51"/>
      <c r="CJ729" s="51"/>
      <c r="CK729" s="51"/>
      <c r="CL729" s="51"/>
      <c r="CM729" s="51"/>
      <c r="CN729" s="51"/>
      <c r="CO729" s="51"/>
      <c r="CP729" s="51"/>
      <c r="CQ729" s="51"/>
      <c r="CR729" s="51"/>
      <c r="CS729" s="51"/>
      <c r="CT729" s="51"/>
      <c r="CU729" s="51"/>
      <c r="CV729" s="51"/>
      <c r="CW729" s="51"/>
      <c r="CX729" s="51"/>
      <c r="CY729" s="51"/>
      <c r="CZ729" s="51"/>
      <c r="DA729" s="51"/>
      <c r="DB729" s="51"/>
      <c r="DC729" s="51"/>
      <c r="DD729" s="51"/>
      <c r="DE729" s="51"/>
      <c r="DF729" s="51"/>
      <c r="DG729" s="51"/>
    </row>
    <row r="730">
      <c r="A730" s="51"/>
      <c r="B730" s="136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51"/>
      <c r="BH730" s="51"/>
      <c r="BI730" s="51"/>
      <c r="BJ730" s="51"/>
      <c r="BK730" s="51"/>
      <c r="BL730" s="51"/>
      <c r="BM730" s="51"/>
      <c r="BN730" s="51"/>
      <c r="BO730" s="51"/>
      <c r="BP730" s="51"/>
      <c r="BQ730" s="51"/>
      <c r="BR730" s="51"/>
      <c r="BS730" s="51"/>
      <c r="BT730" s="51"/>
      <c r="BU730" s="51"/>
      <c r="BV730" s="51"/>
      <c r="BW730" s="51"/>
      <c r="BX730" s="51"/>
      <c r="BY730" s="51"/>
      <c r="BZ730" s="51"/>
      <c r="CA730" s="51"/>
      <c r="CB730" s="51"/>
      <c r="CC730" s="51"/>
      <c r="CD730" s="51"/>
      <c r="CE730" s="51"/>
      <c r="CF730" s="51"/>
      <c r="CG730" s="51"/>
      <c r="CH730" s="51"/>
      <c r="CI730" s="51"/>
      <c r="CJ730" s="51"/>
      <c r="CK730" s="51"/>
      <c r="CL730" s="51"/>
      <c r="CM730" s="51"/>
      <c r="CN730" s="51"/>
      <c r="CO730" s="51"/>
      <c r="CP730" s="51"/>
      <c r="CQ730" s="51"/>
      <c r="CR730" s="51"/>
      <c r="CS730" s="51"/>
      <c r="CT730" s="51"/>
      <c r="CU730" s="51"/>
      <c r="CV730" s="51"/>
      <c r="CW730" s="51"/>
      <c r="CX730" s="51"/>
      <c r="CY730" s="51"/>
      <c r="CZ730" s="51"/>
      <c r="DA730" s="51"/>
      <c r="DB730" s="51"/>
      <c r="DC730" s="51"/>
      <c r="DD730" s="51"/>
      <c r="DE730" s="51"/>
      <c r="DF730" s="51"/>
      <c r="DG730" s="51"/>
    </row>
    <row r="731">
      <c r="A731" s="51"/>
      <c r="B731" s="136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51"/>
      <c r="BH731" s="51"/>
      <c r="BI731" s="51"/>
      <c r="BJ731" s="51"/>
      <c r="BK731" s="51"/>
      <c r="BL731" s="51"/>
      <c r="BM731" s="51"/>
      <c r="BN731" s="51"/>
      <c r="BO731" s="51"/>
      <c r="BP731" s="51"/>
      <c r="BQ731" s="51"/>
      <c r="BR731" s="51"/>
      <c r="BS731" s="51"/>
      <c r="BT731" s="51"/>
      <c r="BU731" s="51"/>
      <c r="BV731" s="51"/>
      <c r="BW731" s="51"/>
      <c r="BX731" s="51"/>
      <c r="BY731" s="51"/>
      <c r="BZ731" s="51"/>
      <c r="CA731" s="51"/>
      <c r="CB731" s="51"/>
      <c r="CC731" s="51"/>
      <c r="CD731" s="51"/>
      <c r="CE731" s="51"/>
      <c r="CF731" s="51"/>
      <c r="CG731" s="51"/>
      <c r="CH731" s="51"/>
      <c r="CI731" s="51"/>
      <c r="CJ731" s="51"/>
      <c r="CK731" s="51"/>
      <c r="CL731" s="51"/>
      <c r="CM731" s="51"/>
      <c r="CN731" s="51"/>
      <c r="CO731" s="51"/>
      <c r="CP731" s="51"/>
      <c r="CQ731" s="51"/>
      <c r="CR731" s="51"/>
      <c r="CS731" s="51"/>
      <c r="CT731" s="51"/>
      <c r="CU731" s="51"/>
      <c r="CV731" s="51"/>
      <c r="CW731" s="51"/>
      <c r="CX731" s="51"/>
      <c r="CY731" s="51"/>
      <c r="CZ731" s="51"/>
      <c r="DA731" s="51"/>
      <c r="DB731" s="51"/>
      <c r="DC731" s="51"/>
      <c r="DD731" s="51"/>
      <c r="DE731" s="51"/>
      <c r="DF731" s="51"/>
      <c r="DG731" s="51"/>
    </row>
    <row r="732">
      <c r="A732" s="51"/>
      <c r="B732" s="136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51"/>
      <c r="BH732" s="51"/>
      <c r="BI732" s="51"/>
      <c r="BJ732" s="51"/>
      <c r="BK732" s="51"/>
      <c r="BL732" s="51"/>
      <c r="BM732" s="51"/>
      <c r="BN732" s="51"/>
      <c r="BO732" s="51"/>
      <c r="BP732" s="51"/>
      <c r="BQ732" s="51"/>
      <c r="BR732" s="51"/>
      <c r="BS732" s="51"/>
      <c r="BT732" s="51"/>
      <c r="BU732" s="51"/>
      <c r="BV732" s="51"/>
      <c r="BW732" s="51"/>
      <c r="BX732" s="51"/>
      <c r="BY732" s="51"/>
      <c r="BZ732" s="51"/>
      <c r="CA732" s="51"/>
      <c r="CB732" s="51"/>
      <c r="CC732" s="51"/>
      <c r="CD732" s="51"/>
      <c r="CE732" s="51"/>
      <c r="CF732" s="51"/>
      <c r="CG732" s="51"/>
      <c r="CH732" s="51"/>
      <c r="CI732" s="51"/>
      <c r="CJ732" s="51"/>
      <c r="CK732" s="51"/>
      <c r="CL732" s="51"/>
      <c r="CM732" s="51"/>
      <c r="CN732" s="51"/>
      <c r="CO732" s="51"/>
      <c r="CP732" s="51"/>
      <c r="CQ732" s="51"/>
      <c r="CR732" s="51"/>
      <c r="CS732" s="51"/>
      <c r="CT732" s="51"/>
      <c r="CU732" s="51"/>
      <c r="CV732" s="51"/>
      <c r="CW732" s="51"/>
      <c r="CX732" s="51"/>
      <c r="CY732" s="51"/>
      <c r="CZ732" s="51"/>
      <c r="DA732" s="51"/>
      <c r="DB732" s="51"/>
      <c r="DC732" s="51"/>
      <c r="DD732" s="51"/>
      <c r="DE732" s="51"/>
      <c r="DF732" s="51"/>
      <c r="DG732" s="51"/>
    </row>
    <row r="733">
      <c r="A733" s="51"/>
      <c r="B733" s="136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51"/>
      <c r="BH733" s="51"/>
      <c r="BI733" s="51"/>
      <c r="BJ733" s="51"/>
      <c r="BK733" s="51"/>
      <c r="BL733" s="51"/>
      <c r="BM733" s="51"/>
      <c r="BN733" s="51"/>
      <c r="BO733" s="51"/>
      <c r="BP733" s="51"/>
      <c r="BQ733" s="51"/>
      <c r="BR733" s="51"/>
      <c r="BS733" s="51"/>
      <c r="BT733" s="51"/>
      <c r="BU733" s="51"/>
      <c r="BV733" s="51"/>
      <c r="BW733" s="51"/>
      <c r="BX733" s="51"/>
      <c r="BY733" s="51"/>
      <c r="BZ733" s="51"/>
      <c r="CA733" s="51"/>
      <c r="CB733" s="51"/>
      <c r="CC733" s="51"/>
      <c r="CD733" s="51"/>
      <c r="CE733" s="51"/>
      <c r="CF733" s="51"/>
      <c r="CG733" s="51"/>
      <c r="CH733" s="51"/>
      <c r="CI733" s="51"/>
      <c r="CJ733" s="51"/>
      <c r="CK733" s="51"/>
      <c r="CL733" s="51"/>
      <c r="CM733" s="51"/>
      <c r="CN733" s="51"/>
      <c r="CO733" s="51"/>
      <c r="CP733" s="51"/>
      <c r="CQ733" s="51"/>
      <c r="CR733" s="51"/>
      <c r="CS733" s="51"/>
      <c r="CT733" s="51"/>
      <c r="CU733" s="51"/>
      <c r="CV733" s="51"/>
      <c r="CW733" s="51"/>
      <c r="CX733" s="51"/>
      <c r="CY733" s="51"/>
      <c r="CZ733" s="51"/>
      <c r="DA733" s="51"/>
      <c r="DB733" s="51"/>
      <c r="DC733" s="51"/>
      <c r="DD733" s="51"/>
      <c r="DE733" s="51"/>
      <c r="DF733" s="51"/>
      <c r="DG733" s="51"/>
    </row>
    <row r="734">
      <c r="A734" s="51"/>
      <c r="B734" s="136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51"/>
      <c r="BH734" s="51"/>
      <c r="BI734" s="51"/>
      <c r="BJ734" s="51"/>
      <c r="BK734" s="51"/>
      <c r="BL734" s="51"/>
      <c r="BM734" s="51"/>
      <c r="BN734" s="51"/>
      <c r="BO734" s="51"/>
      <c r="BP734" s="51"/>
      <c r="BQ734" s="51"/>
      <c r="BR734" s="51"/>
      <c r="BS734" s="51"/>
      <c r="BT734" s="51"/>
      <c r="BU734" s="51"/>
      <c r="BV734" s="51"/>
      <c r="BW734" s="51"/>
      <c r="BX734" s="51"/>
      <c r="BY734" s="51"/>
      <c r="BZ734" s="51"/>
      <c r="CA734" s="51"/>
      <c r="CB734" s="51"/>
      <c r="CC734" s="51"/>
      <c r="CD734" s="51"/>
      <c r="CE734" s="51"/>
      <c r="CF734" s="51"/>
      <c r="CG734" s="51"/>
      <c r="CH734" s="51"/>
      <c r="CI734" s="51"/>
      <c r="CJ734" s="51"/>
      <c r="CK734" s="51"/>
      <c r="CL734" s="51"/>
      <c r="CM734" s="51"/>
      <c r="CN734" s="51"/>
      <c r="CO734" s="51"/>
      <c r="CP734" s="51"/>
      <c r="CQ734" s="51"/>
      <c r="CR734" s="51"/>
      <c r="CS734" s="51"/>
      <c r="CT734" s="51"/>
      <c r="CU734" s="51"/>
      <c r="CV734" s="51"/>
      <c r="CW734" s="51"/>
      <c r="CX734" s="51"/>
      <c r="CY734" s="51"/>
      <c r="CZ734" s="51"/>
      <c r="DA734" s="51"/>
      <c r="DB734" s="51"/>
      <c r="DC734" s="51"/>
      <c r="DD734" s="51"/>
      <c r="DE734" s="51"/>
      <c r="DF734" s="51"/>
      <c r="DG734" s="51"/>
    </row>
    <row r="735">
      <c r="A735" s="51"/>
      <c r="B735" s="136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51"/>
      <c r="BH735" s="51"/>
      <c r="BI735" s="51"/>
      <c r="BJ735" s="51"/>
      <c r="BK735" s="51"/>
      <c r="BL735" s="51"/>
      <c r="BM735" s="51"/>
      <c r="BN735" s="51"/>
      <c r="BO735" s="51"/>
      <c r="BP735" s="51"/>
      <c r="BQ735" s="51"/>
      <c r="BR735" s="51"/>
      <c r="BS735" s="51"/>
      <c r="BT735" s="51"/>
      <c r="BU735" s="51"/>
      <c r="BV735" s="51"/>
      <c r="BW735" s="51"/>
      <c r="BX735" s="51"/>
      <c r="BY735" s="51"/>
      <c r="BZ735" s="51"/>
      <c r="CA735" s="51"/>
      <c r="CB735" s="51"/>
      <c r="CC735" s="51"/>
      <c r="CD735" s="51"/>
      <c r="CE735" s="51"/>
      <c r="CF735" s="51"/>
      <c r="CG735" s="51"/>
      <c r="CH735" s="51"/>
      <c r="CI735" s="51"/>
      <c r="CJ735" s="51"/>
      <c r="CK735" s="51"/>
      <c r="CL735" s="51"/>
      <c r="CM735" s="51"/>
      <c r="CN735" s="51"/>
      <c r="CO735" s="51"/>
      <c r="CP735" s="51"/>
      <c r="CQ735" s="51"/>
      <c r="CR735" s="51"/>
      <c r="CS735" s="51"/>
      <c r="CT735" s="51"/>
      <c r="CU735" s="51"/>
      <c r="CV735" s="51"/>
      <c r="CW735" s="51"/>
      <c r="CX735" s="51"/>
      <c r="CY735" s="51"/>
      <c r="CZ735" s="51"/>
      <c r="DA735" s="51"/>
      <c r="DB735" s="51"/>
      <c r="DC735" s="51"/>
      <c r="DD735" s="51"/>
      <c r="DE735" s="51"/>
      <c r="DF735" s="51"/>
      <c r="DG735" s="51"/>
    </row>
    <row r="736">
      <c r="A736" s="51"/>
      <c r="B736" s="136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51"/>
      <c r="BH736" s="51"/>
      <c r="BI736" s="51"/>
      <c r="BJ736" s="51"/>
      <c r="BK736" s="51"/>
      <c r="BL736" s="51"/>
      <c r="BM736" s="51"/>
      <c r="BN736" s="51"/>
      <c r="BO736" s="51"/>
      <c r="BP736" s="51"/>
      <c r="BQ736" s="51"/>
      <c r="BR736" s="51"/>
      <c r="BS736" s="51"/>
      <c r="BT736" s="51"/>
      <c r="BU736" s="51"/>
      <c r="BV736" s="51"/>
      <c r="BW736" s="51"/>
      <c r="BX736" s="51"/>
      <c r="BY736" s="51"/>
      <c r="BZ736" s="51"/>
      <c r="CA736" s="51"/>
      <c r="CB736" s="51"/>
      <c r="CC736" s="51"/>
      <c r="CD736" s="51"/>
      <c r="CE736" s="51"/>
      <c r="CF736" s="51"/>
      <c r="CG736" s="51"/>
      <c r="CH736" s="51"/>
      <c r="CI736" s="51"/>
      <c r="CJ736" s="51"/>
      <c r="CK736" s="51"/>
      <c r="CL736" s="51"/>
      <c r="CM736" s="51"/>
      <c r="CN736" s="51"/>
      <c r="CO736" s="51"/>
      <c r="CP736" s="51"/>
      <c r="CQ736" s="51"/>
      <c r="CR736" s="51"/>
      <c r="CS736" s="51"/>
      <c r="CT736" s="51"/>
      <c r="CU736" s="51"/>
      <c r="CV736" s="51"/>
      <c r="CW736" s="51"/>
      <c r="CX736" s="51"/>
      <c r="CY736" s="51"/>
      <c r="CZ736" s="51"/>
      <c r="DA736" s="51"/>
      <c r="DB736" s="51"/>
      <c r="DC736" s="51"/>
      <c r="DD736" s="51"/>
      <c r="DE736" s="51"/>
      <c r="DF736" s="51"/>
      <c r="DG736" s="51"/>
    </row>
    <row r="737">
      <c r="A737" s="51"/>
      <c r="B737" s="136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1"/>
      <c r="BH737" s="51"/>
      <c r="BI737" s="51"/>
      <c r="BJ737" s="51"/>
      <c r="BK737" s="51"/>
      <c r="BL737" s="51"/>
      <c r="BM737" s="51"/>
      <c r="BN737" s="51"/>
      <c r="BO737" s="51"/>
      <c r="BP737" s="51"/>
      <c r="BQ737" s="51"/>
      <c r="BR737" s="51"/>
      <c r="BS737" s="51"/>
      <c r="BT737" s="51"/>
      <c r="BU737" s="51"/>
      <c r="BV737" s="51"/>
      <c r="BW737" s="51"/>
      <c r="BX737" s="51"/>
      <c r="BY737" s="51"/>
      <c r="BZ737" s="51"/>
      <c r="CA737" s="51"/>
      <c r="CB737" s="51"/>
      <c r="CC737" s="51"/>
      <c r="CD737" s="51"/>
      <c r="CE737" s="51"/>
      <c r="CF737" s="51"/>
      <c r="CG737" s="51"/>
      <c r="CH737" s="51"/>
      <c r="CI737" s="51"/>
      <c r="CJ737" s="51"/>
      <c r="CK737" s="51"/>
      <c r="CL737" s="51"/>
      <c r="CM737" s="51"/>
      <c r="CN737" s="51"/>
      <c r="CO737" s="51"/>
      <c r="CP737" s="51"/>
      <c r="CQ737" s="51"/>
      <c r="CR737" s="51"/>
      <c r="CS737" s="51"/>
      <c r="CT737" s="51"/>
      <c r="CU737" s="51"/>
      <c r="CV737" s="51"/>
      <c r="CW737" s="51"/>
      <c r="CX737" s="51"/>
      <c r="CY737" s="51"/>
      <c r="CZ737" s="51"/>
      <c r="DA737" s="51"/>
      <c r="DB737" s="51"/>
      <c r="DC737" s="51"/>
      <c r="DD737" s="51"/>
      <c r="DE737" s="51"/>
      <c r="DF737" s="51"/>
      <c r="DG737" s="51"/>
    </row>
    <row r="738">
      <c r="A738" s="51"/>
      <c r="B738" s="136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51"/>
      <c r="BH738" s="51"/>
      <c r="BI738" s="51"/>
      <c r="BJ738" s="51"/>
      <c r="BK738" s="51"/>
      <c r="BL738" s="51"/>
      <c r="BM738" s="51"/>
      <c r="BN738" s="51"/>
      <c r="BO738" s="51"/>
      <c r="BP738" s="51"/>
      <c r="BQ738" s="51"/>
      <c r="BR738" s="51"/>
      <c r="BS738" s="51"/>
      <c r="BT738" s="51"/>
      <c r="BU738" s="51"/>
      <c r="BV738" s="51"/>
      <c r="BW738" s="51"/>
      <c r="BX738" s="51"/>
      <c r="BY738" s="51"/>
      <c r="BZ738" s="51"/>
      <c r="CA738" s="51"/>
      <c r="CB738" s="51"/>
      <c r="CC738" s="51"/>
      <c r="CD738" s="51"/>
      <c r="CE738" s="51"/>
      <c r="CF738" s="51"/>
      <c r="CG738" s="51"/>
      <c r="CH738" s="51"/>
      <c r="CI738" s="51"/>
      <c r="CJ738" s="51"/>
      <c r="CK738" s="51"/>
      <c r="CL738" s="51"/>
      <c r="CM738" s="51"/>
      <c r="CN738" s="51"/>
      <c r="CO738" s="51"/>
      <c r="CP738" s="51"/>
      <c r="CQ738" s="51"/>
      <c r="CR738" s="51"/>
      <c r="CS738" s="51"/>
      <c r="CT738" s="51"/>
      <c r="CU738" s="51"/>
      <c r="CV738" s="51"/>
      <c r="CW738" s="51"/>
      <c r="CX738" s="51"/>
      <c r="CY738" s="51"/>
      <c r="CZ738" s="51"/>
      <c r="DA738" s="51"/>
      <c r="DB738" s="51"/>
      <c r="DC738" s="51"/>
      <c r="DD738" s="51"/>
      <c r="DE738" s="51"/>
      <c r="DF738" s="51"/>
      <c r="DG738" s="51"/>
    </row>
    <row r="739">
      <c r="A739" s="51"/>
      <c r="B739" s="136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51"/>
      <c r="BH739" s="51"/>
      <c r="BI739" s="51"/>
      <c r="BJ739" s="51"/>
      <c r="BK739" s="51"/>
      <c r="BL739" s="51"/>
      <c r="BM739" s="51"/>
      <c r="BN739" s="51"/>
      <c r="BO739" s="51"/>
      <c r="BP739" s="51"/>
      <c r="BQ739" s="51"/>
      <c r="BR739" s="51"/>
      <c r="BS739" s="51"/>
      <c r="BT739" s="51"/>
      <c r="BU739" s="51"/>
      <c r="BV739" s="51"/>
      <c r="BW739" s="51"/>
      <c r="BX739" s="51"/>
      <c r="BY739" s="51"/>
      <c r="BZ739" s="51"/>
      <c r="CA739" s="51"/>
      <c r="CB739" s="51"/>
      <c r="CC739" s="51"/>
      <c r="CD739" s="51"/>
      <c r="CE739" s="51"/>
      <c r="CF739" s="51"/>
      <c r="CG739" s="51"/>
      <c r="CH739" s="51"/>
      <c r="CI739" s="51"/>
      <c r="CJ739" s="51"/>
      <c r="CK739" s="51"/>
      <c r="CL739" s="51"/>
      <c r="CM739" s="51"/>
      <c r="CN739" s="51"/>
      <c r="CO739" s="51"/>
      <c r="CP739" s="51"/>
      <c r="CQ739" s="51"/>
      <c r="CR739" s="51"/>
      <c r="CS739" s="51"/>
      <c r="CT739" s="51"/>
      <c r="CU739" s="51"/>
      <c r="CV739" s="51"/>
      <c r="CW739" s="51"/>
      <c r="CX739" s="51"/>
      <c r="CY739" s="51"/>
      <c r="CZ739" s="51"/>
      <c r="DA739" s="51"/>
      <c r="DB739" s="51"/>
      <c r="DC739" s="51"/>
      <c r="DD739" s="51"/>
      <c r="DE739" s="51"/>
      <c r="DF739" s="51"/>
      <c r="DG739" s="51"/>
    </row>
    <row r="740">
      <c r="A740" s="51"/>
      <c r="B740" s="136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51"/>
      <c r="BH740" s="51"/>
      <c r="BI740" s="51"/>
      <c r="BJ740" s="51"/>
      <c r="BK740" s="51"/>
      <c r="BL740" s="51"/>
      <c r="BM740" s="51"/>
      <c r="BN740" s="51"/>
      <c r="BO740" s="51"/>
      <c r="BP740" s="51"/>
      <c r="BQ740" s="51"/>
      <c r="BR740" s="51"/>
      <c r="BS740" s="51"/>
      <c r="BT740" s="51"/>
      <c r="BU740" s="51"/>
      <c r="BV740" s="51"/>
      <c r="BW740" s="51"/>
      <c r="BX740" s="51"/>
      <c r="BY740" s="51"/>
      <c r="BZ740" s="51"/>
      <c r="CA740" s="51"/>
      <c r="CB740" s="51"/>
      <c r="CC740" s="51"/>
      <c r="CD740" s="51"/>
      <c r="CE740" s="51"/>
      <c r="CF740" s="51"/>
      <c r="CG740" s="51"/>
      <c r="CH740" s="51"/>
      <c r="CI740" s="51"/>
      <c r="CJ740" s="51"/>
      <c r="CK740" s="51"/>
      <c r="CL740" s="51"/>
      <c r="CM740" s="51"/>
      <c r="CN740" s="51"/>
      <c r="CO740" s="51"/>
      <c r="CP740" s="51"/>
      <c r="CQ740" s="51"/>
      <c r="CR740" s="51"/>
      <c r="CS740" s="51"/>
      <c r="CT740" s="51"/>
      <c r="CU740" s="51"/>
      <c r="CV740" s="51"/>
      <c r="CW740" s="51"/>
      <c r="CX740" s="51"/>
      <c r="CY740" s="51"/>
      <c r="CZ740" s="51"/>
      <c r="DA740" s="51"/>
      <c r="DB740" s="51"/>
      <c r="DC740" s="51"/>
      <c r="DD740" s="51"/>
      <c r="DE740" s="51"/>
      <c r="DF740" s="51"/>
      <c r="DG740" s="51"/>
    </row>
    <row r="741">
      <c r="A741" s="51"/>
      <c r="B741" s="136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51"/>
      <c r="BH741" s="51"/>
      <c r="BI741" s="51"/>
      <c r="BJ741" s="51"/>
      <c r="BK741" s="51"/>
      <c r="BL741" s="51"/>
      <c r="BM741" s="51"/>
      <c r="BN741" s="51"/>
      <c r="BO741" s="51"/>
      <c r="BP741" s="51"/>
      <c r="BQ741" s="51"/>
      <c r="BR741" s="51"/>
      <c r="BS741" s="51"/>
      <c r="BT741" s="51"/>
      <c r="BU741" s="51"/>
      <c r="BV741" s="51"/>
      <c r="BW741" s="51"/>
      <c r="BX741" s="51"/>
      <c r="BY741" s="51"/>
      <c r="BZ741" s="51"/>
      <c r="CA741" s="51"/>
      <c r="CB741" s="51"/>
      <c r="CC741" s="51"/>
      <c r="CD741" s="51"/>
      <c r="CE741" s="51"/>
      <c r="CF741" s="51"/>
      <c r="CG741" s="51"/>
      <c r="CH741" s="51"/>
      <c r="CI741" s="51"/>
      <c r="CJ741" s="51"/>
      <c r="CK741" s="51"/>
      <c r="CL741" s="51"/>
      <c r="CM741" s="51"/>
      <c r="CN741" s="51"/>
      <c r="CO741" s="51"/>
      <c r="CP741" s="51"/>
      <c r="CQ741" s="51"/>
      <c r="CR741" s="51"/>
      <c r="CS741" s="51"/>
      <c r="CT741" s="51"/>
      <c r="CU741" s="51"/>
      <c r="CV741" s="51"/>
      <c r="CW741" s="51"/>
      <c r="CX741" s="51"/>
      <c r="CY741" s="51"/>
      <c r="CZ741" s="51"/>
      <c r="DA741" s="51"/>
      <c r="DB741" s="51"/>
      <c r="DC741" s="51"/>
      <c r="DD741" s="51"/>
      <c r="DE741" s="51"/>
      <c r="DF741" s="51"/>
      <c r="DG741" s="51"/>
    </row>
    <row r="742">
      <c r="A742" s="51"/>
      <c r="B742" s="136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51"/>
      <c r="BH742" s="51"/>
      <c r="BI742" s="51"/>
      <c r="BJ742" s="51"/>
      <c r="BK742" s="51"/>
      <c r="BL742" s="51"/>
      <c r="BM742" s="51"/>
      <c r="BN742" s="51"/>
      <c r="BO742" s="51"/>
      <c r="BP742" s="51"/>
      <c r="BQ742" s="51"/>
      <c r="BR742" s="51"/>
      <c r="BS742" s="51"/>
      <c r="BT742" s="51"/>
      <c r="BU742" s="51"/>
      <c r="BV742" s="51"/>
      <c r="BW742" s="51"/>
      <c r="BX742" s="51"/>
      <c r="BY742" s="51"/>
      <c r="BZ742" s="51"/>
      <c r="CA742" s="51"/>
      <c r="CB742" s="51"/>
      <c r="CC742" s="51"/>
      <c r="CD742" s="51"/>
      <c r="CE742" s="51"/>
      <c r="CF742" s="51"/>
      <c r="CG742" s="51"/>
      <c r="CH742" s="51"/>
      <c r="CI742" s="51"/>
      <c r="CJ742" s="51"/>
      <c r="CK742" s="51"/>
      <c r="CL742" s="51"/>
      <c r="CM742" s="51"/>
      <c r="CN742" s="51"/>
      <c r="CO742" s="51"/>
      <c r="CP742" s="51"/>
      <c r="CQ742" s="51"/>
      <c r="CR742" s="51"/>
      <c r="CS742" s="51"/>
      <c r="CT742" s="51"/>
      <c r="CU742" s="51"/>
      <c r="CV742" s="51"/>
      <c r="CW742" s="51"/>
      <c r="CX742" s="51"/>
      <c r="CY742" s="51"/>
      <c r="CZ742" s="51"/>
      <c r="DA742" s="51"/>
      <c r="DB742" s="51"/>
      <c r="DC742" s="51"/>
      <c r="DD742" s="51"/>
      <c r="DE742" s="51"/>
      <c r="DF742" s="51"/>
      <c r="DG742" s="51"/>
    </row>
    <row r="743">
      <c r="A743" s="51"/>
      <c r="B743" s="136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51"/>
      <c r="BL743" s="51"/>
      <c r="BM743" s="51"/>
      <c r="BN743" s="51"/>
      <c r="BO743" s="51"/>
      <c r="BP743" s="51"/>
      <c r="BQ743" s="51"/>
      <c r="BR743" s="51"/>
      <c r="BS743" s="51"/>
      <c r="BT743" s="51"/>
      <c r="BU743" s="51"/>
      <c r="BV743" s="51"/>
      <c r="BW743" s="51"/>
      <c r="BX743" s="51"/>
      <c r="BY743" s="51"/>
      <c r="BZ743" s="51"/>
      <c r="CA743" s="51"/>
      <c r="CB743" s="51"/>
      <c r="CC743" s="51"/>
      <c r="CD743" s="51"/>
      <c r="CE743" s="51"/>
      <c r="CF743" s="51"/>
      <c r="CG743" s="51"/>
      <c r="CH743" s="51"/>
      <c r="CI743" s="51"/>
      <c r="CJ743" s="51"/>
      <c r="CK743" s="51"/>
      <c r="CL743" s="51"/>
      <c r="CM743" s="51"/>
      <c r="CN743" s="51"/>
      <c r="CO743" s="51"/>
      <c r="CP743" s="51"/>
      <c r="CQ743" s="51"/>
      <c r="CR743" s="51"/>
      <c r="CS743" s="51"/>
      <c r="CT743" s="51"/>
      <c r="CU743" s="51"/>
      <c r="CV743" s="51"/>
      <c r="CW743" s="51"/>
      <c r="CX743" s="51"/>
      <c r="CY743" s="51"/>
      <c r="CZ743" s="51"/>
      <c r="DA743" s="51"/>
      <c r="DB743" s="51"/>
      <c r="DC743" s="51"/>
      <c r="DD743" s="51"/>
      <c r="DE743" s="51"/>
      <c r="DF743" s="51"/>
      <c r="DG743" s="51"/>
    </row>
    <row r="744">
      <c r="A744" s="51"/>
      <c r="B744" s="136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51"/>
      <c r="BL744" s="51"/>
      <c r="BM744" s="51"/>
      <c r="BN744" s="51"/>
      <c r="BO744" s="51"/>
      <c r="BP744" s="51"/>
      <c r="BQ744" s="51"/>
      <c r="BR744" s="51"/>
      <c r="BS744" s="51"/>
      <c r="BT744" s="51"/>
      <c r="BU744" s="51"/>
      <c r="BV744" s="51"/>
      <c r="BW744" s="51"/>
      <c r="BX744" s="51"/>
      <c r="BY744" s="51"/>
      <c r="BZ744" s="51"/>
      <c r="CA744" s="51"/>
      <c r="CB744" s="51"/>
      <c r="CC744" s="51"/>
      <c r="CD744" s="51"/>
      <c r="CE744" s="51"/>
      <c r="CF744" s="51"/>
      <c r="CG744" s="51"/>
      <c r="CH744" s="51"/>
      <c r="CI744" s="51"/>
      <c r="CJ744" s="51"/>
      <c r="CK744" s="51"/>
      <c r="CL744" s="51"/>
      <c r="CM744" s="51"/>
      <c r="CN744" s="51"/>
      <c r="CO744" s="51"/>
      <c r="CP744" s="51"/>
      <c r="CQ744" s="51"/>
      <c r="CR744" s="51"/>
      <c r="CS744" s="51"/>
      <c r="CT744" s="51"/>
      <c r="CU744" s="51"/>
      <c r="CV744" s="51"/>
      <c r="CW744" s="51"/>
      <c r="CX744" s="51"/>
      <c r="CY744" s="51"/>
      <c r="CZ744" s="51"/>
      <c r="DA744" s="51"/>
      <c r="DB744" s="51"/>
      <c r="DC744" s="51"/>
      <c r="DD744" s="51"/>
      <c r="DE744" s="51"/>
      <c r="DF744" s="51"/>
      <c r="DG744" s="51"/>
    </row>
    <row r="745">
      <c r="A745" s="51"/>
      <c r="B745" s="136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51"/>
      <c r="BN745" s="51"/>
      <c r="BO745" s="51"/>
      <c r="BP745" s="51"/>
      <c r="BQ745" s="51"/>
      <c r="BR745" s="51"/>
      <c r="BS745" s="51"/>
      <c r="BT745" s="51"/>
      <c r="BU745" s="51"/>
      <c r="BV745" s="51"/>
      <c r="BW745" s="51"/>
      <c r="BX745" s="51"/>
      <c r="BY745" s="51"/>
      <c r="BZ745" s="51"/>
      <c r="CA745" s="51"/>
      <c r="CB745" s="51"/>
      <c r="CC745" s="51"/>
      <c r="CD745" s="51"/>
      <c r="CE745" s="51"/>
      <c r="CF745" s="51"/>
      <c r="CG745" s="51"/>
      <c r="CH745" s="51"/>
      <c r="CI745" s="51"/>
      <c r="CJ745" s="51"/>
      <c r="CK745" s="51"/>
      <c r="CL745" s="51"/>
      <c r="CM745" s="51"/>
      <c r="CN745" s="51"/>
      <c r="CO745" s="51"/>
      <c r="CP745" s="51"/>
      <c r="CQ745" s="51"/>
      <c r="CR745" s="51"/>
      <c r="CS745" s="51"/>
      <c r="CT745" s="51"/>
      <c r="CU745" s="51"/>
      <c r="CV745" s="51"/>
      <c r="CW745" s="51"/>
      <c r="CX745" s="51"/>
      <c r="CY745" s="51"/>
      <c r="CZ745" s="51"/>
      <c r="DA745" s="51"/>
      <c r="DB745" s="51"/>
      <c r="DC745" s="51"/>
      <c r="DD745" s="51"/>
      <c r="DE745" s="51"/>
      <c r="DF745" s="51"/>
      <c r="DG745" s="51"/>
    </row>
    <row r="746">
      <c r="A746" s="51"/>
      <c r="B746" s="136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  <c r="BR746" s="51"/>
      <c r="BS746" s="51"/>
      <c r="BT746" s="51"/>
      <c r="BU746" s="51"/>
      <c r="BV746" s="51"/>
      <c r="BW746" s="51"/>
      <c r="BX746" s="51"/>
      <c r="BY746" s="51"/>
      <c r="BZ746" s="51"/>
      <c r="CA746" s="51"/>
      <c r="CB746" s="51"/>
      <c r="CC746" s="51"/>
      <c r="CD746" s="51"/>
      <c r="CE746" s="51"/>
      <c r="CF746" s="51"/>
      <c r="CG746" s="51"/>
      <c r="CH746" s="51"/>
      <c r="CI746" s="51"/>
      <c r="CJ746" s="51"/>
      <c r="CK746" s="51"/>
      <c r="CL746" s="51"/>
      <c r="CM746" s="51"/>
      <c r="CN746" s="51"/>
      <c r="CO746" s="51"/>
      <c r="CP746" s="51"/>
      <c r="CQ746" s="51"/>
      <c r="CR746" s="51"/>
      <c r="CS746" s="51"/>
      <c r="CT746" s="51"/>
      <c r="CU746" s="51"/>
      <c r="CV746" s="51"/>
      <c r="CW746" s="51"/>
      <c r="CX746" s="51"/>
      <c r="CY746" s="51"/>
      <c r="CZ746" s="51"/>
      <c r="DA746" s="51"/>
      <c r="DB746" s="51"/>
      <c r="DC746" s="51"/>
      <c r="DD746" s="51"/>
      <c r="DE746" s="51"/>
      <c r="DF746" s="51"/>
      <c r="DG746" s="51"/>
    </row>
    <row r="747">
      <c r="A747" s="51"/>
      <c r="B747" s="136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51"/>
      <c r="BL747" s="51"/>
      <c r="BM747" s="51"/>
      <c r="BN747" s="51"/>
      <c r="BO747" s="51"/>
      <c r="BP747" s="51"/>
      <c r="BQ747" s="51"/>
      <c r="BR747" s="51"/>
      <c r="BS747" s="51"/>
      <c r="BT747" s="51"/>
      <c r="BU747" s="51"/>
      <c r="BV747" s="51"/>
      <c r="BW747" s="51"/>
      <c r="BX747" s="51"/>
      <c r="BY747" s="51"/>
      <c r="BZ747" s="51"/>
      <c r="CA747" s="51"/>
      <c r="CB747" s="51"/>
      <c r="CC747" s="51"/>
      <c r="CD747" s="51"/>
      <c r="CE747" s="51"/>
      <c r="CF747" s="51"/>
      <c r="CG747" s="51"/>
      <c r="CH747" s="51"/>
      <c r="CI747" s="51"/>
      <c r="CJ747" s="51"/>
      <c r="CK747" s="51"/>
      <c r="CL747" s="51"/>
      <c r="CM747" s="51"/>
      <c r="CN747" s="51"/>
      <c r="CO747" s="51"/>
      <c r="CP747" s="51"/>
      <c r="CQ747" s="51"/>
      <c r="CR747" s="51"/>
      <c r="CS747" s="51"/>
      <c r="CT747" s="51"/>
      <c r="CU747" s="51"/>
      <c r="CV747" s="51"/>
      <c r="CW747" s="51"/>
      <c r="CX747" s="51"/>
      <c r="CY747" s="51"/>
      <c r="CZ747" s="51"/>
      <c r="DA747" s="51"/>
      <c r="DB747" s="51"/>
      <c r="DC747" s="51"/>
      <c r="DD747" s="51"/>
      <c r="DE747" s="51"/>
      <c r="DF747" s="51"/>
      <c r="DG747" s="51"/>
    </row>
    <row r="748">
      <c r="A748" s="51"/>
      <c r="B748" s="136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51"/>
      <c r="BL748" s="51"/>
      <c r="BM748" s="51"/>
      <c r="BN748" s="51"/>
      <c r="BO748" s="51"/>
      <c r="BP748" s="51"/>
      <c r="BQ748" s="51"/>
      <c r="BR748" s="51"/>
      <c r="BS748" s="51"/>
      <c r="BT748" s="51"/>
      <c r="BU748" s="51"/>
      <c r="BV748" s="51"/>
      <c r="BW748" s="51"/>
      <c r="BX748" s="51"/>
      <c r="BY748" s="51"/>
      <c r="BZ748" s="51"/>
      <c r="CA748" s="51"/>
      <c r="CB748" s="51"/>
      <c r="CC748" s="51"/>
      <c r="CD748" s="51"/>
      <c r="CE748" s="51"/>
      <c r="CF748" s="51"/>
      <c r="CG748" s="51"/>
      <c r="CH748" s="51"/>
      <c r="CI748" s="51"/>
      <c r="CJ748" s="51"/>
      <c r="CK748" s="51"/>
      <c r="CL748" s="51"/>
      <c r="CM748" s="51"/>
      <c r="CN748" s="51"/>
      <c r="CO748" s="51"/>
      <c r="CP748" s="51"/>
      <c r="CQ748" s="51"/>
      <c r="CR748" s="51"/>
      <c r="CS748" s="51"/>
      <c r="CT748" s="51"/>
      <c r="CU748" s="51"/>
      <c r="CV748" s="51"/>
      <c r="CW748" s="51"/>
      <c r="CX748" s="51"/>
      <c r="CY748" s="51"/>
      <c r="CZ748" s="51"/>
      <c r="DA748" s="51"/>
      <c r="DB748" s="51"/>
      <c r="DC748" s="51"/>
      <c r="DD748" s="51"/>
      <c r="DE748" s="51"/>
      <c r="DF748" s="51"/>
      <c r="DG748" s="51"/>
    </row>
    <row r="749">
      <c r="A749" s="51"/>
      <c r="B749" s="136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51"/>
      <c r="BL749" s="51"/>
      <c r="BM749" s="51"/>
      <c r="BN749" s="51"/>
      <c r="BO749" s="51"/>
      <c r="BP749" s="51"/>
      <c r="BQ749" s="51"/>
      <c r="BR749" s="51"/>
      <c r="BS749" s="51"/>
      <c r="BT749" s="51"/>
      <c r="BU749" s="51"/>
      <c r="BV749" s="51"/>
      <c r="BW749" s="51"/>
      <c r="BX749" s="51"/>
      <c r="BY749" s="51"/>
      <c r="BZ749" s="51"/>
      <c r="CA749" s="51"/>
      <c r="CB749" s="51"/>
      <c r="CC749" s="51"/>
      <c r="CD749" s="51"/>
      <c r="CE749" s="51"/>
      <c r="CF749" s="51"/>
      <c r="CG749" s="51"/>
      <c r="CH749" s="51"/>
      <c r="CI749" s="51"/>
      <c r="CJ749" s="51"/>
      <c r="CK749" s="51"/>
      <c r="CL749" s="51"/>
      <c r="CM749" s="51"/>
      <c r="CN749" s="51"/>
      <c r="CO749" s="51"/>
      <c r="CP749" s="51"/>
      <c r="CQ749" s="51"/>
      <c r="CR749" s="51"/>
      <c r="CS749" s="51"/>
      <c r="CT749" s="51"/>
      <c r="CU749" s="51"/>
      <c r="CV749" s="51"/>
      <c r="CW749" s="51"/>
      <c r="CX749" s="51"/>
      <c r="CY749" s="51"/>
      <c r="CZ749" s="51"/>
      <c r="DA749" s="51"/>
      <c r="DB749" s="51"/>
      <c r="DC749" s="51"/>
      <c r="DD749" s="51"/>
      <c r="DE749" s="51"/>
      <c r="DF749" s="51"/>
      <c r="DG749" s="51"/>
    </row>
    <row r="750">
      <c r="A750" s="51"/>
      <c r="B750" s="136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  <c r="BR750" s="51"/>
      <c r="BS750" s="51"/>
      <c r="BT750" s="51"/>
      <c r="BU750" s="51"/>
      <c r="BV750" s="51"/>
      <c r="BW750" s="51"/>
      <c r="BX750" s="51"/>
      <c r="BY750" s="51"/>
      <c r="BZ750" s="51"/>
      <c r="CA750" s="51"/>
      <c r="CB750" s="51"/>
      <c r="CC750" s="51"/>
      <c r="CD750" s="51"/>
      <c r="CE750" s="51"/>
      <c r="CF750" s="51"/>
      <c r="CG750" s="51"/>
      <c r="CH750" s="51"/>
      <c r="CI750" s="51"/>
      <c r="CJ750" s="51"/>
      <c r="CK750" s="51"/>
      <c r="CL750" s="51"/>
      <c r="CM750" s="51"/>
      <c r="CN750" s="51"/>
      <c r="CO750" s="51"/>
      <c r="CP750" s="51"/>
      <c r="CQ750" s="51"/>
      <c r="CR750" s="51"/>
      <c r="CS750" s="51"/>
      <c r="CT750" s="51"/>
      <c r="CU750" s="51"/>
      <c r="CV750" s="51"/>
      <c r="CW750" s="51"/>
      <c r="CX750" s="51"/>
      <c r="CY750" s="51"/>
      <c r="CZ750" s="51"/>
      <c r="DA750" s="51"/>
      <c r="DB750" s="51"/>
      <c r="DC750" s="51"/>
      <c r="DD750" s="51"/>
      <c r="DE750" s="51"/>
      <c r="DF750" s="51"/>
      <c r="DG750" s="51"/>
    </row>
    <row r="751">
      <c r="A751" s="51"/>
      <c r="B751" s="136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51"/>
      <c r="BL751" s="51"/>
      <c r="BM751" s="51"/>
      <c r="BN751" s="51"/>
      <c r="BO751" s="51"/>
      <c r="BP751" s="51"/>
      <c r="BQ751" s="51"/>
      <c r="BR751" s="51"/>
      <c r="BS751" s="51"/>
      <c r="BT751" s="51"/>
      <c r="BU751" s="51"/>
      <c r="BV751" s="51"/>
      <c r="BW751" s="51"/>
      <c r="BX751" s="51"/>
      <c r="BY751" s="51"/>
      <c r="BZ751" s="51"/>
      <c r="CA751" s="51"/>
      <c r="CB751" s="51"/>
      <c r="CC751" s="51"/>
      <c r="CD751" s="51"/>
      <c r="CE751" s="51"/>
      <c r="CF751" s="51"/>
      <c r="CG751" s="51"/>
      <c r="CH751" s="51"/>
      <c r="CI751" s="51"/>
      <c r="CJ751" s="51"/>
      <c r="CK751" s="51"/>
      <c r="CL751" s="51"/>
      <c r="CM751" s="51"/>
      <c r="CN751" s="51"/>
      <c r="CO751" s="51"/>
      <c r="CP751" s="51"/>
      <c r="CQ751" s="51"/>
      <c r="CR751" s="51"/>
      <c r="CS751" s="51"/>
      <c r="CT751" s="51"/>
      <c r="CU751" s="51"/>
      <c r="CV751" s="51"/>
      <c r="CW751" s="51"/>
      <c r="CX751" s="51"/>
      <c r="CY751" s="51"/>
      <c r="CZ751" s="51"/>
      <c r="DA751" s="51"/>
      <c r="DB751" s="51"/>
      <c r="DC751" s="51"/>
      <c r="DD751" s="51"/>
      <c r="DE751" s="51"/>
      <c r="DF751" s="51"/>
      <c r="DG751" s="51"/>
    </row>
    <row r="752">
      <c r="A752" s="51"/>
      <c r="B752" s="136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51"/>
      <c r="BL752" s="51"/>
      <c r="BM752" s="51"/>
      <c r="BN752" s="51"/>
      <c r="BO752" s="51"/>
      <c r="BP752" s="51"/>
      <c r="BQ752" s="51"/>
      <c r="BR752" s="51"/>
      <c r="BS752" s="51"/>
      <c r="BT752" s="51"/>
      <c r="BU752" s="51"/>
      <c r="BV752" s="51"/>
      <c r="BW752" s="51"/>
      <c r="BX752" s="51"/>
      <c r="BY752" s="51"/>
      <c r="BZ752" s="51"/>
      <c r="CA752" s="51"/>
      <c r="CB752" s="51"/>
      <c r="CC752" s="51"/>
      <c r="CD752" s="51"/>
      <c r="CE752" s="51"/>
      <c r="CF752" s="51"/>
      <c r="CG752" s="51"/>
      <c r="CH752" s="51"/>
      <c r="CI752" s="51"/>
      <c r="CJ752" s="51"/>
      <c r="CK752" s="51"/>
      <c r="CL752" s="51"/>
      <c r="CM752" s="51"/>
      <c r="CN752" s="51"/>
      <c r="CO752" s="51"/>
      <c r="CP752" s="51"/>
      <c r="CQ752" s="51"/>
      <c r="CR752" s="51"/>
      <c r="CS752" s="51"/>
      <c r="CT752" s="51"/>
      <c r="CU752" s="51"/>
      <c r="CV752" s="51"/>
      <c r="CW752" s="51"/>
      <c r="CX752" s="51"/>
      <c r="CY752" s="51"/>
      <c r="CZ752" s="51"/>
      <c r="DA752" s="51"/>
      <c r="DB752" s="51"/>
      <c r="DC752" s="51"/>
      <c r="DD752" s="51"/>
      <c r="DE752" s="51"/>
      <c r="DF752" s="51"/>
      <c r="DG752" s="51"/>
    </row>
    <row r="753">
      <c r="A753" s="51"/>
      <c r="B753" s="136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51"/>
      <c r="BL753" s="51"/>
      <c r="BM753" s="51"/>
      <c r="BN753" s="51"/>
      <c r="BO753" s="51"/>
      <c r="BP753" s="51"/>
      <c r="BQ753" s="51"/>
      <c r="BR753" s="51"/>
      <c r="BS753" s="51"/>
      <c r="BT753" s="51"/>
      <c r="BU753" s="51"/>
      <c r="BV753" s="51"/>
      <c r="BW753" s="51"/>
      <c r="BX753" s="51"/>
      <c r="BY753" s="51"/>
      <c r="BZ753" s="51"/>
      <c r="CA753" s="51"/>
      <c r="CB753" s="51"/>
      <c r="CC753" s="51"/>
      <c r="CD753" s="51"/>
      <c r="CE753" s="51"/>
      <c r="CF753" s="51"/>
      <c r="CG753" s="51"/>
      <c r="CH753" s="51"/>
      <c r="CI753" s="51"/>
      <c r="CJ753" s="51"/>
      <c r="CK753" s="51"/>
      <c r="CL753" s="51"/>
      <c r="CM753" s="51"/>
      <c r="CN753" s="51"/>
      <c r="CO753" s="51"/>
      <c r="CP753" s="51"/>
      <c r="CQ753" s="51"/>
      <c r="CR753" s="51"/>
      <c r="CS753" s="51"/>
      <c r="CT753" s="51"/>
      <c r="CU753" s="51"/>
      <c r="CV753" s="51"/>
      <c r="CW753" s="51"/>
      <c r="CX753" s="51"/>
      <c r="CY753" s="51"/>
      <c r="CZ753" s="51"/>
      <c r="DA753" s="51"/>
      <c r="DB753" s="51"/>
      <c r="DC753" s="51"/>
      <c r="DD753" s="51"/>
      <c r="DE753" s="51"/>
      <c r="DF753" s="51"/>
      <c r="DG753" s="51"/>
    </row>
    <row r="754">
      <c r="A754" s="51"/>
      <c r="B754" s="136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51"/>
      <c r="BH754" s="51"/>
      <c r="BI754" s="51"/>
      <c r="BJ754" s="51"/>
      <c r="BK754" s="51"/>
      <c r="BL754" s="51"/>
      <c r="BM754" s="51"/>
      <c r="BN754" s="51"/>
      <c r="BO754" s="51"/>
      <c r="BP754" s="51"/>
      <c r="BQ754" s="51"/>
      <c r="BR754" s="51"/>
      <c r="BS754" s="51"/>
      <c r="BT754" s="51"/>
      <c r="BU754" s="51"/>
      <c r="BV754" s="51"/>
      <c r="BW754" s="51"/>
      <c r="BX754" s="51"/>
      <c r="BY754" s="51"/>
      <c r="BZ754" s="51"/>
      <c r="CA754" s="51"/>
      <c r="CB754" s="51"/>
      <c r="CC754" s="51"/>
      <c r="CD754" s="51"/>
      <c r="CE754" s="51"/>
      <c r="CF754" s="51"/>
      <c r="CG754" s="51"/>
      <c r="CH754" s="51"/>
      <c r="CI754" s="51"/>
      <c r="CJ754" s="51"/>
      <c r="CK754" s="51"/>
      <c r="CL754" s="51"/>
      <c r="CM754" s="51"/>
      <c r="CN754" s="51"/>
      <c r="CO754" s="51"/>
      <c r="CP754" s="51"/>
      <c r="CQ754" s="51"/>
      <c r="CR754" s="51"/>
      <c r="CS754" s="51"/>
      <c r="CT754" s="51"/>
      <c r="CU754" s="51"/>
      <c r="CV754" s="51"/>
      <c r="CW754" s="51"/>
      <c r="CX754" s="51"/>
      <c r="CY754" s="51"/>
      <c r="CZ754" s="51"/>
      <c r="DA754" s="51"/>
      <c r="DB754" s="51"/>
      <c r="DC754" s="51"/>
      <c r="DD754" s="51"/>
      <c r="DE754" s="51"/>
      <c r="DF754" s="51"/>
      <c r="DG754" s="51"/>
    </row>
    <row r="755">
      <c r="A755" s="51"/>
      <c r="B755" s="136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51"/>
      <c r="BH755" s="51"/>
      <c r="BI755" s="51"/>
      <c r="BJ755" s="51"/>
      <c r="BK755" s="51"/>
      <c r="BL755" s="51"/>
      <c r="BM755" s="51"/>
      <c r="BN755" s="51"/>
      <c r="BO755" s="51"/>
      <c r="BP755" s="51"/>
      <c r="BQ755" s="51"/>
      <c r="BR755" s="51"/>
      <c r="BS755" s="51"/>
      <c r="BT755" s="51"/>
      <c r="BU755" s="51"/>
      <c r="BV755" s="51"/>
      <c r="BW755" s="51"/>
      <c r="BX755" s="51"/>
      <c r="BY755" s="51"/>
      <c r="BZ755" s="51"/>
      <c r="CA755" s="51"/>
      <c r="CB755" s="51"/>
      <c r="CC755" s="51"/>
      <c r="CD755" s="51"/>
      <c r="CE755" s="51"/>
      <c r="CF755" s="51"/>
      <c r="CG755" s="51"/>
      <c r="CH755" s="51"/>
      <c r="CI755" s="51"/>
      <c r="CJ755" s="51"/>
      <c r="CK755" s="51"/>
      <c r="CL755" s="51"/>
      <c r="CM755" s="51"/>
      <c r="CN755" s="51"/>
      <c r="CO755" s="51"/>
      <c r="CP755" s="51"/>
      <c r="CQ755" s="51"/>
      <c r="CR755" s="51"/>
      <c r="CS755" s="51"/>
      <c r="CT755" s="51"/>
      <c r="CU755" s="51"/>
      <c r="CV755" s="51"/>
      <c r="CW755" s="51"/>
      <c r="CX755" s="51"/>
      <c r="CY755" s="51"/>
      <c r="CZ755" s="51"/>
      <c r="DA755" s="51"/>
      <c r="DB755" s="51"/>
      <c r="DC755" s="51"/>
      <c r="DD755" s="51"/>
      <c r="DE755" s="51"/>
      <c r="DF755" s="51"/>
      <c r="DG755" s="51"/>
    </row>
    <row r="756">
      <c r="A756" s="51"/>
      <c r="B756" s="136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  <c r="AW756" s="51"/>
      <c r="AX756" s="51"/>
      <c r="AY756" s="51"/>
      <c r="AZ756" s="51"/>
      <c r="BA756" s="51"/>
      <c r="BB756" s="51"/>
      <c r="BC756" s="51"/>
      <c r="BD756" s="51"/>
      <c r="BE756" s="51"/>
      <c r="BF756" s="51"/>
      <c r="BG756" s="51"/>
      <c r="BH756" s="51"/>
      <c r="BI756" s="51"/>
      <c r="BJ756" s="51"/>
      <c r="BK756" s="51"/>
      <c r="BL756" s="51"/>
      <c r="BM756" s="51"/>
      <c r="BN756" s="51"/>
      <c r="BO756" s="51"/>
      <c r="BP756" s="51"/>
      <c r="BQ756" s="51"/>
      <c r="BR756" s="51"/>
      <c r="BS756" s="51"/>
      <c r="BT756" s="51"/>
      <c r="BU756" s="51"/>
      <c r="BV756" s="51"/>
      <c r="BW756" s="51"/>
      <c r="BX756" s="51"/>
      <c r="BY756" s="51"/>
      <c r="BZ756" s="51"/>
      <c r="CA756" s="51"/>
      <c r="CB756" s="51"/>
      <c r="CC756" s="51"/>
      <c r="CD756" s="51"/>
      <c r="CE756" s="51"/>
      <c r="CF756" s="51"/>
      <c r="CG756" s="51"/>
      <c r="CH756" s="51"/>
      <c r="CI756" s="51"/>
      <c r="CJ756" s="51"/>
      <c r="CK756" s="51"/>
      <c r="CL756" s="51"/>
      <c r="CM756" s="51"/>
      <c r="CN756" s="51"/>
      <c r="CO756" s="51"/>
      <c r="CP756" s="51"/>
      <c r="CQ756" s="51"/>
      <c r="CR756" s="51"/>
      <c r="CS756" s="51"/>
      <c r="CT756" s="51"/>
      <c r="CU756" s="51"/>
      <c r="CV756" s="51"/>
      <c r="CW756" s="51"/>
      <c r="CX756" s="51"/>
      <c r="CY756" s="51"/>
      <c r="CZ756" s="51"/>
      <c r="DA756" s="51"/>
      <c r="DB756" s="51"/>
      <c r="DC756" s="51"/>
      <c r="DD756" s="51"/>
      <c r="DE756" s="51"/>
      <c r="DF756" s="51"/>
      <c r="DG756" s="51"/>
    </row>
    <row r="757">
      <c r="A757" s="51"/>
      <c r="B757" s="136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51"/>
      <c r="BH757" s="51"/>
      <c r="BI757" s="51"/>
      <c r="BJ757" s="51"/>
      <c r="BK757" s="51"/>
      <c r="BL757" s="51"/>
      <c r="BM757" s="51"/>
      <c r="BN757" s="51"/>
      <c r="BO757" s="51"/>
      <c r="BP757" s="51"/>
      <c r="BQ757" s="51"/>
      <c r="BR757" s="51"/>
      <c r="BS757" s="51"/>
      <c r="BT757" s="51"/>
      <c r="BU757" s="51"/>
      <c r="BV757" s="51"/>
      <c r="BW757" s="51"/>
      <c r="BX757" s="51"/>
      <c r="BY757" s="51"/>
      <c r="BZ757" s="51"/>
      <c r="CA757" s="51"/>
      <c r="CB757" s="51"/>
      <c r="CC757" s="51"/>
      <c r="CD757" s="51"/>
      <c r="CE757" s="51"/>
      <c r="CF757" s="51"/>
      <c r="CG757" s="51"/>
      <c r="CH757" s="51"/>
      <c r="CI757" s="51"/>
      <c r="CJ757" s="51"/>
      <c r="CK757" s="51"/>
      <c r="CL757" s="51"/>
      <c r="CM757" s="51"/>
      <c r="CN757" s="51"/>
      <c r="CO757" s="51"/>
      <c r="CP757" s="51"/>
      <c r="CQ757" s="51"/>
      <c r="CR757" s="51"/>
      <c r="CS757" s="51"/>
      <c r="CT757" s="51"/>
      <c r="CU757" s="51"/>
      <c r="CV757" s="51"/>
      <c r="CW757" s="51"/>
      <c r="CX757" s="51"/>
      <c r="CY757" s="51"/>
      <c r="CZ757" s="51"/>
      <c r="DA757" s="51"/>
      <c r="DB757" s="51"/>
      <c r="DC757" s="51"/>
      <c r="DD757" s="51"/>
      <c r="DE757" s="51"/>
      <c r="DF757" s="51"/>
      <c r="DG757" s="51"/>
    </row>
    <row r="758">
      <c r="A758" s="51"/>
      <c r="B758" s="136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51"/>
      <c r="BH758" s="51"/>
      <c r="BI758" s="51"/>
      <c r="BJ758" s="51"/>
      <c r="BK758" s="51"/>
      <c r="BL758" s="51"/>
      <c r="BM758" s="51"/>
      <c r="BN758" s="51"/>
      <c r="BO758" s="51"/>
      <c r="BP758" s="51"/>
      <c r="BQ758" s="51"/>
      <c r="BR758" s="51"/>
      <c r="BS758" s="51"/>
      <c r="BT758" s="51"/>
      <c r="BU758" s="51"/>
      <c r="BV758" s="51"/>
      <c r="BW758" s="51"/>
      <c r="BX758" s="51"/>
      <c r="BY758" s="51"/>
      <c r="BZ758" s="51"/>
      <c r="CA758" s="51"/>
      <c r="CB758" s="51"/>
      <c r="CC758" s="51"/>
      <c r="CD758" s="51"/>
      <c r="CE758" s="51"/>
      <c r="CF758" s="51"/>
      <c r="CG758" s="51"/>
      <c r="CH758" s="51"/>
      <c r="CI758" s="51"/>
      <c r="CJ758" s="51"/>
      <c r="CK758" s="51"/>
      <c r="CL758" s="51"/>
      <c r="CM758" s="51"/>
      <c r="CN758" s="51"/>
      <c r="CO758" s="51"/>
      <c r="CP758" s="51"/>
      <c r="CQ758" s="51"/>
      <c r="CR758" s="51"/>
      <c r="CS758" s="51"/>
      <c r="CT758" s="51"/>
      <c r="CU758" s="51"/>
      <c r="CV758" s="51"/>
      <c r="CW758" s="51"/>
      <c r="CX758" s="51"/>
      <c r="CY758" s="51"/>
      <c r="CZ758" s="51"/>
      <c r="DA758" s="51"/>
      <c r="DB758" s="51"/>
      <c r="DC758" s="51"/>
      <c r="DD758" s="51"/>
      <c r="DE758" s="51"/>
      <c r="DF758" s="51"/>
      <c r="DG758" s="51"/>
    </row>
    <row r="759">
      <c r="A759" s="51"/>
      <c r="B759" s="136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51"/>
      <c r="BH759" s="51"/>
      <c r="BI759" s="51"/>
      <c r="BJ759" s="51"/>
      <c r="BK759" s="51"/>
      <c r="BL759" s="51"/>
      <c r="BM759" s="51"/>
      <c r="BN759" s="51"/>
      <c r="BO759" s="51"/>
      <c r="BP759" s="51"/>
      <c r="BQ759" s="51"/>
      <c r="BR759" s="51"/>
      <c r="BS759" s="51"/>
      <c r="BT759" s="51"/>
      <c r="BU759" s="51"/>
      <c r="BV759" s="51"/>
      <c r="BW759" s="51"/>
      <c r="BX759" s="51"/>
      <c r="BY759" s="51"/>
      <c r="BZ759" s="51"/>
      <c r="CA759" s="51"/>
      <c r="CB759" s="51"/>
      <c r="CC759" s="51"/>
      <c r="CD759" s="51"/>
      <c r="CE759" s="51"/>
      <c r="CF759" s="51"/>
      <c r="CG759" s="51"/>
      <c r="CH759" s="51"/>
      <c r="CI759" s="51"/>
      <c r="CJ759" s="51"/>
      <c r="CK759" s="51"/>
      <c r="CL759" s="51"/>
      <c r="CM759" s="51"/>
      <c r="CN759" s="51"/>
      <c r="CO759" s="51"/>
      <c r="CP759" s="51"/>
      <c r="CQ759" s="51"/>
      <c r="CR759" s="51"/>
      <c r="CS759" s="51"/>
      <c r="CT759" s="51"/>
      <c r="CU759" s="51"/>
      <c r="CV759" s="51"/>
      <c r="CW759" s="51"/>
      <c r="CX759" s="51"/>
      <c r="CY759" s="51"/>
      <c r="CZ759" s="51"/>
      <c r="DA759" s="51"/>
      <c r="DB759" s="51"/>
      <c r="DC759" s="51"/>
      <c r="DD759" s="51"/>
      <c r="DE759" s="51"/>
      <c r="DF759" s="51"/>
      <c r="DG759" s="51"/>
    </row>
    <row r="760">
      <c r="A760" s="51"/>
      <c r="B760" s="136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51"/>
      <c r="BH760" s="51"/>
      <c r="BI760" s="51"/>
      <c r="BJ760" s="51"/>
      <c r="BK760" s="51"/>
      <c r="BL760" s="51"/>
      <c r="BM760" s="51"/>
      <c r="BN760" s="51"/>
      <c r="BO760" s="51"/>
      <c r="BP760" s="51"/>
      <c r="BQ760" s="51"/>
      <c r="BR760" s="51"/>
      <c r="BS760" s="51"/>
      <c r="BT760" s="51"/>
      <c r="BU760" s="51"/>
      <c r="BV760" s="51"/>
      <c r="BW760" s="51"/>
      <c r="BX760" s="51"/>
      <c r="BY760" s="51"/>
      <c r="BZ760" s="51"/>
      <c r="CA760" s="51"/>
      <c r="CB760" s="51"/>
      <c r="CC760" s="51"/>
      <c r="CD760" s="51"/>
      <c r="CE760" s="51"/>
      <c r="CF760" s="51"/>
      <c r="CG760" s="51"/>
      <c r="CH760" s="51"/>
      <c r="CI760" s="51"/>
      <c r="CJ760" s="51"/>
      <c r="CK760" s="51"/>
      <c r="CL760" s="51"/>
      <c r="CM760" s="51"/>
      <c r="CN760" s="51"/>
      <c r="CO760" s="51"/>
      <c r="CP760" s="51"/>
      <c r="CQ760" s="51"/>
      <c r="CR760" s="51"/>
      <c r="CS760" s="51"/>
      <c r="CT760" s="51"/>
      <c r="CU760" s="51"/>
      <c r="CV760" s="51"/>
      <c r="CW760" s="51"/>
      <c r="CX760" s="51"/>
      <c r="CY760" s="51"/>
      <c r="CZ760" s="51"/>
      <c r="DA760" s="51"/>
      <c r="DB760" s="51"/>
      <c r="DC760" s="51"/>
      <c r="DD760" s="51"/>
      <c r="DE760" s="51"/>
      <c r="DF760" s="51"/>
      <c r="DG760" s="51"/>
    </row>
    <row r="761">
      <c r="A761" s="51"/>
      <c r="B761" s="136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51"/>
      <c r="BH761" s="51"/>
      <c r="BI761" s="51"/>
      <c r="BJ761" s="51"/>
      <c r="BK761" s="51"/>
      <c r="BL761" s="51"/>
      <c r="BM761" s="51"/>
      <c r="BN761" s="51"/>
      <c r="BO761" s="51"/>
      <c r="BP761" s="51"/>
      <c r="BQ761" s="51"/>
      <c r="BR761" s="51"/>
      <c r="BS761" s="51"/>
      <c r="BT761" s="51"/>
      <c r="BU761" s="51"/>
      <c r="BV761" s="51"/>
      <c r="BW761" s="51"/>
      <c r="BX761" s="51"/>
      <c r="BY761" s="51"/>
      <c r="BZ761" s="51"/>
      <c r="CA761" s="51"/>
      <c r="CB761" s="51"/>
      <c r="CC761" s="51"/>
      <c r="CD761" s="51"/>
      <c r="CE761" s="51"/>
      <c r="CF761" s="51"/>
      <c r="CG761" s="51"/>
      <c r="CH761" s="51"/>
      <c r="CI761" s="51"/>
      <c r="CJ761" s="51"/>
      <c r="CK761" s="51"/>
      <c r="CL761" s="51"/>
      <c r="CM761" s="51"/>
      <c r="CN761" s="51"/>
      <c r="CO761" s="51"/>
      <c r="CP761" s="51"/>
      <c r="CQ761" s="51"/>
      <c r="CR761" s="51"/>
      <c r="CS761" s="51"/>
      <c r="CT761" s="51"/>
      <c r="CU761" s="51"/>
      <c r="CV761" s="51"/>
      <c r="CW761" s="51"/>
      <c r="CX761" s="51"/>
      <c r="CY761" s="51"/>
      <c r="CZ761" s="51"/>
      <c r="DA761" s="51"/>
      <c r="DB761" s="51"/>
      <c r="DC761" s="51"/>
      <c r="DD761" s="51"/>
      <c r="DE761" s="51"/>
      <c r="DF761" s="51"/>
      <c r="DG761" s="51"/>
    </row>
    <row r="762">
      <c r="A762" s="51"/>
      <c r="B762" s="136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51"/>
      <c r="BH762" s="51"/>
      <c r="BI762" s="51"/>
      <c r="BJ762" s="51"/>
      <c r="BK762" s="51"/>
      <c r="BL762" s="51"/>
      <c r="BM762" s="51"/>
      <c r="BN762" s="51"/>
      <c r="BO762" s="51"/>
      <c r="BP762" s="51"/>
      <c r="BQ762" s="51"/>
      <c r="BR762" s="51"/>
      <c r="BS762" s="51"/>
      <c r="BT762" s="51"/>
      <c r="BU762" s="51"/>
      <c r="BV762" s="51"/>
      <c r="BW762" s="51"/>
      <c r="BX762" s="51"/>
      <c r="BY762" s="51"/>
      <c r="BZ762" s="51"/>
      <c r="CA762" s="51"/>
      <c r="CB762" s="51"/>
      <c r="CC762" s="51"/>
      <c r="CD762" s="51"/>
      <c r="CE762" s="51"/>
      <c r="CF762" s="51"/>
      <c r="CG762" s="51"/>
      <c r="CH762" s="51"/>
      <c r="CI762" s="51"/>
      <c r="CJ762" s="51"/>
      <c r="CK762" s="51"/>
      <c r="CL762" s="51"/>
      <c r="CM762" s="51"/>
      <c r="CN762" s="51"/>
      <c r="CO762" s="51"/>
      <c r="CP762" s="51"/>
      <c r="CQ762" s="51"/>
      <c r="CR762" s="51"/>
      <c r="CS762" s="51"/>
      <c r="CT762" s="51"/>
      <c r="CU762" s="51"/>
      <c r="CV762" s="51"/>
      <c r="CW762" s="51"/>
      <c r="CX762" s="51"/>
      <c r="CY762" s="51"/>
      <c r="CZ762" s="51"/>
      <c r="DA762" s="51"/>
      <c r="DB762" s="51"/>
      <c r="DC762" s="51"/>
      <c r="DD762" s="51"/>
      <c r="DE762" s="51"/>
      <c r="DF762" s="51"/>
      <c r="DG762" s="51"/>
    </row>
    <row r="763">
      <c r="A763" s="51"/>
      <c r="B763" s="136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51"/>
      <c r="BH763" s="51"/>
      <c r="BI763" s="51"/>
      <c r="BJ763" s="51"/>
      <c r="BK763" s="51"/>
      <c r="BL763" s="51"/>
      <c r="BM763" s="51"/>
      <c r="BN763" s="51"/>
      <c r="BO763" s="51"/>
      <c r="BP763" s="51"/>
      <c r="BQ763" s="51"/>
      <c r="BR763" s="51"/>
      <c r="BS763" s="51"/>
      <c r="BT763" s="51"/>
      <c r="BU763" s="51"/>
      <c r="BV763" s="51"/>
      <c r="BW763" s="51"/>
      <c r="BX763" s="51"/>
      <c r="BY763" s="51"/>
      <c r="BZ763" s="51"/>
      <c r="CA763" s="51"/>
      <c r="CB763" s="51"/>
      <c r="CC763" s="51"/>
      <c r="CD763" s="51"/>
      <c r="CE763" s="51"/>
      <c r="CF763" s="51"/>
      <c r="CG763" s="51"/>
      <c r="CH763" s="51"/>
      <c r="CI763" s="51"/>
      <c r="CJ763" s="51"/>
      <c r="CK763" s="51"/>
      <c r="CL763" s="51"/>
      <c r="CM763" s="51"/>
      <c r="CN763" s="51"/>
      <c r="CO763" s="51"/>
      <c r="CP763" s="51"/>
      <c r="CQ763" s="51"/>
      <c r="CR763" s="51"/>
      <c r="CS763" s="51"/>
      <c r="CT763" s="51"/>
      <c r="CU763" s="51"/>
      <c r="CV763" s="51"/>
      <c r="CW763" s="51"/>
      <c r="CX763" s="51"/>
      <c r="CY763" s="51"/>
      <c r="CZ763" s="51"/>
      <c r="DA763" s="51"/>
      <c r="DB763" s="51"/>
      <c r="DC763" s="51"/>
      <c r="DD763" s="51"/>
      <c r="DE763" s="51"/>
      <c r="DF763" s="51"/>
      <c r="DG763" s="51"/>
    </row>
    <row r="764">
      <c r="A764" s="51"/>
      <c r="B764" s="136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51"/>
      <c r="BH764" s="51"/>
      <c r="BI764" s="51"/>
      <c r="BJ764" s="51"/>
      <c r="BK764" s="51"/>
      <c r="BL764" s="51"/>
      <c r="BM764" s="51"/>
      <c r="BN764" s="51"/>
      <c r="BO764" s="51"/>
      <c r="BP764" s="51"/>
      <c r="BQ764" s="51"/>
      <c r="BR764" s="51"/>
      <c r="BS764" s="51"/>
      <c r="BT764" s="51"/>
      <c r="BU764" s="51"/>
      <c r="BV764" s="51"/>
      <c r="BW764" s="51"/>
      <c r="BX764" s="51"/>
      <c r="BY764" s="51"/>
      <c r="BZ764" s="51"/>
      <c r="CA764" s="51"/>
      <c r="CB764" s="51"/>
      <c r="CC764" s="51"/>
      <c r="CD764" s="51"/>
      <c r="CE764" s="51"/>
      <c r="CF764" s="51"/>
      <c r="CG764" s="51"/>
      <c r="CH764" s="51"/>
      <c r="CI764" s="51"/>
      <c r="CJ764" s="51"/>
      <c r="CK764" s="51"/>
      <c r="CL764" s="51"/>
      <c r="CM764" s="51"/>
      <c r="CN764" s="51"/>
      <c r="CO764" s="51"/>
      <c r="CP764" s="51"/>
      <c r="CQ764" s="51"/>
      <c r="CR764" s="51"/>
      <c r="CS764" s="51"/>
      <c r="CT764" s="51"/>
      <c r="CU764" s="51"/>
      <c r="CV764" s="51"/>
      <c r="CW764" s="51"/>
      <c r="CX764" s="51"/>
      <c r="CY764" s="51"/>
      <c r="CZ764" s="51"/>
      <c r="DA764" s="51"/>
      <c r="DB764" s="51"/>
      <c r="DC764" s="51"/>
      <c r="DD764" s="51"/>
      <c r="DE764" s="51"/>
      <c r="DF764" s="51"/>
      <c r="DG764" s="51"/>
    </row>
    <row r="765">
      <c r="A765" s="51"/>
      <c r="B765" s="136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51"/>
      <c r="BH765" s="51"/>
      <c r="BI765" s="51"/>
      <c r="BJ765" s="51"/>
      <c r="BK765" s="51"/>
      <c r="BL765" s="51"/>
      <c r="BM765" s="51"/>
      <c r="BN765" s="51"/>
      <c r="BO765" s="51"/>
      <c r="BP765" s="51"/>
      <c r="BQ765" s="51"/>
      <c r="BR765" s="51"/>
      <c r="BS765" s="51"/>
      <c r="BT765" s="51"/>
      <c r="BU765" s="51"/>
      <c r="BV765" s="51"/>
      <c r="BW765" s="51"/>
      <c r="BX765" s="51"/>
      <c r="BY765" s="51"/>
      <c r="BZ765" s="51"/>
      <c r="CA765" s="51"/>
      <c r="CB765" s="51"/>
      <c r="CC765" s="51"/>
      <c r="CD765" s="51"/>
      <c r="CE765" s="51"/>
      <c r="CF765" s="51"/>
      <c r="CG765" s="51"/>
      <c r="CH765" s="51"/>
      <c r="CI765" s="51"/>
      <c r="CJ765" s="51"/>
      <c r="CK765" s="51"/>
      <c r="CL765" s="51"/>
      <c r="CM765" s="51"/>
      <c r="CN765" s="51"/>
      <c r="CO765" s="51"/>
      <c r="CP765" s="51"/>
      <c r="CQ765" s="51"/>
      <c r="CR765" s="51"/>
      <c r="CS765" s="51"/>
      <c r="CT765" s="51"/>
      <c r="CU765" s="51"/>
      <c r="CV765" s="51"/>
      <c r="CW765" s="51"/>
      <c r="CX765" s="51"/>
      <c r="CY765" s="51"/>
      <c r="CZ765" s="51"/>
      <c r="DA765" s="51"/>
      <c r="DB765" s="51"/>
      <c r="DC765" s="51"/>
      <c r="DD765" s="51"/>
      <c r="DE765" s="51"/>
      <c r="DF765" s="51"/>
      <c r="DG765" s="51"/>
    </row>
    <row r="766">
      <c r="A766" s="51"/>
      <c r="B766" s="136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51"/>
      <c r="BH766" s="51"/>
      <c r="BI766" s="51"/>
      <c r="BJ766" s="51"/>
      <c r="BK766" s="51"/>
      <c r="BL766" s="51"/>
      <c r="BM766" s="51"/>
      <c r="BN766" s="51"/>
      <c r="BO766" s="51"/>
      <c r="BP766" s="51"/>
      <c r="BQ766" s="51"/>
      <c r="BR766" s="51"/>
      <c r="BS766" s="51"/>
      <c r="BT766" s="51"/>
      <c r="BU766" s="51"/>
      <c r="BV766" s="51"/>
      <c r="BW766" s="51"/>
      <c r="BX766" s="51"/>
      <c r="BY766" s="51"/>
      <c r="BZ766" s="51"/>
      <c r="CA766" s="51"/>
      <c r="CB766" s="51"/>
      <c r="CC766" s="51"/>
      <c r="CD766" s="51"/>
      <c r="CE766" s="51"/>
      <c r="CF766" s="51"/>
      <c r="CG766" s="51"/>
      <c r="CH766" s="51"/>
      <c r="CI766" s="51"/>
      <c r="CJ766" s="51"/>
      <c r="CK766" s="51"/>
      <c r="CL766" s="51"/>
      <c r="CM766" s="51"/>
      <c r="CN766" s="51"/>
      <c r="CO766" s="51"/>
      <c r="CP766" s="51"/>
      <c r="CQ766" s="51"/>
      <c r="CR766" s="51"/>
      <c r="CS766" s="51"/>
      <c r="CT766" s="51"/>
      <c r="CU766" s="51"/>
      <c r="CV766" s="51"/>
      <c r="CW766" s="51"/>
      <c r="CX766" s="51"/>
      <c r="CY766" s="51"/>
      <c r="CZ766" s="51"/>
      <c r="DA766" s="51"/>
      <c r="DB766" s="51"/>
      <c r="DC766" s="51"/>
      <c r="DD766" s="51"/>
      <c r="DE766" s="51"/>
      <c r="DF766" s="51"/>
      <c r="DG766" s="51"/>
    </row>
    <row r="767">
      <c r="A767" s="51"/>
      <c r="B767" s="136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51"/>
      <c r="BH767" s="51"/>
      <c r="BI767" s="51"/>
      <c r="BJ767" s="51"/>
      <c r="BK767" s="51"/>
      <c r="BL767" s="51"/>
      <c r="BM767" s="51"/>
      <c r="BN767" s="51"/>
      <c r="BO767" s="51"/>
      <c r="BP767" s="51"/>
      <c r="BQ767" s="51"/>
      <c r="BR767" s="51"/>
      <c r="BS767" s="51"/>
      <c r="BT767" s="51"/>
      <c r="BU767" s="51"/>
      <c r="BV767" s="51"/>
      <c r="BW767" s="51"/>
      <c r="BX767" s="51"/>
      <c r="BY767" s="51"/>
      <c r="BZ767" s="51"/>
      <c r="CA767" s="51"/>
      <c r="CB767" s="51"/>
      <c r="CC767" s="51"/>
      <c r="CD767" s="51"/>
      <c r="CE767" s="51"/>
      <c r="CF767" s="51"/>
      <c r="CG767" s="51"/>
      <c r="CH767" s="51"/>
      <c r="CI767" s="51"/>
      <c r="CJ767" s="51"/>
      <c r="CK767" s="51"/>
      <c r="CL767" s="51"/>
      <c r="CM767" s="51"/>
      <c r="CN767" s="51"/>
      <c r="CO767" s="51"/>
      <c r="CP767" s="51"/>
      <c r="CQ767" s="51"/>
      <c r="CR767" s="51"/>
      <c r="CS767" s="51"/>
      <c r="CT767" s="51"/>
      <c r="CU767" s="51"/>
      <c r="CV767" s="51"/>
      <c r="CW767" s="51"/>
      <c r="CX767" s="51"/>
      <c r="CY767" s="51"/>
      <c r="CZ767" s="51"/>
      <c r="DA767" s="51"/>
      <c r="DB767" s="51"/>
      <c r="DC767" s="51"/>
      <c r="DD767" s="51"/>
      <c r="DE767" s="51"/>
      <c r="DF767" s="51"/>
      <c r="DG767" s="51"/>
    </row>
    <row r="768">
      <c r="A768" s="51"/>
      <c r="B768" s="136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51"/>
      <c r="BH768" s="51"/>
      <c r="BI768" s="51"/>
      <c r="BJ768" s="51"/>
      <c r="BK768" s="51"/>
      <c r="BL768" s="51"/>
      <c r="BM768" s="51"/>
      <c r="BN768" s="51"/>
      <c r="BO768" s="51"/>
      <c r="BP768" s="51"/>
      <c r="BQ768" s="51"/>
      <c r="BR768" s="51"/>
      <c r="BS768" s="51"/>
      <c r="BT768" s="51"/>
      <c r="BU768" s="51"/>
      <c r="BV768" s="51"/>
      <c r="BW768" s="51"/>
      <c r="BX768" s="51"/>
      <c r="BY768" s="51"/>
      <c r="BZ768" s="51"/>
      <c r="CA768" s="51"/>
      <c r="CB768" s="51"/>
      <c r="CC768" s="51"/>
      <c r="CD768" s="51"/>
      <c r="CE768" s="51"/>
      <c r="CF768" s="51"/>
      <c r="CG768" s="51"/>
      <c r="CH768" s="51"/>
      <c r="CI768" s="51"/>
      <c r="CJ768" s="51"/>
      <c r="CK768" s="51"/>
      <c r="CL768" s="51"/>
      <c r="CM768" s="51"/>
      <c r="CN768" s="51"/>
      <c r="CO768" s="51"/>
      <c r="CP768" s="51"/>
      <c r="CQ768" s="51"/>
      <c r="CR768" s="51"/>
      <c r="CS768" s="51"/>
      <c r="CT768" s="51"/>
      <c r="CU768" s="51"/>
      <c r="CV768" s="51"/>
      <c r="CW768" s="51"/>
      <c r="CX768" s="51"/>
      <c r="CY768" s="51"/>
      <c r="CZ768" s="51"/>
      <c r="DA768" s="51"/>
      <c r="DB768" s="51"/>
      <c r="DC768" s="51"/>
      <c r="DD768" s="51"/>
      <c r="DE768" s="51"/>
      <c r="DF768" s="51"/>
      <c r="DG768" s="51"/>
    </row>
    <row r="769">
      <c r="A769" s="51"/>
      <c r="B769" s="136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51"/>
      <c r="BH769" s="51"/>
      <c r="BI769" s="51"/>
      <c r="BJ769" s="51"/>
      <c r="BK769" s="51"/>
      <c r="BL769" s="51"/>
      <c r="BM769" s="51"/>
      <c r="BN769" s="51"/>
      <c r="BO769" s="51"/>
      <c r="BP769" s="51"/>
      <c r="BQ769" s="51"/>
      <c r="BR769" s="51"/>
      <c r="BS769" s="51"/>
      <c r="BT769" s="51"/>
      <c r="BU769" s="51"/>
      <c r="BV769" s="51"/>
      <c r="BW769" s="51"/>
      <c r="BX769" s="51"/>
      <c r="BY769" s="51"/>
      <c r="BZ769" s="51"/>
      <c r="CA769" s="51"/>
      <c r="CB769" s="51"/>
      <c r="CC769" s="51"/>
      <c r="CD769" s="51"/>
      <c r="CE769" s="51"/>
      <c r="CF769" s="51"/>
      <c r="CG769" s="51"/>
      <c r="CH769" s="51"/>
      <c r="CI769" s="51"/>
      <c r="CJ769" s="51"/>
      <c r="CK769" s="51"/>
      <c r="CL769" s="51"/>
      <c r="CM769" s="51"/>
      <c r="CN769" s="51"/>
      <c r="CO769" s="51"/>
      <c r="CP769" s="51"/>
      <c r="CQ769" s="51"/>
      <c r="CR769" s="51"/>
      <c r="CS769" s="51"/>
      <c r="CT769" s="51"/>
      <c r="CU769" s="51"/>
      <c r="CV769" s="51"/>
      <c r="CW769" s="51"/>
      <c r="CX769" s="51"/>
      <c r="CY769" s="51"/>
      <c r="CZ769" s="51"/>
      <c r="DA769" s="51"/>
      <c r="DB769" s="51"/>
      <c r="DC769" s="51"/>
      <c r="DD769" s="51"/>
      <c r="DE769" s="51"/>
      <c r="DF769" s="51"/>
      <c r="DG769" s="51"/>
    </row>
    <row r="770">
      <c r="A770" s="51"/>
      <c r="B770" s="136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51"/>
      <c r="BH770" s="51"/>
      <c r="BI770" s="51"/>
      <c r="BJ770" s="51"/>
      <c r="BK770" s="51"/>
      <c r="BL770" s="51"/>
      <c r="BM770" s="51"/>
      <c r="BN770" s="51"/>
      <c r="BO770" s="51"/>
      <c r="BP770" s="51"/>
      <c r="BQ770" s="51"/>
      <c r="BR770" s="51"/>
      <c r="BS770" s="51"/>
      <c r="BT770" s="51"/>
      <c r="BU770" s="51"/>
      <c r="BV770" s="51"/>
      <c r="BW770" s="51"/>
      <c r="BX770" s="51"/>
      <c r="BY770" s="51"/>
      <c r="BZ770" s="51"/>
      <c r="CA770" s="51"/>
      <c r="CB770" s="51"/>
      <c r="CC770" s="51"/>
      <c r="CD770" s="51"/>
      <c r="CE770" s="51"/>
      <c r="CF770" s="51"/>
      <c r="CG770" s="51"/>
      <c r="CH770" s="51"/>
      <c r="CI770" s="51"/>
      <c r="CJ770" s="51"/>
      <c r="CK770" s="51"/>
      <c r="CL770" s="51"/>
      <c r="CM770" s="51"/>
      <c r="CN770" s="51"/>
      <c r="CO770" s="51"/>
      <c r="CP770" s="51"/>
      <c r="CQ770" s="51"/>
      <c r="CR770" s="51"/>
      <c r="CS770" s="51"/>
      <c r="CT770" s="51"/>
      <c r="CU770" s="51"/>
      <c r="CV770" s="51"/>
      <c r="CW770" s="51"/>
      <c r="CX770" s="51"/>
      <c r="CY770" s="51"/>
      <c r="CZ770" s="51"/>
      <c r="DA770" s="51"/>
      <c r="DB770" s="51"/>
      <c r="DC770" s="51"/>
      <c r="DD770" s="51"/>
      <c r="DE770" s="51"/>
      <c r="DF770" s="51"/>
      <c r="DG770" s="51"/>
    </row>
    <row r="771">
      <c r="A771" s="51"/>
      <c r="B771" s="136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51"/>
      <c r="BH771" s="51"/>
      <c r="BI771" s="51"/>
      <c r="BJ771" s="51"/>
      <c r="BK771" s="51"/>
      <c r="BL771" s="51"/>
      <c r="BM771" s="51"/>
      <c r="BN771" s="51"/>
      <c r="BO771" s="51"/>
      <c r="BP771" s="51"/>
      <c r="BQ771" s="51"/>
      <c r="BR771" s="51"/>
      <c r="BS771" s="51"/>
      <c r="BT771" s="51"/>
      <c r="BU771" s="51"/>
      <c r="BV771" s="51"/>
      <c r="BW771" s="51"/>
      <c r="BX771" s="51"/>
      <c r="BY771" s="51"/>
      <c r="BZ771" s="51"/>
      <c r="CA771" s="51"/>
      <c r="CB771" s="51"/>
      <c r="CC771" s="51"/>
      <c r="CD771" s="51"/>
      <c r="CE771" s="51"/>
      <c r="CF771" s="51"/>
      <c r="CG771" s="51"/>
      <c r="CH771" s="51"/>
      <c r="CI771" s="51"/>
      <c r="CJ771" s="51"/>
      <c r="CK771" s="51"/>
      <c r="CL771" s="51"/>
      <c r="CM771" s="51"/>
      <c r="CN771" s="51"/>
      <c r="CO771" s="51"/>
      <c r="CP771" s="51"/>
      <c r="CQ771" s="51"/>
      <c r="CR771" s="51"/>
      <c r="CS771" s="51"/>
      <c r="CT771" s="51"/>
      <c r="CU771" s="51"/>
      <c r="CV771" s="51"/>
      <c r="CW771" s="51"/>
      <c r="CX771" s="51"/>
      <c r="CY771" s="51"/>
      <c r="CZ771" s="51"/>
      <c r="DA771" s="51"/>
      <c r="DB771" s="51"/>
      <c r="DC771" s="51"/>
      <c r="DD771" s="51"/>
      <c r="DE771" s="51"/>
      <c r="DF771" s="51"/>
      <c r="DG771" s="51"/>
    </row>
    <row r="772">
      <c r="A772" s="51"/>
      <c r="B772" s="136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51"/>
      <c r="BH772" s="51"/>
      <c r="BI772" s="51"/>
      <c r="BJ772" s="51"/>
      <c r="BK772" s="51"/>
      <c r="BL772" s="51"/>
      <c r="BM772" s="51"/>
      <c r="BN772" s="51"/>
      <c r="BO772" s="51"/>
      <c r="BP772" s="51"/>
      <c r="BQ772" s="51"/>
      <c r="BR772" s="51"/>
      <c r="BS772" s="51"/>
      <c r="BT772" s="51"/>
      <c r="BU772" s="51"/>
      <c r="BV772" s="51"/>
      <c r="BW772" s="51"/>
      <c r="BX772" s="51"/>
      <c r="BY772" s="51"/>
      <c r="BZ772" s="51"/>
      <c r="CA772" s="51"/>
      <c r="CB772" s="51"/>
      <c r="CC772" s="51"/>
      <c r="CD772" s="51"/>
      <c r="CE772" s="51"/>
      <c r="CF772" s="51"/>
      <c r="CG772" s="51"/>
      <c r="CH772" s="51"/>
      <c r="CI772" s="51"/>
      <c r="CJ772" s="51"/>
      <c r="CK772" s="51"/>
      <c r="CL772" s="51"/>
      <c r="CM772" s="51"/>
      <c r="CN772" s="51"/>
      <c r="CO772" s="51"/>
      <c r="CP772" s="51"/>
      <c r="CQ772" s="51"/>
      <c r="CR772" s="51"/>
      <c r="CS772" s="51"/>
      <c r="CT772" s="51"/>
      <c r="CU772" s="51"/>
      <c r="CV772" s="51"/>
      <c r="CW772" s="51"/>
      <c r="CX772" s="51"/>
      <c r="CY772" s="51"/>
      <c r="CZ772" s="51"/>
      <c r="DA772" s="51"/>
      <c r="DB772" s="51"/>
      <c r="DC772" s="51"/>
      <c r="DD772" s="51"/>
      <c r="DE772" s="51"/>
      <c r="DF772" s="51"/>
      <c r="DG772" s="51"/>
    </row>
    <row r="773">
      <c r="A773" s="51"/>
      <c r="B773" s="136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51"/>
      <c r="BH773" s="51"/>
      <c r="BI773" s="51"/>
      <c r="BJ773" s="51"/>
      <c r="BK773" s="51"/>
      <c r="BL773" s="51"/>
      <c r="BM773" s="51"/>
      <c r="BN773" s="51"/>
      <c r="BO773" s="51"/>
      <c r="BP773" s="51"/>
      <c r="BQ773" s="51"/>
      <c r="BR773" s="51"/>
      <c r="BS773" s="51"/>
      <c r="BT773" s="51"/>
      <c r="BU773" s="51"/>
      <c r="BV773" s="51"/>
      <c r="BW773" s="51"/>
      <c r="BX773" s="51"/>
      <c r="BY773" s="51"/>
      <c r="BZ773" s="51"/>
      <c r="CA773" s="51"/>
      <c r="CB773" s="51"/>
      <c r="CC773" s="51"/>
      <c r="CD773" s="51"/>
      <c r="CE773" s="51"/>
      <c r="CF773" s="51"/>
      <c r="CG773" s="51"/>
      <c r="CH773" s="51"/>
      <c r="CI773" s="51"/>
      <c r="CJ773" s="51"/>
      <c r="CK773" s="51"/>
      <c r="CL773" s="51"/>
      <c r="CM773" s="51"/>
      <c r="CN773" s="51"/>
      <c r="CO773" s="51"/>
      <c r="CP773" s="51"/>
      <c r="CQ773" s="51"/>
      <c r="CR773" s="51"/>
      <c r="CS773" s="51"/>
      <c r="CT773" s="51"/>
      <c r="CU773" s="51"/>
      <c r="CV773" s="51"/>
      <c r="CW773" s="51"/>
      <c r="CX773" s="51"/>
      <c r="CY773" s="51"/>
      <c r="CZ773" s="51"/>
      <c r="DA773" s="51"/>
      <c r="DB773" s="51"/>
      <c r="DC773" s="51"/>
      <c r="DD773" s="51"/>
      <c r="DE773" s="51"/>
      <c r="DF773" s="51"/>
      <c r="DG773" s="51"/>
    </row>
    <row r="774">
      <c r="A774" s="51"/>
      <c r="B774" s="136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51"/>
      <c r="BH774" s="51"/>
      <c r="BI774" s="51"/>
      <c r="BJ774" s="51"/>
      <c r="BK774" s="51"/>
      <c r="BL774" s="51"/>
      <c r="BM774" s="51"/>
      <c r="BN774" s="51"/>
      <c r="BO774" s="51"/>
      <c r="BP774" s="51"/>
      <c r="BQ774" s="51"/>
      <c r="BR774" s="51"/>
      <c r="BS774" s="51"/>
      <c r="BT774" s="51"/>
      <c r="BU774" s="51"/>
      <c r="BV774" s="51"/>
      <c r="BW774" s="51"/>
      <c r="BX774" s="51"/>
      <c r="BY774" s="51"/>
      <c r="BZ774" s="51"/>
      <c r="CA774" s="51"/>
      <c r="CB774" s="51"/>
      <c r="CC774" s="51"/>
      <c r="CD774" s="51"/>
      <c r="CE774" s="51"/>
      <c r="CF774" s="51"/>
      <c r="CG774" s="51"/>
      <c r="CH774" s="51"/>
      <c r="CI774" s="51"/>
      <c r="CJ774" s="51"/>
      <c r="CK774" s="51"/>
      <c r="CL774" s="51"/>
      <c r="CM774" s="51"/>
      <c r="CN774" s="51"/>
      <c r="CO774" s="51"/>
      <c r="CP774" s="51"/>
      <c r="CQ774" s="51"/>
      <c r="CR774" s="51"/>
      <c r="CS774" s="51"/>
      <c r="CT774" s="51"/>
      <c r="CU774" s="51"/>
      <c r="CV774" s="51"/>
      <c r="CW774" s="51"/>
      <c r="CX774" s="51"/>
      <c r="CY774" s="51"/>
      <c r="CZ774" s="51"/>
      <c r="DA774" s="51"/>
      <c r="DB774" s="51"/>
      <c r="DC774" s="51"/>
      <c r="DD774" s="51"/>
      <c r="DE774" s="51"/>
      <c r="DF774" s="51"/>
      <c r="DG774" s="51"/>
    </row>
    <row r="775">
      <c r="A775" s="51"/>
      <c r="B775" s="136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51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51"/>
      <c r="BH775" s="51"/>
      <c r="BI775" s="51"/>
      <c r="BJ775" s="51"/>
      <c r="BK775" s="51"/>
      <c r="BL775" s="51"/>
      <c r="BM775" s="51"/>
      <c r="BN775" s="51"/>
      <c r="BO775" s="51"/>
      <c r="BP775" s="51"/>
      <c r="BQ775" s="51"/>
      <c r="BR775" s="51"/>
      <c r="BS775" s="51"/>
      <c r="BT775" s="51"/>
      <c r="BU775" s="51"/>
      <c r="BV775" s="51"/>
      <c r="BW775" s="51"/>
      <c r="BX775" s="51"/>
      <c r="BY775" s="51"/>
      <c r="BZ775" s="51"/>
      <c r="CA775" s="51"/>
      <c r="CB775" s="51"/>
      <c r="CC775" s="51"/>
      <c r="CD775" s="51"/>
      <c r="CE775" s="51"/>
      <c r="CF775" s="51"/>
      <c r="CG775" s="51"/>
      <c r="CH775" s="51"/>
      <c r="CI775" s="51"/>
      <c r="CJ775" s="51"/>
      <c r="CK775" s="51"/>
      <c r="CL775" s="51"/>
      <c r="CM775" s="51"/>
      <c r="CN775" s="51"/>
      <c r="CO775" s="51"/>
      <c r="CP775" s="51"/>
      <c r="CQ775" s="51"/>
      <c r="CR775" s="51"/>
      <c r="CS775" s="51"/>
      <c r="CT775" s="51"/>
      <c r="CU775" s="51"/>
      <c r="CV775" s="51"/>
      <c r="CW775" s="51"/>
      <c r="CX775" s="51"/>
      <c r="CY775" s="51"/>
      <c r="CZ775" s="51"/>
      <c r="DA775" s="51"/>
      <c r="DB775" s="51"/>
      <c r="DC775" s="51"/>
      <c r="DD775" s="51"/>
      <c r="DE775" s="51"/>
      <c r="DF775" s="51"/>
      <c r="DG775" s="51"/>
    </row>
    <row r="776">
      <c r="A776" s="51"/>
      <c r="B776" s="136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1"/>
      <c r="BH776" s="51"/>
      <c r="BI776" s="51"/>
      <c r="BJ776" s="51"/>
      <c r="BK776" s="51"/>
      <c r="BL776" s="51"/>
      <c r="BM776" s="51"/>
      <c r="BN776" s="51"/>
      <c r="BO776" s="51"/>
      <c r="BP776" s="51"/>
      <c r="BQ776" s="51"/>
      <c r="BR776" s="51"/>
      <c r="BS776" s="51"/>
      <c r="BT776" s="51"/>
      <c r="BU776" s="51"/>
      <c r="BV776" s="51"/>
      <c r="BW776" s="51"/>
      <c r="BX776" s="51"/>
      <c r="BY776" s="51"/>
      <c r="BZ776" s="51"/>
      <c r="CA776" s="51"/>
      <c r="CB776" s="51"/>
      <c r="CC776" s="51"/>
      <c r="CD776" s="51"/>
      <c r="CE776" s="51"/>
      <c r="CF776" s="51"/>
      <c r="CG776" s="51"/>
      <c r="CH776" s="51"/>
      <c r="CI776" s="51"/>
      <c r="CJ776" s="51"/>
      <c r="CK776" s="51"/>
      <c r="CL776" s="51"/>
      <c r="CM776" s="51"/>
      <c r="CN776" s="51"/>
      <c r="CO776" s="51"/>
      <c r="CP776" s="51"/>
      <c r="CQ776" s="51"/>
      <c r="CR776" s="51"/>
      <c r="CS776" s="51"/>
      <c r="CT776" s="51"/>
      <c r="CU776" s="51"/>
      <c r="CV776" s="51"/>
      <c r="CW776" s="51"/>
      <c r="CX776" s="51"/>
      <c r="CY776" s="51"/>
      <c r="CZ776" s="51"/>
      <c r="DA776" s="51"/>
      <c r="DB776" s="51"/>
      <c r="DC776" s="51"/>
      <c r="DD776" s="51"/>
      <c r="DE776" s="51"/>
      <c r="DF776" s="51"/>
      <c r="DG776" s="51"/>
    </row>
    <row r="777">
      <c r="A777" s="51"/>
      <c r="B777" s="136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51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51"/>
      <c r="BH777" s="51"/>
      <c r="BI777" s="51"/>
      <c r="BJ777" s="51"/>
      <c r="BK777" s="51"/>
      <c r="BL777" s="51"/>
      <c r="BM777" s="51"/>
      <c r="BN777" s="51"/>
      <c r="BO777" s="51"/>
      <c r="BP777" s="51"/>
      <c r="BQ777" s="51"/>
      <c r="BR777" s="51"/>
      <c r="BS777" s="51"/>
      <c r="BT777" s="51"/>
      <c r="BU777" s="51"/>
      <c r="BV777" s="51"/>
      <c r="BW777" s="51"/>
      <c r="BX777" s="51"/>
      <c r="BY777" s="51"/>
      <c r="BZ777" s="51"/>
      <c r="CA777" s="51"/>
      <c r="CB777" s="51"/>
      <c r="CC777" s="51"/>
      <c r="CD777" s="51"/>
      <c r="CE777" s="51"/>
      <c r="CF777" s="51"/>
      <c r="CG777" s="51"/>
      <c r="CH777" s="51"/>
      <c r="CI777" s="51"/>
      <c r="CJ777" s="51"/>
      <c r="CK777" s="51"/>
      <c r="CL777" s="51"/>
      <c r="CM777" s="51"/>
      <c r="CN777" s="51"/>
      <c r="CO777" s="51"/>
      <c r="CP777" s="51"/>
      <c r="CQ777" s="51"/>
      <c r="CR777" s="51"/>
      <c r="CS777" s="51"/>
      <c r="CT777" s="51"/>
      <c r="CU777" s="51"/>
      <c r="CV777" s="51"/>
      <c r="CW777" s="51"/>
      <c r="CX777" s="51"/>
      <c r="CY777" s="51"/>
      <c r="CZ777" s="51"/>
      <c r="DA777" s="51"/>
      <c r="DB777" s="51"/>
      <c r="DC777" s="51"/>
      <c r="DD777" s="51"/>
      <c r="DE777" s="51"/>
      <c r="DF777" s="51"/>
      <c r="DG777" s="51"/>
    </row>
    <row r="778">
      <c r="A778" s="51"/>
      <c r="B778" s="136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51"/>
      <c r="BH778" s="51"/>
      <c r="BI778" s="51"/>
      <c r="BJ778" s="51"/>
      <c r="BK778" s="51"/>
      <c r="BL778" s="51"/>
      <c r="BM778" s="51"/>
      <c r="BN778" s="51"/>
      <c r="BO778" s="51"/>
      <c r="BP778" s="51"/>
      <c r="BQ778" s="51"/>
      <c r="BR778" s="51"/>
      <c r="BS778" s="51"/>
      <c r="BT778" s="51"/>
      <c r="BU778" s="51"/>
      <c r="BV778" s="51"/>
      <c r="BW778" s="51"/>
      <c r="BX778" s="51"/>
      <c r="BY778" s="51"/>
      <c r="BZ778" s="51"/>
      <c r="CA778" s="51"/>
      <c r="CB778" s="51"/>
      <c r="CC778" s="51"/>
      <c r="CD778" s="51"/>
      <c r="CE778" s="51"/>
      <c r="CF778" s="51"/>
      <c r="CG778" s="51"/>
      <c r="CH778" s="51"/>
      <c r="CI778" s="51"/>
      <c r="CJ778" s="51"/>
      <c r="CK778" s="51"/>
      <c r="CL778" s="51"/>
      <c r="CM778" s="51"/>
      <c r="CN778" s="51"/>
      <c r="CO778" s="51"/>
      <c r="CP778" s="51"/>
      <c r="CQ778" s="51"/>
      <c r="CR778" s="51"/>
      <c r="CS778" s="51"/>
      <c r="CT778" s="51"/>
      <c r="CU778" s="51"/>
      <c r="CV778" s="51"/>
      <c r="CW778" s="51"/>
      <c r="CX778" s="51"/>
      <c r="CY778" s="51"/>
      <c r="CZ778" s="51"/>
      <c r="DA778" s="51"/>
      <c r="DB778" s="51"/>
      <c r="DC778" s="51"/>
      <c r="DD778" s="51"/>
      <c r="DE778" s="51"/>
      <c r="DF778" s="51"/>
      <c r="DG778" s="51"/>
    </row>
    <row r="779">
      <c r="A779" s="51"/>
      <c r="B779" s="136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51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51"/>
      <c r="BH779" s="51"/>
      <c r="BI779" s="51"/>
      <c r="BJ779" s="51"/>
      <c r="BK779" s="51"/>
      <c r="BL779" s="51"/>
      <c r="BM779" s="51"/>
      <c r="BN779" s="51"/>
      <c r="BO779" s="51"/>
      <c r="BP779" s="51"/>
      <c r="BQ779" s="51"/>
      <c r="BR779" s="51"/>
      <c r="BS779" s="51"/>
      <c r="BT779" s="51"/>
      <c r="BU779" s="51"/>
      <c r="BV779" s="51"/>
      <c r="BW779" s="51"/>
      <c r="BX779" s="51"/>
      <c r="BY779" s="51"/>
      <c r="BZ779" s="51"/>
      <c r="CA779" s="51"/>
      <c r="CB779" s="51"/>
      <c r="CC779" s="51"/>
      <c r="CD779" s="51"/>
      <c r="CE779" s="51"/>
      <c r="CF779" s="51"/>
      <c r="CG779" s="51"/>
      <c r="CH779" s="51"/>
      <c r="CI779" s="51"/>
      <c r="CJ779" s="51"/>
      <c r="CK779" s="51"/>
      <c r="CL779" s="51"/>
      <c r="CM779" s="51"/>
      <c r="CN779" s="51"/>
      <c r="CO779" s="51"/>
      <c r="CP779" s="51"/>
      <c r="CQ779" s="51"/>
      <c r="CR779" s="51"/>
      <c r="CS779" s="51"/>
      <c r="CT779" s="51"/>
      <c r="CU779" s="51"/>
      <c r="CV779" s="51"/>
      <c r="CW779" s="51"/>
      <c r="CX779" s="51"/>
      <c r="CY779" s="51"/>
      <c r="CZ779" s="51"/>
      <c r="DA779" s="51"/>
      <c r="DB779" s="51"/>
      <c r="DC779" s="51"/>
      <c r="DD779" s="51"/>
      <c r="DE779" s="51"/>
      <c r="DF779" s="51"/>
      <c r="DG779" s="51"/>
    </row>
    <row r="780">
      <c r="A780" s="51"/>
      <c r="B780" s="136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51"/>
      <c r="BH780" s="51"/>
      <c r="BI780" s="51"/>
      <c r="BJ780" s="51"/>
      <c r="BK780" s="51"/>
      <c r="BL780" s="51"/>
      <c r="BM780" s="51"/>
      <c r="BN780" s="51"/>
      <c r="BO780" s="51"/>
      <c r="BP780" s="51"/>
      <c r="BQ780" s="51"/>
      <c r="BR780" s="51"/>
      <c r="BS780" s="51"/>
      <c r="BT780" s="51"/>
      <c r="BU780" s="51"/>
      <c r="BV780" s="51"/>
      <c r="BW780" s="51"/>
      <c r="BX780" s="51"/>
      <c r="BY780" s="51"/>
      <c r="BZ780" s="51"/>
      <c r="CA780" s="51"/>
      <c r="CB780" s="51"/>
      <c r="CC780" s="51"/>
      <c r="CD780" s="51"/>
      <c r="CE780" s="51"/>
      <c r="CF780" s="51"/>
      <c r="CG780" s="51"/>
      <c r="CH780" s="51"/>
      <c r="CI780" s="51"/>
      <c r="CJ780" s="51"/>
      <c r="CK780" s="51"/>
      <c r="CL780" s="51"/>
      <c r="CM780" s="51"/>
      <c r="CN780" s="51"/>
      <c r="CO780" s="51"/>
      <c r="CP780" s="51"/>
      <c r="CQ780" s="51"/>
      <c r="CR780" s="51"/>
      <c r="CS780" s="51"/>
      <c r="CT780" s="51"/>
      <c r="CU780" s="51"/>
      <c r="CV780" s="51"/>
      <c r="CW780" s="51"/>
      <c r="CX780" s="51"/>
      <c r="CY780" s="51"/>
      <c r="CZ780" s="51"/>
      <c r="DA780" s="51"/>
      <c r="DB780" s="51"/>
      <c r="DC780" s="51"/>
      <c r="DD780" s="51"/>
      <c r="DE780" s="51"/>
      <c r="DF780" s="51"/>
      <c r="DG780" s="51"/>
    </row>
    <row r="781">
      <c r="A781" s="51"/>
      <c r="B781" s="136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51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51"/>
      <c r="BH781" s="51"/>
      <c r="BI781" s="51"/>
      <c r="BJ781" s="51"/>
      <c r="BK781" s="51"/>
      <c r="BL781" s="51"/>
      <c r="BM781" s="51"/>
      <c r="BN781" s="51"/>
      <c r="BO781" s="51"/>
      <c r="BP781" s="51"/>
      <c r="BQ781" s="51"/>
      <c r="BR781" s="51"/>
      <c r="BS781" s="51"/>
      <c r="BT781" s="51"/>
      <c r="BU781" s="51"/>
      <c r="BV781" s="51"/>
      <c r="BW781" s="51"/>
      <c r="BX781" s="51"/>
      <c r="BY781" s="51"/>
      <c r="BZ781" s="51"/>
      <c r="CA781" s="51"/>
      <c r="CB781" s="51"/>
      <c r="CC781" s="51"/>
      <c r="CD781" s="51"/>
      <c r="CE781" s="51"/>
      <c r="CF781" s="51"/>
      <c r="CG781" s="51"/>
      <c r="CH781" s="51"/>
      <c r="CI781" s="51"/>
      <c r="CJ781" s="51"/>
      <c r="CK781" s="51"/>
      <c r="CL781" s="51"/>
      <c r="CM781" s="51"/>
      <c r="CN781" s="51"/>
      <c r="CO781" s="51"/>
      <c r="CP781" s="51"/>
      <c r="CQ781" s="51"/>
      <c r="CR781" s="51"/>
      <c r="CS781" s="51"/>
      <c r="CT781" s="51"/>
      <c r="CU781" s="51"/>
      <c r="CV781" s="51"/>
      <c r="CW781" s="51"/>
      <c r="CX781" s="51"/>
      <c r="CY781" s="51"/>
      <c r="CZ781" s="51"/>
      <c r="DA781" s="51"/>
      <c r="DB781" s="51"/>
      <c r="DC781" s="51"/>
      <c r="DD781" s="51"/>
      <c r="DE781" s="51"/>
      <c r="DF781" s="51"/>
      <c r="DG781" s="51"/>
    </row>
    <row r="782">
      <c r="A782" s="51"/>
      <c r="B782" s="136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51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51"/>
      <c r="BL782" s="51"/>
      <c r="BM782" s="51"/>
      <c r="BN782" s="51"/>
      <c r="BO782" s="51"/>
      <c r="BP782" s="51"/>
      <c r="BQ782" s="51"/>
      <c r="BR782" s="51"/>
      <c r="BS782" s="51"/>
      <c r="BT782" s="51"/>
      <c r="BU782" s="51"/>
      <c r="BV782" s="51"/>
      <c r="BW782" s="51"/>
      <c r="BX782" s="51"/>
      <c r="BY782" s="51"/>
      <c r="BZ782" s="51"/>
      <c r="CA782" s="51"/>
      <c r="CB782" s="51"/>
      <c r="CC782" s="51"/>
      <c r="CD782" s="51"/>
      <c r="CE782" s="51"/>
      <c r="CF782" s="51"/>
      <c r="CG782" s="51"/>
      <c r="CH782" s="51"/>
      <c r="CI782" s="51"/>
      <c r="CJ782" s="51"/>
      <c r="CK782" s="51"/>
      <c r="CL782" s="51"/>
      <c r="CM782" s="51"/>
      <c r="CN782" s="51"/>
      <c r="CO782" s="51"/>
      <c r="CP782" s="51"/>
      <c r="CQ782" s="51"/>
      <c r="CR782" s="51"/>
      <c r="CS782" s="51"/>
      <c r="CT782" s="51"/>
      <c r="CU782" s="51"/>
      <c r="CV782" s="51"/>
      <c r="CW782" s="51"/>
      <c r="CX782" s="51"/>
      <c r="CY782" s="51"/>
      <c r="CZ782" s="51"/>
      <c r="DA782" s="51"/>
      <c r="DB782" s="51"/>
      <c r="DC782" s="51"/>
      <c r="DD782" s="51"/>
      <c r="DE782" s="51"/>
      <c r="DF782" s="51"/>
      <c r="DG782" s="51"/>
    </row>
    <row r="783">
      <c r="A783" s="51"/>
      <c r="B783" s="136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51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51"/>
      <c r="BH783" s="51"/>
      <c r="BI783" s="51"/>
      <c r="BJ783" s="51"/>
      <c r="BK783" s="51"/>
      <c r="BL783" s="51"/>
      <c r="BM783" s="51"/>
      <c r="BN783" s="51"/>
      <c r="BO783" s="51"/>
      <c r="BP783" s="51"/>
      <c r="BQ783" s="51"/>
      <c r="BR783" s="51"/>
      <c r="BS783" s="51"/>
      <c r="BT783" s="51"/>
      <c r="BU783" s="51"/>
      <c r="BV783" s="51"/>
      <c r="BW783" s="51"/>
      <c r="BX783" s="51"/>
      <c r="BY783" s="51"/>
      <c r="BZ783" s="51"/>
      <c r="CA783" s="51"/>
      <c r="CB783" s="51"/>
      <c r="CC783" s="51"/>
      <c r="CD783" s="51"/>
      <c r="CE783" s="51"/>
      <c r="CF783" s="51"/>
      <c r="CG783" s="51"/>
      <c r="CH783" s="51"/>
      <c r="CI783" s="51"/>
      <c r="CJ783" s="51"/>
      <c r="CK783" s="51"/>
      <c r="CL783" s="51"/>
      <c r="CM783" s="51"/>
      <c r="CN783" s="51"/>
      <c r="CO783" s="51"/>
      <c r="CP783" s="51"/>
      <c r="CQ783" s="51"/>
      <c r="CR783" s="51"/>
      <c r="CS783" s="51"/>
      <c r="CT783" s="51"/>
      <c r="CU783" s="51"/>
      <c r="CV783" s="51"/>
      <c r="CW783" s="51"/>
      <c r="CX783" s="51"/>
      <c r="CY783" s="51"/>
      <c r="CZ783" s="51"/>
      <c r="DA783" s="51"/>
      <c r="DB783" s="51"/>
      <c r="DC783" s="51"/>
      <c r="DD783" s="51"/>
      <c r="DE783" s="51"/>
      <c r="DF783" s="51"/>
      <c r="DG783" s="51"/>
    </row>
    <row r="784">
      <c r="A784" s="51"/>
      <c r="B784" s="136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51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51"/>
      <c r="BH784" s="51"/>
      <c r="BI784" s="51"/>
      <c r="BJ784" s="51"/>
      <c r="BK784" s="51"/>
      <c r="BL784" s="51"/>
      <c r="BM784" s="51"/>
      <c r="BN784" s="51"/>
      <c r="BO784" s="51"/>
      <c r="BP784" s="51"/>
      <c r="BQ784" s="51"/>
      <c r="BR784" s="51"/>
      <c r="BS784" s="51"/>
      <c r="BT784" s="51"/>
      <c r="BU784" s="51"/>
      <c r="BV784" s="51"/>
      <c r="BW784" s="51"/>
      <c r="BX784" s="51"/>
      <c r="BY784" s="51"/>
      <c r="BZ784" s="51"/>
      <c r="CA784" s="51"/>
      <c r="CB784" s="51"/>
      <c r="CC784" s="51"/>
      <c r="CD784" s="51"/>
      <c r="CE784" s="51"/>
      <c r="CF784" s="51"/>
      <c r="CG784" s="51"/>
      <c r="CH784" s="51"/>
      <c r="CI784" s="51"/>
      <c r="CJ784" s="51"/>
      <c r="CK784" s="51"/>
      <c r="CL784" s="51"/>
      <c r="CM784" s="51"/>
      <c r="CN784" s="51"/>
      <c r="CO784" s="51"/>
      <c r="CP784" s="51"/>
      <c r="CQ784" s="51"/>
      <c r="CR784" s="51"/>
      <c r="CS784" s="51"/>
      <c r="CT784" s="51"/>
      <c r="CU784" s="51"/>
      <c r="CV784" s="51"/>
      <c r="CW784" s="51"/>
      <c r="CX784" s="51"/>
      <c r="CY784" s="51"/>
      <c r="CZ784" s="51"/>
      <c r="DA784" s="51"/>
      <c r="DB784" s="51"/>
      <c r="DC784" s="51"/>
      <c r="DD784" s="51"/>
      <c r="DE784" s="51"/>
      <c r="DF784" s="51"/>
      <c r="DG784" s="51"/>
    </row>
    <row r="785">
      <c r="A785" s="51"/>
      <c r="B785" s="136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51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51"/>
      <c r="BH785" s="51"/>
      <c r="BI785" s="51"/>
      <c r="BJ785" s="51"/>
      <c r="BK785" s="51"/>
      <c r="BL785" s="51"/>
      <c r="BM785" s="51"/>
      <c r="BN785" s="51"/>
      <c r="BO785" s="51"/>
      <c r="BP785" s="51"/>
      <c r="BQ785" s="51"/>
      <c r="BR785" s="51"/>
      <c r="BS785" s="51"/>
      <c r="BT785" s="51"/>
      <c r="BU785" s="51"/>
      <c r="BV785" s="51"/>
      <c r="BW785" s="51"/>
      <c r="BX785" s="51"/>
      <c r="BY785" s="51"/>
      <c r="BZ785" s="51"/>
      <c r="CA785" s="51"/>
      <c r="CB785" s="51"/>
      <c r="CC785" s="51"/>
      <c r="CD785" s="51"/>
      <c r="CE785" s="51"/>
      <c r="CF785" s="51"/>
      <c r="CG785" s="51"/>
      <c r="CH785" s="51"/>
      <c r="CI785" s="51"/>
      <c r="CJ785" s="51"/>
      <c r="CK785" s="51"/>
      <c r="CL785" s="51"/>
      <c r="CM785" s="51"/>
      <c r="CN785" s="51"/>
      <c r="CO785" s="51"/>
      <c r="CP785" s="51"/>
      <c r="CQ785" s="51"/>
      <c r="CR785" s="51"/>
      <c r="CS785" s="51"/>
      <c r="CT785" s="51"/>
      <c r="CU785" s="51"/>
      <c r="CV785" s="51"/>
      <c r="CW785" s="51"/>
      <c r="CX785" s="51"/>
      <c r="CY785" s="51"/>
      <c r="CZ785" s="51"/>
      <c r="DA785" s="51"/>
      <c r="DB785" s="51"/>
      <c r="DC785" s="51"/>
      <c r="DD785" s="51"/>
      <c r="DE785" s="51"/>
      <c r="DF785" s="51"/>
      <c r="DG785" s="51"/>
    </row>
    <row r="786">
      <c r="A786" s="51"/>
      <c r="B786" s="136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51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51"/>
      <c r="BH786" s="51"/>
      <c r="BI786" s="51"/>
      <c r="BJ786" s="51"/>
      <c r="BK786" s="51"/>
      <c r="BL786" s="51"/>
      <c r="BM786" s="51"/>
      <c r="BN786" s="51"/>
      <c r="BO786" s="51"/>
      <c r="BP786" s="51"/>
      <c r="BQ786" s="51"/>
      <c r="BR786" s="51"/>
      <c r="BS786" s="51"/>
      <c r="BT786" s="51"/>
      <c r="BU786" s="51"/>
      <c r="BV786" s="51"/>
      <c r="BW786" s="51"/>
      <c r="BX786" s="51"/>
      <c r="BY786" s="51"/>
      <c r="BZ786" s="51"/>
      <c r="CA786" s="51"/>
      <c r="CB786" s="51"/>
      <c r="CC786" s="51"/>
      <c r="CD786" s="51"/>
      <c r="CE786" s="51"/>
      <c r="CF786" s="51"/>
      <c r="CG786" s="51"/>
      <c r="CH786" s="51"/>
      <c r="CI786" s="51"/>
      <c r="CJ786" s="51"/>
      <c r="CK786" s="51"/>
      <c r="CL786" s="51"/>
      <c r="CM786" s="51"/>
      <c r="CN786" s="51"/>
      <c r="CO786" s="51"/>
      <c r="CP786" s="51"/>
      <c r="CQ786" s="51"/>
      <c r="CR786" s="51"/>
      <c r="CS786" s="51"/>
      <c r="CT786" s="51"/>
      <c r="CU786" s="51"/>
      <c r="CV786" s="51"/>
      <c r="CW786" s="51"/>
      <c r="CX786" s="51"/>
      <c r="CY786" s="51"/>
      <c r="CZ786" s="51"/>
      <c r="DA786" s="51"/>
      <c r="DB786" s="51"/>
      <c r="DC786" s="51"/>
      <c r="DD786" s="51"/>
      <c r="DE786" s="51"/>
      <c r="DF786" s="51"/>
      <c r="DG786" s="51"/>
    </row>
    <row r="787">
      <c r="A787" s="51"/>
      <c r="B787" s="136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51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51"/>
      <c r="BH787" s="51"/>
      <c r="BI787" s="51"/>
      <c r="BJ787" s="51"/>
      <c r="BK787" s="51"/>
      <c r="BL787" s="51"/>
      <c r="BM787" s="51"/>
      <c r="BN787" s="51"/>
      <c r="BO787" s="51"/>
      <c r="BP787" s="51"/>
      <c r="BQ787" s="51"/>
      <c r="BR787" s="51"/>
      <c r="BS787" s="51"/>
      <c r="BT787" s="51"/>
      <c r="BU787" s="51"/>
      <c r="BV787" s="51"/>
      <c r="BW787" s="51"/>
      <c r="BX787" s="51"/>
      <c r="BY787" s="51"/>
      <c r="BZ787" s="51"/>
      <c r="CA787" s="51"/>
      <c r="CB787" s="51"/>
      <c r="CC787" s="51"/>
      <c r="CD787" s="51"/>
      <c r="CE787" s="51"/>
      <c r="CF787" s="51"/>
      <c r="CG787" s="51"/>
      <c r="CH787" s="51"/>
      <c r="CI787" s="51"/>
      <c r="CJ787" s="51"/>
      <c r="CK787" s="51"/>
      <c r="CL787" s="51"/>
      <c r="CM787" s="51"/>
      <c r="CN787" s="51"/>
      <c r="CO787" s="51"/>
      <c r="CP787" s="51"/>
      <c r="CQ787" s="51"/>
      <c r="CR787" s="51"/>
      <c r="CS787" s="51"/>
      <c r="CT787" s="51"/>
      <c r="CU787" s="51"/>
      <c r="CV787" s="51"/>
      <c r="CW787" s="51"/>
      <c r="CX787" s="51"/>
      <c r="CY787" s="51"/>
      <c r="CZ787" s="51"/>
      <c r="DA787" s="51"/>
      <c r="DB787" s="51"/>
      <c r="DC787" s="51"/>
      <c r="DD787" s="51"/>
      <c r="DE787" s="51"/>
      <c r="DF787" s="51"/>
      <c r="DG787" s="51"/>
    </row>
    <row r="788">
      <c r="A788" s="51"/>
      <c r="B788" s="136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51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51"/>
      <c r="BH788" s="51"/>
      <c r="BI788" s="51"/>
      <c r="BJ788" s="51"/>
      <c r="BK788" s="51"/>
      <c r="BL788" s="51"/>
      <c r="BM788" s="51"/>
      <c r="BN788" s="51"/>
      <c r="BO788" s="51"/>
      <c r="BP788" s="51"/>
      <c r="BQ788" s="51"/>
      <c r="BR788" s="51"/>
      <c r="BS788" s="51"/>
      <c r="BT788" s="51"/>
      <c r="BU788" s="51"/>
      <c r="BV788" s="51"/>
      <c r="BW788" s="51"/>
      <c r="BX788" s="51"/>
      <c r="BY788" s="51"/>
      <c r="BZ788" s="51"/>
      <c r="CA788" s="51"/>
      <c r="CB788" s="51"/>
      <c r="CC788" s="51"/>
      <c r="CD788" s="51"/>
      <c r="CE788" s="51"/>
      <c r="CF788" s="51"/>
      <c r="CG788" s="51"/>
      <c r="CH788" s="51"/>
      <c r="CI788" s="51"/>
      <c r="CJ788" s="51"/>
      <c r="CK788" s="51"/>
      <c r="CL788" s="51"/>
      <c r="CM788" s="51"/>
      <c r="CN788" s="51"/>
      <c r="CO788" s="51"/>
      <c r="CP788" s="51"/>
      <c r="CQ788" s="51"/>
      <c r="CR788" s="51"/>
      <c r="CS788" s="51"/>
      <c r="CT788" s="51"/>
      <c r="CU788" s="51"/>
      <c r="CV788" s="51"/>
      <c r="CW788" s="51"/>
      <c r="CX788" s="51"/>
      <c r="CY788" s="51"/>
      <c r="CZ788" s="51"/>
      <c r="DA788" s="51"/>
      <c r="DB788" s="51"/>
      <c r="DC788" s="51"/>
      <c r="DD788" s="51"/>
      <c r="DE788" s="51"/>
      <c r="DF788" s="51"/>
      <c r="DG788" s="51"/>
    </row>
    <row r="789">
      <c r="A789" s="51"/>
      <c r="B789" s="136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51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51"/>
      <c r="BH789" s="51"/>
      <c r="BI789" s="51"/>
      <c r="BJ789" s="51"/>
      <c r="BK789" s="51"/>
      <c r="BL789" s="51"/>
      <c r="BM789" s="51"/>
      <c r="BN789" s="51"/>
      <c r="BO789" s="51"/>
      <c r="BP789" s="51"/>
      <c r="BQ789" s="51"/>
      <c r="BR789" s="51"/>
      <c r="BS789" s="51"/>
      <c r="BT789" s="51"/>
      <c r="BU789" s="51"/>
      <c r="BV789" s="51"/>
      <c r="BW789" s="51"/>
      <c r="BX789" s="51"/>
      <c r="BY789" s="51"/>
      <c r="BZ789" s="51"/>
      <c r="CA789" s="51"/>
      <c r="CB789" s="51"/>
      <c r="CC789" s="51"/>
      <c r="CD789" s="51"/>
      <c r="CE789" s="51"/>
      <c r="CF789" s="51"/>
      <c r="CG789" s="51"/>
      <c r="CH789" s="51"/>
      <c r="CI789" s="51"/>
      <c r="CJ789" s="51"/>
      <c r="CK789" s="51"/>
      <c r="CL789" s="51"/>
      <c r="CM789" s="51"/>
      <c r="CN789" s="51"/>
      <c r="CO789" s="51"/>
      <c r="CP789" s="51"/>
      <c r="CQ789" s="51"/>
      <c r="CR789" s="51"/>
      <c r="CS789" s="51"/>
      <c r="CT789" s="51"/>
      <c r="CU789" s="51"/>
      <c r="CV789" s="51"/>
      <c r="CW789" s="51"/>
      <c r="CX789" s="51"/>
      <c r="CY789" s="51"/>
      <c r="CZ789" s="51"/>
      <c r="DA789" s="51"/>
      <c r="DB789" s="51"/>
      <c r="DC789" s="51"/>
      <c r="DD789" s="51"/>
      <c r="DE789" s="51"/>
      <c r="DF789" s="51"/>
      <c r="DG789" s="51"/>
    </row>
    <row r="790">
      <c r="A790" s="51"/>
      <c r="B790" s="136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51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51"/>
      <c r="BH790" s="51"/>
      <c r="BI790" s="51"/>
      <c r="BJ790" s="51"/>
      <c r="BK790" s="51"/>
      <c r="BL790" s="51"/>
      <c r="BM790" s="51"/>
      <c r="BN790" s="51"/>
      <c r="BO790" s="51"/>
      <c r="BP790" s="51"/>
      <c r="BQ790" s="51"/>
      <c r="BR790" s="51"/>
      <c r="BS790" s="51"/>
      <c r="BT790" s="51"/>
      <c r="BU790" s="51"/>
      <c r="BV790" s="51"/>
      <c r="BW790" s="51"/>
      <c r="BX790" s="51"/>
      <c r="BY790" s="51"/>
      <c r="BZ790" s="51"/>
      <c r="CA790" s="51"/>
      <c r="CB790" s="51"/>
      <c r="CC790" s="51"/>
      <c r="CD790" s="51"/>
      <c r="CE790" s="51"/>
      <c r="CF790" s="51"/>
      <c r="CG790" s="51"/>
      <c r="CH790" s="51"/>
      <c r="CI790" s="51"/>
      <c r="CJ790" s="51"/>
      <c r="CK790" s="51"/>
      <c r="CL790" s="51"/>
      <c r="CM790" s="51"/>
      <c r="CN790" s="51"/>
      <c r="CO790" s="51"/>
      <c r="CP790" s="51"/>
      <c r="CQ790" s="51"/>
      <c r="CR790" s="51"/>
      <c r="CS790" s="51"/>
      <c r="CT790" s="51"/>
      <c r="CU790" s="51"/>
      <c r="CV790" s="51"/>
      <c r="CW790" s="51"/>
      <c r="CX790" s="51"/>
      <c r="CY790" s="51"/>
      <c r="CZ790" s="51"/>
      <c r="DA790" s="51"/>
      <c r="DB790" s="51"/>
      <c r="DC790" s="51"/>
      <c r="DD790" s="51"/>
      <c r="DE790" s="51"/>
      <c r="DF790" s="51"/>
      <c r="DG790" s="51"/>
    </row>
    <row r="791">
      <c r="A791" s="51"/>
      <c r="B791" s="136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1"/>
      <c r="BH791" s="51"/>
      <c r="BI791" s="51"/>
      <c r="BJ791" s="51"/>
      <c r="BK791" s="51"/>
      <c r="BL791" s="51"/>
      <c r="BM791" s="51"/>
      <c r="BN791" s="51"/>
      <c r="BO791" s="51"/>
      <c r="BP791" s="51"/>
      <c r="BQ791" s="51"/>
      <c r="BR791" s="51"/>
      <c r="BS791" s="51"/>
      <c r="BT791" s="51"/>
      <c r="BU791" s="51"/>
      <c r="BV791" s="51"/>
      <c r="BW791" s="51"/>
      <c r="BX791" s="51"/>
      <c r="BY791" s="51"/>
      <c r="BZ791" s="51"/>
      <c r="CA791" s="51"/>
      <c r="CB791" s="51"/>
      <c r="CC791" s="51"/>
      <c r="CD791" s="51"/>
      <c r="CE791" s="51"/>
      <c r="CF791" s="51"/>
      <c r="CG791" s="51"/>
      <c r="CH791" s="51"/>
      <c r="CI791" s="51"/>
      <c r="CJ791" s="51"/>
      <c r="CK791" s="51"/>
      <c r="CL791" s="51"/>
      <c r="CM791" s="51"/>
      <c r="CN791" s="51"/>
      <c r="CO791" s="51"/>
      <c r="CP791" s="51"/>
      <c r="CQ791" s="51"/>
      <c r="CR791" s="51"/>
      <c r="CS791" s="51"/>
      <c r="CT791" s="51"/>
      <c r="CU791" s="51"/>
      <c r="CV791" s="51"/>
      <c r="CW791" s="51"/>
      <c r="CX791" s="51"/>
      <c r="CY791" s="51"/>
      <c r="CZ791" s="51"/>
      <c r="DA791" s="51"/>
      <c r="DB791" s="51"/>
      <c r="DC791" s="51"/>
      <c r="DD791" s="51"/>
      <c r="DE791" s="51"/>
      <c r="DF791" s="51"/>
      <c r="DG791" s="51"/>
    </row>
    <row r="792">
      <c r="A792" s="51"/>
      <c r="B792" s="136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1"/>
      <c r="BH792" s="51"/>
      <c r="BI792" s="51"/>
      <c r="BJ792" s="51"/>
      <c r="BK792" s="51"/>
      <c r="BL792" s="51"/>
      <c r="BM792" s="51"/>
      <c r="BN792" s="51"/>
      <c r="BO792" s="51"/>
      <c r="BP792" s="51"/>
      <c r="BQ792" s="51"/>
      <c r="BR792" s="51"/>
      <c r="BS792" s="51"/>
      <c r="BT792" s="51"/>
      <c r="BU792" s="51"/>
      <c r="BV792" s="51"/>
      <c r="BW792" s="51"/>
      <c r="BX792" s="51"/>
      <c r="BY792" s="51"/>
      <c r="BZ792" s="51"/>
      <c r="CA792" s="51"/>
      <c r="CB792" s="51"/>
      <c r="CC792" s="51"/>
      <c r="CD792" s="51"/>
      <c r="CE792" s="51"/>
      <c r="CF792" s="51"/>
      <c r="CG792" s="51"/>
      <c r="CH792" s="51"/>
      <c r="CI792" s="51"/>
      <c r="CJ792" s="51"/>
      <c r="CK792" s="51"/>
      <c r="CL792" s="51"/>
      <c r="CM792" s="51"/>
      <c r="CN792" s="51"/>
      <c r="CO792" s="51"/>
      <c r="CP792" s="51"/>
      <c r="CQ792" s="51"/>
      <c r="CR792" s="51"/>
      <c r="CS792" s="51"/>
      <c r="CT792" s="51"/>
      <c r="CU792" s="51"/>
      <c r="CV792" s="51"/>
      <c r="CW792" s="51"/>
      <c r="CX792" s="51"/>
      <c r="CY792" s="51"/>
      <c r="CZ792" s="51"/>
      <c r="DA792" s="51"/>
      <c r="DB792" s="51"/>
      <c r="DC792" s="51"/>
      <c r="DD792" s="51"/>
      <c r="DE792" s="51"/>
      <c r="DF792" s="51"/>
      <c r="DG792" s="51"/>
    </row>
    <row r="793">
      <c r="A793" s="51"/>
      <c r="B793" s="136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1"/>
      <c r="BH793" s="51"/>
      <c r="BI793" s="51"/>
      <c r="BJ793" s="51"/>
      <c r="BK793" s="51"/>
      <c r="BL793" s="51"/>
      <c r="BM793" s="51"/>
      <c r="BN793" s="51"/>
      <c r="BO793" s="51"/>
      <c r="BP793" s="51"/>
      <c r="BQ793" s="51"/>
      <c r="BR793" s="51"/>
      <c r="BS793" s="51"/>
      <c r="BT793" s="51"/>
      <c r="BU793" s="51"/>
      <c r="BV793" s="51"/>
      <c r="BW793" s="51"/>
      <c r="BX793" s="51"/>
      <c r="BY793" s="51"/>
      <c r="BZ793" s="51"/>
      <c r="CA793" s="51"/>
      <c r="CB793" s="51"/>
      <c r="CC793" s="51"/>
      <c r="CD793" s="51"/>
      <c r="CE793" s="51"/>
      <c r="CF793" s="51"/>
      <c r="CG793" s="51"/>
      <c r="CH793" s="51"/>
      <c r="CI793" s="51"/>
      <c r="CJ793" s="51"/>
      <c r="CK793" s="51"/>
      <c r="CL793" s="51"/>
      <c r="CM793" s="51"/>
      <c r="CN793" s="51"/>
      <c r="CO793" s="51"/>
      <c r="CP793" s="51"/>
      <c r="CQ793" s="51"/>
      <c r="CR793" s="51"/>
      <c r="CS793" s="51"/>
      <c r="CT793" s="51"/>
      <c r="CU793" s="51"/>
      <c r="CV793" s="51"/>
      <c r="CW793" s="51"/>
      <c r="CX793" s="51"/>
      <c r="CY793" s="51"/>
      <c r="CZ793" s="51"/>
      <c r="DA793" s="51"/>
      <c r="DB793" s="51"/>
      <c r="DC793" s="51"/>
      <c r="DD793" s="51"/>
      <c r="DE793" s="51"/>
      <c r="DF793" s="51"/>
      <c r="DG793" s="51"/>
    </row>
    <row r="794">
      <c r="A794" s="51"/>
      <c r="B794" s="136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1"/>
      <c r="BH794" s="51"/>
      <c r="BI794" s="51"/>
      <c r="BJ794" s="51"/>
      <c r="BK794" s="51"/>
      <c r="BL794" s="51"/>
      <c r="BM794" s="51"/>
      <c r="BN794" s="51"/>
      <c r="BO794" s="51"/>
      <c r="BP794" s="51"/>
      <c r="BQ794" s="51"/>
      <c r="BR794" s="51"/>
      <c r="BS794" s="51"/>
      <c r="BT794" s="51"/>
      <c r="BU794" s="51"/>
      <c r="BV794" s="51"/>
      <c r="BW794" s="51"/>
      <c r="BX794" s="51"/>
      <c r="BY794" s="51"/>
      <c r="BZ794" s="51"/>
      <c r="CA794" s="51"/>
      <c r="CB794" s="51"/>
      <c r="CC794" s="51"/>
      <c r="CD794" s="51"/>
      <c r="CE794" s="51"/>
      <c r="CF794" s="51"/>
      <c r="CG794" s="51"/>
      <c r="CH794" s="51"/>
      <c r="CI794" s="51"/>
      <c r="CJ794" s="51"/>
      <c r="CK794" s="51"/>
      <c r="CL794" s="51"/>
      <c r="CM794" s="51"/>
      <c r="CN794" s="51"/>
      <c r="CO794" s="51"/>
      <c r="CP794" s="51"/>
      <c r="CQ794" s="51"/>
      <c r="CR794" s="51"/>
      <c r="CS794" s="51"/>
      <c r="CT794" s="51"/>
      <c r="CU794" s="51"/>
      <c r="CV794" s="51"/>
      <c r="CW794" s="51"/>
      <c r="CX794" s="51"/>
      <c r="CY794" s="51"/>
      <c r="CZ794" s="51"/>
      <c r="DA794" s="51"/>
      <c r="DB794" s="51"/>
      <c r="DC794" s="51"/>
      <c r="DD794" s="51"/>
      <c r="DE794" s="51"/>
      <c r="DF794" s="51"/>
      <c r="DG794" s="51"/>
    </row>
    <row r="795">
      <c r="A795" s="51"/>
      <c r="B795" s="136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1"/>
      <c r="BH795" s="51"/>
      <c r="BI795" s="51"/>
      <c r="BJ795" s="51"/>
      <c r="BK795" s="51"/>
      <c r="BL795" s="51"/>
      <c r="BM795" s="51"/>
      <c r="BN795" s="51"/>
      <c r="BO795" s="51"/>
      <c r="BP795" s="51"/>
      <c r="BQ795" s="51"/>
      <c r="BR795" s="51"/>
      <c r="BS795" s="51"/>
      <c r="BT795" s="51"/>
      <c r="BU795" s="51"/>
      <c r="BV795" s="51"/>
      <c r="BW795" s="51"/>
      <c r="BX795" s="51"/>
      <c r="BY795" s="51"/>
      <c r="BZ795" s="51"/>
      <c r="CA795" s="51"/>
      <c r="CB795" s="51"/>
      <c r="CC795" s="51"/>
      <c r="CD795" s="51"/>
      <c r="CE795" s="51"/>
      <c r="CF795" s="51"/>
      <c r="CG795" s="51"/>
      <c r="CH795" s="51"/>
      <c r="CI795" s="51"/>
      <c r="CJ795" s="51"/>
      <c r="CK795" s="51"/>
      <c r="CL795" s="51"/>
      <c r="CM795" s="51"/>
      <c r="CN795" s="51"/>
      <c r="CO795" s="51"/>
      <c r="CP795" s="51"/>
      <c r="CQ795" s="51"/>
      <c r="CR795" s="51"/>
      <c r="CS795" s="51"/>
      <c r="CT795" s="51"/>
      <c r="CU795" s="51"/>
      <c r="CV795" s="51"/>
      <c r="CW795" s="51"/>
      <c r="CX795" s="51"/>
      <c r="CY795" s="51"/>
      <c r="CZ795" s="51"/>
      <c r="DA795" s="51"/>
      <c r="DB795" s="51"/>
      <c r="DC795" s="51"/>
      <c r="DD795" s="51"/>
      <c r="DE795" s="51"/>
      <c r="DF795" s="51"/>
      <c r="DG795" s="51"/>
    </row>
    <row r="796">
      <c r="A796" s="51"/>
      <c r="B796" s="136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1"/>
      <c r="BH796" s="51"/>
      <c r="BI796" s="51"/>
      <c r="BJ796" s="51"/>
      <c r="BK796" s="51"/>
      <c r="BL796" s="51"/>
      <c r="BM796" s="51"/>
      <c r="BN796" s="51"/>
      <c r="BO796" s="51"/>
      <c r="BP796" s="51"/>
      <c r="BQ796" s="51"/>
      <c r="BR796" s="51"/>
      <c r="BS796" s="51"/>
      <c r="BT796" s="51"/>
      <c r="BU796" s="51"/>
      <c r="BV796" s="51"/>
      <c r="BW796" s="51"/>
      <c r="BX796" s="51"/>
      <c r="BY796" s="51"/>
      <c r="BZ796" s="51"/>
      <c r="CA796" s="51"/>
      <c r="CB796" s="51"/>
      <c r="CC796" s="51"/>
      <c r="CD796" s="51"/>
      <c r="CE796" s="51"/>
      <c r="CF796" s="51"/>
      <c r="CG796" s="51"/>
      <c r="CH796" s="51"/>
      <c r="CI796" s="51"/>
      <c r="CJ796" s="51"/>
      <c r="CK796" s="51"/>
      <c r="CL796" s="51"/>
      <c r="CM796" s="51"/>
      <c r="CN796" s="51"/>
      <c r="CO796" s="51"/>
      <c r="CP796" s="51"/>
      <c r="CQ796" s="51"/>
      <c r="CR796" s="51"/>
      <c r="CS796" s="51"/>
      <c r="CT796" s="51"/>
      <c r="CU796" s="51"/>
      <c r="CV796" s="51"/>
      <c r="CW796" s="51"/>
      <c r="CX796" s="51"/>
      <c r="CY796" s="51"/>
      <c r="CZ796" s="51"/>
      <c r="DA796" s="51"/>
      <c r="DB796" s="51"/>
      <c r="DC796" s="51"/>
      <c r="DD796" s="51"/>
      <c r="DE796" s="51"/>
      <c r="DF796" s="51"/>
      <c r="DG796" s="51"/>
    </row>
    <row r="797">
      <c r="A797" s="51"/>
      <c r="B797" s="136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1"/>
      <c r="BH797" s="51"/>
      <c r="BI797" s="51"/>
      <c r="BJ797" s="51"/>
      <c r="BK797" s="51"/>
      <c r="BL797" s="51"/>
      <c r="BM797" s="51"/>
      <c r="BN797" s="51"/>
      <c r="BO797" s="51"/>
      <c r="BP797" s="51"/>
      <c r="BQ797" s="51"/>
      <c r="BR797" s="51"/>
      <c r="BS797" s="51"/>
      <c r="BT797" s="51"/>
      <c r="BU797" s="51"/>
      <c r="BV797" s="51"/>
      <c r="BW797" s="51"/>
      <c r="BX797" s="51"/>
      <c r="BY797" s="51"/>
      <c r="BZ797" s="51"/>
      <c r="CA797" s="51"/>
      <c r="CB797" s="51"/>
      <c r="CC797" s="51"/>
      <c r="CD797" s="51"/>
      <c r="CE797" s="51"/>
      <c r="CF797" s="51"/>
      <c r="CG797" s="51"/>
      <c r="CH797" s="51"/>
      <c r="CI797" s="51"/>
      <c r="CJ797" s="51"/>
      <c r="CK797" s="51"/>
      <c r="CL797" s="51"/>
      <c r="CM797" s="51"/>
      <c r="CN797" s="51"/>
      <c r="CO797" s="51"/>
      <c r="CP797" s="51"/>
      <c r="CQ797" s="51"/>
      <c r="CR797" s="51"/>
      <c r="CS797" s="51"/>
      <c r="CT797" s="51"/>
      <c r="CU797" s="51"/>
      <c r="CV797" s="51"/>
      <c r="CW797" s="51"/>
      <c r="CX797" s="51"/>
      <c r="CY797" s="51"/>
      <c r="CZ797" s="51"/>
      <c r="DA797" s="51"/>
      <c r="DB797" s="51"/>
      <c r="DC797" s="51"/>
      <c r="DD797" s="51"/>
      <c r="DE797" s="51"/>
      <c r="DF797" s="51"/>
      <c r="DG797" s="51"/>
    </row>
    <row r="798">
      <c r="A798" s="51"/>
      <c r="B798" s="136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1"/>
      <c r="BH798" s="51"/>
      <c r="BI798" s="51"/>
      <c r="BJ798" s="51"/>
      <c r="BK798" s="51"/>
      <c r="BL798" s="51"/>
      <c r="BM798" s="51"/>
      <c r="BN798" s="51"/>
      <c r="BO798" s="51"/>
      <c r="BP798" s="51"/>
      <c r="BQ798" s="51"/>
      <c r="BR798" s="51"/>
      <c r="BS798" s="51"/>
      <c r="BT798" s="51"/>
      <c r="BU798" s="51"/>
      <c r="BV798" s="51"/>
      <c r="BW798" s="51"/>
      <c r="BX798" s="51"/>
      <c r="BY798" s="51"/>
      <c r="BZ798" s="51"/>
      <c r="CA798" s="51"/>
      <c r="CB798" s="51"/>
      <c r="CC798" s="51"/>
      <c r="CD798" s="51"/>
      <c r="CE798" s="51"/>
      <c r="CF798" s="51"/>
      <c r="CG798" s="51"/>
      <c r="CH798" s="51"/>
      <c r="CI798" s="51"/>
      <c r="CJ798" s="51"/>
      <c r="CK798" s="51"/>
      <c r="CL798" s="51"/>
      <c r="CM798" s="51"/>
      <c r="CN798" s="51"/>
      <c r="CO798" s="51"/>
      <c r="CP798" s="51"/>
      <c r="CQ798" s="51"/>
      <c r="CR798" s="51"/>
      <c r="CS798" s="51"/>
      <c r="CT798" s="51"/>
      <c r="CU798" s="51"/>
      <c r="CV798" s="51"/>
      <c r="CW798" s="51"/>
      <c r="CX798" s="51"/>
      <c r="CY798" s="51"/>
      <c r="CZ798" s="51"/>
      <c r="DA798" s="51"/>
      <c r="DB798" s="51"/>
      <c r="DC798" s="51"/>
      <c r="DD798" s="51"/>
      <c r="DE798" s="51"/>
      <c r="DF798" s="51"/>
      <c r="DG798" s="51"/>
    </row>
    <row r="799">
      <c r="A799" s="51"/>
      <c r="B799" s="136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1"/>
      <c r="BH799" s="51"/>
      <c r="BI799" s="51"/>
      <c r="BJ799" s="51"/>
      <c r="BK799" s="51"/>
      <c r="BL799" s="51"/>
      <c r="BM799" s="51"/>
      <c r="BN799" s="51"/>
      <c r="BO799" s="51"/>
      <c r="BP799" s="51"/>
      <c r="BQ799" s="51"/>
      <c r="BR799" s="51"/>
      <c r="BS799" s="51"/>
      <c r="BT799" s="51"/>
      <c r="BU799" s="51"/>
      <c r="BV799" s="51"/>
      <c r="BW799" s="51"/>
      <c r="BX799" s="51"/>
      <c r="BY799" s="51"/>
      <c r="BZ799" s="51"/>
      <c r="CA799" s="51"/>
      <c r="CB799" s="51"/>
      <c r="CC799" s="51"/>
      <c r="CD799" s="51"/>
      <c r="CE799" s="51"/>
      <c r="CF799" s="51"/>
      <c r="CG799" s="51"/>
      <c r="CH799" s="51"/>
      <c r="CI799" s="51"/>
      <c r="CJ799" s="51"/>
      <c r="CK799" s="51"/>
      <c r="CL799" s="51"/>
      <c r="CM799" s="51"/>
      <c r="CN799" s="51"/>
      <c r="CO799" s="51"/>
      <c r="CP799" s="51"/>
      <c r="CQ799" s="51"/>
      <c r="CR799" s="51"/>
      <c r="CS799" s="51"/>
      <c r="CT799" s="51"/>
      <c r="CU799" s="51"/>
      <c r="CV799" s="51"/>
      <c r="CW799" s="51"/>
      <c r="CX799" s="51"/>
      <c r="CY799" s="51"/>
      <c r="CZ799" s="51"/>
      <c r="DA799" s="51"/>
      <c r="DB799" s="51"/>
      <c r="DC799" s="51"/>
      <c r="DD799" s="51"/>
      <c r="DE799" s="51"/>
      <c r="DF799" s="51"/>
      <c r="DG799" s="51"/>
    </row>
    <row r="800">
      <c r="A800" s="51"/>
      <c r="B800" s="136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1"/>
      <c r="BH800" s="51"/>
      <c r="BI800" s="51"/>
      <c r="BJ800" s="51"/>
      <c r="BK800" s="51"/>
      <c r="BL800" s="51"/>
      <c r="BM800" s="51"/>
      <c r="BN800" s="51"/>
      <c r="BO800" s="51"/>
      <c r="BP800" s="51"/>
      <c r="BQ800" s="51"/>
      <c r="BR800" s="51"/>
      <c r="BS800" s="51"/>
      <c r="BT800" s="51"/>
      <c r="BU800" s="51"/>
      <c r="BV800" s="51"/>
      <c r="BW800" s="51"/>
      <c r="BX800" s="51"/>
      <c r="BY800" s="51"/>
      <c r="BZ800" s="51"/>
      <c r="CA800" s="51"/>
      <c r="CB800" s="51"/>
      <c r="CC800" s="51"/>
      <c r="CD800" s="51"/>
      <c r="CE800" s="51"/>
      <c r="CF800" s="51"/>
      <c r="CG800" s="51"/>
      <c r="CH800" s="51"/>
      <c r="CI800" s="51"/>
      <c r="CJ800" s="51"/>
      <c r="CK800" s="51"/>
      <c r="CL800" s="51"/>
      <c r="CM800" s="51"/>
      <c r="CN800" s="51"/>
      <c r="CO800" s="51"/>
      <c r="CP800" s="51"/>
      <c r="CQ800" s="51"/>
      <c r="CR800" s="51"/>
      <c r="CS800" s="51"/>
      <c r="CT800" s="51"/>
      <c r="CU800" s="51"/>
      <c r="CV800" s="51"/>
      <c r="CW800" s="51"/>
      <c r="CX800" s="51"/>
      <c r="CY800" s="51"/>
      <c r="CZ800" s="51"/>
      <c r="DA800" s="51"/>
      <c r="DB800" s="51"/>
      <c r="DC800" s="51"/>
      <c r="DD800" s="51"/>
      <c r="DE800" s="51"/>
      <c r="DF800" s="51"/>
      <c r="DG800" s="51"/>
    </row>
    <row r="801">
      <c r="A801" s="51"/>
      <c r="B801" s="136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1"/>
      <c r="BH801" s="51"/>
      <c r="BI801" s="51"/>
      <c r="BJ801" s="51"/>
      <c r="BK801" s="51"/>
      <c r="BL801" s="51"/>
      <c r="BM801" s="51"/>
      <c r="BN801" s="51"/>
      <c r="BO801" s="51"/>
      <c r="BP801" s="51"/>
      <c r="BQ801" s="51"/>
      <c r="BR801" s="51"/>
      <c r="BS801" s="51"/>
      <c r="BT801" s="51"/>
      <c r="BU801" s="51"/>
      <c r="BV801" s="51"/>
      <c r="BW801" s="51"/>
      <c r="BX801" s="51"/>
      <c r="BY801" s="51"/>
      <c r="BZ801" s="51"/>
      <c r="CA801" s="51"/>
      <c r="CB801" s="51"/>
      <c r="CC801" s="51"/>
      <c r="CD801" s="51"/>
      <c r="CE801" s="51"/>
      <c r="CF801" s="51"/>
      <c r="CG801" s="51"/>
      <c r="CH801" s="51"/>
      <c r="CI801" s="51"/>
      <c r="CJ801" s="51"/>
      <c r="CK801" s="51"/>
      <c r="CL801" s="51"/>
      <c r="CM801" s="51"/>
      <c r="CN801" s="51"/>
      <c r="CO801" s="51"/>
      <c r="CP801" s="51"/>
      <c r="CQ801" s="51"/>
      <c r="CR801" s="51"/>
      <c r="CS801" s="51"/>
      <c r="CT801" s="51"/>
      <c r="CU801" s="51"/>
      <c r="CV801" s="51"/>
      <c r="CW801" s="51"/>
      <c r="CX801" s="51"/>
      <c r="CY801" s="51"/>
      <c r="CZ801" s="51"/>
      <c r="DA801" s="51"/>
      <c r="DB801" s="51"/>
      <c r="DC801" s="51"/>
      <c r="DD801" s="51"/>
      <c r="DE801" s="51"/>
      <c r="DF801" s="51"/>
      <c r="DG801" s="51"/>
    </row>
    <row r="802">
      <c r="A802" s="51"/>
      <c r="B802" s="136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1"/>
      <c r="BH802" s="51"/>
      <c r="BI802" s="51"/>
      <c r="BJ802" s="51"/>
      <c r="BK802" s="51"/>
      <c r="BL802" s="51"/>
      <c r="BM802" s="51"/>
      <c r="BN802" s="51"/>
      <c r="BO802" s="51"/>
      <c r="BP802" s="51"/>
      <c r="BQ802" s="51"/>
      <c r="BR802" s="51"/>
      <c r="BS802" s="51"/>
      <c r="BT802" s="51"/>
      <c r="BU802" s="51"/>
      <c r="BV802" s="51"/>
      <c r="BW802" s="51"/>
      <c r="BX802" s="51"/>
      <c r="BY802" s="51"/>
      <c r="BZ802" s="51"/>
      <c r="CA802" s="51"/>
      <c r="CB802" s="51"/>
      <c r="CC802" s="51"/>
      <c r="CD802" s="51"/>
      <c r="CE802" s="51"/>
      <c r="CF802" s="51"/>
      <c r="CG802" s="51"/>
      <c r="CH802" s="51"/>
      <c r="CI802" s="51"/>
      <c r="CJ802" s="51"/>
      <c r="CK802" s="51"/>
      <c r="CL802" s="51"/>
      <c r="CM802" s="51"/>
      <c r="CN802" s="51"/>
      <c r="CO802" s="51"/>
      <c r="CP802" s="51"/>
      <c r="CQ802" s="51"/>
      <c r="CR802" s="51"/>
      <c r="CS802" s="51"/>
      <c r="CT802" s="51"/>
      <c r="CU802" s="51"/>
      <c r="CV802" s="51"/>
      <c r="CW802" s="51"/>
      <c r="CX802" s="51"/>
      <c r="CY802" s="51"/>
      <c r="CZ802" s="51"/>
      <c r="DA802" s="51"/>
      <c r="DB802" s="51"/>
      <c r="DC802" s="51"/>
      <c r="DD802" s="51"/>
      <c r="DE802" s="51"/>
      <c r="DF802" s="51"/>
      <c r="DG802" s="51"/>
    </row>
    <row r="803">
      <c r="A803" s="51"/>
      <c r="B803" s="136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51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51"/>
      <c r="BH803" s="51"/>
      <c r="BI803" s="51"/>
      <c r="BJ803" s="51"/>
      <c r="BK803" s="51"/>
      <c r="BL803" s="51"/>
      <c r="BM803" s="51"/>
      <c r="BN803" s="51"/>
      <c r="BO803" s="51"/>
      <c r="BP803" s="51"/>
      <c r="BQ803" s="51"/>
      <c r="BR803" s="51"/>
      <c r="BS803" s="51"/>
      <c r="BT803" s="51"/>
      <c r="BU803" s="51"/>
      <c r="BV803" s="51"/>
      <c r="BW803" s="51"/>
      <c r="BX803" s="51"/>
      <c r="BY803" s="51"/>
      <c r="BZ803" s="51"/>
      <c r="CA803" s="51"/>
      <c r="CB803" s="51"/>
      <c r="CC803" s="51"/>
      <c r="CD803" s="51"/>
      <c r="CE803" s="51"/>
      <c r="CF803" s="51"/>
      <c r="CG803" s="51"/>
      <c r="CH803" s="51"/>
      <c r="CI803" s="51"/>
      <c r="CJ803" s="51"/>
      <c r="CK803" s="51"/>
      <c r="CL803" s="51"/>
      <c r="CM803" s="51"/>
      <c r="CN803" s="51"/>
      <c r="CO803" s="51"/>
      <c r="CP803" s="51"/>
      <c r="CQ803" s="51"/>
      <c r="CR803" s="51"/>
      <c r="CS803" s="51"/>
      <c r="CT803" s="51"/>
      <c r="CU803" s="51"/>
      <c r="CV803" s="51"/>
      <c r="CW803" s="51"/>
      <c r="CX803" s="51"/>
      <c r="CY803" s="51"/>
      <c r="CZ803" s="51"/>
      <c r="DA803" s="51"/>
      <c r="DB803" s="51"/>
      <c r="DC803" s="51"/>
      <c r="DD803" s="51"/>
      <c r="DE803" s="51"/>
      <c r="DF803" s="51"/>
      <c r="DG803" s="51"/>
    </row>
    <row r="804">
      <c r="A804" s="51"/>
      <c r="B804" s="136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51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51"/>
      <c r="BH804" s="51"/>
      <c r="BI804" s="51"/>
      <c r="BJ804" s="51"/>
      <c r="BK804" s="51"/>
      <c r="BL804" s="51"/>
      <c r="BM804" s="51"/>
      <c r="BN804" s="51"/>
      <c r="BO804" s="51"/>
      <c r="BP804" s="51"/>
      <c r="BQ804" s="51"/>
      <c r="BR804" s="51"/>
      <c r="BS804" s="51"/>
      <c r="BT804" s="51"/>
      <c r="BU804" s="51"/>
      <c r="BV804" s="51"/>
      <c r="BW804" s="51"/>
      <c r="BX804" s="51"/>
      <c r="BY804" s="51"/>
      <c r="BZ804" s="51"/>
      <c r="CA804" s="51"/>
      <c r="CB804" s="51"/>
      <c r="CC804" s="51"/>
      <c r="CD804" s="51"/>
      <c r="CE804" s="51"/>
      <c r="CF804" s="51"/>
      <c r="CG804" s="51"/>
      <c r="CH804" s="51"/>
      <c r="CI804" s="51"/>
      <c r="CJ804" s="51"/>
      <c r="CK804" s="51"/>
      <c r="CL804" s="51"/>
      <c r="CM804" s="51"/>
      <c r="CN804" s="51"/>
      <c r="CO804" s="51"/>
      <c r="CP804" s="51"/>
      <c r="CQ804" s="51"/>
      <c r="CR804" s="51"/>
      <c r="CS804" s="51"/>
      <c r="CT804" s="51"/>
      <c r="CU804" s="51"/>
      <c r="CV804" s="51"/>
      <c r="CW804" s="51"/>
      <c r="CX804" s="51"/>
      <c r="CY804" s="51"/>
      <c r="CZ804" s="51"/>
      <c r="DA804" s="51"/>
      <c r="DB804" s="51"/>
      <c r="DC804" s="51"/>
      <c r="DD804" s="51"/>
      <c r="DE804" s="51"/>
      <c r="DF804" s="51"/>
      <c r="DG804" s="51"/>
    </row>
    <row r="805">
      <c r="A805" s="51"/>
      <c r="B805" s="136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51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51"/>
      <c r="BH805" s="51"/>
      <c r="BI805" s="51"/>
      <c r="BJ805" s="51"/>
      <c r="BK805" s="51"/>
      <c r="BL805" s="51"/>
      <c r="BM805" s="51"/>
      <c r="BN805" s="51"/>
      <c r="BO805" s="51"/>
      <c r="BP805" s="51"/>
      <c r="BQ805" s="51"/>
      <c r="BR805" s="51"/>
      <c r="BS805" s="51"/>
      <c r="BT805" s="51"/>
      <c r="BU805" s="51"/>
      <c r="BV805" s="51"/>
      <c r="BW805" s="51"/>
      <c r="BX805" s="51"/>
      <c r="BY805" s="51"/>
      <c r="BZ805" s="51"/>
      <c r="CA805" s="51"/>
      <c r="CB805" s="51"/>
      <c r="CC805" s="51"/>
      <c r="CD805" s="51"/>
      <c r="CE805" s="51"/>
      <c r="CF805" s="51"/>
      <c r="CG805" s="51"/>
      <c r="CH805" s="51"/>
      <c r="CI805" s="51"/>
      <c r="CJ805" s="51"/>
      <c r="CK805" s="51"/>
      <c r="CL805" s="51"/>
      <c r="CM805" s="51"/>
      <c r="CN805" s="51"/>
      <c r="CO805" s="51"/>
      <c r="CP805" s="51"/>
      <c r="CQ805" s="51"/>
      <c r="CR805" s="51"/>
      <c r="CS805" s="51"/>
      <c r="CT805" s="51"/>
      <c r="CU805" s="51"/>
      <c r="CV805" s="51"/>
      <c r="CW805" s="51"/>
      <c r="CX805" s="51"/>
      <c r="CY805" s="51"/>
      <c r="CZ805" s="51"/>
      <c r="DA805" s="51"/>
      <c r="DB805" s="51"/>
      <c r="DC805" s="51"/>
      <c r="DD805" s="51"/>
      <c r="DE805" s="51"/>
      <c r="DF805" s="51"/>
      <c r="DG805" s="51"/>
    </row>
    <row r="806">
      <c r="A806" s="51"/>
      <c r="B806" s="136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51"/>
      <c r="AW806" s="51"/>
      <c r="AX806" s="51"/>
      <c r="AY806" s="51"/>
      <c r="AZ806" s="51"/>
      <c r="BA806" s="51"/>
      <c r="BB806" s="51"/>
      <c r="BC806" s="51"/>
      <c r="BD806" s="51"/>
      <c r="BE806" s="51"/>
      <c r="BF806" s="51"/>
      <c r="BG806" s="51"/>
      <c r="BH806" s="51"/>
      <c r="BI806" s="51"/>
      <c r="BJ806" s="51"/>
      <c r="BK806" s="51"/>
      <c r="BL806" s="51"/>
      <c r="BM806" s="51"/>
      <c r="BN806" s="51"/>
      <c r="BO806" s="51"/>
      <c r="BP806" s="51"/>
      <c r="BQ806" s="51"/>
      <c r="BR806" s="51"/>
      <c r="BS806" s="51"/>
      <c r="BT806" s="51"/>
      <c r="BU806" s="51"/>
      <c r="BV806" s="51"/>
      <c r="BW806" s="51"/>
      <c r="BX806" s="51"/>
      <c r="BY806" s="51"/>
      <c r="BZ806" s="51"/>
      <c r="CA806" s="51"/>
      <c r="CB806" s="51"/>
      <c r="CC806" s="51"/>
      <c r="CD806" s="51"/>
      <c r="CE806" s="51"/>
      <c r="CF806" s="51"/>
      <c r="CG806" s="51"/>
      <c r="CH806" s="51"/>
      <c r="CI806" s="51"/>
      <c r="CJ806" s="51"/>
      <c r="CK806" s="51"/>
      <c r="CL806" s="51"/>
      <c r="CM806" s="51"/>
      <c r="CN806" s="51"/>
      <c r="CO806" s="51"/>
      <c r="CP806" s="51"/>
      <c r="CQ806" s="51"/>
      <c r="CR806" s="51"/>
      <c r="CS806" s="51"/>
      <c r="CT806" s="51"/>
      <c r="CU806" s="51"/>
      <c r="CV806" s="51"/>
      <c r="CW806" s="51"/>
      <c r="CX806" s="51"/>
      <c r="CY806" s="51"/>
      <c r="CZ806" s="51"/>
      <c r="DA806" s="51"/>
      <c r="DB806" s="51"/>
      <c r="DC806" s="51"/>
      <c r="DD806" s="51"/>
      <c r="DE806" s="51"/>
      <c r="DF806" s="51"/>
      <c r="DG806" s="51"/>
    </row>
    <row r="807">
      <c r="A807" s="51"/>
      <c r="B807" s="136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51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51"/>
      <c r="BH807" s="51"/>
      <c r="BI807" s="51"/>
      <c r="BJ807" s="51"/>
      <c r="BK807" s="51"/>
      <c r="BL807" s="51"/>
      <c r="BM807" s="51"/>
      <c r="BN807" s="51"/>
      <c r="BO807" s="51"/>
      <c r="BP807" s="51"/>
      <c r="BQ807" s="51"/>
      <c r="BR807" s="51"/>
      <c r="BS807" s="51"/>
      <c r="BT807" s="51"/>
      <c r="BU807" s="51"/>
      <c r="BV807" s="51"/>
      <c r="BW807" s="51"/>
      <c r="BX807" s="51"/>
      <c r="BY807" s="51"/>
      <c r="BZ807" s="51"/>
      <c r="CA807" s="51"/>
      <c r="CB807" s="51"/>
      <c r="CC807" s="51"/>
      <c r="CD807" s="51"/>
      <c r="CE807" s="51"/>
      <c r="CF807" s="51"/>
      <c r="CG807" s="51"/>
      <c r="CH807" s="51"/>
      <c r="CI807" s="51"/>
      <c r="CJ807" s="51"/>
      <c r="CK807" s="51"/>
      <c r="CL807" s="51"/>
      <c r="CM807" s="51"/>
      <c r="CN807" s="51"/>
      <c r="CO807" s="51"/>
      <c r="CP807" s="51"/>
      <c r="CQ807" s="51"/>
      <c r="CR807" s="51"/>
      <c r="CS807" s="51"/>
      <c r="CT807" s="51"/>
      <c r="CU807" s="51"/>
      <c r="CV807" s="51"/>
      <c r="CW807" s="51"/>
      <c r="CX807" s="51"/>
      <c r="CY807" s="51"/>
      <c r="CZ807" s="51"/>
      <c r="DA807" s="51"/>
      <c r="DB807" s="51"/>
      <c r="DC807" s="51"/>
      <c r="DD807" s="51"/>
      <c r="DE807" s="51"/>
      <c r="DF807" s="51"/>
      <c r="DG807" s="51"/>
    </row>
    <row r="808">
      <c r="A808" s="51"/>
      <c r="B808" s="136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1"/>
      <c r="BH808" s="51"/>
      <c r="BI808" s="51"/>
      <c r="BJ808" s="51"/>
      <c r="BK808" s="51"/>
      <c r="BL808" s="51"/>
      <c r="BM808" s="51"/>
      <c r="BN808" s="51"/>
      <c r="BO808" s="51"/>
      <c r="BP808" s="51"/>
      <c r="BQ808" s="51"/>
      <c r="BR808" s="51"/>
      <c r="BS808" s="51"/>
      <c r="BT808" s="51"/>
      <c r="BU808" s="51"/>
      <c r="BV808" s="51"/>
      <c r="BW808" s="51"/>
      <c r="BX808" s="51"/>
      <c r="BY808" s="51"/>
      <c r="BZ808" s="51"/>
      <c r="CA808" s="51"/>
      <c r="CB808" s="51"/>
      <c r="CC808" s="51"/>
      <c r="CD808" s="51"/>
      <c r="CE808" s="51"/>
      <c r="CF808" s="51"/>
      <c r="CG808" s="51"/>
      <c r="CH808" s="51"/>
      <c r="CI808" s="51"/>
      <c r="CJ808" s="51"/>
      <c r="CK808" s="51"/>
      <c r="CL808" s="51"/>
      <c r="CM808" s="51"/>
      <c r="CN808" s="51"/>
      <c r="CO808" s="51"/>
      <c r="CP808" s="51"/>
      <c r="CQ808" s="51"/>
      <c r="CR808" s="51"/>
      <c r="CS808" s="51"/>
      <c r="CT808" s="51"/>
      <c r="CU808" s="51"/>
      <c r="CV808" s="51"/>
      <c r="CW808" s="51"/>
      <c r="CX808" s="51"/>
      <c r="CY808" s="51"/>
      <c r="CZ808" s="51"/>
      <c r="DA808" s="51"/>
      <c r="DB808" s="51"/>
      <c r="DC808" s="51"/>
      <c r="DD808" s="51"/>
      <c r="DE808" s="51"/>
      <c r="DF808" s="51"/>
      <c r="DG808" s="51"/>
    </row>
    <row r="809">
      <c r="A809" s="51"/>
      <c r="B809" s="136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1"/>
      <c r="BH809" s="51"/>
      <c r="BI809" s="51"/>
      <c r="BJ809" s="51"/>
      <c r="BK809" s="51"/>
      <c r="BL809" s="51"/>
      <c r="BM809" s="51"/>
      <c r="BN809" s="51"/>
      <c r="BO809" s="51"/>
      <c r="BP809" s="51"/>
      <c r="BQ809" s="51"/>
      <c r="BR809" s="51"/>
      <c r="BS809" s="51"/>
      <c r="BT809" s="51"/>
      <c r="BU809" s="51"/>
      <c r="BV809" s="51"/>
      <c r="BW809" s="51"/>
      <c r="BX809" s="51"/>
      <c r="BY809" s="51"/>
      <c r="BZ809" s="51"/>
      <c r="CA809" s="51"/>
      <c r="CB809" s="51"/>
      <c r="CC809" s="51"/>
      <c r="CD809" s="51"/>
      <c r="CE809" s="51"/>
      <c r="CF809" s="51"/>
      <c r="CG809" s="51"/>
      <c r="CH809" s="51"/>
      <c r="CI809" s="51"/>
      <c r="CJ809" s="51"/>
      <c r="CK809" s="51"/>
      <c r="CL809" s="51"/>
      <c r="CM809" s="51"/>
      <c r="CN809" s="51"/>
      <c r="CO809" s="51"/>
      <c r="CP809" s="51"/>
      <c r="CQ809" s="51"/>
      <c r="CR809" s="51"/>
      <c r="CS809" s="51"/>
      <c r="CT809" s="51"/>
      <c r="CU809" s="51"/>
      <c r="CV809" s="51"/>
      <c r="CW809" s="51"/>
      <c r="CX809" s="51"/>
      <c r="CY809" s="51"/>
      <c r="CZ809" s="51"/>
      <c r="DA809" s="51"/>
      <c r="DB809" s="51"/>
      <c r="DC809" s="51"/>
      <c r="DD809" s="51"/>
      <c r="DE809" s="51"/>
      <c r="DF809" s="51"/>
      <c r="DG809" s="51"/>
    </row>
    <row r="810">
      <c r="A810" s="51"/>
      <c r="B810" s="136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1"/>
      <c r="BH810" s="51"/>
      <c r="BI810" s="51"/>
      <c r="BJ810" s="51"/>
      <c r="BK810" s="51"/>
      <c r="BL810" s="51"/>
      <c r="BM810" s="51"/>
      <c r="BN810" s="51"/>
      <c r="BO810" s="51"/>
      <c r="BP810" s="51"/>
      <c r="BQ810" s="51"/>
      <c r="BR810" s="51"/>
      <c r="BS810" s="51"/>
      <c r="BT810" s="51"/>
      <c r="BU810" s="51"/>
      <c r="BV810" s="51"/>
      <c r="BW810" s="51"/>
      <c r="BX810" s="51"/>
      <c r="BY810" s="51"/>
      <c r="BZ810" s="51"/>
      <c r="CA810" s="51"/>
      <c r="CB810" s="51"/>
      <c r="CC810" s="51"/>
      <c r="CD810" s="51"/>
      <c r="CE810" s="51"/>
      <c r="CF810" s="51"/>
      <c r="CG810" s="51"/>
      <c r="CH810" s="51"/>
      <c r="CI810" s="51"/>
      <c r="CJ810" s="51"/>
      <c r="CK810" s="51"/>
      <c r="CL810" s="51"/>
      <c r="CM810" s="51"/>
      <c r="CN810" s="51"/>
      <c r="CO810" s="51"/>
      <c r="CP810" s="51"/>
      <c r="CQ810" s="51"/>
      <c r="CR810" s="51"/>
      <c r="CS810" s="51"/>
      <c r="CT810" s="51"/>
      <c r="CU810" s="51"/>
      <c r="CV810" s="51"/>
      <c r="CW810" s="51"/>
      <c r="CX810" s="51"/>
      <c r="CY810" s="51"/>
      <c r="CZ810" s="51"/>
      <c r="DA810" s="51"/>
      <c r="DB810" s="51"/>
      <c r="DC810" s="51"/>
      <c r="DD810" s="51"/>
      <c r="DE810" s="51"/>
      <c r="DF810" s="51"/>
      <c r="DG810" s="51"/>
    </row>
    <row r="811">
      <c r="A811" s="51"/>
      <c r="B811" s="136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1"/>
      <c r="BH811" s="51"/>
      <c r="BI811" s="51"/>
      <c r="BJ811" s="51"/>
      <c r="BK811" s="51"/>
      <c r="BL811" s="51"/>
      <c r="BM811" s="51"/>
      <c r="BN811" s="51"/>
      <c r="BO811" s="51"/>
      <c r="BP811" s="51"/>
      <c r="BQ811" s="51"/>
      <c r="BR811" s="51"/>
      <c r="BS811" s="51"/>
      <c r="BT811" s="51"/>
      <c r="BU811" s="51"/>
      <c r="BV811" s="51"/>
      <c r="BW811" s="51"/>
      <c r="BX811" s="51"/>
      <c r="BY811" s="51"/>
      <c r="BZ811" s="51"/>
      <c r="CA811" s="51"/>
      <c r="CB811" s="51"/>
      <c r="CC811" s="51"/>
      <c r="CD811" s="51"/>
      <c r="CE811" s="51"/>
      <c r="CF811" s="51"/>
      <c r="CG811" s="51"/>
      <c r="CH811" s="51"/>
      <c r="CI811" s="51"/>
      <c r="CJ811" s="51"/>
      <c r="CK811" s="51"/>
      <c r="CL811" s="51"/>
      <c r="CM811" s="51"/>
      <c r="CN811" s="51"/>
      <c r="CO811" s="51"/>
      <c r="CP811" s="51"/>
      <c r="CQ811" s="51"/>
      <c r="CR811" s="51"/>
      <c r="CS811" s="51"/>
      <c r="CT811" s="51"/>
      <c r="CU811" s="51"/>
      <c r="CV811" s="51"/>
      <c r="CW811" s="51"/>
      <c r="CX811" s="51"/>
      <c r="CY811" s="51"/>
      <c r="CZ811" s="51"/>
      <c r="DA811" s="51"/>
      <c r="DB811" s="51"/>
      <c r="DC811" s="51"/>
      <c r="DD811" s="51"/>
      <c r="DE811" s="51"/>
      <c r="DF811" s="51"/>
      <c r="DG811" s="51"/>
    </row>
    <row r="812">
      <c r="A812" s="51"/>
      <c r="B812" s="136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1"/>
      <c r="BH812" s="51"/>
      <c r="BI812" s="51"/>
      <c r="BJ812" s="51"/>
      <c r="BK812" s="51"/>
      <c r="BL812" s="51"/>
      <c r="BM812" s="51"/>
      <c r="BN812" s="51"/>
      <c r="BO812" s="51"/>
      <c r="BP812" s="51"/>
      <c r="BQ812" s="51"/>
      <c r="BR812" s="51"/>
      <c r="BS812" s="51"/>
      <c r="BT812" s="51"/>
      <c r="BU812" s="51"/>
      <c r="BV812" s="51"/>
      <c r="BW812" s="51"/>
      <c r="BX812" s="51"/>
      <c r="BY812" s="51"/>
      <c r="BZ812" s="51"/>
      <c r="CA812" s="51"/>
      <c r="CB812" s="51"/>
      <c r="CC812" s="51"/>
      <c r="CD812" s="51"/>
      <c r="CE812" s="51"/>
      <c r="CF812" s="51"/>
      <c r="CG812" s="51"/>
      <c r="CH812" s="51"/>
      <c r="CI812" s="51"/>
      <c r="CJ812" s="51"/>
      <c r="CK812" s="51"/>
      <c r="CL812" s="51"/>
      <c r="CM812" s="51"/>
      <c r="CN812" s="51"/>
      <c r="CO812" s="51"/>
      <c r="CP812" s="51"/>
      <c r="CQ812" s="51"/>
      <c r="CR812" s="51"/>
      <c r="CS812" s="51"/>
      <c r="CT812" s="51"/>
      <c r="CU812" s="51"/>
      <c r="CV812" s="51"/>
      <c r="CW812" s="51"/>
      <c r="CX812" s="51"/>
      <c r="CY812" s="51"/>
      <c r="CZ812" s="51"/>
      <c r="DA812" s="51"/>
      <c r="DB812" s="51"/>
      <c r="DC812" s="51"/>
      <c r="DD812" s="51"/>
      <c r="DE812" s="51"/>
      <c r="DF812" s="51"/>
      <c r="DG812" s="51"/>
    </row>
    <row r="813">
      <c r="A813" s="51"/>
      <c r="B813" s="136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1"/>
      <c r="BH813" s="51"/>
      <c r="BI813" s="51"/>
      <c r="BJ813" s="51"/>
      <c r="BK813" s="51"/>
      <c r="BL813" s="51"/>
      <c r="BM813" s="51"/>
      <c r="BN813" s="51"/>
      <c r="BO813" s="51"/>
      <c r="BP813" s="51"/>
      <c r="BQ813" s="51"/>
      <c r="BR813" s="51"/>
      <c r="BS813" s="51"/>
      <c r="BT813" s="51"/>
      <c r="BU813" s="51"/>
      <c r="BV813" s="51"/>
      <c r="BW813" s="51"/>
      <c r="BX813" s="51"/>
      <c r="BY813" s="51"/>
      <c r="BZ813" s="51"/>
      <c r="CA813" s="51"/>
      <c r="CB813" s="51"/>
      <c r="CC813" s="51"/>
      <c r="CD813" s="51"/>
      <c r="CE813" s="51"/>
      <c r="CF813" s="51"/>
      <c r="CG813" s="51"/>
      <c r="CH813" s="51"/>
      <c r="CI813" s="51"/>
      <c r="CJ813" s="51"/>
      <c r="CK813" s="51"/>
      <c r="CL813" s="51"/>
      <c r="CM813" s="51"/>
      <c r="CN813" s="51"/>
      <c r="CO813" s="51"/>
      <c r="CP813" s="51"/>
      <c r="CQ813" s="51"/>
      <c r="CR813" s="51"/>
      <c r="CS813" s="51"/>
      <c r="CT813" s="51"/>
      <c r="CU813" s="51"/>
      <c r="CV813" s="51"/>
      <c r="CW813" s="51"/>
      <c r="CX813" s="51"/>
      <c r="CY813" s="51"/>
      <c r="CZ813" s="51"/>
      <c r="DA813" s="51"/>
      <c r="DB813" s="51"/>
      <c r="DC813" s="51"/>
      <c r="DD813" s="51"/>
      <c r="DE813" s="51"/>
      <c r="DF813" s="51"/>
      <c r="DG813" s="51"/>
    </row>
    <row r="814">
      <c r="A814" s="51"/>
      <c r="B814" s="136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1"/>
      <c r="BH814" s="51"/>
      <c r="BI814" s="51"/>
      <c r="BJ814" s="51"/>
      <c r="BK814" s="51"/>
      <c r="BL814" s="51"/>
      <c r="BM814" s="51"/>
      <c r="BN814" s="51"/>
      <c r="BO814" s="51"/>
      <c r="BP814" s="51"/>
      <c r="BQ814" s="51"/>
      <c r="BR814" s="51"/>
      <c r="BS814" s="51"/>
      <c r="BT814" s="51"/>
      <c r="BU814" s="51"/>
      <c r="BV814" s="51"/>
      <c r="BW814" s="51"/>
      <c r="BX814" s="51"/>
      <c r="BY814" s="51"/>
      <c r="BZ814" s="51"/>
      <c r="CA814" s="51"/>
      <c r="CB814" s="51"/>
      <c r="CC814" s="51"/>
      <c r="CD814" s="51"/>
      <c r="CE814" s="51"/>
      <c r="CF814" s="51"/>
      <c r="CG814" s="51"/>
      <c r="CH814" s="51"/>
      <c r="CI814" s="51"/>
      <c r="CJ814" s="51"/>
      <c r="CK814" s="51"/>
      <c r="CL814" s="51"/>
      <c r="CM814" s="51"/>
      <c r="CN814" s="51"/>
      <c r="CO814" s="51"/>
      <c r="CP814" s="51"/>
      <c r="CQ814" s="51"/>
      <c r="CR814" s="51"/>
      <c r="CS814" s="51"/>
      <c r="CT814" s="51"/>
      <c r="CU814" s="51"/>
      <c r="CV814" s="51"/>
      <c r="CW814" s="51"/>
      <c r="CX814" s="51"/>
      <c r="CY814" s="51"/>
      <c r="CZ814" s="51"/>
      <c r="DA814" s="51"/>
      <c r="DB814" s="51"/>
      <c r="DC814" s="51"/>
      <c r="DD814" s="51"/>
      <c r="DE814" s="51"/>
      <c r="DF814" s="51"/>
      <c r="DG814" s="51"/>
    </row>
    <row r="815">
      <c r="A815" s="51"/>
      <c r="B815" s="136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1"/>
      <c r="BH815" s="51"/>
      <c r="BI815" s="51"/>
      <c r="BJ815" s="51"/>
      <c r="BK815" s="51"/>
      <c r="BL815" s="51"/>
      <c r="BM815" s="51"/>
      <c r="BN815" s="51"/>
      <c r="BO815" s="51"/>
      <c r="BP815" s="51"/>
      <c r="BQ815" s="51"/>
      <c r="BR815" s="51"/>
      <c r="BS815" s="51"/>
      <c r="BT815" s="51"/>
      <c r="BU815" s="51"/>
      <c r="BV815" s="51"/>
      <c r="BW815" s="51"/>
      <c r="BX815" s="51"/>
      <c r="BY815" s="51"/>
      <c r="BZ815" s="51"/>
      <c r="CA815" s="51"/>
      <c r="CB815" s="51"/>
      <c r="CC815" s="51"/>
      <c r="CD815" s="51"/>
      <c r="CE815" s="51"/>
      <c r="CF815" s="51"/>
      <c r="CG815" s="51"/>
      <c r="CH815" s="51"/>
      <c r="CI815" s="51"/>
      <c r="CJ815" s="51"/>
      <c r="CK815" s="51"/>
      <c r="CL815" s="51"/>
      <c r="CM815" s="51"/>
      <c r="CN815" s="51"/>
      <c r="CO815" s="51"/>
      <c r="CP815" s="51"/>
      <c r="CQ815" s="51"/>
      <c r="CR815" s="51"/>
      <c r="CS815" s="51"/>
      <c r="CT815" s="51"/>
      <c r="CU815" s="51"/>
      <c r="CV815" s="51"/>
      <c r="CW815" s="51"/>
      <c r="CX815" s="51"/>
      <c r="CY815" s="51"/>
      <c r="CZ815" s="51"/>
      <c r="DA815" s="51"/>
      <c r="DB815" s="51"/>
      <c r="DC815" s="51"/>
      <c r="DD815" s="51"/>
      <c r="DE815" s="51"/>
      <c r="DF815" s="51"/>
      <c r="DG815" s="51"/>
    </row>
    <row r="816">
      <c r="A816" s="51"/>
      <c r="B816" s="136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1"/>
      <c r="BH816" s="51"/>
      <c r="BI816" s="51"/>
      <c r="BJ816" s="51"/>
      <c r="BK816" s="51"/>
      <c r="BL816" s="51"/>
      <c r="BM816" s="51"/>
      <c r="BN816" s="51"/>
      <c r="BO816" s="51"/>
      <c r="BP816" s="51"/>
      <c r="BQ816" s="51"/>
      <c r="BR816" s="51"/>
      <c r="BS816" s="51"/>
      <c r="BT816" s="51"/>
      <c r="BU816" s="51"/>
      <c r="BV816" s="51"/>
      <c r="BW816" s="51"/>
      <c r="BX816" s="51"/>
      <c r="BY816" s="51"/>
      <c r="BZ816" s="51"/>
      <c r="CA816" s="51"/>
      <c r="CB816" s="51"/>
      <c r="CC816" s="51"/>
      <c r="CD816" s="51"/>
      <c r="CE816" s="51"/>
      <c r="CF816" s="51"/>
      <c r="CG816" s="51"/>
      <c r="CH816" s="51"/>
      <c r="CI816" s="51"/>
      <c r="CJ816" s="51"/>
      <c r="CK816" s="51"/>
      <c r="CL816" s="51"/>
      <c r="CM816" s="51"/>
      <c r="CN816" s="51"/>
      <c r="CO816" s="51"/>
      <c r="CP816" s="51"/>
      <c r="CQ816" s="51"/>
      <c r="CR816" s="51"/>
      <c r="CS816" s="51"/>
      <c r="CT816" s="51"/>
      <c r="CU816" s="51"/>
      <c r="CV816" s="51"/>
      <c r="CW816" s="51"/>
      <c r="CX816" s="51"/>
      <c r="CY816" s="51"/>
      <c r="CZ816" s="51"/>
      <c r="DA816" s="51"/>
      <c r="DB816" s="51"/>
      <c r="DC816" s="51"/>
      <c r="DD816" s="51"/>
      <c r="DE816" s="51"/>
      <c r="DF816" s="51"/>
      <c r="DG816" s="51"/>
    </row>
    <row r="817">
      <c r="A817" s="51"/>
      <c r="B817" s="136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1"/>
      <c r="BH817" s="51"/>
      <c r="BI817" s="51"/>
      <c r="BJ817" s="51"/>
      <c r="BK817" s="51"/>
      <c r="BL817" s="51"/>
      <c r="BM817" s="51"/>
      <c r="BN817" s="51"/>
      <c r="BO817" s="51"/>
      <c r="BP817" s="51"/>
      <c r="BQ817" s="51"/>
      <c r="BR817" s="51"/>
      <c r="BS817" s="51"/>
      <c r="BT817" s="51"/>
      <c r="BU817" s="51"/>
      <c r="BV817" s="51"/>
      <c r="BW817" s="51"/>
      <c r="BX817" s="51"/>
      <c r="BY817" s="51"/>
      <c r="BZ817" s="51"/>
      <c r="CA817" s="51"/>
      <c r="CB817" s="51"/>
      <c r="CC817" s="51"/>
      <c r="CD817" s="51"/>
      <c r="CE817" s="51"/>
      <c r="CF817" s="51"/>
      <c r="CG817" s="51"/>
      <c r="CH817" s="51"/>
      <c r="CI817" s="51"/>
      <c r="CJ817" s="51"/>
      <c r="CK817" s="51"/>
      <c r="CL817" s="51"/>
      <c r="CM817" s="51"/>
      <c r="CN817" s="51"/>
      <c r="CO817" s="51"/>
      <c r="CP817" s="51"/>
      <c r="CQ817" s="51"/>
      <c r="CR817" s="51"/>
      <c r="CS817" s="51"/>
      <c r="CT817" s="51"/>
      <c r="CU817" s="51"/>
      <c r="CV817" s="51"/>
      <c r="CW817" s="51"/>
      <c r="CX817" s="51"/>
      <c r="CY817" s="51"/>
      <c r="CZ817" s="51"/>
      <c r="DA817" s="51"/>
      <c r="DB817" s="51"/>
      <c r="DC817" s="51"/>
      <c r="DD817" s="51"/>
      <c r="DE817" s="51"/>
      <c r="DF817" s="51"/>
      <c r="DG817" s="51"/>
    </row>
    <row r="818">
      <c r="A818" s="51"/>
      <c r="B818" s="136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51"/>
      <c r="BL818" s="51"/>
      <c r="BM818" s="51"/>
      <c r="BN818" s="51"/>
      <c r="BO818" s="51"/>
      <c r="BP818" s="51"/>
      <c r="BQ818" s="51"/>
      <c r="BR818" s="51"/>
      <c r="BS818" s="51"/>
      <c r="BT818" s="51"/>
      <c r="BU818" s="51"/>
      <c r="BV818" s="51"/>
      <c r="BW818" s="51"/>
      <c r="BX818" s="51"/>
      <c r="BY818" s="51"/>
      <c r="BZ818" s="51"/>
      <c r="CA818" s="51"/>
      <c r="CB818" s="51"/>
      <c r="CC818" s="51"/>
      <c r="CD818" s="51"/>
      <c r="CE818" s="51"/>
      <c r="CF818" s="51"/>
      <c r="CG818" s="51"/>
      <c r="CH818" s="51"/>
      <c r="CI818" s="51"/>
      <c r="CJ818" s="51"/>
      <c r="CK818" s="51"/>
      <c r="CL818" s="51"/>
      <c r="CM818" s="51"/>
      <c r="CN818" s="51"/>
      <c r="CO818" s="51"/>
      <c r="CP818" s="51"/>
      <c r="CQ818" s="51"/>
      <c r="CR818" s="51"/>
      <c r="CS818" s="51"/>
      <c r="CT818" s="51"/>
      <c r="CU818" s="51"/>
      <c r="CV818" s="51"/>
      <c r="CW818" s="51"/>
      <c r="CX818" s="51"/>
      <c r="CY818" s="51"/>
      <c r="CZ818" s="51"/>
      <c r="DA818" s="51"/>
      <c r="DB818" s="51"/>
      <c r="DC818" s="51"/>
      <c r="DD818" s="51"/>
      <c r="DE818" s="51"/>
      <c r="DF818" s="51"/>
      <c r="DG818" s="51"/>
    </row>
    <row r="819">
      <c r="A819" s="51"/>
      <c r="B819" s="136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51"/>
      <c r="BN819" s="51"/>
      <c r="BO819" s="51"/>
      <c r="BP819" s="51"/>
      <c r="BQ819" s="51"/>
      <c r="BR819" s="51"/>
      <c r="BS819" s="51"/>
      <c r="BT819" s="51"/>
      <c r="BU819" s="51"/>
      <c r="BV819" s="51"/>
      <c r="BW819" s="51"/>
      <c r="BX819" s="51"/>
      <c r="BY819" s="51"/>
      <c r="BZ819" s="51"/>
      <c r="CA819" s="51"/>
      <c r="CB819" s="51"/>
      <c r="CC819" s="51"/>
      <c r="CD819" s="51"/>
      <c r="CE819" s="51"/>
      <c r="CF819" s="51"/>
      <c r="CG819" s="51"/>
      <c r="CH819" s="51"/>
      <c r="CI819" s="51"/>
      <c r="CJ819" s="51"/>
      <c r="CK819" s="51"/>
      <c r="CL819" s="51"/>
      <c r="CM819" s="51"/>
      <c r="CN819" s="51"/>
      <c r="CO819" s="51"/>
      <c r="CP819" s="51"/>
      <c r="CQ819" s="51"/>
      <c r="CR819" s="51"/>
      <c r="CS819" s="51"/>
      <c r="CT819" s="51"/>
      <c r="CU819" s="51"/>
      <c r="CV819" s="51"/>
      <c r="CW819" s="51"/>
      <c r="CX819" s="51"/>
      <c r="CY819" s="51"/>
      <c r="CZ819" s="51"/>
      <c r="DA819" s="51"/>
      <c r="DB819" s="51"/>
      <c r="DC819" s="51"/>
      <c r="DD819" s="51"/>
      <c r="DE819" s="51"/>
      <c r="DF819" s="51"/>
      <c r="DG819" s="51"/>
    </row>
    <row r="820">
      <c r="A820" s="51"/>
      <c r="B820" s="136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51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51"/>
      <c r="BH820" s="51"/>
      <c r="BI820" s="51"/>
      <c r="BJ820" s="51"/>
      <c r="BK820" s="51"/>
      <c r="BL820" s="51"/>
      <c r="BM820" s="51"/>
      <c r="BN820" s="51"/>
      <c r="BO820" s="51"/>
      <c r="BP820" s="51"/>
      <c r="BQ820" s="51"/>
      <c r="BR820" s="51"/>
      <c r="BS820" s="51"/>
      <c r="BT820" s="51"/>
      <c r="BU820" s="51"/>
      <c r="BV820" s="51"/>
      <c r="BW820" s="51"/>
      <c r="BX820" s="51"/>
      <c r="BY820" s="51"/>
      <c r="BZ820" s="51"/>
      <c r="CA820" s="51"/>
      <c r="CB820" s="51"/>
      <c r="CC820" s="51"/>
      <c r="CD820" s="51"/>
      <c r="CE820" s="51"/>
      <c r="CF820" s="51"/>
      <c r="CG820" s="51"/>
      <c r="CH820" s="51"/>
      <c r="CI820" s="51"/>
      <c r="CJ820" s="51"/>
      <c r="CK820" s="51"/>
      <c r="CL820" s="51"/>
      <c r="CM820" s="51"/>
      <c r="CN820" s="51"/>
      <c r="CO820" s="51"/>
      <c r="CP820" s="51"/>
      <c r="CQ820" s="51"/>
      <c r="CR820" s="51"/>
      <c r="CS820" s="51"/>
      <c r="CT820" s="51"/>
      <c r="CU820" s="51"/>
      <c r="CV820" s="51"/>
      <c r="CW820" s="51"/>
      <c r="CX820" s="51"/>
      <c r="CY820" s="51"/>
      <c r="CZ820" s="51"/>
      <c r="DA820" s="51"/>
      <c r="DB820" s="51"/>
      <c r="DC820" s="51"/>
      <c r="DD820" s="51"/>
      <c r="DE820" s="51"/>
      <c r="DF820" s="51"/>
      <c r="DG820" s="51"/>
    </row>
    <row r="821">
      <c r="A821" s="51"/>
      <c r="B821" s="136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51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51"/>
      <c r="BH821" s="51"/>
      <c r="BI821" s="51"/>
      <c r="BJ821" s="51"/>
      <c r="BK821" s="51"/>
      <c r="BL821" s="51"/>
      <c r="BM821" s="51"/>
      <c r="BN821" s="51"/>
      <c r="BO821" s="51"/>
      <c r="BP821" s="51"/>
      <c r="BQ821" s="51"/>
      <c r="BR821" s="51"/>
      <c r="BS821" s="51"/>
      <c r="BT821" s="51"/>
      <c r="BU821" s="51"/>
      <c r="BV821" s="51"/>
      <c r="BW821" s="51"/>
      <c r="BX821" s="51"/>
      <c r="BY821" s="51"/>
      <c r="BZ821" s="51"/>
      <c r="CA821" s="51"/>
      <c r="CB821" s="51"/>
      <c r="CC821" s="51"/>
      <c r="CD821" s="51"/>
      <c r="CE821" s="51"/>
      <c r="CF821" s="51"/>
      <c r="CG821" s="51"/>
      <c r="CH821" s="51"/>
      <c r="CI821" s="51"/>
      <c r="CJ821" s="51"/>
      <c r="CK821" s="51"/>
      <c r="CL821" s="51"/>
      <c r="CM821" s="51"/>
      <c r="CN821" s="51"/>
      <c r="CO821" s="51"/>
      <c r="CP821" s="51"/>
      <c r="CQ821" s="51"/>
      <c r="CR821" s="51"/>
      <c r="CS821" s="51"/>
      <c r="CT821" s="51"/>
      <c r="CU821" s="51"/>
      <c r="CV821" s="51"/>
      <c r="CW821" s="51"/>
      <c r="CX821" s="51"/>
      <c r="CY821" s="51"/>
      <c r="CZ821" s="51"/>
      <c r="DA821" s="51"/>
      <c r="DB821" s="51"/>
      <c r="DC821" s="51"/>
      <c r="DD821" s="51"/>
      <c r="DE821" s="51"/>
      <c r="DF821" s="51"/>
      <c r="DG821" s="51"/>
    </row>
    <row r="822">
      <c r="A822" s="51"/>
      <c r="B822" s="136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51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51"/>
      <c r="BH822" s="51"/>
      <c r="BI822" s="51"/>
      <c r="BJ822" s="51"/>
      <c r="BK822" s="51"/>
      <c r="BL822" s="51"/>
      <c r="BM822" s="51"/>
      <c r="BN822" s="51"/>
      <c r="BO822" s="51"/>
      <c r="BP822" s="51"/>
      <c r="BQ822" s="51"/>
      <c r="BR822" s="51"/>
      <c r="BS822" s="51"/>
      <c r="BT822" s="51"/>
      <c r="BU822" s="51"/>
      <c r="BV822" s="51"/>
      <c r="BW822" s="51"/>
      <c r="BX822" s="51"/>
      <c r="BY822" s="51"/>
      <c r="BZ822" s="51"/>
      <c r="CA822" s="51"/>
      <c r="CB822" s="51"/>
      <c r="CC822" s="51"/>
      <c r="CD822" s="51"/>
      <c r="CE822" s="51"/>
      <c r="CF822" s="51"/>
      <c r="CG822" s="51"/>
      <c r="CH822" s="51"/>
      <c r="CI822" s="51"/>
      <c r="CJ822" s="51"/>
      <c r="CK822" s="51"/>
      <c r="CL822" s="51"/>
      <c r="CM822" s="51"/>
      <c r="CN822" s="51"/>
      <c r="CO822" s="51"/>
      <c r="CP822" s="51"/>
      <c r="CQ822" s="51"/>
      <c r="CR822" s="51"/>
      <c r="CS822" s="51"/>
      <c r="CT822" s="51"/>
      <c r="CU822" s="51"/>
      <c r="CV822" s="51"/>
      <c r="CW822" s="51"/>
      <c r="CX822" s="51"/>
      <c r="CY822" s="51"/>
      <c r="CZ822" s="51"/>
      <c r="DA822" s="51"/>
      <c r="DB822" s="51"/>
      <c r="DC822" s="51"/>
      <c r="DD822" s="51"/>
      <c r="DE822" s="51"/>
      <c r="DF822" s="51"/>
      <c r="DG822" s="51"/>
    </row>
    <row r="823">
      <c r="A823" s="51"/>
      <c r="B823" s="136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51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51"/>
      <c r="BH823" s="51"/>
      <c r="BI823" s="51"/>
      <c r="BJ823" s="51"/>
      <c r="BK823" s="51"/>
      <c r="BL823" s="51"/>
      <c r="BM823" s="51"/>
      <c r="BN823" s="51"/>
      <c r="BO823" s="51"/>
      <c r="BP823" s="51"/>
      <c r="BQ823" s="51"/>
      <c r="BR823" s="51"/>
      <c r="BS823" s="51"/>
      <c r="BT823" s="51"/>
      <c r="BU823" s="51"/>
      <c r="BV823" s="51"/>
      <c r="BW823" s="51"/>
      <c r="BX823" s="51"/>
      <c r="BY823" s="51"/>
      <c r="BZ823" s="51"/>
      <c r="CA823" s="51"/>
      <c r="CB823" s="51"/>
      <c r="CC823" s="51"/>
      <c r="CD823" s="51"/>
      <c r="CE823" s="51"/>
      <c r="CF823" s="51"/>
      <c r="CG823" s="51"/>
      <c r="CH823" s="51"/>
      <c r="CI823" s="51"/>
      <c r="CJ823" s="51"/>
      <c r="CK823" s="51"/>
      <c r="CL823" s="51"/>
      <c r="CM823" s="51"/>
      <c r="CN823" s="51"/>
      <c r="CO823" s="51"/>
      <c r="CP823" s="51"/>
      <c r="CQ823" s="51"/>
      <c r="CR823" s="51"/>
      <c r="CS823" s="51"/>
      <c r="CT823" s="51"/>
      <c r="CU823" s="51"/>
      <c r="CV823" s="51"/>
      <c r="CW823" s="51"/>
      <c r="CX823" s="51"/>
      <c r="CY823" s="51"/>
      <c r="CZ823" s="51"/>
      <c r="DA823" s="51"/>
      <c r="DB823" s="51"/>
      <c r="DC823" s="51"/>
      <c r="DD823" s="51"/>
      <c r="DE823" s="51"/>
      <c r="DF823" s="51"/>
      <c r="DG823" s="51"/>
    </row>
    <row r="824">
      <c r="A824" s="51"/>
      <c r="B824" s="136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51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51"/>
      <c r="BH824" s="51"/>
      <c r="BI824" s="51"/>
      <c r="BJ824" s="51"/>
      <c r="BK824" s="51"/>
      <c r="BL824" s="51"/>
      <c r="BM824" s="51"/>
      <c r="BN824" s="51"/>
      <c r="BO824" s="51"/>
      <c r="BP824" s="51"/>
      <c r="BQ824" s="51"/>
      <c r="BR824" s="51"/>
      <c r="BS824" s="51"/>
      <c r="BT824" s="51"/>
      <c r="BU824" s="51"/>
      <c r="BV824" s="51"/>
      <c r="BW824" s="51"/>
      <c r="BX824" s="51"/>
      <c r="BY824" s="51"/>
      <c r="BZ824" s="51"/>
      <c r="CA824" s="51"/>
      <c r="CB824" s="51"/>
      <c r="CC824" s="51"/>
      <c r="CD824" s="51"/>
      <c r="CE824" s="51"/>
      <c r="CF824" s="51"/>
      <c r="CG824" s="51"/>
      <c r="CH824" s="51"/>
      <c r="CI824" s="51"/>
      <c r="CJ824" s="51"/>
      <c r="CK824" s="51"/>
      <c r="CL824" s="51"/>
      <c r="CM824" s="51"/>
      <c r="CN824" s="51"/>
      <c r="CO824" s="51"/>
      <c r="CP824" s="51"/>
      <c r="CQ824" s="51"/>
      <c r="CR824" s="51"/>
      <c r="CS824" s="51"/>
      <c r="CT824" s="51"/>
      <c r="CU824" s="51"/>
      <c r="CV824" s="51"/>
      <c r="CW824" s="51"/>
      <c r="CX824" s="51"/>
      <c r="CY824" s="51"/>
      <c r="CZ824" s="51"/>
      <c r="DA824" s="51"/>
      <c r="DB824" s="51"/>
      <c r="DC824" s="51"/>
      <c r="DD824" s="51"/>
      <c r="DE824" s="51"/>
      <c r="DF824" s="51"/>
      <c r="DG824" s="51"/>
    </row>
    <row r="825">
      <c r="A825" s="51"/>
      <c r="B825" s="136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51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51"/>
      <c r="BH825" s="51"/>
      <c r="BI825" s="51"/>
      <c r="BJ825" s="51"/>
      <c r="BK825" s="51"/>
      <c r="BL825" s="51"/>
      <c r="BM825" s="51"/>
      <c r="BN825" s="51"/>
      <c r="BO825" s="51"/>
      <c r="BP825" s="51"/>
      <c r="BQ825" s="51"/>
      <c r="BR825" s="51"/>
      <c r="BS825" s="51"/>
      <c r="BT825" s="51"/>
      <c r="BU825" s="51"/>
      <c r="BV825" s="51"/>
      <c r="BW825" s="51"/>
      <c r="BX825" s="51"/>
      <c r="BY825" s="51"/>
      <c r="BZ825" s="51"/>
      <c r="CA825" s="51"/>
      <c r="CB825" s="51"/>
      <c r="CC825" s="51"/>
      <c r="CD825" s="51"/>
      <c r="CE825" s="51"/>
      <c r="CF825" s="51"/>
      <c r="CG825" s="51"/>
      <c r="CH825" s="51"/>
      <c r="CI825" s="51"/>
      <c r="CJ825" s="51"/>
      <c r="CK825" s="51"/>
      <c r="CL825" s="51"/>
      <c r="CM825" s="51"/>
      <c r="CN825" s="51"/>
      <c r="CO825" s="51"/>
      <c r="CP825" s="51"/>
      <c r="CQ825" s="51"/>
      <c r="CR825" s="51"/>
      <c r="CS825" s="51"/>
      <c r="CT825" s="51"/>
      <c r="CU825" s="51"/>
      <c r="CV825" s="51"/>
      <c r="CW825" s="51"/>
      <c r="CX825" s="51"/>
      <c r="CY825" s="51"/>
      <c r="CZ825" s="51"/>
      <c r="DA825" s="51"/>
      <c r="DB825" s="51"/>
      <c r="DC825" s="51"/>
      <c r="DD825" s="51"/>
      <c r="DE825" s="51"/>
      <c r="DF825" s="51"/>
      <c r="DG825" s="51"/>
    </row>
    <row r="826">
      <c r="A826" s="51"/>
      <c r="B826" s="136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51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51"/>
      <c r="BH826" s="51"/>
      <c r="BI826" s="51"/>
      <c r="BJ826" s="51"/>
      <c r="BK826" s="51"/>
      <c r="BL826" s="51"/>
      <c r="BM826" s="51"/>
      <c r="BN826" s="51"/>
      <c r="BO826" s="51"/>
      <c r="BP826" s="51"/>
      <c r="BQ826" s="51"/>
      <c r="BR826" s="51"/>
      <c r="BS826" s="51"/>
      <c r="BT826" s="51"/>
      <c r="BU826" s="51"/>
      <c r="BV826" s="51"/>
      <c r="BW826" s="51"/>
      <c r="BX826" s="51"/>
      <c r="BY826" s="51"/>
      <c r="BZ826" s="51"/>
      <c r="CA826" s="51"/>
      <c r="CB826" s="51"/>
      <c r="CC826" s="51"/>
      <c r="CD826" s="51"/>
      <c r="CE826" s="51"/>
      <c r="CF826" s="51"/>
      <c r="CG826" s="51"/>
      <c r="CH826" s="51"/>
      <c r="CI826" s="51"/>
      <c r="CJ826" s="51"/>
      <c r="CK826" s="51"/>
      <c r="CL826" s="51"/>
      <c r="CM826" s="51"/>
      <c r="CN826" s="51"/>
      <c r="CO826" s="51"/>
      <c r="CP826" s="51"/>
      <c r="CQ826" s="51"/>
      <c r="CR826" s="51"/>
      <c r="CS826" s="51"/>
      <c r="CT826" s="51"/>
      <c r="CU826" s="51"/>
      <c r="CV826" s="51"/>
      <c r="CW826" s="51"/>
      <c r="CX826" s="51"/>
      <c r="CY826" s="51"/>
      <c r="CZ826" s="51"/>
      <c r="DA826" s="51"/>
      <c r="DB826" s="51"/>
      <c r="DC826" s="51"/>
      <c r="DD826" s="51"/>
      <c r="DE826" s="51"/>
      <c r="DF826" s="51"/>
      <c r="DG826" s="51"/>
    </row>
    <row r="827">
      <c r="A827" s="51"/>
      <c r="B827" s="136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51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51"/>
      <c r="BH827" s="51"/>
      <c r="BI827" s="51"/>
      <c r="BJ827" s="51"/>
      <c r="BK827" s="51"/>
      <c r="BL827" s="51"/>
      <c r="BM827" s="51"/>
      <c r="BN827" s="51"/>
      <c r="BO827" s="51"/>
      <c r="BP827" s="51"/>
      <c r="BQ827" s="51"/>
      <c r="BR827" s="51"/>
      <c r="BS827" s="51"/>
      <c r="BT827" s="51"/>
      <c r="BU827" s="51"/>
      <c r="BV827" s="51"/>
      <c r="BW827" s="51"/>
      <c r="BX827" s="51"/>
      <c r="BY827" s="51"/>
      <c r="BZ827" s="51"/>
      <c r="CA827" s="51"/>
      <c r="CB827" s="51"/>
      <c r="CC827" s="51"/>
      <c r="CD827" s="51"/>
      <c r="CE827" s="51"/>
      <c r="CF827" s="51"/>
      <c r="CG827" s="51"/>
      <c r="CH827" s="51"/>
      <c r="CI827" s="51"/>
      <c r="CJ827" s="51"/>
      <c r="CK827" s="51"/>
      <c r="CL827" s="51"/>
      <c r="CM827" s="51"/>
      <c r="CN827" s="51"/>
      <c r="CO827" s="51"/>
      <c r="CP827" s="51"/>
      <c r="CQ827" s="51"/>
      <c r="CR827" s="51"/>
      <c r="CS827" s="51"/>
      <c r="CT827" s="51"/>
      <c r="CU827" s="51"/>
      <c r="CV827" s="51"/>
      <c r="CW827" s="51"/>
      <c r="CX827" s="51"/>
      <c r="CY827" s="51"/>
      <c r="CZ827" s="51"/>
      <c r="DA827" s="51"/>
      <c r="DB827" s="51"/>
      <c r="DC827" s="51"/>
      <c r="DD827" s="51"/>
      <c r="DE827" s="51"/>
      <c r="DF827" s="51"/>
      <c r="DG827" s="51"/>
    </row>
    <row r="828">
      <c r="A828" s="51"/>
      <c r="B828" s="136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51"/>
      <c r="BH828" s="51"/>
      <c r="BI828" s="51"/>
      <c r="BJ828" s="51"/>
      <c r="BK828" s="51"/>
      <c r="BL828" s="51"/>
      <c r="BM828" s="51"/>
      <c r="BN828" s="51"/>
      <c r="BO828" s="51"/>
      <c r="BP828" s="51"/>
      <c r="BQ828" s="51"/>
      <c r="BR828" s="51"/>
      <c r="BS828" s="51"/>
      <c r="BT828" s="51"/>
      <c r="BU828" s="51"/>
      <c r="BV828" s="51"/>
      <c r="BW828" s="51"/>
      <c r="BX828" s="51"/>
      <c r="BY828" s="51"/>
      <c r="BZ828" s="51"/>
      <c r="CA828" s="51"/>
      <c r="CB828" s="51"/>
      <c r="CC828" s="51"/>
      <c r="CD828" s="51"/>
      <c r="CE828" s="51"/>
      <c r="CF828" s="51"/>
      <c r="CG828" s="51"/>
      <c r="CH828" s="51"/>
      <c r="CI828" s="51"/>
      <c r="CJ828" s="51"/>
      <c r="CK828" s="51"/>
      <c r="CL828" s="51"/>
      <c r="CM828" s="51"/>
      <c r="CN828" s="51"/>
      <c r="CO828" s="51"/>
      <c r="CP828" s="51"/>
      <c r="CQ828" s="51"/>
      <c r="CR828" s="51"/>
      <c r="CS828" s="51"/>
      <c r="CT828" s="51"/>
      <c r="CU828" s="51"/>
      <c r="CV828" s="51"/>
      <c r="CW828" s="51"/>
      <c r="CX828" s="51"/>
      <c r="CY828" s="51"/>
      <c r="CZ828" s="51"/>
      <c r="DA828" s="51"/>
      <c r="DB828" s="51"/>
      <c r="DC828" s="51"/>
      <c r="DD828" s="51"/>
      <c r="DE828" s="51"/>
      <c r="DF828" s="51"/>
      <c r="DG828" s="51"/>
    </row>
    <row r="829">
      <c r="A829" s="51"/>
      <c r="B829" s="136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51"/>
      <c r="BH829" s="51"/>
      <c r="BI829" s="51"/>
      <c r="BJ829" s="51"/>
      <c r="BK829" s="51"/>
      <c r="BL829" s="51"/>
      <c r="BM829" s="51"/>
      <c r="BN829" s="51"/>
      <c r="BO829" s="51"/>
      <c r="BP829" s="51"/>
      <c r="BQ829" s="51"/>
      <c r="BR829" s="51"/>
      <c r="BS829" s="51"/>
      <c r="BT829" s="51"/>
      <c r="BU829" s="51"/>
      <c r="BV829" s="51"/>
      <c r="BW829" s="51"/>
      <c r="BX829" s="51"/>
      <c r="BY829" s="51"/>
      <c r="BZ829" s="51"/>
      <c r="CA829" s="51"/>
      <c r="CB829" s="51"/>
      <c r="CC829" s="51"/>
      <c r="CD829" s="51"/>
      <c r="CE829" s="51"/>
      <c r="CF829" s="51"/>
      <c r="CG829" s="51"/>
      <c r="CH829" s="51"/>
      <c r="CI829" s="51"/>
      <c r="CJ829" s="51"/>
      <c r="CK829" s="51"/>
      <c r="CL829" s="51"/>
      <c r="CM829" s="51"/>
      <c r="CN829" s="51"/>
      <c r="CO829" s="51"/>
      <c r="CP829" s="51"/>
      <c r="CQ829" s="51"/>
      <c r="CR829" s="51"/>
      <c r="CS829" s="51"/>
      <c r="CT829" s="51"/>
      <c r="CU829" s="51"/>
      <c r="CV829" s="51"/>
      <c r="CW829" s="51"/>
      <c r="CX829" s="51"/>
      <c r="CY829" s="51"/>
      <c r="CZ829" s="51"/>
      <c r="DA829" s="51"/>
      <c r="DB829" s="51"/>
      <c r="DC829" s="51"/>
      <c r="DD829" s="51"/>
      <c r="DE829" s="51"/>
      <c r="DF829" s="51"/>
      <c r="DG829" s="51"/>
    </row>
    <row r="830">
      <c r="A830" s="51"/>
      <c r="B830" s="136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51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51"/>
      <c r="BH830" s="51"/>
      <c r="BI830" s="51"/>
      <c r="BJ830" s="51"/>
      <c r="BK830" s="51"/>
      <c r="BL830" s="51"/>
      <c r="BM830" s="51"/>
      <c r="BN830" s="51"/>
      <c r="BO830" s="51"/>
      <c r="BP830" s="51"/>
      <c r="BQ830" s="51"/>
      <c r="BR830" s="51"/>
      <c r="BS830" s="51"/>
      <c r="BT830" s="51"/>
      <c r="BU830" s="51"/>
      <c r="BV830" s="51"/>
      <c r="BW830" s="51"/>
      <c r="BX830" s="51"/>
      <c r="BY830" s="51"/>
      <c r="BZ830" s="51"/>
      <c r="CA830" s="51"/>
      <c r="CB830" s="51"/>
      <c r="CC830" s="51"/>
      <c r="CD830" s="51"/>
      <c r="CE830" s="51"/>
      <c r="CF830" s="51"/>
      <c r="CG830" s="51"/>
      <c r="CH830" s="51"/>
      <c r="CI830" s="51"/>
      <c r="CJ830" s="51"/>
      <c r="CK830" s="51"/>
      <c r="CL830" s="51"/>
      <c r="CM830" s="51"/>
      <c r="CN830" s="51"/>
      <c r="CO830" s="51"/>
      <c r="CP830" s="51"/>
      <c r="CQ830" s="51"/>
      <c r="CR830" s="51"/>
      <c r="CS830" s="51"/>
      <c r="CT830" s="51"/>
      <c r="CU830" s="51"/>
      <c r="CV830" s="51"/>
      <c r="CW830" s="51"/>
      <c r="CX830" s="51"/>
      <c r="CY830" s="51"/>
      <c r="CZ830" s="51"/>
      <c r="DA830" s="51"/>
      <c r="DB830" s="51"/>
      <c r="DC830" s="51"/>
      <c r="DD830" s="51"/>
      <c r="DE830" s="51"/>
      <c r="DF830" s="51"/>
      <c r="DG830" s="51"/>
    </row>
    <row r="831">
      <c r="A831" s="51"/>
      <c r="B831" s="136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51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51"/>
      <c r="BH831" s="51"/>
      <c r="BI831" s="51"/>
      <c r="BJ831" s="51"/>
      <c r="BK831" s="51"/>
      <c r="BL831" s="51"/>
      <c r="BM831" s="51"/>
      <c r="BN831" s="51"/>
      <c r="BO831" s="51"/>
      <c r="BP831" s="51"/>
      <c r="BQ831" s="51"/>
      <c r="BR831" s="51"/>
      <c r="BS831" s="51"/>
      <c r="BT831" s="51"/>
      <c r="BU831" s="51"/>
      <c r="BV831" s="51"/>
      <c r="BW831" s="51"/>
      <c r="BX831" s="51"/>
      <c r="BY831" s="51"/>
      <c r="BZ831" s="51"/>
      <c r="CA831" s="51"/>
      <c r="CB831" s="51"/>
      <c r="CC831" s="51"/>
      <c r="CD831" s="51"/>
      <c r="CE831" s="51"/>
      <c r="CF831" s="51"/>
      <c r="CG831" s="51"/>
      <c r="CH831" s="51"/>
      <c r="CI831" s="51"/>
      <c r="CJ831" s="51"/>
      <c r="CK831" s="51"/>
      <c r="CL831" s="51"/>
      <c r="CM831" s="51"/>
      <c r="CN831" s="51"/>
      <c r="CO831" s="51"/>
      <c r="CP831" s="51"/>
      <c r="CQ831" s="51"/>
      <c r="CR831" s="51"/>
      <c r="CS831" s="51"/>
      <c r="CT831" s="51"/>
      <c r="CU831" s="51"/>
      <c r="CV831" s="51"/>
      <c r="CW831" s="51"/>
      <c r="CX831" s="51"/>
      <c r="CY831" s="51"/>
      <c r="CZ831" s="51"/>
      <c r="DA831" s="51"/>
      <c r="DB831" s="51"/>
      <c r="DC831" s="51"/>
      <c r="DD831" s="51"/>
      <c r="DE831" s="51"/>
      <c r="DF831" s="51"/>
      <c r="DG831" s="51"/>
    </row>
    <row r="832">
      <c r="A832" s="51"/>
      <c r="B832" s="136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51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51"/>
      <c r="BH832" s="51"/>
      <c r="BI832" s="51"/>
      <c r="BJ832" s="51"/>
      <c r="BK832" s="51"/>
      <c r="BL832" s="51"/>
      <c r="BM832" s="51"/>
      <c r="BN832" s="51"/>
      <c r="BO832" s="51"/>
      <c r="BP832" s="51"/>
      <c r="BQ832" s="51"/>
      <c r="BR832" s="51"/>
      <c r="BS832" s="51"/>
      <c r="BT832" s="51"/>
      <c r="BU832" s="51"/>
      <c r="BV832" s="51"/>
      <c r="BW832" s="51"/>
      <c r="BX832" s="51"/>
      <c r="BY832" s="51"/>
      <c r="BZ832" s="51"/>
      <c r="CA832" s="51"/>
      <c r="CB832" s="51"/>
      <c r="CC832" s="51"/>
      <c r="CD832" s="51"/>
      <c r="CE832" s="51"/>
      <c r="CF832" s="51"/>
      <c r="CG832" s="51"/>
      <c r="CH832" s="51"/>
      <c r="CI832" s="51"/>
      <c r="CJ832" s="51"/>
      <c r="CK832" s="51"/>
      <c r="CL832" s="51"/>
      <c r="CM832" s="51"/>
      <c r="CN832" s="51"/>
      <c r="CO832" s="51"/>
      <c r="CP832" s="51"/>
      <c r="CQ832" s="51"/>
      <c r="CR832" s="51"/>
      <c r="CS832" s="51"/>
      <c r="CT832" s="51"/>
      <c r="CU832" s="51"/>
      <c r="CV832" s="51"/>
      <c r="CW832" s="51"/>
      <c r="CX832" s="51"/>
      <c r="CY832" s="51"/>
      <c r="CZ832" s="51"/>
      <c r="DA832" s="51"/>
      <c r="DB832" s="51"/>
      <c r="DC832" s="51"/>
      <c r="DD832" s="51"/>
      <c r="DE832" s="51"/>
      <c r="DF832" s="51"/>
      <c r="DG832" s="51"/>
    </row>
    <row r="833">
      <c r="A833" s="51"/>
      <c r="B833" s="136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51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51"/>
      <c r="BH833" s="51"/>
      <c r="BI833" s="51"/>
      <c r="BJ833" s="51"/>
      <c r="BK833" s="51"/>
      <c r="BL833" s="51"/>
      <c r="BM833" s="51"/>
      <c r="BN833" s="51"/>
      <c r="BO833" s="51"/>
      <c r="BP833" s="51"/>
      <c r="BQ833" s="51"/>
      <c r="BR833" s="51"/>
      <c r="BS833" s="51"/>
      <c r="BT833" s="51"/>
      <c r="BU833" s="51"/>
      <c r="BV833" s="51"/>
      <c r="BW833" s="51"/>
      <c r="BX833" s="51"/>
      <c r="BY833" s="51"/>
      <c r="BZ833" s="51"/>
      <c r="CA833" s="51"/>
      <c r="CB833" s="51"/>
      <c r="CC833" s="51"/>
      <c r="CD833" s="51"/>
      <c r="CE833" s="51"/>
      <c r="CF833" s="51"/>
      <c r="CG833" s="51"/>
      <c r="CH833" s="51"/>
      <c r="CI833" s="51"/>
      <c r="CJ833" s="51"/>
      <c r="CK833" s="51"/>
      <c r="CL833" s="51"/>
      <c r="CM833" s="51"/>
      <c r="CN833" s="51"/>
      <c r="CO833" s="51"/>
      <c r="CP833" s="51"/>
      <c r="CQ833" s="51"/>
      <c r="CR833" s="51"/>
      <c r="CS833" s="51"/>
      <c r="CT833" s="51"/>
      <c r="CU833" s="51"/>
      <c r="CV833" s="51"/>
      <c r="CW833" s="51"/>
      <c r="CX833" s="51"/>
      <c r="CY833" s="51"/>
      <c r="CZ833" s="51"/>
      <c r="DA833" s="51"/>
      <c r="DB833" s="51"/>
      <c r="DC833" s="51"/>
      <c r="DD833" s="51"/>
      <c r="DE833" s="51"/>
      <c r="DF833" s="51"/>
      <c r="DG833" s="51"/>
    </row>
    <row r="834">
      <c r="A834" s="51"/>
      <c r="B834" s="136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51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51"/>
      <c r="BH834" s="51"/>
      <c r="BI834" s="51"/>
      <c r="BJ834" s="51"/>
      <c r="BK834" s="51"/>
      <c r="BL834" s="51"/>
      <c r="BM834" s="51"/>
      <c r="BN834" s="51"/>
      <c r="BO834" s="51"/>
      <c r="BP834" s="51"/>
      <c r="BQ834" s="51"/>
      <c r="BR834" s="51"/>
      <c r="BS834" s="51"/>
      <c r="BT834" s="51"/>
      <c r="BU834" s="51"/>
      <c r="BV834" s="51"/>
      <c r="BW834" s="51"/>
      <c r="BX834" s="51"/>
      <c r="BY834" s="51"/>
      <c r="BZ834" s="51"/>
      <c r="CA834" s="51"/>
      <c r="CB834" s="51"/>
      <c r="CC834" s="51"/>
      <c r="CD834" s="51"/>
      <c r="CE834" s="51"/>
      <c r="CF834" s="51"/>
      <c r="CG834" s="51"/>
      <c r="CH834" s="51"/>
      <c r="CI834" s="51"/>
      <c r="CJ834" s="51"/>
      <c r="CK834" s="51"/>
      <c r="CL834" s="51"/>
      <c r="CM834" s="51"/>
      <c r="CN834" s="51"/>
      <c r="CO834" s="51"/>
      <c r="CP834" s="51"/>
      <c r="CQ834" s="51"/>
      <c r="CR834" s="51"/>
      <c r="CS834" s="51"/>
      <c r="CT834" s="51"/>
      <c r="CU834" s="51"/>
      <c r="CV834" s="51"/>
      <c r="CW834" s="51"/>
      <c r="CX834" s="51"/>
      <c r="CY834" s="51"/>
      <c r="CZ834" s="51"/>
      <c r="DA834" s="51"/>
      <c r="DB834" s="51"/>
      <c r="DC834" s="51"/>
      <c r="DD834" s="51"/>
      <c r="DE834" s="51"/>
      <c r="DF834" s="51"/>
      <c r="DG834" s="51"/>
    </row>
    <row r="835">
      <c r="A835" s="51"/>
      <c r="B835" s="136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51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51"/>
      <c r="BH835" s="51"/>
      <c r="BI835" s="51"/>
      <c r="BJ835" s="51"/>
      <c r="BK835" s="51"/>
      <c r="BL835" s="51"/>
      <c r="BM835" s="51"/>
      <c r="BN835" s="51"/>
      <c r="BO835" s="51"/>
      <c r="BP835" s="51"/>
      <c r="BQ835" s="51"/>
      <c r="BR835" s="51"/>
      <c r="BS835" s="51"/>
      <c r="BT835" s="51"/>
      <c r="BU835" s="51"/>
      <c r="BV835" s="51"/>
      <c r="BW835" s="51"/>
      <c r="BX835" s="51"/>
      <c r="BY835" s="51"/>
      <c r="BZ835" s="51"/>
      <c r="CA835" s="51"/>
      <c r="CB835" s="51"/>
      <c r="CC835" s="51"/>
      <c r="CD835" s="51"/>
      <c r="CE835" s="51"/>
      <c r="CF835" s="51"/>
      <c r="CG835" s="51"/>
      <c r="CH835" s="51"/>
      <c r="CI835" s="51"/>
      <c r="CJ835" s="51"/>
      <c r="CK835" s="51"/>
      <c r="CL835" s="51"/>
      <c r="CM835" s="51"/>
      <c r="CN835" s="51"/>
      <c r="CO835" s="51"/>
      <c r="CP835" s="51"/>
      <c r="CQ835" s="51"/>
      <c r="CR835" s="51"/>
      <c r="CS835" s="51"/>
      <c r="CT835" s="51"/>
      <c r="CU835" s="51"/>
      <c r="CV835" s="51"/>
      <c r="CW835" s="51"/>
      <c r="CX835" s="51"/>
      <c r="CY835" s="51"/>
      <c r="CZ835" s="51"/>
      <c r="DA835" s="51"/>
      <c r="DB835" s="51"/>
      <c r="DC835" s="51"/>
      <c r="DD835" s="51"/>
      <c r="DE835" s="51"/>
      <c r="DF835" s="51"/>
      <c r="DG835" s="51"/>
    </row>
    <row r="836">
      <c r="A836" s="51"/>
      <c r="B836" s="136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51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51"/>
      <c r="BH836" s="51"/>
      <c r="BI836" s="51"/>
      <c r="BJ836" s="51"/>
      <c r="BK836" s="51"/>
      <c r="BL836" s="51"/>
      <c r="BM836" s="51"/>
      <c r="BN836" s="51"/>
      <c r="BO836" s="51"/>
      <c r="BP836" s="51"/>
      <c r="BQ836" s="51"/>
      <c r="BR836" s="51"/>
      <c r="BS836" s="51"/>
      <c r="BT836" s="51"/>
      <c r="BU836" s="51"/>
      <c r="BV836" s="51"/>
      <c r="BW836" s="51"/>
      <c r="BX836" s="51"/>
      <c r="BY836" s="51"/>
      <c r="BZ836" s="51"/>
      <c r="CA836" s="51"/>
      <c r="CB836" s="51"/>
      <c r="CC836" s="51"/>
      <c r="CD836" s="51"/>
      <c r="CE836" s="51"/>
      <c r="CF836" s="51"/>
      <c r="CG836" s="51"/>
      <c r="CH836" s="51"/>
      <c r="CI836" s="51"/>
      <c r="CJ836" s="51"/>
      <c r="CK836" s="51"/>
      <c r="CL836" s="51"/>
      <c r="CM836" s="51"/>
      <c r="CN836" s="51"/>
      <c r="CO836" s="51"/>
      <c r="CP836" s="51"/>
      <c r="CQ836" s="51"/>
      <c r="CR836" s="51"/>
      <c r="CS836" s="51"/>
      <c r="CT836" s="51"/>
      <c r="CU836" s="51"/>
      <c r="CV836" s="51"/>
      <c r="CW836" s="51"/>
      <c r="CX836" s="51"/>
      <c r="CY836" s="51"/>
      <c r="CZ836" s="51"/>
      <c r="DA836" s="51"/>
      <c r="DB836" s="51"/>
      <c r="DC836" s="51"/>
      <c r="DD836" s="51"/>
      <c r="DE836" s="51"/>
      <c r="DF836" s="51"/>
      <c r="DG836" s="51"/>
    </row>
    <row r="837">
      <c r="A837" s="51"/>
      <c r="B837" s="136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51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51"/>
      <c r="BH837" s="51"/>
      <c r="BI837" s="51"/>
      <c r="BJ837" s="51"/>
      <c r="BK837" s="51"/>
      <c r="BL837" s="51"/>
      <c r="BM837" s="51"/>
      <c r="BN837" s="51"/>
      <c r="BO837" s="51"/>
      <c r="BP837" s="51"/>
      <c r="BQ837" s="51"/>
      <c r="BR837" s="51"/>
      <c r="BS837" s="51"/>
      <c r="BT837" s="51"/>
      <c r="BU837" s="51"/>
      <c r="BV837" s="51"/>
      <c r="BW837" s="51"/>
      <c r="BX837" s="51"/>
      <c r="BY837" s="51"/>
      <c r="BZ837" s="51"/>
      <c r="CA837" s="51"/>
      <c r="CB837" s="51"/>
      <c r="CC837" s="51"/>
      <c r="CD837" s="51"/>
      <c r="CE837" s="51"/>
      <c r="CF837" s="51"/>
      <c r="CG837" s="51"/>
      <c r="CH837" s="51"/>
      <c r="CI837" s="51"/>
      <c r="CJ837" s="51"/>
      <c r="CK837" s="51"/>
      <c r="CL837" s="51"/>
      <c r="CM837" s="51"/>
      <c r="CN837" s="51"/>
      <c r="CO837" s="51"/>
      <c r="CP837" s="51"/>
      <c r="CQ837" s="51"/>
      <c r="CR837" s="51"/>
      <c r="CS837" s="51"/>
      <c r="CT837" s="51"/>
      <c r="CU837" s="51"/>
      <c r="CV837" s="51"/>
      <c r="CW837" s="51"/>
      <c r="CX837" s="51"/>
      <c r="CY837" s="51"/>
      <c r="CZ837" s="51"/>
      <c r="DA837" s="51"/>
      <c r="DB837" s="51"/>
      <c r="DC837" s="51"/>
      <c r="DD837" s="51"/>
      <c r="DE837" s="51"/>
      <c r="DF837" s="51"/>
      <c r="DG837" s="51"/>
    </row>
    <row r="838">
      <c r="A838" s="51"/>
      <c r="B838" s="136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51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51"/>
      <c r="BH838" s="51"/>
      <c r="BI838" s="51"/>
      <c r="BJ838" s="51"/>
      <c r="BK838" s="51"/>
      <c r="BL838" s="51"/>
      <c r="BM838" s="51"/>
      <c r="BN838" s="51"/>
      <c r="BO838" s="51"/>
      <c r="BP838" s="51"/>
      <c r="BQ838" s="51"/>
      <c r="BR838" s="51"/>
      <c r="BS838" s="51"/>
      <c r="BT838" s="51"/>
      <c r="BU838" s="51"/>
      <c r="BV838" s="51"/>
      <c r="BW838" s="51"/>
      <c r="BX838" s="51"/>
      <c r="BY838" s="51"/>
      <c r="BZ838" s="51"/>
      <c r="CA838" s="51"/>
      <c r="CB838" s="51"/>
      <c r="CC838" s="51"/>
      <c r="CD838" s="51"/>
      <c r="CE838" s="51"/>
      <c r="CF838" s="51"/>
      <c r="CG838" s="51"/>
      <c r="CH838" s="51"/>
      <c r="CI838" s="51"/>
      <c r="CJ838" s="51"/>
      <c r="CK838" s="51"/>
      <c r="CL838" s="51"/>
      <c r="CM838" s="51"/>
      <c r="CN838" s="51"/>
      <c r="CO838" s="51"/>
      <c r="CP838" s="51"/>
      <c r="CQ838" s="51"/>
      <c r="CR838" s="51"/>
      <c r="CS838" s="51"/>
      <c r="CT838" s="51"/>
      <c r="CU838" s="51"/>
      <c r="CV838" s="51"/>
      <c r="CW838" s="51"/>
      <c r="CX838" s="51"/>
      <c r="CY838" s="51"/>
      <c r="CZ838" s="51"/>
      <c r="DA838" s="51"/>
      <c r="DB838" s="51"/>
      <c r="DC838" s="51"/>
      <c r="DD838" s="51"/>
      <c r="DE838" s="51"/>
      <c r="DF838" s="51"/>
      <c r="DG838" s="51"/>
    </row>
    <row r="839">
      <c r="A839" s="51"/>
      <c r="B839" s="136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51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51"/>
      <c r="BH839" s="51"/>
      <c r="BI839" s="51"/>
      <c r="BJ839" s="51"/>
      <c r="BK839" s="51"/>
      <c r="BL839" s="51"/>
      <c r="BM839" s="51"/>
      <c r="BN839" s="51"/>
      <c r="BO839" s="51"/>
      <c r="BP839" s="51"/>
      <c r="BQ839" s="51"/>
      <c r="BR839" s="51"/>
      <c r="BS839" s="51"/>
      <c r="BT839" s="51"/>
      <c r="BU839" s="51"/>
      <c r="BV839" s="51"/>
      <c r="BW839" s="51"/>
      <c r="BX839" s="51"/>
      <c r="BY839" s="51"/>
      <c r="BZ839" s="51"/>
      <c r="CA839" s="51"/>
      <c r="CB839" s="51"/>
      <c r="CC839" s="51"/>
      <c r="CD839" s="51"/>
      <c r="CE839" s="51"/>
      <c r="CF839" s="51"/>
      <c r="CG839" s="51"/>
      <c r="CH839" s="51"/>
      <c r="CI839" s="51"/>
      <c r="CJ839" s="51"/>
      <c r="CK839" s="51"/>
      <c r="CL839" s="51"/>
      <c r="CM839" s="51"/>
      <c r="CN839" s="51"/>
      <c r="CO839" s="51"/>
      <c r="CP839" s="51"/>
      <c r="CQ839" s="51"/>
      <c r="CR839" s="51"/>
      <c r="CS839" s="51"/>
      <c r="CT839" s="51"/>
      <c r="CU839" s="51"/>
      <c r="CV839" s="51"/>
      <c r="CW839" s="51"/>
      <c r="CX839" s="51"/>
      <c r="CY839" s="51"/>
      <c r="CZ839" s="51"/>
      <c r="DA839" s="51"/>
      <c r="DB839" s="51"/>
      <c r="DC839" s="51"/>
      <c r="DD839" s="51"/>
      <c r="DE839" s="51"/>
      <c r="DF839" s="51"/>
      <c r="DG839" s="51"/>
    </row>
    <row r="840">
      <c r="A840" s="51"/>
      <c r="B840" s="136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51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51"/>
      <c r="BH840" s="51"/>
      <c r="BI840" s="51"/>
      <c r="BJ840" s="51"/>
      <c r="BK840" s="51"/>
      <c r="BL840" s="51"/>
      <c r="BM840" s="51"/>
      <c r="BN840" s="51"/>
      <c r="BO840" s="51"/>
      <c r="BP840" s="51"/>
      <c r="BQ840" s="51"/>
      <c r="BR840" s="51"/>
      <c r="BS840" s="51"/>
      <c r="BT840" s="51"/>
      <c r="BU840" s="51"/>
      <c r="BV840" s="51"/>
      <c r="BW840" s="51"/>
      <c r="BX840" s="51"/>
      <c r="BY840" s="51"/>
      <c r="BZ840" s="51"/>
      <c r="CA840" s="51"/>
      <c r="CB840" s="51"/>
      <c r="CC840" s="51"/>
      <c r="CD840" s="51"/>
      <c r="CE840" s="51"/>
      <c r="CF840" s="51"/>
      <c r="CG840" s="51"/>
      <c r="CH840" s="51"/>
      <c r="CI840" s="51"/>
      <c r="CJ840" s="51"/>
      <c r="CK840" s="51"/>
      <c r="CL840" s="51"/>
      <c r="CM840" s="51"/>
      <c r="CN840" s="51"/>
      <c r="CO840" s="51"/>
      <c r="CP840" s="51"/>
      <c r="CQ840" s="51"/>
      <c r="CR840" s="51"/>
      <c r="CS840" s="51"/>
      <c r="CT840" s="51"/>
      <c r="CU840" s="51"/>
      <c r="CV840" s="51"/>
      <c r="CW840" s="51"/>
      <c r="CX840" s="51"/>
      <c r="CY840" s="51"/>
      <c r="CZ840" s="51"/>
      <c r="DA840" s="51"/>
      <c r="DB840" s="51"/>
      <c r="DC840" s="51"/>
      <c r="DD840" s="51"/>
      <c r="DE840" s="51"/>
      <c r="DF840" s="51"/>
      <c r="DG840" s="51"/>
    </row>
    <row r="841">
      <c r="A841" s="51"/>
      <c r="B841" s="136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51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51"/>
      <c r="BH841" s="51"/>
      <c r="BI841" s="51"/>
      <c r="BJ841" s="51"/>
      <c r="BK841" s="51"/>
      <c r="BL841" s="51"/>
      <c r="BM841" s="51"/>
      <c r="BN841" s="51"/>
      <c r="BO841" s="51"/>
      <c r="BP841" s="51"/>
      <c r="BQ841" s="51"/>
      <c r="BR841" s="51"/>
      <c r="BS841" s="51"/>
      <c r="BT841" s="51"/>
      <c r="BU841" s="51"/>
      <c r="BV841" s="51"/>
      <c r="BW841" s="51"/>
      <c r="BX841" s="51"/>
      <c r="BY841" s="51"/>
      <c r="BZ841" s="51"/>
      <c r="CA841" s="51"/>
      <c r="CB841" s="51"/>
      <c r="CC841" s="51"/>
      <c r="CD841" s="51"/>
      <c r="CE841" s="51"/>
      <c r="CF841" s="51"/>
      <c r="CG841" s="51"/>
      <c r="CH841" s="51"/>
      <c r="CI841" s="51"/>
      <c r="CJ841" s="51"/>
      <c r="CK841" s="51"/>
      <c r="CL841" s="51"/>
      <c r="CM841" s="51"/>
      <c r="CN841" s="51"/>
      <c r="CO841" s="51"/>
      <c r="CP841" s="51"/>
      <c r="CQ841" s="51"/>
      <c r="CR841" s="51"/>
      <c r="CS841" s="51"/>
      <c r="CT841" s="51"/>
      <c r="CU841" s="51"/>
      <c r="CV841" s="51"/>
      <c r="CW841" s="51"/>
      <c r="CX841" s="51"/>
      <c r="CY841" s="51"/>
      <c r="CZ841" s="51"/>
      <c r="DA841" s="51"/>
      <c r="DB841" s="51"/>
      <c r="DC841" s="51"/>
      <c r="DD841" s="51"/>
      <c r="DE841" s="51"/>
      <c r="DF841" s="51"/>
      <c r="DG841" s="51"/>
    </row>
    <row r="842">
      <c r="A842" s="51"/>
      <c r="B842" s="136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51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51"/>
      <c r="BH842" s="51"/>
      <c r="BI842" s="51"/>
      <c r="BJ842" s="51"/>
      <c r="BK842" s="51"/>
      <c r="BL842" s="51"/>
      <c r="BM842" s="51"/>
      <c r="BN842" s="51"/>
      <c r="BO842" s="51"/>
      <c r="BP842" s="51"/>
      <c r="BQ842" s="51"/>
      <c r="BR842" s="51"/>
      <c r="BS842" s="51"/>
      <c r="BT842" s="51"/>
      <c r="BU842" s="51"/>
      <c r="BV842" s="51"/>
      <c r="BW842" s="51"/>
      <c r="BX842" s="51"/>
      <c r="BY842" s="51"/>
      <c r="BZ842" s="51"/>
      <c r="CA842" s="51"/>
      <c r="CB842" s="51"/>
      <c r="CC842" s="51"/>
      <c r="CD842" s="51"/>
      <c r="CE842" s="51"/>
      <c r="CF842" s="51"/>
      <c r="CG842" s="51"/>
      <c r="CH842" s="51"/>
      <c r="CI842" s="51"/>
      <c r="CJ842" s="51"/>
      <c r="CK842" s="51"/>
      <c r="CL842" s="51"/>
      <c r="CM842" s="51"/>
      <c r="CN842" s="51"/>
      <c r="CO842" s="51"/>
      <c r="CP842" s="51"/>
      <c r="CQ842" s="51"/>
      <c r="CR842" s="51"/>
      <c r="CS842" s="51"/>
      <c r="CT842" s="51"/>
      <c r="CU842" s="51"/>
      <c r="CV842" s="51"/>
      <c r="CW842" s="51"/>
      <c r="CX842" s="51"/>
      <c r="CY842" s="51"/>
      <c r="CZ842" s="51"/>
      <c r="DA842" s="51"/>
      <c r="DB842" s="51"/>
      <c r="DC842" s="51"/>
      <c r="DD842" s="51"/>
      <c r="DE842" s="51"/>
      <c r="DF842" s="51"/>
      <c r="DG842" s="51"/>
    </row>
    <row r="843">
      <c r="A843" s="51"/>
      <c r="B843" s="136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1"/>
      <c r="BH843" s="51"/>
      <c r="BI843" s="51"/>
      <c r="BJ843" s="51"/>
      <c r="BK843" s="51"/>
      <c r="BL843" s="51"/>
      <c r="BM843" s="51"/>
      <c r="BN843" s="51"/>
      <c r="BO843" s="51"/>
      <c r="BP843" s="51"/>
      <c r="BQ843" s="51"/>
      <c r="BR843" s="51"/>
      <c r="BS843" s="51"/>
      <c r="BT843" s="51"/>
      <c r="BU843" s="51"/>
      <c r="BV843" s="51"/>
      <c r="BW843" s="51"/>
      <c r="BX843" s="51"/>
      <c r="BY843" s="51"/>
      <c r="BZ843" s="51"/>
      <c r="CA843" s="51"/>
      <c r="CB843" s="51"/>
      <c r="CC843" s="51"/>
      <c r="CD843" s="51"/>
      <c r="CE843" s="51"/>
      <c r="CF843" s="51"/>
      <c r="CG843" s="51"/>
      <c r="CH843" s="51"/>
      <c r="CI843" s="51"/>
      <c r="CJ843" s="51"/>
      <c r="CK843" s="51"/>
      <c r="CL843" s="51"/>
      <c r="CM843" s="51"/>
      <c r="CN843" s="51"/>
      <c r="CO843" s="51"/>
      <c r="CP843" s="51"/>
      <c r="CQ843" s="51"/>
      <c r="CR843" s="51"/>
      <c r="CS843" s="51"/>
      <c r="CT843" s="51"/>
      <c r="CU843" s="51"/>
      <c r="CV843" s="51"/>
      <c r="CW843" s="51"/>
      <c r="CX843" s="51"/>
      <c r="CY843" s="51"/>
      <c r="CZ843" s="51"/>
      <c r="DA843" s="51"/>
      <c r="DB843" s="51"/>
      <c r="DC843" s="51"/>
      <c r="DD843" s="51"/>
      <c r="DE843" s="51"/>
      <c r="DF843" s="51"/>
      <c r="DG843" s="51"/>
    </row>
    <row r="844">
      <c r="A844" s="51"/>
      <c r="B844" s="136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51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51"/>
      <c r="BH844" s="51"/>
      <c r="BI844" s="51"/>
      <c r="BJ844" s="51"/>
      <c r="BK844" s="51"/>
      <c r="BL844" s="51"/>
      <c r="BM844" s="51"/>
      <c r="BN844" s="51"/>
      <c r="BO844" s="51"/>
      <c r="BP844" s="51"/>
      <c r="BQ844" s="51"/>
      <c r="BR844" s="51"/>
      <c r="BS844" s="51"/>
      <c r="BT844" s="51"/>
      <c r="BU844" s="51"/>
      <c r="BV844" s="51"/>
      <c r="BW844" s="51"/>
      <c r="BX844" s="51"/>
      <c r="BY844" s="51"/>
      <c r="BZ844" s="51"/>
      <c r="CA844" s="51"/>
      <c r="CB844" s="51"/>
      <c r="CC844" s="51"/>
      <c r="CD844" s="51"/>
      <c r="CE844" s="51"/>
      <c r="CF844" s="51"/>
      <c r="CG844" s="51"/>
      <c r="CH844" s="51"/>
      <c r="CI844" s="51"/>
      <c r="CJ844" s="51"/>
      <c r="CK844" s="51"/>
      <c r="CL844" s="51"/>
      <c r="CM844" s="51"/>
      <c r="CN844" s="51"/>
      <c r="CO844" s="51"/>
      <c r="CP844" s="51"/>
      <c r="CQ844" s="51"/>
      <c r="CR844" s="51"/>
      <c r="CS844" s="51"/>
      <c r="CT844" s="51"/>
      <c r="CU844" s="51"/>
      <c r="CV844" s="51"/>
      <c r="CW844" s="51"/>
      <c r="CX844" s="51"/>
      <c r="CY844" s="51"/>
      <c r="CZ844" s="51"/>
      <c r="DA844" s="51"/>
      <c r="DB844" s="51"/>
      <c r="DC844" s="51"/>
      <c r="DD844" s="51"/>
      <c r="DE844" s="51"/>
      <c r="DF844" s="51"/>
      <c r="DG844" s="51"/>
    </row>
    <row r="845">
      <c r="A845" s="51"/>
      <c r="B845" s="136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51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51"/>
      <c r="BH845" s="51"/>
      <c r="BI845" s="51"/>
      <c r="BJ845" s="51"/>
      <c r="BK845" s="51"/>
      <c r="BL845" s="51"/>
      <c r="BM845" s="51"/>
      <c r="BN845" s="51"/>
      <c r="BO845" s="51"/>
      <c r="BP845" s="51"/>
      <c r="BQ845" s="51"/>
      <c r="BR845" s="51"/>
      <c r="BS845" s="51"/>
      <c r="BT845" s="51"/>
      <c r="BU845" s="51"/>
      <c r="BV845" s="51"/>
      <c r="BW845" s="51"/>
      <c r="BX845" s="51"/>
      <c r="BY845" s="51"/>
      <c r="BZ845" s="51"/>
      <c r="CA845" s="51"/>
      <c r="CB845" s="51"/>
      <c r="CC845" s="51"/>
      <c r="CD845" s="51"/>
      <c r="CE845" s="51"/>
      <c r="CF845" s="51"/>
      <c r="CG845" s="51"/>
      <c r="CH845" s="51"/>
      <c r="CI845" s="51"/>
      <c r="CJ845" s="51"/>
      <c r="CK845" s="51"/>
      <c r="CL845" s="51"/>
      <c r="CM845" s="51"/>
      <c r="CN845" s="51"/>
      <c r="CO845" s="51"/>
      <c r="CP845" s="51"/>
      <c r="CQ845" s="51"/>
      <c r="CR845" s="51"/>
      <c r="CS845" s="51"/>
      <c r="CT845" s="51"/>
      <c r="CU845" s="51"/>
      <c r="CV845" s="51"/>
      <c r="CW845" s="51"/>
      <c r="CX845" s="51"/>
      <c r="CY845" s="51"/>
      <c r="CZ845" s="51"/>
      <c r="DA845" s="51"/>
      <c r="DB845" s="51"/>
      <c r="DC845" s="51"/>
      <c r="DD845" s="51"/>
      <c r="DE845" s="51"/>
      <c r="DF845" s="51"/>
      <c r="DG845" s="51"/>
    </row>
    <row r="846">
      <c r="A846" s="51"/>
      <c r="B846" s="136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  <c r="BQ846" s="51"/>
      <c r="BR846" s="51"/>
      <c r="BS846" s="51"/>
      <c r="BT846" s="51"/>
      <c r="BU846" s="51"/>
      <c r="BV846" s="51"/>
      <c r="BW846" s="51"/>
      <c r="BX846" s="51"/>
      <c r="BY846" s="51"/>
      <c r="BZ846" s="51"/>
      <c r="CA846" s="51"/>
      <c r="CB846" s="51"/>
      <c r="CC846" s="51"/>
      <c r="CD846" s="51"/>
      <c r="CE846" s="51"/>
      <c r="CF846" s="51"/>
      <c r="CG846" s="51"/>
      <c r="CH846" s="51"/>
      <c r="CI846" s="51"/>
      <c r="CJ846" s="51"/>
      <c r="CK846" s="51"/>
      <c r="CL846" s="51"/>
      <c r="CM846" s="51"/>
      <c r="CN846" s="51"/>
      <c r="CO846" s="51"/>
      <c r="CP846" s="51"/>
      <c r="CQ846" s="51"/>
      <c r="CR846" s="51"/>
      <c r="CS846" s="51"/>
      <c r="CT846" s="51"/>
      <c r="CU846" s="51"/>
      <c r="CV846" s="51"/>
      <c r="CW846" s="51"/>
      <c r="CX846" s="51"/>
      <c r="CY846" s="51"/>
      <c r="CZ846" s="51"/>
      <c r="DA846" s="51"/>
      <c r="DB846" s="51"/>
      <c r="DC846" s="51"/>
      <c r="DD846" s="51"/>
      <c r="DE846" s="51"/>
      <c r="DF846" s="51"/>
      <c r="DG846" s="51"/>
    </row>
    <row r="847">
      <c r="A847" s="51"/>
      <c r="B847" s="136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1"/>
      <c r="BH847" s="51"/>
      <c r="BI847" s="51"/>
      <c r="BJ847" s="51"/>
      <c r="BK847" s="51"/>
      <c r="BL847" s="51"/>
      <c r="BM847" s="51"/>
      <c r="BN847" s="51"/>
      <c r="BO847" s="51"/>
      <c r="BP847" s="51"/>
      <c r="BQ847" s="51"/>
      <c r="BR847" s="51"/>
      <c r="BS847" s="51"/>
      <c r="BT847" s="51"/>
      <c r="BU847" s="51"/>
      <c r="BV847" s="51"/>
      <c r="BW847" s="51"/>
      <c r="BX847" s="51"/>
      <c r="BY847" s="51"/>
      <c r="BZ847" s="51"/>
      <c r="CA847" s="51"/>
      <c r="CB847" s="51"/>
      <c r="CC847" s="51"/>
      <c r="CD847" s="51"/>
      <c r="CE847" s="51"/>
      <c r="CF847" s="51"/>
      <c r="CG847" s="51"/>
      <c r="CH847" s="51"/>
      <c r="CI847" s="51"/>
      <c r="CJ847" s="51"/>
      <c r="CK847" s="51"/>
      <c r="CL847" s="51"/>
      <c r="CM847" s="51"/>
      <c r="CN847" s="51"/>
      <c r="CO847" s="51"/>
      <c r="CP847" s="51"/>
      <c r="CQ847" s="51"/>
      <c r="CR847" s="51"/>
      <c r="CS847" s="51"/>
      <c r="CT847" s="51"/>
      <c r="CU847" s="51"/>
      <c r="CV847" s="51"/>
      <c r="CW847" s="51"/>
      <c r="CX847" s="51"/>
      <c r="CY847" s="51"/>
      <c r="CZ847" s="51"/>
      <c r="DA847" s="51"/>
      <c r="DB847" s="51"/>
      <c r="DC847" s="51"/>
      <c r="DD847" s="51"/>
      <c r="DE847" s="51"/>
      <c r="DF847" s="51"/>
      <c r="DG847" s="51"/>
    </row>
    <row r="848">
      <c r="A848" s="51"/>
      <c r="B848" s="136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1"/>
      <c r="BH848" s="51"/>
      <c r="BI848" s="51"/>
      <c r="BJ848" s="51"/>
      <c r="BK848" s="51"/>
      <c r="BL848" s="51"/>
      <c r="BM848" s="51"/>
      <c r="BN848" s="51"/>
      <c r="BO848" s="51"/>
      <c r="BP848" s="51"/>
      <c r="BQ848" s="51"/>
      <c r="BR848" s="51"/>
      <c r="BS848" s="51"/>
      <c r="BT848" s="51"/>
      <c r="BU848" s="51"/>
      <c r="BV848" s="51"/>
      <c r="BW848" s="51"/>
      <c r="BX848" s="51"/>
      <c r="BY848" s="51"/>
      <c r="BZ848" s="51"/>
      <c r="CA848" s="51"/>
      <c r="CB848" s="51"/>
      <c r="CC848" s="51"/>
      <c r="CD848" s="51"/>
      <c r="CE848" s="51"/>
      <c r="CF848" s="51"/>
      <c r="CG848" s="51"/>
      <c r="CH848" s="51"/>
      <c r="CI848" s="51"/>
      <c r="CJ848" s="51"/>
      <c r="CK848" s="51"/>
      <c r="CL848" s="51"/>
      <c r="CM848" s="51"/>
      <c r="CN848" s="51"/>
      <c r="CO848" s="51"/>
      <c r="CP848" s="51"/>
      <c r="CQ848" s="51"/>
      <c r="CR848" s="51"/>
      <c r="CS848" s="51"/>
      <c r="CT848" s="51"/>
      <c r="CU848" s="51"/>
      <c r="CV848" s="51"/>
      <c r="CW848" s="51"/>
      <c r="CX848" s="51"/>
      <c r="CY848" s="51"/>
      <c r="CZ848" s="51"/>
      <c r="DA848" s="51"/>
      <c r="DB848" s="51"/>
      <c r="DC848" s="51"/>
      <c r="DD848" s="51"/>
      <c r="DE848" s="51"/>
      <c r="DF848" s="51"/>
      <c r="DG848" s="51"/>
    </row>
    <row r="849">
      <c r="A849" s="51"/>
      <c r="B849" s="136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1"/>
      <c r="BH849" s="51"/>
      <c r="BI849" s="51"/>
      <c r="BJ849" s="51"/>
      <c r="BK849" s="51"/>
      <c r="BL849" s="51"/>
      <c r="BM849" s="51"/>
      <c r="BN849" s="51"/>
      <c r="BO849" s="51"/>
      <c r="BP849" s="51"/>
      <c r="BQ849" s="51"/>
      <c r="BR849" s="51"/>
      <c r="BS849" s="51"/>
      <c r="BT849" s="51"/>
      <c r="BU849" s="51"/>
      <c r="BV849" s="51"/>
      <c r="BW849" s="51"/>
      <c r="BX849" s="51"/>
      <c r="BY849" s="51"/>
      <c r="BZ849" s="51"/>
      <c r="CA849" s="51"/>
      <c r="CB849" s="51"/>
      <c r="CC849" s="51"/>
      <c r="CD849" s="51"/>
      <c r="CE849" s="51"/>
      <c r="CF849" s="51"/>
      <c r="CG849" s="51"/>
      <c r="CH849" s="51"/>
      <c r="CI849" s="51"/>
      <c r="CJ849" s="51"/>
      <c r="CK849" s="51"/>
      <c r="CL849" s="51"/>
      <c r="CM849" s="51"/>
      <c r="CN849" s="51"/>
      <c r="CO849" s="51"/>
      <c r="CP849" s="51"/>
      <c r="CQ849" s="51"/>
      <c r="CR849" s="51"/>
      <c r="CS849" s="51"/>
      <c r="CT849" s="51"/>
      <c r="CU849" s="51"/>
      <c r="CV849" s="51"/>
      <c r="CW849" s="51"/>
      <c r="CX849" s="51"/>
      <c r="CY849" s="51"/>
      <c r="CZ849" s="51"/>
      <c r="DA849" s="51"/>
      <c r="DB849" s="51"/>
      <c r="DC849" s="51"/>
      <c r="DD849" s="51"/>
      <c r="DE849" s="51"/>
      <c r="DF849" s="51"/>
      <c r="DG849" s="51"/>
    </row>
    <row r="850">
      <c r="A850" s="51"/>
      <c r="B850" s="136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  <c r="BR850" s="51"/>
      <c r="BS850" s="51"/>
      <c r="BT850" s="51"/>
      <c r="BU850" s="51"/>
      <c r="BV850" s="51"/>
      <c r="BW850" s="51"/>
      <c r="BX850" s="51"/>
      <c r="BY850" s="51"/>
      <c r="BZ850" s="51"/>
      <c r="CA850" s="51"/>
      <c r="CB850" s="51"/>
      <c r="CC850" s="51"/>
      <c r="CD850" s="51"/>
      <c r="CE850" s="51"/>
      <c r="CF850" s="51"/>
      <c r="CG850" s="51"/>
      <c r="CH850" s="51"/>
      <c r="CI850" s="51"/>
      <c r="CJ850" s="51"/>
      <c r="CK850" s="51"/>
      <c r="CL850" s="51"/>
      <c r="CM850" s="51"/>
      <c r="CN850" s="51"/>
      <c r="CO850" s="51"/>
      <c r="CP850" s="51"/>
      <c r="CQ850" s="51"/>
      <c r="CR850" s="51"/>
      <c r="CS850" s="51"/>
      <c r="CT850" s="51"/>
      <c r="CU850" s="51"/>
      <c r="CV850" s="51"/>
      <c r="CW850" s="51"/>
      <c r="CX850" s="51"/>
      <c r="CY850" s="51"/>
      <c r="CZ850" s="51"/>
      <c r="DA850" s="51"/>
      <c r="DB850" s="51"/>
      <c r="DC850" s="51"/>
      <c r="DD850" s="51"/>
      <c r="DE850" s="51"/>
      <c r="DF850" s="51"/>
      <c r="DG850" s="51"/>
    </row>
    <row r="851">
      <c r="A851" s="51"/>
      <c r="B851" s="136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  <c r="BQ851" s="51"/>
      <c r="BR851" s="51"/>
      <c r="BS851" s="51"/>
      <c r="BT851" s="51"/>
      <c r="BU851" s="51"/>
      <c r="BV851" s="51"/>
      <c r="BW851" s="51"/>
      <c r="BX851" s="51"/>
      <c r="BY851" s="51"/>
      <c r="BZ851" s="51"/>
      <c r="CA851" s="51"/>
      <c r="CB851" s="51"/>
      <c r="CC851" s="51"/>
      <c r="CD851" s="51"/>
      <c r="CE851" s="51"/>
      <c r="CF851" s="51"/>
      <c r="CG851" s="51"/>
      <c r="CH851" s="51"/>
      <c r="CI851" s="51"/>
      <c r="CJ851" s="51"/>
      <c r="CK851" s="51"/>
      <c r="CL851" s="51"/>
      <c r="CM851" s="51"/>
      <c r="CN851" s="51"/>
      <c r="CO851" s="51"/>
      <c r="CP851" s="51"/>
      <c r="CQ851" s="51"/>
      <c r="CR851" s="51"/>
      <c r="CS851" s="51"/>
      <c r="CT851" s="51"/>
      <c r="CU851" s="51"/>
      <c r="CV851" s="51"/>
      <c r="CW851" s="51"/>
      <c r="CX851" s="51"/>
      <c r="CY851" s="51"/>
      <c r="CZ851" s="51"/>
      <c r="DA851" s="51"/>
      <c r="DB851" s="51"/>
      <c r="DC851" s="51"/>
      <c r="DD851" s="51"/>
      <c r="DE851" s="51"/>
      <c r="DF851" s="51"/>
      <c r="DG851" s="51"/>
    </row>
    <row r="852">
      <c r="A852" s="51"/>
      <c r="B852" s="136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  <c r="BQ852" s="51"/>
      <c r="BR852" s="51"/>
      <c r="BS852" s="51"/>
      <c r="BT852" s="51"/>
      <c r="BU852" s="51"/>
      <c r="BV852" s="51"/>
      <c r="BW852" s="51"/>
      <c r="BX852" s="51"/>
      <c r="BY852" s="51"/>
      <c r="BZ852" s="51"/>
      <c r="CA852" s="51"/>
      <c r="CB852" s="51"/>
      <c r="CC852" s="51"/>
      <c r="CD852" s="51"/>
      <c r="CE852" s="51"/>
      <c r="CF852" s="51"/>
      <c r="CG852" s="51"/>
      <c r="CH852" s="51"/>
      <c r="CI852" s="51"/>
      <c r="CJ852" s="51"/>
      <c r="CK852" s="51"/>
      <c r="CL852" s="51"/>
      <c r="CM852" s="51"/>
      <c r="CN852" s="51"/>
      <c r="CO852" s="51"/>
      <c r="CP852" s="51"/>
      <c r="CQ852" s="51"/>
      <c r="CR852" s="51"/>
      <c r="CS852" s="51"/>
      <c r="CT852" s="51"/>
      <c r="CU852" s="51"/>
      <c r="CV852" s="51"/>
      <c r="CW852" s="51"/>
      <c r="CX852" s="51"/>
      <c r="CY852" s="51"/>
      <c r="CZ852" s="51"/>
      <c r="DA852" s="51"/>
      <c r="DB852" s="51"/>
      <c r="DC852" s="51"/>
      <c r="DD852" s="51"/>
      <c r="DE852" s="51"/>
      <c r="DF852" s="51"/>
      <c r="DG852" s="51"/>
    </row>
    <row r="853">
      <c r="A853" s="51"/>
      <c r="B853" s="136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51"/>
      <c r="BL853" s="51"/>
      <c r="BM853" s="51"/>
      <c r="BN853" s="51"/>
      <c r="BO853" s="51"/>
      <c r="BP853" s="51"/>
      <c r="BQ853" s="51"/>
      <c r="BR853" s="51"/>
      <c r="BS853" s="51"/>
      <c r="BT853" s="51"/>
      <c r="BU853" s="51"/>
      <c r="BV853" s="51"/>
      <c r="BW853" s="51"/>
      <c r="BX853" s="51"/>
      <c r="BY853" s="51"/>
      <c r="BZ853" s="51"/>
      <c r="CA853" s="51"/>
      <c r="CB853" s="51"/>
      <c r="CC853" s="51"/>
      <c r="CD853" s="51"/>
      <c r="CE853" s="51"/>
      <c r="CF853" s="51"/>
      <c r="CG853" s="51"/>
      <c r="CH853" s="51"/>
      <c r="CI853" s="51"/>
      <c r="CJ853" s="51"/>
      <c r="CK853" s="51"/>
      <c r="CL853" s="51"/>
      <c r="CM853" s="51"/>
      <c r="CN853" s="51"/>
      <c r="CO853" s="51"/>
      <c r="CP853" s="51"/>
      <c r="CQ853" s="51"/>
      <c r="CR853" s="51"/>
      <c r="CS853" s="51"/>
      <c r="CT853" s="51"/>
      <c r="CU853" s="51"/>
      <c r="CV853" s="51"/>
      <c r="CW853" s="51"/>
      <c r="CX853" s="51"/>
      <c r="CY853" s="51"/>
      <c r="CZ853" s="51"/>
      <c r="DA853" s="51"/>
      <c r="DB853" s="51"/>
      <c r="DC853" s="51"/>
      <c r="DD853" s="51"/>
      <c r="DE853" s="51"/>
      <c r="DF853" s="51"/>
      <c r="DG853" s="51"/>
    </row>
    <row r="854">
      <c r="A854" s="51"/>
      <c r="B854" s="136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  <c r="BR854" s="51"/>
      <c r="BS854" s="51"/>
      <c r="BT854" s="51"/>
      <c r="BU854" s="51"/>
      <c r="BV854" s="51"/>
      <c r="BW854" s="51"/>
      <c r="BX854" s="51"/>
      <c r="BY854" s="51"/>
      <c r="BZ854" s="51"/>
      <c r="CA854" s="51"/>
      <c r="CB854" s="51"/>
      <c r="CC854" s="51"/>
      <c r="CD854" s="51"/>
      <c r="CE854" s="51"/>
      <c r="CF854" s="51"/>
      <c r="CG854" s="51"/>
      <c r="CH854" s="51"/>
      <c r="CI854" s="51"/>
      <c r="CJ854" s="51"/>
      <c r="CK854" s="51"/>
      <c r="CL854" s="51"/>
      <c r="CM854" s="51"/>
      <c r="CN854" s="51"/>
      <c r="CO854" s="51"/>
      <c r="CP854" s="51"/>
      <c r="CQ854" s="51"/>
      <c r="CR854" s="51"/>
      <c r="CS854" s="51"/>
      <c r="CT854" s="51"/>
      <c r="CU854" s="51"/>
      <c r="CV854" s="51"/>
      <c r="CW854" s="51"/>
      <c r="CX854" s="51"/>
      <c r="CY854" s="51"/>
      <c r="CZ854" s="51"/>
      <c r="DA854" s="51"/>
      <c r="DB854" s="51"/>
      <c r="DC854" s="51"/>
      <c r="DD854" s="51"/>
      <c r="DE854" s="51"/>
      <c r="DF854" s="51"/>
      <c r="DG854" s="51"/>
    </row>
    <row r="855">
      <c r="A855" s="51"/>
      <c r="B855" s="136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51"/>
      <c r="BL855" s="51"/>
      <c r="BM855" s="51"/>
      <c r="BN855" s="51"/>
      <c r="BO855" s="51"/>
      <c r="BP855" s="51"/>
      <c r="BQ855" s="51"/>
      <c r="BR855" s="51"/>
      <c r="BS855" s="51"/>
      <c r="BT855" s="51"/>
      <c r="BU855" s="51"/>
      <c r="BV855" s="51"/>
      <c r="BW855" s="51"/>
      <c r="BX855" s="51"/>
      <c r="BY855" s="51"/>
      <c r="BZ855" s="51"/>
      <c r="CA855" s="51"/>
      <c r="CB855" s="51"/>
      <c r="CC855" s="51"/>
      <c r="CD855" s="51"/>
      <c r="CE855" s="51"/>
      <c r="CF855" s="51"/>
      <c r="CG855" s="51"/>
      <c r="CH855" s="51"/>
      <c r="CI855" s="51"/>
      <c r="CJ855" s="51"/>
      <c r="CK855" s="51"/>
      <c r="CL855" s="51"/>
      <c r="CM855" s="51"/>
      <c r="CN855" s="51"/>
      <c r="CO855" s="51"/>
      <c r="CP855" s="51"/>
      <c r="CQ855" s="51"/>
      <c r="CR855" s="51"/>
      <c r="CS855" s="51"/>
      <c r="CT855" s="51"/>
      <c r="CU855" s="51"/>
      <c r="CV855" s="51"/>
      <c r="CW855" s="51"/>
      <c r="CX855" s="51"/>
      <c r="CY855" s="51"/>
      <c r="CZ855" s="51"/>
      <c r="DA855" s="51"/>
      <c r="DB855" s="51"/>
      <c r="DC855" s="51"/>
      <c r="DD855" s="51"/>
      <c r="DE855" s="51"/>
      <c r="DF855" s="51"/>
      <c r="DG855" s="51"/>
    </row>
    <row r="856">
      <c r="A856" s="51"/>
      <c r="B856" s="136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51"/>
      <c r="BN856" s="51"/>
      <c r="BO856" s="51"/>
      <c r="BP856" s="51"/>
      <c r="BQ856" s="51"/>
      <c r="BR856" s="51"/>
      <c r="BS856" s="51"/>
      <c r="BT856" s="51"/>
      <c r="BU856" s="51"/>
      <c r="BV856" s="51"/>
      <c r="BW856" s="51"/>
      <c r="BX856" s="51"/>
      <c r="BY856" s="51"/>
      <c r="BZ856" s="51"/>
      <c r="CA856" s="51"/>
      <c r="CB856" s="51"/>
      <c r="CC856" s="51"/>
      <c r="CD856" s="51"/>
      <c r="CE856" s="51"/>
      <c r="CF856" s="51"/>
      <c r="CG856" s="51"/>
      <c r="CH856" s="51"/>
      <c r="CI856" s="51"/>
      <c r="CJ856" s="51"/>
      <c r="CK856" s="51"/>
      <c r="CL856" s="51"/>
      <c r="CM856" s="51"/>
      <c r="CN856" s="51"/>
      <c r="CO856" s="51"/>
      <c r="CP856" s="51"/>
      <c r="CQ856" s="51"/>
      <c r="CR856" s="51"/>
      <c r="CS856" s="51"/>
      <c r="CT856" s="51"/>
      <c r="CU856" s="51"/>
      <c r="CV856" s="51"/>
      <c r="CW856" s="51"/>
      <c r="CX856" s="51"/>
      <c r="CY856" s="51"/>
      <c r="CZ856" s="51"/>
      <c r="DA856" s="51"/>
      <c r="DB856" s="51"/>
      <c r="DC856" s="51"/>
      <c r="DD856" s="51"/>
      <c r="DE856" s="51"/>
      <c r="DF856" s="51"/>
      <c r="DG856" s="51"/>
    </row>
    <row r="857">
      <c r="A857" s="51"/>
      <c r="B857" s="136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1"/>
      <c r="BH857" s="51"/>
      <c r="BI857" s="51"/>
      <c r="BJ857" s="51"/>
      <c r="BK857" s="51"/>
      <c r="BL857" s="51"/>
      <c r="BM857" s="51"/>
      <c r="BN857" s="51"/>
      <c r="BO857" s="51"/>
      <c r="BP857" s="51"/>
      <c r="BQ857" s="51"/>
      <c r="BR857" s="51"/>
      <c r="BS857" s="51"/>
      <c r="BT857" s="51"/>
      <c r="BU857" s="51"/>
      <c r="BV857" s="51"/>
      <c r="BW857" s="51"/>
      <c r="BX857" s="51"/>
      <c r="BY857" s="51"/>
      <c r="BZ857" s="51"/>
      <c r="CA857" s="51"/>
      <c r="CB857" s="51"/>
      <c r="CC857" s="51"/>
      <c r="CD857" s="51"/>
      <c r="CE857" s="51"/>
      <c r="CF857" s="51"/>
      <c r="CG857" s="51"/>
      <c r="CH857" s="51"/>
      <c r="CI857" s="51"/>
      <c r="CJ857" s="51"/>
      <c r="CK857" s="51"/>
      <c r="CL857" s="51"/>
      <c r="CM857" s="51"/>
      <c r="CN857" s="51"/>
      <c r="CO857" s="51"/>
      <c r="CP857" s="51"/>
      <c r="CQ857" s="51"/>
      <c r="CR857" s="51"/>
      <c r="CS857" s="51"/>
      <c r="CT857" s="51"/>
      <c r="CU857" s="51"/>
      <c r="CV857" s="51"/>
      <c r="CW857" s="51"/>
      <c r="CX857" s="51"/>
      <c r="CY857" s="51"/>
      <c r="CZ857" s="51"/>
      <c r="DA857" s="51"/>
      <c r="DB857" s="51"/>
      <c r="DC857" s="51"/>
      <c r="DD857" s="51"/>
      <c r="DE857" s="51"/>
      <c r="DF857" s="51"/>
      <c r="DG857" s="51"/>
    </row>
    <row r="858">
      <c r="A858" s="51"/>
      <c r="B858" s="136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O858" s="51"/>
      <c r="BP858" s="51"/>
      <c r="BQ858" s="51"/>
      <c r="BR858" s="51"/>
      <c r="BS858" s="51"/>
      <c r="BT858" s="51"/>
      <c r="BU858" s="51"/>
      <c r="BV858" s="51"/>
      <c r="BW858" s="51"/>
      <c r="BX858" s="51"/>
      <c r="BY858" s="51"/>
      <c r="BZ858" s="51"/>
      <c r="CA858" s="51"/>
      <c r="CB858" s="51"/>
      <c r="CC858" s="51"/>
      <c r="CD858" s="51"/>
      <c r="CE858" s="51"/>
      <c r="CF858" s="51"/>
      <c r="CG858" s="51"/>
      <c r="CH858" s="51"/>
      <c r="CI858" s="51"/>
      <c r="CJ858" s="51"/>
      <c r="CK858" s="51"/>
      <c r="CL858" s="51"/>
      <c r="CM858" s="51"/>
      <c r="CN858" s="51"/>
      <c r="CO858" s="51"/>
      <c r="CP858" s="51"/>
      <c r="CQ858" s="51"/>
      <c r="CR858" s="51"/>
      <c r="CS858" s="51"/>
      <c r="CT858" s="51"/>
      <c r="CU858" s="51"/>
      <c r="CV858" s="51"/>
      <c r="CW858" s="51"/>
      <c r="CX858" s="51"/>
      <c r="CY858" s="51"/>
      <c r="CZ858" s="51"/>
      <c r="DA858" s="51"/>
      <c r="DB858" s="51"/>
      <c r="DC858" s="51"/>
      <c r="DD858" s="51"/>
      <c r="DE858" s="51"/>
      <c r="DF858" s="51"/>
      <c r="DG858" s="51"/>
    </row>
    <row r="859">
      <c r="A859" s="51"/>
      <c r="B859" s="136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1"/>
      <c r="BH859" s="51"/>
      <c r="BI859" s="51"/>
      <c r="BJ859" s="51"/>
      <c r="BK859" s="51"/>
      <c r="BL859" s="51"/>
      <c r="BM859" s="51"/>
      <c r="BN859" s="51"/>
      <c r="BO859" s="51"/>
      <c r="BP859" s="51"/>
      <c r="BQ859" s="51"/>
      <c r="BR859" s="51"/>
      <c r="BS859" s="51"/>
      <c r="BT859" s="51"/>
      <c r="BU859" s="51"/>
      <c r="BV859" s="51"/>
      <c r="BW859" s="51"/>
      <c r="BX859" s="51"/>
      <c r="BY859" s="51"/>
      <c r="BZ859" s="51"/>
      <c r="CA859" s="51"/>
      <c r="CB859" s="51"/>
      <c r="CC859" s="51"/>
      <c r="CD859" s="51"/>
      <c r="CE859" s="51"/>
      <c r="CF859" s="51"/>
      <c r="CG859" s="51"/>
      <c r="CH859" s="51"/>
      <c r="CI859" s="51"/>
      <c r="CJ859" s="51"/>
      <c r="CK859" s="51"/>
      <c r="CL859" s="51"/>
      <c r="CM859" s="51"/>
      <c r="CN859" s="51"/>
      <c r="CO859" s="51"/>
      <c r="CP859" s="51"/>
      <c r="CQ859" s="51"/>
      <c r="CR859" s="51"/>
      <c r="CS859" s="51"/>
      <c r="CT859" s="51"/>
      <c r="CU859" s="51"/>
      <c r="CV859" s="51"/>
      <c r="CW859" s="51"/>
      <c r="CX859" s="51"/>
      <c r="CY859" s="51"/>
      <c r="CZ859" s="51"/>
      <c r="DA859" s="51"/>
      <c r="DB859" s="51"/>
      <c r="DC859" s="51"/>
      <c r="DD859" s="51"/>
      <c r="DE859" s="51"/>
      <c r="DF859" s="51"/>
      <c r="DG859" s="51"/>
    </row>
    <row r="860">
      <c r="A860" s="51"/>
      <c r="B860" s="136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1"/>
      <c r="BH860" s="51"/>
      <c r="BI860" s="51"/>
      <c r="BJ860" s="51"/>
      <c r="BK860" s="51"/>
      <c r="BL860" s="51"/>
      <c r="BM860" s="51"/>
      <c r="BN860" s="51"/>
      <c r="BO860" s="51"/>
      <c r="BP860" s="51"/>
      <c r="BQ860" s="51"/>
      <c r="BR860" s="51"/>
      <c r="BS860" s="51"/>
      <c r="BT860" s="51"/>
      <c r="BU860" s="51"/>
      <c r="BV860" s="51"/>
      <c r="BW860" s="51"/>
      <c r="BX860" s="51"/>
      <c r="BY860" s="51"/>
      <c r="BZ860" s="51"/>
      <c r="CA860" s="51"/>
      <c r="CB860" s="51"/>
      <c r="CC860" s="51"/>
      <c r="CD860" s="51"/>
      <c r="CE860" s="51"/>
      <c r="CF860" s="51"/>
      <c r="CG860" s="51"/>
      <c r="CH860" s="51"/>
      <c r="CI860" s="51"/>
      <c r="CJ860" s="51"/>
      <c r="CK860" s="51"/>
      <c r="CL860" s="51"/>
      <c r="CM860" s="51"/>
      <c r="CN860" s="51"/>
      <c r="CO860" s="51"/>
      <c r="CP860" s="51"/>
      <c r="CQ860" s="51"/>
      <c r="CR860" s="51"/>
      <c r="CS860" s="51"/>
      <c r="CT860" s="51"/>
      <c r="CU860" s="51"/>
      <c r="CV860" s="51"/>
      <c r="CW860" s="51"/>
      <c r="CX860" s="51"/>
      <c r="CY860" s="51"/>
      <c r="CZ860" s="51"/>
      <c r="DA860" s="51"/>
      <c r="DB860" s="51"/>
      <c r="DC860" s="51"/>
      <c r="DD860" s="51"/>
      <c r="DE860" s="51"/>
      <c r="DF860" s="51"/>
      <c r="DG860" s="51"/>
    </row>
    <row r="861">
      <c r="A861" s="51"/>
      <c r="B861" s="136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51"/>
      <c r="BL861" s="51"/>
      <c r="BM861" s="51"/>
      <c r="BN861" s="51"/>
      <c r="BO861" s="51"/>
      <c r="BP861" s="51"/>
      <c r="BQ861" s="51"/>
      <c r="BR861" s="51"/>
      <c r="BS861" s="51"/>
      <c r="BT861" s="51"/>
      <c r="BU861" s="51"/>
      <c r="BV861" s="51"/>
      <c r="BW861" s="51"/>
      <c r="BX861" s="51"/>
      <c r="BY861" s="51"/>
      <c r="BZ861" s="51"/>
      <c r="CA861" s="51"/>
      <c r="CB861" s="51"/>
      <c r="CC861" s="51"/>
      <c r="CD861" s="51"/>
      <c r="CE861" s="51"/>
      <c r="CF861" s="51"/>
      <c r="CG861" s="51"/>
      <c r="CH861" s="51"/>
      <c r="CI861" s="51"/>
      <c r="CJ861" s="51"/>
      <c r="CK861" s="51"/>
      <c r="CL861" s="51"/>
      <c r="CM861" s="51"/>
      <c r="CN861" s="51"/>
      <c r="CO861" s="51"/>
      <c r="CP861" s="51"/>
      <c r="CQ861" s="51"/>
      <c r="CR861" s="51"/>
      <c r="CS861" s="51"/>
      <c r="CT861" s="51"/>
      <c r="CU861" s="51"/>
      <c r="CV861" s="51"/>
      <c r="CW861" s="51"/>
      <c r="CX861" s="51"/>
      <c r="CY861" s="51"/>
      <c r="CZ861" s="51"/>
      <c r="DA861" s="51"/>
      <c r="DB861" s="51"/>
      <c r="DC861" s="51"/>
      <c r="DD861" s="51"/>
      <c r="DE861" s="51"/>
      <c r="DF861" s="51"/>
      <c r="DG861" s="51"/>
    </row>
    <row r="862">
      <c r="A862" s="51"/>
      <c r="B862" s="136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  <c r="BR862" s="51"/>
      <c r="BS862" s="51"/>
      <c r="BT862" s="51"/>
      <c r="BU862" s="51"/>
      <c r="BV862" s="51"/>
      <c r="BW862" s="51"/>
      <c r="BX862" s="51"/>
      <c r="BY862" s="51"/>
      <c r="BZ862" s="51"/>
      <c r="CA862" s="51"/>
      <c r="CB862" s="51"/>
      <c r="CC862" s="51"/>
      <c r="CD862" s="51"/>
      <c r="CE862" s="51"/>
      <c r="CF862" s="51"/>
      <c r="CG862" s="51"/>
      <c r="CH862" s="51"/>
      <c r="CI862" s="51"/>
      <c r="CJ862" s="51"/>
      <c r="CK862" s="51"/>
      <c r="CL862" s="51"/>
      <c r="CM862" s="51"/>
      <c r="CN862" s="51"/>
      <c r="CO862" s="51"/>
      <c r="CP862" s="51"/>
      <c r="CQ862" s="51"/>
      <c r="CR862" s="51"/>
      <c r="CS862" s="51"/>
      <c r="CT862" s="51"/>
      <c r="CU862" s="51"/>
      <c r="CV862" s="51"/>
      <c r="CW862" s="51"/>
      <c r="CX862" s="51"/>
      <c r="CY862" s="51"/>
      <c r="CZ862" s="51"/>
      <c r="DA862" s="51"/>
      <c r="DB862" s="51"/>
      <c r="DC862" s="51"/>
      <c r="DD862" s="51"/>
      <c r="DE862" s="51"/>
      <c r="DF862" s="51"/>
      <c r="DG862" s="51"/>
    </row>
    <row r="863">
      <c r="A863" s="51"/>
      <c r="B863" s="136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1"/>
      <c r="BH863" s="51"/>
      <c r="BI863" s="51"/>
      <c r="BJ863" s="51"/>
      <c r="BK863" s="51"/>
      <c r="BL863" s="51"/>
      <c r="BM863" s="51"/>
      <c r="BN863" s="51"/>
      <c r="BO863" s="51"/>
      <c r="BP863" s="51"/>
      <c r="BQ863" s="51"/>
      <c r="BR863" s="51"/>
      <c r="BS863" s="51"/>
      <c r="BT863" s="51"/>
      <c r="BU863" s="51"/>
      <c r="BV863" s="51"/>
      <c r="BW863" s="51"/>
      <c r="BX863" s="51"/>
      <c r="BY863" s="51"/>
      <c r="BZ863" s="51"/>
      <c r="CA863" s="51"/>
      <c r="CB863" s="51"/>
      <c r="CC863" s="51"/>
      <c r="CD863" s="51"/>
      <c r="CE863" s="51"/>
      <c r="CF863" s="51"/>
      <c r="CG863" s="51"/>
      <c r="CH863" s="51"/>
      <c r="CI863" s="51"/>
      <c r="CJ863" s="51"/>
      <c r="CK863" s="51"/>
      <c r="CL863" s="51"/>
      <c r="CM863" s="51"/>
      <c r="CN863" s="51"/>
      <c r="CO863" s="51"/>
      <c r="CP863" s="51"/>
      <c r="CQ863" s="51"/>
      <c r="CR863" s="51"/>
      <c r="CS863" s="51"/>
      <c r="CT863" s="51"/>
      <c r="CU863" s="51"/>
      <c r="CV863" s="51"/>
      <c r="CW863" s="51"/>
      <c r="CX863" s="51"/>
      <c r="CY863" s="51"/>
      <c r="CZ863" s="51"/>
      <c r="DA863" s="51"/>
      <c r="DB863" s="51"/>
      <c r="DC863" s="51"/>
      <c r="DD863" s="51"/>
      <c r="DE863" s="51"/>
      <c r="DF863" s="51"/>
      <c r="DG863" s="51"/>
    </row>
    <row r="864">
      <c r="A864" s="51"/>
      <c r="B864" s="136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1"/>
      <c r="BH864" s="51"/>
      <c r="BI864" s="51"/>
      <c r="BJ864" s="51"/>
      <c r="BK864" s="51"/>
      <c r="BL864" s="51"/>
      <c r="BM864" s="51"/>
      <c r="BN864" s="51"/>
      <c r="BO864" s="51"/>
      <c r="BP864" s="51"/>
      <c r="BQ864" s="51"/>
      <c r="BR864" s="51"/>
      <c r="BS864" s="51"/>
      <c r="BT864" s="51"/>
      <c r="BU864" s="51"/>
      <c r="BV864" s="51"/>
      <c r="BW864" s="51"/>
      <c r="BX864" s="51"/>
      <c r="BY864" s="51"/>
      <c r="BZ864" s="51"/>
      <c r="CA864" s="51"/>
      <c r="CB864" s="51"/>
      <c r="CC864" s="51"/>
      <c r="CD864" s="51"/>
      <c r="CE864" s="51"/>
      <c r="CF864" s="51"/>
      <c r="CG864" s="51"/>
      <c r="CH864" s="51"/>
      <c r="CI864" s="51"/>
      <c r="CJ864" s="51"/>
      <c r="CK864" s="51"/>
      <c r="CL864" s="51"/>
      <c r="CM864" s="51"/>
      <c r="CN864" s="51"/>
      <c r="CO864" s="51"/>
      <c r="CP864" s="51"/>
      <c r="CQ864" s="51"/>
      <c r="CR864" s="51"/>
      <c r="CS864" s="51"/>
      <c r="CT864" s="51"/>
      <c r="CU864" s="51"/>
      <c r="CV864" s="51"/>
      <c r="CW864" s="51"/>
      <c r="CX864" s="51"/>
      <c r="CY864" s="51"/>
      <c r="CZ864" s="51"/>
      <c r="DA864" s="51"/>
      <c r="DB864" s="51"/>
      <c r="DC864" s="51"/>
      <c r="DD864" s="51"/>
      <c r="DE864" s="51"/>
      <c r="DF864" s="51"/>
      <c r="DG864" s="51"/>
    </row>
    <row r="865">
      <c r="A865" s="51"/>
      <c r="B865" s="136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1"/>
      <c r="BH865" s="51"/>
      <c r="BI865" s="51"/>
      <c r="BJ865" s="51"/>
      <c r="BK865" s="51"/>
      <c r="BL865" s="51"/>
      <c r="BM865" s="51"/>
      <c r="BN865" s="51"/>
      <c r="BO865" s="51"/>
      <c r="BP865" s="51"/>
      <c r="BQ865" s="51"/>
      <c r="BR865" s="51"/>
      <c r="BS865" s="51"/>
      <c r="BT865" s="51"/>
      <c r="BU865" s="51"/>
      <c r="BV865" s="51"/>
      <c r="BW865" s="51"/>
      <c r="BX865" s="51"/>
      <c r="BY865" s="51"/>
      <c r="BZ865" s="51"/>
      <c r="CA865" s="51"/>
      <c r="CB865" s="51"/>
      <c r="CC865" s="51"/>
      <c r="CD865" s="51"/>
      <c r="CE865" s="51"/>
      <c r="CF865" s="51"/>
      <c r="CG865" s="51"/>
      <c r="CH865" s="51"/>
      <c r="CI865" s="51"/>
      <c r="CJ865" s="51"/>
      <c r="CK865" s="51"/>
      <c r="CL865" s="51"/>
      <c r="CM865" s="51"/>
      <c r="CN865" s="51"/>
      <c r="CO865" s="51"/>
      <c r="CP865" s="51"/>
      <c r="CQ865" s="51"/>
      <c r="CR865" s="51"/>
      <c r="CS865" s="51"/>
      <c r="CT865" s="51"/>
      <c r="CU865" s="51"/>
      <c r="CV865" s="51"/>
      <c r="CW865" s="51"/>
      <c r="CX865" s="51"/>
      <c r="CY865" s="51"/>
      <c r="CZ865" s="51"/>
      <c r="DA865" s="51"/>
      <c r="DB865" s="51"/>
      <c r="DC865" s="51"/>
      <c r="DD865" s="51"/>
      <c r="DE865" s="51"/>
      <c r="DF865" s="51"/>
      <c r="DG865" s="51"/>
    </row>
    <row r="866">
      <c r="A866" s="51"/>
      <c r="B866" s="136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1"/>
      <c r="BH866" s="51"/>
      <c r="BI866" s="51"/>
      <c r="BJ866" s="51"/>
      <c r="BK866" s="51"/>
      <c r="BL866" s="51"/>
      <c r="BM866" s="51"/>
      <c r="BN866" s="51"/>
      <c r="BO866" s="51"/>
      <c r="BP866" s="51"/>
      <c r="BQ866" s="51"/>
      <c r="BR866" s="51"/>
      <c r="BS866" s="51"/>
      <c r="BT866" s="51"/>
      <c r="BU866" s="51"/>
      <c r="BV866" s="51"/>
      <c r="BW866" s="51"/>
      <c r="BX866" s="51"/>
      <c r="BY866" s="51"/>
      <c r="BZ866" s="51"/>
      <c r="CA866" s="51"/>
      <c r="CB866" s="51"/>
      <c r="CC866" s="51"/>
      <c r="CD866" s="51"/>
      <c r="CE866" s="51"/>
      <c r="CF866" s="51"/>
      <c r="CG866" s="51"/>
      <c r="CH866" s="51"/>
      <c r="CI866" s="51"/>
      <c r="CJ866" s="51"/>
      <c r="CK866" s="51"/>
      <c r="CL866" s="51"/>
      <c r="CM866" s="51"/>
      <c r="CN866" s="51"/>
      <c r="CO866" s="51"/>
      <c r="CP866" s="51"/>
      <c r="CQ866" s="51"/>
      <c r="CR866" s="51"/>
      <c r="CS866" s="51"/>
      <c r="CT866" s="51"/>
      <c r="CU866" s="51"/>
      <c r="CV866" s="51"/>
      <c r="CW866" s="51"/>
      <c r="CX866" s="51"/>
      <c r="CY866" s="51"/>
      <c r="CZ866" s="51"/>
      <c r="DA866" s="51"/>
      <c r="DB866" s="51"/>
      <c r="DC866" s="51"/>
      <c r="DD866" s="51"/>
      <c r="DE866" s="51"/>
      <c r="DF866" s="51"/>
      <c r="DG866" s="51"/>
    </row>
    <row r="867">
      <c r="A867" s="51"/>
      <c r="B867" s="136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1"/>
      <c r="BH867" s="51"/>
      <c r="BI867" s="51"/>
      <c r="BJ867" s="51"/>
      <c r="BK867" s="51"/>
      <c r="BL867" s="51"/>
      <c r="BM867" s="51"/>
      <c r="BN867" s="51"/>
      <c r="BO867" s="51"/>
      <c r="BP867" s="51"/>
      <c r="BQ867" s="51"/>
      <c r="BR867" s="51"/>
      <c r="BS867" s="51"/>
      <c r="BT867" s="51"/>
      <c r="BU867" s="51"/>
      <c r="BV867" s="51"/>
      <c r="BW867" s="51"/>
      <c r="BX867" s="51"/>
      <c r="BY867" s="51"/>
      <c r="BZ867" s="51"/>
      <c r="CA867" s="51"/>
      <c r="CB867" s="51"/>
      <c r="CC867" s="51"/>
      <c r="CD867" s="51"/>
      <c r="CE867" s="51"/>
      <c r="CF867" s="51"/>
      <c r="CG867" s="51"/>
      <c r="CH867" s="51"/>
      <c r="CI867" s="51"/>
      <c r="CJ867" s="51"/>
      <c r="CK867" s="51"/>
      <c r="CL867" s="51"/>
      <c r="CM867" s="51"/>
      <c r="CN867" s="51"/>
      <c r="CO867" s="51"/>
      <c r="CP867" s="51"/>
      <c r="CQ867" s="51"/>
      <c r="CR867" s="51"/>
      <c r="CS867" s="51"/>
      <c r="CT867" s="51"/>
      <c r="CU867" s="51"/>
      <c r="CV867" s="51"/>
      <c r="CW867" s="51"/>
      <c r="CX867" s="51"/>
      <c r="CY867" s="51"/>
      <c r="CZ867" s="51"/>
      <c r="DA867" s="51"/>
      <c r="DB867" s="51"/>
      <c r="DC867" s="51"/>
      <c r="DD867" s="51"/>
      <c r="DE867" s="51"/>
      <c r="DF867" s="51"/>
      <c r="DG867" s="51"/>
    </row>
    <row r="868">
      <c r="A868" s="51"/>
      <c r="B868" s="136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1"/>
      <c r="BH868" s="51"/>
      <c r="BI868" s="51"/>
      <c r="BJ868" s="51"/>
      <c r="BK868" s="51"/>
      <c r="BL868" s="51"/>
      <c r="BM868" s="51"/>
      <c r="BN868" s="51"/>
      <c r="BO868" s="51"/>
      <c r="BP868" s="51"/>
      <c r="BQ868" s="51"/>
      <c r="BR868" s="51"/>
      <c r="BS868" s="51"/>
      <c r="BT868" s="51"/>
      <c r="BU868" s="51"/>
      <c r="BV868" s="51"/>
      <c r="BW868" s="51"/>
      <c r="BX868" s="51"/>
      <c r="BY868" s="51"/>
      <c r="BZ868" s="51"/>
      <c r="CA868" s="51"/>
      <c r="CB868" s="51"/>
      <c r="CC868" s="51"/>
      <c r="CD868" s="51"/>
      <c r="CE868" s="51"/>
      <c r="CF868" s="51"/>
      <c r="CG868" s="51"/>
      <c r="CH868" s="51"/>
      <c r="CI868" s="51"/>
      <c r="CJ868" s="51"/>
      <c r="CK868" s="51"/>
      <c r="CL868" s="51"/>
      <c r="CM868" s="51"/>
      <c r="CN868" s="51"/>
      <c r="CO868" s="51"/>
      <c r="CP868" s="51"/>
      <c r="CQ868" s="51"/>
      <c r="CR868" s="51"/>
      <c r="CS868" s="51"/>
      <c r="CT868" s="51"/>
      <c r="CU868" s="51"/>
      <c r="CV868" s="51"/>
      <c r="CW868" s="51"/>
      <c r="CX868" s="51"/>
      <c r="CY868" s="51"/>
      <c r="CZ868" s="51"/>
      <c r="DA868" s="51"/>
      <c r="DB868" s="51"/>
      <c r="DC868" s="51"/>
      <c r="DD868" s="51"/>
      <c r="DE868" s="51"/>
      <c r="DF868" s="51"/>
      <c r="DG868" s="51"/>
    </row>
    <row r="869">
      <c r="A869" s="51"/>
      <c r="B869" s="136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1"/>
      <c r="BH869" s="51"/>
      <c r="BI869" s="51"/>
      <c r="BJ869" s="51"/>
      <c r="BK869" s="51"/>
      <c r="BL869" s="51"/>
      <c r="BM869" s="51"/>
      <c r="BN869" s="51"/>
      <c r="BO869" s="51"/>
      <c r="BP869" s="51"/>
      <c r="BQ869" s="51"/>
      <c r="BR869" s="51"/>
      <c r="BS869" s="51"/>
      <c r="BT869" s="51"/>
      <c r="BU869" s="51"/>
      <c r="BV869" s="51"/>
      <c r="BW869" s="51"/>
      <c r="BX869" s="51"/>
      <c r="BY869" s="51"/>
      <c r="BZ869" s="51"/>
      <c r="CA869" s="51"/>
      <c r="CB869" s="51"/>
      <c r="CC869" s="51"/>
      <c r="CD869" s="51"/>
      <c r="CE869" s="51"/>
      <c r="CF869" s="51"/>
      <c r="CG869" s="51"/>
      <c r="CH869" s="51"/>
      <c r="CI869" s="51"/>
      <c r="CJ869" s="51"/>
      <c r="CK869" s="51"/>
      <c r="CL869" s="51"/>
      <c r="CM869" s="51"/>
      <c r="CN869" s="51"/>
      <c r="CO869" s="51"/>
      <c r="CP869" s="51"/>
      <c r="CQ869" s="51"/>
      <c r="CR869" s="51"/>
      <c r="CS869" s="51"/>
      <c r="CT869" s="51"/>
      <c r="CU869" s="51"/>
      <c r="CV869" s="51"/>
      <c r="CW869" s="51"/>
      <c r="CX869" s="51"/>
      <c r="CY869" s="51"/>
      <c r="CZ869" s="51"/>
      <c r="DA869" s="51"/>
      <c r="DB869" s="51"/>
      <c r="DC869" s="51"/>
      <c r="DD869" s="51"/>
      <c r="DE869" s="51"/>
      <c r="DF869" s="51"/>
      <c r="DG869" s="51"/>
    </row>
    <row r="870">
      <c r="A870" s="51"/>
      <c r="B870" s="136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51"/>
      <c r="BH870" s="51"/>
      <c r="BI870" s="51"/>
      <c r="BJ870" s="51"/>
      <c r="BK870" s="51"/>
      <c r="BL870" s="51"/>
      <c r="BM870" s="51"/>
      <c r="BN870" s="51"/>
      <c r="BO870" s="51"/>
      <c r="BP870" s="51"/>
      <c r="BQ870" s="51"/>
      <c r="BR870" s="51"/>
      <c r="BS870" s="51"/>
      <c r="BT870" s="51"/>
      <c r="BU870" s="51"/>
      <c r="BV870" s="51"/>
      <c r="BW870" s="51"/>
      <c r="BX870" s="51"/>
      <c r="BY870" s="51"/>
      <c r="BZ870" s="51"/>
      <c r="CA870" s="51"/>
      <c r="CB870" s="51"/>
      <c r="CC870" s="51"/>
      <c r="CD870" s="51"/>
      <c r="CE870" s="51"/>
      <c r="CF870" s="51"/>
      <c r="CG870" s="51"/>
      <c r="CH870" s="51"/>
      <c r="CI870" s="51"/>
      <c r="CJ870" s="51"/>
      <c r="CK870" s="51"/>
      <c r="CL870" s="51"/>
      <c r="CM870" s="51"/>
      <c r="CN870" s="51"/>
      <c r="CO870" s="51"/>
      <c r="CP870" s="51"/>
      <c r="CQ870" s="51"/>
      <c r="CR870" s="51"/>
      <c r="CS870" s="51"/>
      <c r="CT870" s="51"/>
      <c r="CU870" s="51"/>
      <c r="CV870" s="51"/>
      <c r="CW870" s="51"/>
      <c r="CX870" s="51"/>
      <c r="CY870" s="51"/>
      <c r="CZ870" s="51"/>
      <c r="DA870" s="51"/>
      <c r="DB870" s="51"/>
      <c r="DC870" s="51"/>
      <c r="DD870" s="51"/>
      <c r="DE870" s="51"/>
      <c r="DF870" s="51"/>
      <c r="DG870" s="51"/>
    </row>
    <row r="871">
      <c r="A871" s="51"/>
      <c r="B871" s="136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51"/>
      <c r="BH871" s="51"/>
      <c r="BI871" s="51"/>
      <c r="BJ871" s="51"/>
      <c r="BK871" s="51"/>
      <c r="BL871" s="51"/>
      <c r="BM871" s="51"/>
      <c r="BN871" s="51"/>
      <c r="BO871" s="51"/>
      <c r="BP871" s="51"/>
      <c r="BQ871" s="51"/>
      <c r="BR871" s="51"/>
      <c r="BS871" s="51"/>
      <c r="BT871" s="51"/>
      <c r="BU871" s="51"/>
      <c r="BV871" s="51"/>
      <c r="BW871" s="51"/>
      <c r="BX871" s="51"/>
      <c r="BY871" s="51"/>
      <c r="BZ871" s="51"/>
      <c r="CA871" s="51"/>
      <c r="CB871" s="51"/>
      <c r="CC871" s="51"/>
      <c r="CD871" s="51"/>
      <c r="CE871" s="51"/>
      <c r="CF871" s="51"/>
      <c r="CG871" s="51"/>
      <c r="CH871" s="51"/>
      <c r="CI871" s="51"/>
      <c r="CJ871" s="51"/>
      <c r="CK871" s="51"/>
      <c r="CL871" s="51"/>
      <c r="CM871" s="51"/>
      <c r="CN871" s="51"/>
      <c r="CO871" s="51"/>
      <c r="CP871" s="51"/>
      <c r="CQ871" s="51"/>
      <c r="CR871" s="51"/>
      <c r="CS871" s="51"/>
      <c r="CT871" s="51"/>
      <c r="CU871" s="51"/>
      <c r="CV871" s="51"/>
      <c r="CW871" s="51"/>
      <c r="CX871" s="51"/>
      <c r="CY871" s="51"/>
      <c r="CZ871" s="51"/>
      <c r="DA871" s="51"/>
      <c r="DB871" s="51"/>
      <c r="DC871" s="51"/>
      <c r="DD871" s="51"/>
      <c r="DE871" s="51"/>
      <c r="DF871" s="51"/>
      <c r="DG871" s="51"/>
    </row>
    <row r="872">
      <c r="A872" s="51"/>
      <c r="B872" s="136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51"/>
      <c r="BH872" s="51"/>
      <c r="BI872" s="51"/>
      <c r="BJ872" s="51"/>
      <c r="BK872" s="51"/>
      <c r="BL872" s="51"/>
      <c r="BM872" s="51"/>
      <c r="BN872" s="51"/>
      <c r="BO872" s="51"/>
      <c r="BP872" s="51"/>
      <c r="BQ872" s="51"/>
      <c r="BR872" s="51"/>
      <c r="BS872" s="51"/>
      <c r="BT872" s="51"/>
      <c r="BU872" s="51"/>
      <c r="BV872" s="51"/>
      <c r="BW872" s="51"/>
      <c r="BX872" s="51"/>
      <c r="BY872" s="51"/>
      <c r="BZ872" s="51"/>
      <c r="CA872" s="51"/>
      <c r="CB872" s="51"/>
      <c r="CC872" s="51"/>
      <c r="CD872" s="51"/>
      <c r="CE872" s="51"/>
      <c r="CF872" s="51"/>
      <c r="CG872" s="51"/>
      <c r="CH872" s="51"/>
      <c r="CI872" s="51"/>
      <c r="CJ872" s="51"/>
      <c r="CK872" s="51"/>
      <c r="CL872" s="51"/>
      <c r="CM872" s="51"/>
      <c r="CN872" s="51"/>
      <c r="CO872" s="51"/>
      <c r="CP872" s="51"/>
      <c r="CQ872" s="51"/>
      <c r="CR872" s="51"/>
      <c r="CS872" s="51"/>
      <c r="CT872" s="51"/>
      <c r="CU872" s="51"/>
      <c r="CV872" s="51"/>
      <c r="CW872" s="51"/>
      <c r="CX872" s="51"/>
      <c r="CY872" s="51"/>
      <c r="CZ872" s="51"/>
      <c r="DA872" s="51"/>
      <c r="DB872" s="51"/>
      <c r="DC872" s="51"/>
      <c r="DD872" s="51"/>
      <c r="DE872" s="51"/>
      <c r="DF872" s="51"/>
      <c r="DG872" s="51"/>
    </row>
    <row r="873">
      <c r="A873" s="51"/>
      <c r="B873" s="136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51"/>
      <c r="BH873" s="51"/>
      <c r="BI873" s="51"/>
      <c r="BJ873" s="51"/>
      <c r="BK873" s="51"/>
      <c r="BL873" s="51"/>
      <c r="BM873" s="51"/>
      <c r="BN873" s="51"/>
      <c r="BO873" s="51"/>
      <c r="BP873" s="51"/>
      <c r="BQ873" s="51"/>
      <c r="BR873" s="51"/>
      <c r="BS873" s="51"/>
      <c r="BT873" s="51"/>
      <c r="BU873" s="51"/>
      <c r="BV873" s="51"/>
      <c r="BW873" s="51"/>
      <c r="BX873" s="51"/>
      <c r="BY873" s="51"/>
      <c r="BZ873" s="51"/>
      <c r="CA873" s="51"/>
      <c r="CB873" s="51"/>
      <c r="CC873" s="51"/>
      <c r="CD873" s="51"/>
      <c r="CE873" s="51"/>
      <c r="CF873" s="51"/>
      <c r="CG873" s="51"/>
      <c r="CH873" s="51"/>
      <c r="CI873" s="51"/>
      <c r="CJ873" s="51"/>
      <c r="CK873" s="51"/>
      <c r="CL873" s="51"/>
      <c r="CM873" s="51"/>
      <c r="CN873" s="51"/>
      <c r="CO873" s="51"/>
      <c r="CP873" s="51"/>
      <c r="CQ873" s="51"/>
      <c r="CR873" s="51"/>
      <c r="CS873" s="51"/>
      <c r="CT873" s="51"/>
      <c r="CU873" s="51"/>
      <c r="CV873" s="51"/>
      <c r="CW873" s="51"/>
      <c r="CX873" s="51"/>
      <c r="CY873" s="51"/>
      <c r="CZ873" s="51"/>
      <c r="DA873" s="51"/>
      <c r="DB873" s="51"/>
      <c r="DC873" s="51"/>
      <c r="DD873" s="51"/>
      <c r="DE873" s="51"/>
      <c r="DF873" s="51"/>
      <c r="DG873" s="51"/>
    </row>
    <row r="874">
      <c r="A874" s="51"/>
      <c r="B874" s="136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51"/>
      <c r="BH874" s="51"/>
      <c r="BI874" s="51"/>
      <c r="BJ874" s="51"/>
      <c r="BK874" s="51"/>
      <c r="BL874" s="51"/>
      <c r="BM874" s="51"/>
      <c r="BN874" s="51"/>
      <c r="BO874" s="51"/>
      <c r="BP874" s="51"/>
      <c r="BQ874" s="51"/>
      <c r="BR874" s="51"/>
      <c r="BS874" s="51"/>
      <c r="BT874" s="51"/>
      <c r="BU874" s="51"/>
      <c r="BV874" s="51"/>
      <c r="BW874" s="51"/>
      <c r="BX874" s="51"/>
      <c r="BY874" s="51"/>
      <c r="BZ874" s="51"/>
      <c r="CA874" s="51"/>
      <c r="CB874" s="51"/>
      <c r="CC874" s="51"/>
      <c r="CD874" s="51"/>
      <c r="CE874" s="51"/>
      <c r="CF874" s="51"/>
      <c r="CG874" s="51"/>
      <c r="CH874" s="51"/>
      <c r="CI874" s="51"/>
      <c r="CJ874" s="51"/>
      <c r="CK874" s="51"/>
      <c r="CL874" s="51"/>
      <c r="CM874" s="51"/>
      <c r="CN874" s="51"/>
      <c r="CO874" s="51"/>
      <c r="CP874" s="51"/>
      <c r="CQ874" s="51"/>
      <c r="CR874" s="51"/>
      <c r="CS874" s="51"/>
      <c r="CT874" s="51"/>
      <c r="CU874" s="51"/>
      <c r="CV874" s="51"/>
      <c r="CW874" s="51"/>
      <c r="CX874" s="51"/>
      <c r="CY874" s="51"/>
      <c r="CZ874" s="51"/>
      <c r="DA874" s="51"/>
      <c r="DB874" s="51"/>
      <c r="DC874" s="51"/>
      <c r="DD874" s="51"/>
      <c r="DE874" s="51"/>
      <c r="DF874" s="51"/>
      <c r="DG874" s="51"/>
    </row>
    <row r="875">
      <c r="A875" s="51"/>
      <c r="B875" s="136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51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51"/>
      <c r="BH875" s="51"/>
      <c r="BI875" s="51"/>
      <c r="BJ875" s="51"/>
      <c r="BK875" s="51"/>
      <c r="BL875" s="51"/>
      <c r="BM875" s="51"/>
      <c r="BN875" s="51"/>
      <c r="BO875" s="51"/>
      <c r="BP875" s="51"/>
      <c r="BQ875" s="51"/>
      <c r="BR875" s="51"/>
      <c r="BS875" s="51"/>
      <c r="BT875" s="51"/>
      <c r="BU875" s="51"/>
      <c r="BV875" s="51"/>
      <c r="BW875" s="51"/>
      <c r="BX875" s="51"/>
      <c r="BY875" s="51"/>
      <c r="BZ875" s="51"/>
      <c r="CA875" s="51"/>
      <c r="CB875" s="51"/>
      <c r="CC875" s="51"/>
      <c r="CD875" s="51"/>
      <c r="CE875" s="51"/>
      <c r="CF875" s="51"/>
      <c r="CG875" s="51"/>
      <c r="CH875" s="51"/>
      <c r="CI875" s="51"/>
      <c r="CJ875" s="51"/>
      <c r="CK875" s="51"/>
      <c r="CL875" s="51"/>
      <c r="CM875" s="51"/>
      <c r="CN875" s="51"/>
      <c r="CO875" s="51"/>
      <c r="CP875" s="51"/>
      <c r="CQ875" s="51"/>
      <c r="CR875" s="51"/>
      <c r="CS875" s="51"/>
      <c r="CT875" s="51"/>
      <c r="CU875" s="51"/>
      <c r="CV875" s="51"/>
      <c r="CW875" s="51"/>
      <c r="CX875" s="51"/>
      <c r="CY875" s="51"/>
      <c r="CZ875" s="51"/>
      <c r="DA875" s="51"/>
      <c r="DB875" s="51"/>
      <c r="DC875" s="51"/>
      <c r="DD875" s="51"/>
      <c r="DE875" s="51"/>
      <c r="DF875" s="51"/>
      <c r="DG875" s="51"/>
    </row>
    <row r="876">
      <c r="A876" s="51"/>
      <c r="B876" s="136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51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51"/>
      <c r="BH876" s="51"/>
      <c r="BI876" s="51"/>
      <c r="BJ876" s="51"/>
      <c r="BK876" s="51"/>
      <c r="BL876" s="51"/>
      <c r="BM876" s="51"/>
      <c r="BN876" s="51"/>
      <c r="BO876" s="51"/>
      <c r="BP876" s="51"/>
      <c r="BQ876" s="51"/>
      <c r="BR876" s="51"/>
      <c r="BS876" s="51"/>
      <c r="BT876" s="51"/>
      <c r="BU876" s="51"/>
      <c r="BV876" s="51"/>
      <c r="BW876" s="51"/>
      <c r="BX876" s="51"/>
      <c r="BY876" s="51"/>
      <c r="BZ876" s="51"/>
      <c r="CA876" s="51"/>
      <c r="CB876" s="51"/>
      <c r="CC876" s="51"/>
      <c r="CD876" s="51"/>
      <c r="CE876" s="51"/>
      <c r="CF876" s="51"/>
      <c r="CG876" s="51"/>
      <c r="CH876" s="51"/>
      <c r="CI876" s="51"/>
      <c r="CJ876" s="51"/>
      <c r="CK876" s="51"/>
      <c r="CL876" s="51"/>
      <c r="CM876" s="51"/>
      <c r="CN876" s="51"/>
      <c r="CO876" s="51"/>
      <c r="CP876" s="51"/>
      <c r="CQ876" s="51"/>
      <c r="CR876" s="51"/>
      <c r="CS876" s="51"/>
      <c r="CT876" s="51"/>
      <c r="CU876" s="51"/>
      <c r="CV876" s="51"/>
      <c r="CW876" s="51"/>
      <c r="CX876" s="51"/>
      <c r="CY876" s="51"/>
      <c r="CZ876" s="51"/>
      <c r="DA876" s="51"/>
      <c r="DB876" s="51"/>
      <c r="DC876" s="51"/>
      <c r="DD876" s="51"/>
      <c r="DE876" s="51"/>
      <c r="DF876" s="51"/>
      <c r="DG876" s="51"/>
    </row>
    <row r="877">
      <c r="A877" s="51"/>
      <c r="B877" s="136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51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51"/>
      <c r="BH877" s="51"/>
      <c r="BI877" s="51"/>
      <c r="BJ877" s="51"/>
      <c r="BK877" s="51"/>
      <c r="BL877" s="51"/>
      <c r="BM877" s="51"/>
      <c r="BN877" s="51"/>
      <c r="BO877" s="51"/>
      <c r="BP877" s="51"/>
      <c r="BQ877" s="51"/>
      <c r="BR877" s="51"/>
      <c r="BS877" s="51"/>
      <c r="BT877" s="51"/>
      <c r="BU877" s="51"/>
      <c r="BV877" s="51"/>
      <c r="BW877" s="51"/>
      <c r="BX877" s="51"/>
      <c r="BY877" s="51"/>
      <c r="BZ877" s="51"/>
      <c r="CA877" s="51"/>
      <c r="CB877" s="51"/>
      <c r="CC877" s="51"/>
      <c r="CD877" s="51"/>
      <c r="CE877" s="51"/>
      <c r="CF877" s="51"/>
      <c r="CG877" s="51"/>
      <c r="CH877" s="51"/>
      <c r="CI877" s="51"/>
      <c r="CJ877" s="51"/>
      <c r="CK877" s="51"/>
      <c r="CL877" s="51"/>
      <c r="CM877" s="51"/>
      <c r="CN877" s="51"/>
      <c r="CO877" s="51"/>
      <c r="CP877" s="51"/>
      <c r="CQ877" s="51"/>
      <c r="CR877" s="51"/>
      <c r="CS877" s="51"/>
      <c r="CT877" s="51"/>
      <c r="CU877" s="51"/>
      <c r="CV877" s="51"/>
      <c r="CW877" s="51"/>
      <c r="CX877" s="51"/>
      <c r="CY877" s="51"/>
      <c r="CZ877" s="51"/>
      <c r="DA877" s="51"/>
      <c r="DB877" s="51"/>
      <c r="DC877" s="51"/>
      <c r="DD877" s="51"/>
      <c r="DE877" s="51"/>
      <c r="DF877" s="51"/>
      <c r="DG877" s="51"/>
    </row>
    <row r="878">
      <c r="A878" s="51"/>
      <c r="B878" s="136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51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51"/>
      <c r="BH878" s="51"/>
      <c r="BI878" s="51"/>
      <c r="BJ878" s="51"/>
      <c r="BK878" s="51"/>
      <c r="BL878" s="51"/>
      <c r="BM878" s="51"/>
      <c r="BN878" s="51"/>
      <c r="BO878" s="51"/>
      <c r="BP878" s="51"/>
      <c r="BQ878" s="51"/>
      <c r="BR878" s="51"/>
      <c r="BS878" s="51"/>
      <c r="BT878" s="51"/>
      <c r="BU878" s="51"/>
      <c r="BV878" s="51"/>
      <c r="BW878" s="51"/>
      <c r="BX878" s="51"/>
      <c r="BY878" s="51"/>
      <c r="BZ878" s="51"/>
      <c r="CA878" s="51"/>
      <c r="CB878" s="51"/>
      <c r="CC878" s="51"/>
      <c r="CD878" s="51"/>
      <c r="CE878" s="51"/>
      <c r="CF878" s="51"/>
      <c r="CG878" s="51"/>
      <c r="CH878" s="51"/>
      <c r="CI878" s="51"/>
      <c r="CJ878" s="51"/>
      <c r="CK878" s="51"/>
      <c r="CL878" s="51"/>
      <c r="CM878" s="51"/>
      <c r="CN878" s="51"/>
      <c r="CO878" s="51"/>
      <c r="CP878" s="51"/>
      <c r="CQ878" s="51"/>
      <c r="CR878" s="51"/>
      <c r="CS878" s="51"/>
      <c r="CT878" s="51"/>
      <c r="CU878" s="51"/>
      <c r="CV878" s="51"/>
      <c r="CW878" s="51"/>
      <c r="CX878" s="51"/>
      <c r="CY878" s="51"/>
      <c r="CZ878" s="51"/>
      <c r="DA878" s="51"/>
      <c r="DB878" s="51"/>
      <c r="DC878" s="51"/>
      <c r="DD878" s="51"/>
      <c r="DE878" s="51"/>
      <c r="DF878" s="51"/>
      <c r="DG878" s="51"/>
    </row>
    <row r="879">
      <c r="A879" s="51"/>
      <c r="B879" s="136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51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51"/>
      <c r="BH879" s="51"/>
      <c r="BI879" s="51"/>
      <c r="BJ879" s="51"/>
      <c r="BK879" s="51"/>
      <c r="BL879" s="51"/>
      <c r="BM879" s="51"/>
      <c r="BN879" s="51"/>
      <c r="BO879" s="51"/>
      <c r="BP879" s="51"/>
      <c r="BQ879" s="51"/>
      <c r="BR879" s="51"/>
      <c r="BS879" s="51"/>
      <c r="BT879" s="51"/>
      <c r="BU879" s="51"/>
      <c r="BV879" s="51"/>
      <c r="BW879" s="51"/>
      <c r="BX879" s="51"/>
      <c r="BY879" s="51"/>
      <c r="BZ879" s="51"/>
      <c r="CA879" s="51"/>
      <c r="CB879" s="51"/>
      <c r="CC879" s="51"/>
      <c r="CD879" s="51"/>
      <c r="CE879" s="51"/>
      <c r="CF879" s="51"/>
      <c r="CG879" s="51"/>
      <c r="CH879" s="51"/>
      <c r="CI879" s="51"/>
      <c r="CJ879" s="51"/>
      <c r="CK879" s="51"/>
      <c r="CL879" s="51"/>
      <c r="CM879" s="51"/>
      <c r="CN879" s="51"/>
      <c r="CO879" s="51"/>
      <c r="CP879" s="51"/>
      <c r="CQ879" s="51"/>
      <c r="CR879" s="51"/>
      <c r="CS879" s="51"/>
      <c r="CT879" s="51"/>
      <c r="CU879" s="51"/>
      <c r="CV879" s="51"/>
      <c r="CW879" s="51"/>
      <c r="CX879" s="51"/>
      <c r="CY879" s="51"/>
      <c r="CZ879" s="51"/>
      <c r="DA879" s="51"/>
      <c r="DB879" s="51"/>
      <c r="DC879" s="51"/>
      <c r="DD879" s="51"/>
      <c r="DE879" s="51"/>
      <c r="DF879" s="51"/>
      <c r="DG879" s="51"/>
    </row>
    <row r="880">
      <c r="A880" s="51"/>
      <c r="B880" s="136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51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51"/>
      <c r="BH880" s="51"/>
      <c r="BI880" s="51"/>
      <c r="BJ880" s="51"/>
      <c r="BK880" s="51"/>
      <c r="BL880" s="51"/>
      <c r="BM880" s="51"/>
      <c r="BN880" s="51"/>
      <c r="BO880" s="51"/>
      <c r="BP880" s="51"/>
      <c r="BQ880" s="51"/>
      <c r="BR880" s="51"/>
      <c r="BS880" s="51"/>
      <c r="BT880" s="51"/>
      <c r="BU880" s="51"/>
      <c r="BV880" s="51"/>
      <c r="BW880" s="51"/>
      <c r="BX880" s="51"/>
      <c r="BY880" s="51"/>
      <c r="BZ880" s="51"/>
      <c r="CA880" s="51"/>
      <c r="CB880" s="51"/>
      <c r="CC880" s="51"/>
      <c r="CD880" s="51"/>
      <c r="CE880" s="51"/>
      <c r="CF880" s="51"/>
      <c r="CG880" s="51"/>
      <c r="CH880" s="51"/>
      <c r="CI880" s="51"/>
      <c r="CJ880" s="51"/>
      <c r="CK880" s="51"/>
      <c r="CL880" s="51"/>
      <c r="CM880" s="51"/>
      <c r="CN880" s="51"/>
      <c r="CO880" s="51"/>
      <c r="CP880" s="51"/>
      <c r="CQ880" s="51"/>
      <c r="CR880" s="51"/>
      <c r="CS880" s="51"/>
      <c r="CT880" s="51"/>
      <c r="CU880" s="51"/>
      <c r="CV880" s="51"/>
      <c r="CW880" s="51"/>
      <c r="CX880" s="51"/>
      <c r="CY880" s="51"/>
      <c r="CZ880" s="51"/>
      <c r="DA880" s="51"/>
      <c r="DB880" s="51"/>
      <c r="DC880" s="51"/>
      <c r="DD880" s="51"/>
      <c r="DE880" s="51"/>
      <c r="DF880" s="51"/>
      <c r="DG880" s="51"/>
    </row>
    <row r="881">
      <c r="A881" s="51"/>
      <c r="B881" s="136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51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51"/>
      <c r="BH881" s="51"/>
      <c r="BI881" s="51"/>
      <c r="BJ881" s="51"/>
      <c r="BK881" s="51"/>
      <c r="BL881" s="51"/>
      <c r="BM881" s="51"/>
      <c r="BN881" s="51"/>
      <c r="BO881" s="51"/>
      <c r="BP881" s="51"/>
      <c r="BQ881" s="51"/>
      <c r="BR881" s="51"/>
      <c r="BS881" s="51"/>
      <c r="BT881" s="51"/>
      <c r="BU881" s="51"/>
      <c r="BV881" s="51"/>
      <c r="BW881" s="51"/>
      <c r="BX881" s="51"/>
      <c r="BY881" s="51"/>
      <c r="BZ881" s="51"/>
      <c r="CA881" s="51"/>
      <c r="CB881" s="51"/>
      <c r="CC881" s="51"/>
      <c r="CD881" s="51"/>
      <c r="CE881" s="51"/>
      <c r="CF881" s="51"/>
      <c r="CG881" s="51"/>
      <c r="CH881" s="51"/>
      <c r="CI881" s="51"/>
      <c r="CJ881" s="51"/>
      <c r="CK881" s="51"/>
      <c r="CL881" s="51"/>
      <c r="CM881" s="51"/>
      <c r="CN881" s="51"/>
      <c r="CO881" s="51"/>
      <c r="CP881" s="51"/>
      <c r="CQ881" s="51"/>
      <c r="CR881" s="51"/>
      <c r="CS881" s="51"/>
      <c r="CT881" s="51"/>
      <c r="CU881" s="51"/>
      <c r="CV881" s="51"/>
      <c r="CW881" s="51"/>
      <c r="CX881" s="51"/>
      <c r="CY881" s="51"/>
      <c r="CZ881" s="51"/>
      <c r="DA881" s="51"/>
      <c r="DB881" s="51"/>
      <c r="DC881" s="51"/>
      <c r="DD881" s="51"/>
      <c r="DE881" s="51"/>
      <c r="DF881" s="51"/>
      <c r="DG881" s="51"/>
    </row>
    <row r="882">
      <c r="A882" s="51"/>
      <c r="B882" s="136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51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51"/>
      <c r="BH882" s="51"/>
      <c r="BI882" s="51"/>
      <c r="BJ882" s="51"/>
      <c r="BK882" s="51"/>
      <c r="BL882" s="51"/>
      <c r="BM882" s="51"/>
      <c r="BN882" s="51"/>
      <c r="BO882" s="51"/>
      <c r="BP882" s="51"/>
      <c r="BQ882" s="51"/>
      <c r="BR882" s="51"/>
      <c r="BS882" s="51"/>
      <c r="BT882" s="51"/>
      <c r="BU882" s="51"/>
      <c r="BV882" s="51"/>
      <c r="BW882" s="51"/>
      <c r="BX882" s="51"/>
      <c r="BY882" s="51"/>
      <c r="BZ882" s="51"/>
      <c r="CA882" s="51"/>
      <c r="CB882" s="51"/>
      <c r="CC882" s="51"/>
      <c r="CD882" s="51"/>
      <c r="CE882" s="51"/>
      <c r="CF882" s="51"/>
      <c r="CG882" s="51"/>
      <c r="CH882" s="51"/>
      <c r="CI882" s="51"/>
      <c r="CJ882" s="51"/>
      <c r="CK882" s="51"/>
      <c r="CL882" s="51"/>
      <c r="CM882" s="51"/>
      <c r="CN882" s="51"/>
      <c r="CO882" s="51"/>
      <c r="CP882" s="51"/>
      <c r="CQ882" s="51"/>
      <c r="CR882" s="51"/>
      <c r="CS882" s="51"/>
      <c r="CT882" s="51"/>
      <c r="CU882" s="51"/>
      <c r="CV882" s="51"/>
      <c r="CW882" s="51"/>
      <c r="CX882" s="51"/>
      <c r="CY882" s="51"/>
      <c r="CZ882" s="51"/>
      <c r="DA882" s="51"/>
      <c r="DB882" s="51"/>
      <c r="DC882" s="51"/>
      <c r="DD882" s="51"/>
      <c r="DE882" s="51"/>
      <c r="DF882" s="51"/>
      <c r="DG882" s="51"/>
    </row>
    <row r="883">
      <c r="A883" s="51"/>
      <c r="B883" s="136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51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51"/>
      <c r="BH883" s="51"/>
      <c r="BI883" s="51"/>
      <c r="BJ883" s="51"/>
      <c r="BK883" s="51"/>
      <c r="BL883" s="51"/>
      <c r="BM883" s="51"/>
      <c r="BN883" s="51"/>
      <c r="BO883" s="51"/>
      <c r="BP883" s="51"/>
      <c r="BQ883" s="51"/>
      <c r="BR883" s="51"/>
      <c r="BS883" s="51"/>
      <c r="BT883" s="51"/>
      <c r="BU883" s="51"/>
      <c r="BV883" s="51"/>
      <c r="BW883" s="51"/>
      <c r="BX883" s="51"/>
      <c r="BY883" s="51"/>
      <c r="BZ883" s="51"/>
      <c r="CA883" s="51"/>
      <c r="CB883" s="51"/>
      <c r="CC883" s="51"/>
      <c r="CD883" s="51"/>
      <c r="CE883" s="51"/>
      <c r="CF883" s="51"/>
      <c r="CG883" s="51"/>
      <c r="CH883" s="51"/>
      <c r="CI883" s="51"/>
      <c r="CJ883" s="51"/>
      <c r="CK883" s="51"/>
      <c r="CL883" s="51"/>
      <c r="CM883" s="51"/>
      <c r="CN883" s="51"/>
      <c r="CO883" s="51"/>
      <c r="CP883" s="51"/>
      <c r="CQ883" s="51"/>
      <c r="CR883" s="51"/>
      <c r="CS883" s="51"/>
      <c r="CT883" s="51"/>
      <c r="CU883" s="51"/>
      <c r="CV883" s="51"/>
      <c r="CW883" s="51"/>
      <c r="CX883" s="51"/>
      <c r="CY883" s="51"/>
      <c r="CZ883" s="51"/>
      <c r="DA883" s="51"/>
      <c r="DB883" s="51"/>
      <c r="DC883" s="51"/>
      <c r="DD883" s="51"/>
      <c r="DE883" s="51"/>
      <c r="DF883" s="51"/>
      <c r="DG883" s="51"/>
    </row>
    <row r="884">
      <c r="A884" s="51"/>
      <c r="B884" s="136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51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51"/>
      <c r="BH884" s="51"/>
      <c r="BI884" s="51"/>
      <c r="BJ884" s="51"/>
      <c r="BK884" s="51"/>
      <c r="BL884" s="51"/>
      <c r="BM884" s="51"/>
      <c r="BN884" s="51"/>
      <c r="BO884" s="51"/>
      <c r="BP884" s="51"/>
      <c r="BQ884" s="51"/>
      <c r="BR884" s="51"/>
      <c r="BS884" s="51"/>
      <c r="BT884" s="51"/>
      <c r="BU884" s="51"/>
      <c r="BV884" s="51"/>
      <c r="BW884" s="51"/>
      <c r="BX884" s="51"/>
      <c r="BY884" s="51"/>
      <c r="BZ884" s="51"/>
      <c r="CA884" s="51"/>
      <c r="CB884" s="51"/>
      <c r="CC884" s="51"/>
      <c r="CD884" s="51"/>
      <c r="CE884" s="51"/>
      <c r="CF884" s="51"/>
      <c r="CG884" s="51"/>
      <c r="CH884" s="51"/>
      <c r="CI884" s="51"/>
      <c r="CJ884" s="51"/>
      <c r="CK884" s="51"/>
      <c r="CL884" s="51"/>
      <c r="CM884" s="51"/>
      <c r="CN884" s="51"/>
      <c r="CO884" s="51"/>
      <c r="CP884" s="51"/>
      <c r="CQ884" s="51"/>
      <c r="CR884" s="51"/>
      <c r="CS884" s="51"/>
      <c r="CT884" s="51"/>
      <c r="CU884" s="51"/>
      <c r="CV884" s="51"/>
      <c r="CW884" s="51"/>
      <c r="CX884" s="51"/>
      <c r="CY884" s="51"/>
      <c r="CZ884" s="51"/>
      <c r="DA884" s="51"/>
      <c r="DB884" s="51"/>
      <c r="DC884" s="51"/>
      <c r="DD884" s="51"/>
      <c r="DE884" s="51"/>
      <c r="DF884" s="51"/>
      <c r="DG884" s="51"/>
    </row>
    <row r="885">
      <c r="A885" s="51"/>
      <c r="B885" s="136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51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51"/>
      <c r="BH885" s="51"/>
      <c r="BI885" s="51"/>
      <c r="BJ885" s="51"/>
      <c r="BK885" s="51"/>
      <c r="BL885" s="51"/>
      <c r="BM885" s="51"/>
      <c r="BN885" s="51"/>
      <c r="BO885" s="51"/>
      <c r="BP885" s="51"/>
      <c r="BQ885" s="51"/>
      <c r="BR885" s="51"/>
      <c r="BS885" s="51"/>
      <c r="BT885" s="51"/>
      <c r="BU885" s="51"/>
      <c r="BV885" s="51"/>
      <c r="BW885" s="51"/>
      <c r="BX885" s="51"/>
      <c r="BY885" s="51"/>
      <c r="BZ885" s="51"/>
      <c r="CA885" s="51"/>
      <c r="CB885" s="51"/>
      <c r="CC885" s="51"/>
      <c r="CD885" s="51"/>
      <c r="CE885" s="51"/>
      <c r="CF885" s="51"/>
      <c r="CG885" s="51"/>
      <c r="CH885" s="51"/>
      <c r="CI885" s="51"/>
      <c r="CJ885" s="51"/>
      <c r="CK885" s="51"/>
      <c r="CL885" s="51"/>
      <c r="CM885" s="51"/>
      <c r="CN885" s="51"/>
      <c r="CO885" s="51"/>
      <c r="CP885" s="51"/>
      <c r="CQ885" s="51"/>
      <c r="CR885" s="51"/>
      <c r="CS885" s="51"/>
      <c r="CT885" s="51"/>
      <c r="CU885" s="51"/>
      <c r="CV885" s="51"/>
      <c r="CW885" s="51"/>
      <c r="CX885" s="51"/>
      <c r="CY885" s="51"/>
      <c r="CZ885" s="51"/>
      <c r="DA885" s="51"/>
      <c r="DB885" s="51"/>
      <c r="DC885" s="51"/>
      <c r="DD885" s="51"/>
      <c r="DE885" s="51"/>
      <c r="DF885" s="51"/>
      <c r="DG885" s="51"/>
    </row>
    <row r="886">
      <c r="A886" s="51"/>
      <c r="B886" s="136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51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51"/>
      <c r="BH886" s="51"/>
      <c r="BI886" s="51"/>
      <c r="BJ886" s="51"/>
      <c r="BK886" s="51"/>
      <c r="BL886" s="51"/>
      <c r="BM886" s="51"/>
      <c r="BN886" s="51"/>
      <c r="BO886" s="51"/>
      <c r="BP886" s="51"/>
      <c r="BQ886" s="51"/>
      <c r="BR886" s="51"/>
      <c r="BS886" s="51"/>
      <c r="BT886" s="51"/>
      <c r="BU886" s="51"/>
      <c r="BV886" s="51"/>
      <c r="BW886" s="51"/>
      <c r="BX886" s="51"/>
      <c r="BY886" s="51"/>
      <c r="BZ886" s="51"/>
      <c r="CA886" s="51"/>
      <c r="CB886" s="51"/>
      <c r="CC886" s="51"/>
      <c r="CD886" s="51"/>
      <c r="CE886" s="51"/>
      <c r="CF886" s="51"/>
      <c r="CG886" s="51"/>
      <c r="CH886" s="51"/>
      <c r="CI886" s="51"/>
      <c r="CJ886" s="51"/>
      <c r="CK886" s="51"/>
      <c r="CL886" s="51"/>
      <c r="CM886" s="51"/>
      <c r="CN886" s="51"/>
      <c r="CO886" s="51"/>
      <c r="CP886" s="51"/>
      <c r="CQ886" s="51"/>
      <c r="CR886" s="51"/>
      <c r="CS886" s="51"/>
      <c r="CT886" s="51"/>
      <c r="CU886" s="51"/>
      <c r="CV886" s="51"/>
      <c r="CW886" s="51"/>
      <c r="CX886" s="51"/>
      <c r="CY886" s="51"/>
      <c r="CZ886" s="51"/>
      <c r="DA886" s="51"/>
      <c r="DB886" s="51"/>
      <c r="DC886" s="51"/>
      <c r="DD886" s="51"/>
      <c r="DE886" s="51"/>
      <c r="DF886" s="51"/>
      <c r="DG886" s="51"/>
    </row>
    <row r="887">
      <c r="A887" s="51"/>
      <c r="B887" s="136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51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51"/>
      <c r="BH887" s="51"/>
      <c r="BI887" s="51"/>
      <c r="BJ887" s="51"/>
      <c r="BK887" s="51"/>
      <c r="BL887" s="51"/>
      <c r="BM887" s="51"/>
      <c r="BN887" s="51"/>
      <c r="BO887" s="51"/>
      <c r="BP887" s="51"/>
      <c r="BQ887" s="51"/>
      <c r="BR887" s="51"/>
      <c r="BS887" s="51"/>
      <c r="BT887" s="51"/>
      <c r="BU887" s="51"/>
      <c r="BV887" s="51"/>
      <c r="BW887" s="51"/>
      <c r="BX887" s="51"/>
      <c r="BY887" s="51"/>
      <c r="BZ887" s="51"/>
      <c r="CA887" s="51"/>
      <c r="CB887" s="51"/>
      <c r="CC887" s="51"/>
      <c r="CD887" s="51"/>
      <c r="CE887" s="51"/>
      <c r="CF887" s="51"/>
      <c r="CG887" s="51"/>
      <c r="CH887" s="51"/>
      <c r="CI887" s="51"/>
      <c r="CJ887" s="51"/>
      <c r="CK887" s="51"/>
      <c r="CL887" s="51"/>
      <c r="CM887" s="51"/>
      <c r="CN887" s="51"/>
      <c r="CO887" s="51"/>
      <c r="CP887" s="51"/>
      <c r="CQ887" s="51"/>
      <c r="CR887" s="51"/>
      <c r="CS887" s="51"/>
      <c r="CT887" s="51"/>
      <c r="CU887" s="51"/>
      <c r="CV887" s="51"/>
      <c r="CW887" s="51"/>
      <c r="CX887" s="51"/>
      <c r="CY887" s="51"/>
      <c r="CZ887" s="51"/>
      <c r="DA887" s="51"/>
      <c r="DB887" s="51"/>
      <c r="DC887" s="51"/>
      <c r="DD887" s="51"/>
      <c r="DE887" s="51"/>
      <c r="DF887" s="51"/>
      <c r="DG887" s="51"/>
    </row>
    <row r="888">
      <c r="A888" s="51"/>
      <c r="B888" s="136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51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51"/>
      <c r="BH888" s="51"/>
      <c r="BI888" s="51"/>
      <c r="BJ888" s="51"/>
      <c r="BK888" s="51"/>
      <c r="BL888" s="51"/>
      <c r="BM888" s="51"/>
      <c r="BN888" s="51"/>
      <c r="BO888" s="51"/>
      <c r="BP888" s="51"/>
      <c r="BQ888" s="51"/>
      <c r="BR888" s="51"/>
      <c r="BS888" s="51"/>
      <c r="BT888" s="51"/>
      <c r="BU888" s="51"/>
      <c r="BV888" s="51"/>
      <c r="BW888" s="51"/>
      <c r="BX888" s="51"/>
      <c r="BY888" s="51"/>
      <c r="BZ888" s="51"/>
      <c r="CA888" s="51"/>
      <c r="CB888" s="51"/>
      <c r="CC888" s="51"/>
      <c r="CD888" s="51"/>
      <c r="CE888" s="51"/>
      <c r="CF888" s="51"/>
      <c r="CG888" s="51"/>
      <c r="CH888" s="51"/>
      <c r="CI888" s="51"/>
      <c r="CJ888" s="51"/>
      <c r="CK888" s="51"/>
      <c r="CL888" s="51"/>
      <c r="CM888" s="51"/>
      <c r="CN888" s="51"/>
      <c r="CO888" s="51"/>
      <c r="CP888" s="51"/>
      <c r="CQ888" s="51"/>
      <c r="CR888" s="51"/>
      <c r="CS888" s="51"/>
      <c r="CT888" s="51"/>
      <c r="CU888" s="51"/>
      <c r="CV888" s="51"/>
      <c r="CW888" s="51"/>
      <c r="CX888" s="51"/>
      <c r="CY888" s="51"/>
      <c r="CZ888" s="51"/>
      <c r="DA888" s="51"/>
      <c r="DB888" s="51"/>
      <c r="DC888" s="51"/>
      <c r="DD888" s="51"/>
      <c r="DE888" s="51"/>
      <c r="DF888" s="51"/>
      <c r="DG888" s="51"/>
    </row>
    <row r="889">
      <c r="A889" s="51"/>
      <c r="B889" s="136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51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51"/>
      <c r="BH889" s="51"/>
      <c r="BI889" s="51"/>
      <c r="BJ889" s="51"/>
      <c r="BK889" s="51"/>
      <c r="BL889" s="51"/>
      <c r="BM889" s="51"/>
      <c r="BN889" s="51"/>
      <c r="BO889" s="51"/>
      <c r="BP889" s="51"/>
      <c r="BQ889" s="51"/>
      <c r="BR889" s="51"/>
      <c r="BS889" s="51"/>
      <c r="BT889" s="51"/>
      <c r="BU889" s="51"/>
      <c r="BV889" s="51"/>
      <c r="BW889" s="51"/>
      <c r="BX889" s="51"/>
      <c r="BY889" s="51"/>
      <c r="BZ889" s="51"/>
      <c r="CA889" s="51"/>
      <c r="CB889" s="51"/>
      <c r="CC889" s="51"/>
      <c r="CD889" s="51"/>
      <c r="CE889" s="51"/>
      <c r="CF889" s="51"/>
      <c r="CG889" s="51"/>
      <c r="CH889" s="51"/>
      <c r="CI889" s="51"/>
      <c r="CJ889" s="51"/>
      <c r="CK889" s="51"/>
      <c r="CL889" s="51"/>
      <c r="CM889" s="51"/>
      <c r="CN889" s="51"/>
      <c r="CO889" s="51"/>
      <c r="CP889" s="51"/>
      <c r="CQ889" s="51"/>
      <c r="CR889" s="51"/>
      <c r="CS889" s="51"/>
      <c r="CT889" s="51"/>
      <c r="CU889" s="51"/>
      <c r="CV889" s="51"/>
      <c r="CW889" s="51"/>
      <c r="CX889" s="51"/>
      <c r="CY889" s="51"/>
      <c r="CZ889" s="51"/>
      <c r="DA889" s="51"/>
      <c r="DB889" s="51"/>
      <c r="DC889" s="51"/>
      <c r="DD889" s="51"/>
      <c r="DE889" s="51"/>
      <c r="DF889" s="51"/>
      <c r="DG889" s="51"/>
    </row>
    <row r="890">
      <c r="A890" s="51"/>
      <c r="B890" s="136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51"/>
      <c r="BH890" s="51"/>
      <c r="BI890" s="51"/>
      <c r="BJ890" s="51"/>
      <c r="BK890" s="51"/>
      <c r="BL890" s="51"/>
      <c r="BM890" s="51"/>
      <c r="BN890" s="51"/>
      <c r="BO890" s="51"/>
      <c r="BP890" s="51"/>
      <c r="BQ890" s="51"/>
      <c r="BR890" s="51"/>
      <c r="BS890" s="51"/>
      <c r="BT890" s="51"/>
      <c r="BU890" s="51"/>
      <c r="BV890" s="51"/>
      <c r="BW890" s="51"/>
      <c r="BX890" s="51"/>
      <c r="BY890" s="51"/>
      <c r="BZ890" s="51"/>
      <c r="CA890" s="51"/>
      <c r="CB890" s="51"/>
      <c r="CC890" s="51"/>
      <c r="CD890" s="51"/>
      <c r="CE890" s="51"/>
      <c r="CF890" s="51"/>
      <c r="CG890" s="51"/>
      <c r="CH890" s="51"/>
      <c r="CI890" s="51"/>
      <c r="CJ890" s="51"/>
      <c r="CK890" s="51"/>
      <c r="CL890" s="51"/>
      <c r="CM890" s="51"/>
      <c r="CN890" s="51"/>
      <c r="CO890" s="51"/>
      <c r="CP890" s="51"/>
      <c r="CQ890" s="51"/>
      <c r="CR890" s="51"/>
      <c r="CS890" s="51"/>
      <c r="CT890" s="51"/>
      <c r="CU890" s="51"/>
      <c r="CV890" s="51"/>
      <c r="CW890" s="51"/>
      <c r="CX890" s="51"/>
      <c r="CY890" s="51"/>
      <c r="CZ890" s="51"/>
      <c r="DA890" s="51"/>
      <c r="DB890" s="51"/>
      <c r="DC890" s="51"/>
      <c r="DD890" s="51"/>
      <c r="DE890" s="51"/>
      <c r="DF890" s="51"/>
      <c r="DG890" s="51"/>
    </row>
    <row r="891">
      <c r="A891" s="51"/>
      <c r="B891" s="136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51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51"/>
      <c r="BH891" s="51"/>
      <c r="BI891" s="51"/>
      <c r="BJ891" s="51"/>
      <c r="BK891" s="51"/>
      <c r="BL891" s="51"/>
      <c r="BM891" s="51"/>
      <c r="BN891" s="51"/>
      <c r="BO891" s="51"/>
      <c r="BP891" s="51"/>
      <c r="BQ891" s="51"/>
      <c r="BR891" s="51"/>
      <c r="BS891" s="51"/>
      <c r="BT891" s="51"/>
      <c r="BU891" s="51"/>
      <c r="BV891" s="51"/>
      <c r="BW891" s="51"/>
      <c r="BX891" s="51"/>
      <c r="BY891" s="51"/>
      <c r="BZ891" s="51"/>
      <c r="CA891" s="51"/>
      <c r="CB891" s="51"/>
      <c r="CC891" s="51"/>
      <c r="CD891" s="51"/>
      <c r="CE891" s="51"/>
      <c r="CF891" s="51"/>
      <c r="CG891" s="51"/>
      <c r="CH891" s="51"/>
      <c r="CI891" s="51"/>
      <c r="CJ891" s="51"/>
      <c r="CK891" s="51"/>
      <c r="CL891" s="51"/>
      <c r="CM891" s="51"/>
      <c r="CN891" s="51"/>
      <c r="CO891" s="51"/>
      <c r="CP891" s="51"/>
      <c r="CQ891" s="51"/>
      <c r="CR891" s="51"/>
      <c r="CS891" s="51"/>
      <c r="CT891" s="51"/>
      <c r="CU891" s="51"/>
      <c r="CV891" s="51"/>
      <c r="CW891" s="51"/>
      <c r="CX891" s="51"/>
      <c r="CY891" s="51"/>
      <c r="CZ891" s="51"/>
      <c r="DA891" s="51"/>
      <c r="DB891" s="51"/>
      <c r="DC891" s="51"/>
      <c r="DD891" s="51"/>
      <c r="DE891" s="51"/>
      <c r="DF891" s="51"/>
      <c r="DG891" s="51"/>
    </row>
    <row r="892">
      <c r="A892" s="51"/>
      <c r="B892" s="136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51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51"/>
      <c r="BH892" s="51"/>
      <c r="BI892" s="51"/>
      <c r="BJ892" s="51"/>
      <c r="BK892" s="51"/>
      <c r="BL892" s="51"/>
      <c r="BM892" s="51"/>
      <c r="BN892" s="51"/>
      <c r="BO892" s="51"/>
      <c r="BP892" s="51"/>
      <c r="BQ892" s="51"/>
      <c r="BR892" s="51"/>
      <c r="BS892" s="51"/>
      <c r="BT892" s="51"/>
      <c r="BU892" s="51"/>
      <c r="BV892" s="51"/>
      <c r="BW892" s="51"/>
      <c r="BX892" s="51"/>
      <c r="BY892" s="51"/>
      <c r="BZ892" s="51"/>
      <c r="CA892" s="51"/>
      <c r="CB892" s="51"/>
      <c r="CC892" s="51"/>
      <c r="CD892" s="51"/>
      <c r="CE892" s="51"/>
      <c r="CF892" s="51"/>
      <c r="CG892" s="51"/>
      <c r="CH892" s="51"/>
      <c r="CI892" s="51"/>
      <c r="CJ892" s="51"/>
      <c r="CK892" s="51"/>
      <c r="CL892" s="51"/>
      <c r="CM892" s="51"/>
      <c r="CN892" s="51"/>
      <c r="CO892" s="51"/>
      <c r="CP892" s="51"/>
      <c r="CQ892" s="51"/>
      <c r="CR892" s="51"/>
      <c r="CS892" s="51"/>
      <c r="CT892" s="51"/>
      <c r="CU892" s="51"/>
      <c r="CV892" s="51"/>
      <c r="CW892" s="51"/>
      <c r="CX892" s="51"/>
      <c r="CY892" s="51"/>
      <c r="CZ892" s="51"/>
      <c r="DA892" s="51"/>
      <c r="DB892" s="51"/>
      <c r="DC892" s="51"/>
      <c r="DD892" s="51"/>
      <c r="DE892" s="51"/>
      <c r="DF892" s="51"/>
      <c r="DG892" s="51"/>
    </row>
    <row r="893">
      <c r="A893" s="51"/>
      <c r="B893" s="136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51"/>
      <c r="BL893" s="51"/>
      <c r="BM893" s="51"/>
      <c r="BN893" s="51"/>
      <c r="BO893" s="51"/>
      <c r="BP893" s="51"/>
      <c r="BQ893" s="51"/>
      <c r="BR893" s="51"/>
      <c r="BS893" s="51"/>
      <c r="BT893" s="51"/>
      <c r="BU893" s="51"/>
      <c r="BV893" s="51"/>
      <c r="BW893" s="51"/>
      <c r="BX893" s="51"/>
      <c r="BY893" s="51"/>
      <c r="BZ893" s="51"/>
      <c r="CA893" s="51"/>
      <c r="CB893" s="51"/>
      <c r="CC893" s="51"/>
      <c r="CD893" s="51"/>
      <c r="CE893" s="51"/>
      <c r="CF893" s="51"/>
      <c r="CG893" s="51"/>
      <c r="CH893" s="51"/>
      <c r="CI893" s="51"/>
      <c r="CJ893" s="51"/>
      <c r="CK893" s="51"/>
      <c r="CL893" s="51"/>
      <c r="CM893" s="51"/>
      <c r="CN893" s="51"/>
      <c r="CO893" s="51"/>
      <c r="CP893" s="51"/>
      <c r="CQ893" s="51"/>
      <c r="CR893" s="51"/>
      <c r="CS893" s="51"/>
      <c r="CT893" s="51"/>
      <c r="CU893" s="51"/>
      <c r="CV893" s="51"/>
      <c r="CW893" s="51"/>
      <c r="CX893" s="51"/>
      <c r="CY893" s="51"/>
      <c r="CZ893" s="51"/>
      <c r="DA893" s="51"/>
      <c r="DB893" s="51"/>
      <c r="DC893" s="51"/>
      <c r="DD893" s="51"/>
      <c r="DE893" s="51"/>
      <c r="DF893" s="51"/>
      <c r="DG893" s="51"/>
    </row>
    <row r="894">
      <c r="A894" s="51"/>
      <c r="B894" s="136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51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51"/>
      <c r="BH894" s="51"/>
      <c r="BI894" s="51"/>
      <c r="BJ894" s="51"/>
      <c r="BK894" s="51"/>
      <c r="BL894" s="51"/>
      <c r="BM894" s="51"/>
      <c r="BN894" s="51"/>
      <c r="BO894" s="51"/>
      <c r="BP894" s="51"/>
      <c r="BQ894" s="51"/>
      <c r="BR894" s="51"/>
      <c r="BS894" s="51"/>
      <c r="BT894" s="51"/>
      <c r="BU894" s="51"/>
      <c r="BV894" s="51"/>
      <c r="BW894" s="51"/>
      <c r="BX894" s="51"/>
      <c r="BY894" s="51"/>
      <c r="BZ894" s="51"/>
      <c r="CA894" s="51"/>
      <c r="CB894" s="51"/>
      <c r="CC894" s="51"/>
      <c r="CD894" s="51"/>
      <c r="CE894" s="51"/>
      <c r="CF894" s="51"/>
      <c r="CG894" s="51"/>
      <c r="CH894" s="51"/>
      <c r="CI894" s="51"/>
      <c r="CJ894" s="51"/>
      <c r="CK894" s="51"/>
      <c r="CL894" s="51"/>
      <c r="CM894" s="51"/>
      <c r="CN894" s="51"/>
      <c r="CO894" s="51"/>
      <c r="CP894" s="51"/>
      <c r="CQ894" s="51"/>
      <c r="CR894" s="51"/>
      <c r="CS894" s="51"/>
      <c r="CT894" s="51"/>
      <c r="CU894" s="51"/>
      <c r="CV894" s="51"/>
      <c r="CW894" s="51"/>
      <c r="CX894" s="51"/>
      <c r="CY894" s="51"/>
      <c r="CZ894" s="51"/>
      <c r="DA894" s="51"/>
      <c r="DB894" s="51"/>
      <c r="DC894" s="51"/>
      <c r="DD894" s="51"/>
      <c r="DE894" s="51"/>
      <c r="DF894" s="51"/>
      <c r="DG894" s="51"/>
    </row>
    <row r="895">
      <c r="A895" s="51"/>
      <c r="B895" s="136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51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51"/>
      <c r="BH895" s="51"/>
      <c r="BI895" s="51"/>
      <c r="BJ895" s="51"/>
      <c r="BK895" s="51"/>
      <c r="BL895" s="51"/>
      <c r="BM895" s="51"/>
      <c r="BN895" s="51"/>
      <c r="BO895" s="51"/>
      <c r="BP895" s="51"/>
      <c r="BQ895" s="51"/>
      <c r="BR895" s="51"/>
      <c r="BS895" s="51"/>
      <c r="BT895" s="51"/>
      <c r="BU895" s="51"/>
      <c r="BV895" s="51"/>
      <c r="BW895" s="51"/>
      <c r="BX895" s="51"/>
      <c r="BY895" s="51"/>
      <c r="BZ895" s="51"/>
      <c r="CA895" s="51"/>
      <c r="CB895" s="51"/>
      <c r="CC895" s="51"/>
      <c r="CD895" s="51"/>
      <c r="CE895" s="51"/>
      <c r="CF895" s="51"/>
      <c r="CG895" s="51"/>
      <c r="CH895" s="51"/>
      <c r="CI895" s="51"/>
      <c r="CJ895" s="51"/>
      <c r="CK895" s="51"/>
      <c r="CL895" s="51"/>
      <c r="CM895" s="51"/>
      <c r="CN895" s="51"/>
      <c r="CO895" s="51"/>
      <c r="CP895" s="51"/>
      <c r="CQ895" s="51"/>
      <c r="CR895" s="51"/>
      <c r="CS895" s="51"/>
      <c r="CT895" s="51"/>
      <c r="CU895" s="51"/>
      <c r="CV895" s="51"/>
      <c r="CW895" s="51"/>
      <c r="CX895" s="51"/>
      <c r="CY895" s="51"/>
      <c r="CZ895" s="51"/>
      <c r="DA895" s="51"/>
      <c r="DB895" s="51"/>
      <c r="DC895" s="51"/>
      <c r="DD895" s="51"/>
      <c r="DE895" s="51"/>
      <c r="DF895" s="51"/>
      <c r="DG895" s="51"/>
    </row>
    <row r="896">
      <c r="A896" s="51"/>
      <c r="B896" s="136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1"/>
      <c r="BH896" s="51"/>
      <c r="BI896" s="51"/>
      <c r="BJ896" s="51"/>
      <c r="BK896" s="51"/>
      <c r="BL896" s="51"/>
      <c r="BM896" s="51"/>
      <c r="BN896" s="51"/>
      <c r="BO896" s="51"/>
      <c r="BP896" s="51"/>
      <c r="BQ896" s="51"/>
      <c r="BR896" s="51"/>
      <c r="BS896" s="51"/>
      <c r="BT896" s="51"/>
      <c r="BU896" s="51"/>
      <c r="BV896" s="51"/>
      <c r="BW896" s="51"/>
      <c r="BX896" s="51"/>
      <c r="BY896" s="51"/>
      <c r="BZ896" s="51"/>
      <c r="CA896" s="51"/>
      <c r="CB896" s="51"/>
      <c r="CC896" s="51"/>
      <c r="CD896" s="51"/>
      <c r="CE896" s="51"/>
      <c r="CF896" s="51"/>
      <c r="CG896" s="51"/>
      <c r="CH896" s="51"/>
      <c r="CI896" s="51"/>
      <c r="CJ896" s="51"/>
      <c r="CK896" s="51"/>
      <c r="CL896" s="51"/>
      <c r="CM896" s="51"/>
      <c r="CN896" s="51"/>
      <c r="CO896" s="51"/>
      <c r="CP896" s="51"/>
      <c r="CQ896" s="51"/>
      <c r="CR896" s="51"/>
      <c r="CS896" s="51"/>
      <c r="CT896" s="51"/>
      <c r="CU896" s="51"/>
      <c r="CV896" s="51"/>
      <c r="CW896" s="51"/>
      <c r="CX896" s="51"/>
      <c r="CY896" s="51"/>
      <c r="CZ896" s="51"/>
      <c r="DA896" s="51"/>
      <c r="DB896" s="51"/>
      <c r="DC896" s="51"/>
      <c r="DD896" s="51"/>
      <c r="DE896" s="51"/>
      <c r="DF896" s="51"/>
      <c r="DG896" s="51"/>
    </row>
    <row r="897">
      <c r="A897" s="51"/>
      <c r="B897" s="136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51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51"/>
      <c r="BH897" s="51"/>
      <c r="BI897" s="51"/>
      <c r="BJ897" s="51"/>
      <c r="BK897" s="51"/>
      <c r="BL897" s="51"/>
      <c r="BM897" s="51"/>
      <c r="BN897" s="51"/>
      <c r="BO897" s="51"/>
      <c r="BP897" s="51"/>
      <c r="BQ897" s="51"/>
      <c r="BR897" s="51"/>
      <c r="BS897" s="51"/>
      <c r="BT897" s="51"/>
      <c r="BU897" s="51"/>
      <c r="BV897" s="51"/>
      <c r="BW897" s="51"/>
      <c r="BX897" s="51"/>
      <c r="BY897" s="51"/>
      <c r="BZ897" s="51"/>
      <c r="CA897" s="51"/>
      <c r="CB897" s="51"/>
      <c r="CC897" s="51"/>
      <c r="CD897" s="51"/>
      <c r="CE897" s="51"/>
      <c r="CF897" s="51"/>
      <c r="CG897" s="51"/>
      <c r="CH897" s="51"/>
      <c r="CI897" s="51"/>
      <c r="CJ897" s="51"/>
      <c r="CK897" s="51"/>
      <c r="CL897" s="51"/>
      <c r="CM897" s="51"/>
      <c r="CN897" s="51"/>
      <c r="CO897" s="51"/>
      <c r="CP897" s="51"/>
      <c r="CQ897" s="51"/>
      <c r="CR897" s="51"/>
      <c r="CS897" s="51"/>
      <c r="CT897" s="51"/>
      <c r="CU897" s="51"/>
      <c r="CV897" s="51"/>
      <c r="CW897" s="51"/>
      <c r="CX897" s="51"/>
      <c r="CY897" s="51"/>
      <c r="CZ897" s="51"/>
      <c r="DA897" s="51"/>
      <c r="DB897" s="51"/>
      <c r="DC897" s="51"/>
      <c r="DD897" s="51"/>
      <c r="DE897" s="51"/>
      <c r="DF897" s="51"/>
      <c r="DG897" s="51"/>
    </row>
    <row r="898">
      <c r="A898" s="51"/>
      <c r="B898" s="136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51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51"/>
      <c r="BH898" s="51"/>
      <c r="BI898" s="51"/>
      <c r="BJ898" s="51"/>
      <c r="BK898" s="51"/>
      <c r="BL898" s="51"/>
      <c r="BM898" s="51"/>
      <c r="BN898" s="51"/>
      <c r="BO898" s="51"/>
      <c r="BP898" s="51"/>
      <c r="BQ898" s="51"/>
      <c r="BR898" s="51"/>
      <c r="BS898" s="51"/>
      <c r="BT898" s="51"/>
      <c r="BU898" s="51"/>
      <c r="BV898" s="51"/>
      <c r="BW898" s="51"/>
      <c r="BX898" s="51"/>
      <c r="BY898" s="51"/>
      <c r="BZ898" s="51"/>
      <c r="CA898" s="51"/>
      <c r="CB898" s="51"/>
      <c r="CC898" s="51"/>
      <c r="CD898" s="51"/>
      <c r="CE898" s="51"/>
      <c r="CF898" s="51"/>
      <c r="CG898" s="51"/>
      <c r="CH898" s="51"/>
      <c r="CI898" s="51"/>
      <c r="CJ898" s="51"/>
      <c r="CK898" s="51"/>
      <c r="CL898" s="51"/>
      <c r="CM898" s="51"/>
      <c r="CN898" s="51"/>
      <c r="CO898" s="51"/>
      <c r="CP898" s="51"/>
      <c r="CQ898" s="51"/>
      <c r="CR898" s="51"/>
      <c r="CS898" s="51"/>
      <c r="CT898" s="51"/>
      <c r="CU898" s="51"/>
      <c r="CV898" s="51"/>
      <c r="CW898" s="51"/>
      <c r="CX898" s="51"/>
      <c r="CY898" s="51"/>
      <c r="CZ898" s="51"/>
      <c r="DA898" s="51"/>
      <c r="DB898" s="51"/>
      <c r="DC898" s="51"/>
      <c r="DD898" s="51"/>
      <c r="DE898" s="51"/>
      <c r="DF898" s="51"/>
      <c r="DG898" s="51"/>
    </row>
    <row r="899">
      <c r="A899" s="51"/>
      <c r="B899" s="136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  <c r="AV899" s="51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51"/>
      <c r="BH899" s="51"/>
      <c r="BI899" s="51"/>
      <c r="BJ899" s="51"/>
      <c r="BK899" s="51"/>
      <c r="BL899" s="51"/>
      <c r="BM899" s="51"/>
      <c r="BN899" s="51"/>
      <c r="BO899" s="51"/>
      <c r="BP899" s="51"/>
      <c r="BQ899" s="51"/>
      <c r="BR899" s="51"/>
      <c r="BS899" s="51"/>
      <c r="BT899" s="51"/>
      <c r="BU899" s="51"/>
      <c r="BV899" s="51"/>
      <c r="BW899" s="51"/>
      <c r="BX899" s="51"/>
      <c r="BY899" s="51"/>
      <c r="BZ899" s="51"/>
      <c r="CA899" s="51"/>
      <c r="CB899" s="51"/>
      <c r="CC899" s="51"/>
      <c r="CD899" s="51"/>
      <c r="CE899" s="51"/>
      <c r="CF899" s="51"/>
      <c r="CG899" s="51"/>
      <c r="CH899" s="51"/>
      <c r="CI899" s="51"/>
      <c r="CJ899" s="51"/>
      <c r="CK899" s="51"/>
      <c r="CL899" s="51"/>
      <c r="CM899" s="51"/>
      <c r="CN899" s="51"/>
      <c r="CO899" s="51"/>
      <c r="CP899" s="51"/>
      <c r="CQ899" s="51"/>
      <c r="CR899" s="51"/>
      <c r="CS899" s="51"/>
      <c r="CT899" s="51"/>
      <c r="CU899" s="51"/>
      <c r="CV899" s="51"/>
      <c r="CW899" s="51"/>
      <c r="CX899" s="51"/>
      <c r="CY899" s="51"/>
      <c r="CZ899" s="51"/>
      <c r="DA899" s="51"/>
      <c r="DB899" s="51"/>
      <c r="DC899" s="51"/>
      <c r="DD899" s="51"/>
      <c r="DE899" s="51"/>
      <c r="DF899" s="51"/>
      <c r="DG899" s="51"/>
    </row>
    <row r="900">
      <c r="A900" s="51"/>
      <c r="B900" s="136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51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51"/>
      <c r="BH900" s="51"/>
      <c r="BI900" s="51"/>
      <c r="BJ900" s="51"/>
      <c r="BK900" s="51"/>
      <c r="BL900" s="51"/>
      <c r="BM900" s="51"/>
      <c r="BN900" s="51"/>
      <c r="BO900" s="51"/>
      <c r="BP900" s="51"/>
      <c r="BQ900" s="51"/>
      <c r="BR900" s="51"/>
      <c r="BS900" s="51"/>
      <c r="BT900" s="51"/>
      <c r="BU900" s="51"/>
      <c r="BV900" s="51"/>
      <c r="BW900" s="51"/>
      <c r="BX900" s="51"/>
      <c r="BY900" s="51"/>
      <c r="BZ900" s="51"/>
      <c r="CA900" s="51"/>
      <c r="CB900" s="51"/>
      <c r="CC900" s="51"/>
      <c r="CD900" s="51"/>
      <c r="CE900" s="51"/>
      <c r="CF900" s="51"/>
      <c r="CG900" s="51"/>
      <c r="CH900" s="51"/>
      <c r="CI900" s="51"/>
      <c r="CJ900" s="51"/>
      <c r="CK900" s="51"/>
      <c r="CL900" s="51"/>
      <c r="CM900" s="51"/>
      <c r="CN900" s="51"/>
      <c r="CO900" s="51"/>
      <c r="CP900" s="51"/>
      <c r="CQ900" s="51"/>
      <c r="CR900" s="51"/>
      <c r="CS900" s="51"/>
      <c r="CT900" s="51"/>
      <c r="CU900" s="51"/>
      <c r="CV900" s="51"/>
      <c r="CW900" s="51"/>
      <c r="CX900" s="51"/>
      <c r="CY900" s="51"/>
      <c r="CZ900" s="51"/>
      <c r="DA900" s="51"/>
      <c r="DB900" s="51"/>
      <c r="DC900" s="51"/>
      <c r="DD900" s="51"/>
      <c r="DE900" s="51"/>
      <c r="DF900" s="51"/>
      <c r="DG900" s="51"/>
    </row>
    <row r="901">
      <c r="A901" s="51"/>
      <c r="B901" s="136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51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51"/>
      <c r="BH901" s="51"/>
      <c r="BI901" s="51"/>
      <c r="BJ901" s="51"/>
      <c r="BK901" s="51"/>
      <c r="BL901" s="51"/>
      <c r="BM901" s="51"/>
      <c r="BN901" s="51"/>
      <c r="BO901" s="51"/>
      <c r="BP901" s="51"/>
      <c r="BQ901" s="51"/>
      <c r="BR901" s="51"/>
      <c r="BS901" s="51"/>
      <c r="BT901" s="51"/>
      <c r="BU901" s="51"/>
      <c r="BV901" s="51"/>
      <c r="BW901" s="51"/>
      <c r="BX901" s="51"/>
      <c r="BY901" s="51"/>
      <c r="BZ901" s="51"/>
      <c r="CA901" s="51"/>
      <c r="CB901" s="51"/>
      <c r="CC901" s="51"/>
      <c r="CD901" s="51"/>
      <c r="CE901" s="51"/>
      <c r="CF901" s="51"/>
      <c r="CG901" s="51"/>
      <c r="CH901" s="51"/>
      <c r="CI901" s="51"/>
      <c r="CJ901" s="51"/>
      <c r="CK901" s="51"/>
      <c r="CL901" s="51"/>
      <c r="CM901" s="51"/>
      <c r="CN901" s="51"/>
      <c r="CO901" s="51"/>
      <c r="CP901" s="51"/>
      <c r="CQ901" s="51"/>
      <c r="CR901" s="51"/>
      <c r="CS901" s="51"/>
      <c r="CT901" s="51"/>
      <c r="CU901" s="51"/>
      <c r="CV901" s="51"/>
      <c r="CW901" s="51"/>
      <c r="CX901" s="51"/>
      <c r="CY901" s="51"/>
      <c r="CZ901" s="51"/>
      <c r="DA901" s="51"/>
      <c r="DB901" s="51"/>
      <c r="DC901" s="51"/>
      <c r="DD901" s="51"/>
      <c r="DE901" s="51"/>
      <c r="DF901" s="51"/>
      <c r="DG901" s="51"/>
    </row>
    <row r="902">
      <c r="A902" s="51"/>
      <c r="B902" s="136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1"/>
      <c r="BH902" s="51"/>
      <c r="BI902" s="51"/>
      <c r="BJ902" s="51"/>
      <c r="BK902" s="51"/>
      <c r="BL902" s="51"/>
      <c r="BM902" s="51"/>
      <c r="BN902" s="51"/>
      <c r="BO902" s="51"/>
      <c r="BP902" s="51"/>
      <c r="BQ902" s="51"/>
      <c r="BR902" s="51"/>
      <c r="BS902" s="51"/>
      <c r="BT902" s="51"/>
      <c r="BU902" s="51"/>
      <c r="BV902" s="51"/>
      <c r="BW902" s="51"/>
      <c r="BX902" s="51"/>
      <c r="BY902" s="51"/>
      <c r="BZ902" s="51"/>
      <c r="CA902" s="51"/>
      <c r="CB902" s="51"/>
      <c r="CC902" s="51"/>
      <c r="CD902" s="51"/>
      <c r="CE902" s="51"/>
      <c r="CF902" s="51"/>
      <c r="CG902" s="51"/>
      <c r="CH902" s="51"/>
      <c r="CI902" s="51"/>
      <c r="CJ902" s="51"/>
      <c r="CK902" s="51"/>
      <c r="CL902" s="51"/>
      <c r="CM902" s="51"/>
      <c r="CN902" s="51"/>
      <c r="CO902" s="51"/>
      <c r="CP902" s="51"/>
      <c r="CQ902" s="51"/>
      <c r="CR902" s="51"/>
      <c r="CS902" s="51"/>
      <c r="CT902" s="51"/>
      <c r="CU902" s="51"/>
      <c r="CV902" s="51"/>
      <c r="CW902" s="51"/>
      <c r="CX902" s="51"/>
      <c r="CY902" s="51"/>
      <c r="CZ902" s="51"/>
      <c r="DA902" s="51"/>
      <c r="DB902" s="51"/>
      <c r="DC902" s="51"/>
      <c r="DD902" s="51"/>
      <c r="DE902" s="51"/>
      <c r="DF902" s="51"/>
      <c r="DG902" s="51"/>
    </row>
    <row r="903">
      <c r="A903" s="51"/>
      <c r="B903" s="136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1"/>
      <c r="BH903" s="51"/>
      <c r="BI903" s="51"/>
      <c r="BJ903" s="51"/>
      <c r="BK903" s="51"/>
      <c r="BL903" s="51"/>
      <c r="BM903" s="51"/>
      <c r="BN903" s="51"/>
      <c r="BO903" s="51"/>
      <c r="BP903" s="51"/>
      <c r="BQ903" s="51"/>
      <c r="BR903" s="51"/>
      <c r="BS903" s="51"/>
      <c r="BT903" s="51"/>
      <c r="BU903" s="51"/>
      <c r="BV903" s="51"/>
      <c r="BW903" s="51"/>
      <c r="BX903" s="51"/>
      <c r="BY903" s="51"/>
      <c r="BZ903" s="51"/>
      <c r="CA903" s="51"/>
      <c r="CB903" s="51"/>
      <c r="CC903" s="51"/>
      <c r="CD903" s="51"/>
      <c r="CE903" s="51"/>
      <c r="CF903" s="51"/>
      <c r="CG903" s="51"/>
      <c r="CH903" s="51"/>
      <c r="CI903" s="51"/>
      <c r="CJ903" s="51"/>
      <c r="CK903" s="51"/>
      <c r="CL903" s="51"/>
      <c r="CM903" s="51"/>
      <c r="CN903" s="51"/>
      <c r="CO903" s="51"/>
      <c r="CP903" s="51"/>
      <c r="CQ903" s="51"/>
      <c r="CR903" s="51"/>
      <c r="CS903" s="51"/>
      <c r="CT903" s="51"/>
      <c r="CU903" s="51"/>
      <c r="CV903" s="51"/>
      <c r="CW903" s="51"/>
      <c r="CX903" s="51"/>
      <c r="CY903" s="51"/>
      <c r="CZ903" s="51"/>
      <c r="DA903" s="51"/>
      <c r="DB903" s="51"/>
      <c r="DC903" s="51"/>
      <c r="DD903" s="51"/>
      <c r="DE903" s="51"/>
      <c r="DF903" s="51"/>
      <c r="DG903" s="51"/>
    </row>
    <row r="904">
      <c r="A904" s="51"/>
      <c r="B904" s="136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1"/>
      <c r="BH904" s="51"/>
      <c r="BI904" s="51"/>
      <c r="BJ904" s="51"/>
      <c r="BK904" s="51"/>
      <c r="BL904" s="51"/>
      <c r="BM904" s="51"/>
      <c r="BN904" s="51"/>
      <c r="BO904" s="51"/>
      <c r="BP904" s="51"/>
      <c r="BQ904" s="51"/>
      <c r="BR904" s="51"/>
      <c r="BS904" s="51"/>
      <c r="BT904" s="51"/>
      <c r="BU904" s="51"/>
      <c r="BV904" s="51"/>
      <c r="BW904" s="51"/>
      <c r="BX904" s="51"/>
      <c r="BY904" s="51"/>
      <c r="BZ904" s="51"/>
      <c r="CA904" s="51"/>
      <c r="CB904" s="51"/>
      <c r="CC904" s="51"/>
      <c r="CD904" s="51"/>
      <c r="CE904" s="51"/>
      <c r="CF904" s="51"/>
      <c r="CG904" s="51"/>
      <c r="CH904" s="51"/>
      <c r="CI904" s="51"/>
      <c r="CJ904" s="51"/>
      <c r="CK904" s="51"/>
      <c r="CL904" s="51"/>
      <c r="CM904" s="51"/>
      <c r="CN904" s="51"/>
      <c r="CO904" s="51"/>
      <c r="CP904" s="51"/>
      <c r="CQ904" s="51"/>
      <c r="CR904" s="51"/>
      <c r="CS904" s="51"/>
      <c r="CT904" s="51"/>
      <c r="CU904" s="51"/>
      <c r="CV904" s="51"/>
      <c r="CW904" s="51"/>
      <c r="CX904" s="51"/>
      <c r="CY904" s="51"/>
      <c r="CZ904" s="51"/>
      <c r="DA904" s="51"/>
      <c r="DB904" s="51"/>
      <c r="DC904" s="51"/>
      <c r="DD904" s="51"/>
      <c r="DE904" s="51"/>
      <c r="DF904" s="51"/>
      <c r="DG904" s="51"/>
    </row>
    <row r="905">
      <c r="A905" s="51"/>
      <c r="B905" s="136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1"/>
      <c r="BH905" s="51"/>
      <c r="BI905" s="51"/>
      <c r="BJ905" s="51"/>
      <c r="BK905" s="51"/>
      <c r="BL905" s="51"/>
      <c r="BM905" s="51"/>
      <c r="BN905" s="51"/>
      <c r="BO905" s="51"/>
      <c r="BP905" s="51"/>
      <c r="BQ905" s="51"/>
      <c r="BR905" s="51"/>
      <c r="BS905" s="51"/>
      <c r="BT905" s="51"/>
      <c r="BU905" s="51"/>
      <c r="BV905" s="51"/>
      <c r="BW905" s="51"/>
      <c r="BX905" s="51"/>
      <c r="BY905" s="51"/>
      <c r="BZ905" s="51"/>
      <c r="CA905" s="51"/>
      <c r="CB905" s="51"/>
      <c r="CC905" s="51"/>
      <c r="CD905" s="51"/>
      <c r="CE905" s="51"/>
      <c r="CF905" s="51"/>
      <c r="CG905" s="51"/>
      <c r="CH905" s="51"/>
      <c r="CI905" s="51"/>
      <c r="CJ905" s="51"/>
      <c r="CK905" s="51"/>
      <c r="CL905" s="51"/>
      <c r="CM905" s="51"/>
      <c r="CN905" s="51"/>
      <c r="CO905" s="51"/>
      <c r="CP905" s="51"/>
      <c r="CQ905" s="51"/>
      <c r="CR905" s="51"/>
      <c r="CS905" s="51"/>
      <c r="CT905" s="51"/>
      <c r="CU905" s="51"/>
      <c r="CV905" s="51"/>
      <c r="CW905" s="51"/>
      <c r="CX905" s="51"/>
      <c r="CY905" s="51"/>
      <c r="CZ905" s="51"/>
      <c r="DA905" s="51"/>
      <c r="DB905" s="51"/>
      <c r="DC905" s="51"/>
      <c r="DD905" s="51"/>
      <c r="DE905" s="51"/>
      <c r="DF905" s="51"/>
      <c r="DG905" s="51"/>
    </row>
    <row r="906">
      <c r="A906" s="51"/>
      <c r="B906" s="136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51"/>
      <c r="BH906" s="51"/>
      <c r="BI906" s="51"/>
      <c r="BJ906" s="51"/>
      <c r="BK906" s="51"/>
      <c r="BL906" s="51"/>
      <c r="BM906" s="51"/>
      <c r="BN906" s="51"/>
      <c r="BO906" s="51"/>
      <c r="BP906" s="51"/>
      <c r="BQ906" s="51"/>
      <c r="BR906" s="51"/>
      <c r="BS906" s="51"/>
      <c r="BT906" s="51"/>
      <c r="BU906" s="51"/>
      <c r="BV906" s="51"/>
      <c r="BW906" s="51"/>
      <c r="BX906" s="51"/>
      <c r="BY906" s="51"/>
      <c r="BZ906" s="51"/>
      <c r="CA906" s="51"/>
      <c r="CB906" s="51"/>
      <c r="CC906" s="51"/>
      <c r="CD906" s="51"/>
      <c r="CE906" s="51"/>
      <c r="CF906" s="51"/>
      <c r="CG906" s="51"/>
      <c r="CH906" s="51"/>
      <c r="CI906" s="51"/>
      <c r="CJ906" s="51"/>
      <c r="CK906" s="51"/>
      <c r="CL906" s="51"/>
      <c r="CM906" s="51"/>
      <c r="CN906" s="51"/>
      <c r="CO906" s="51"/>
      <c r="CP906" s="51"/>
      <c r="CQ906" s="51"/>
      <c r="CR906" s="51"/>
      <c r="CS906" s="51"/>
      <c r="CT906" s="51"/>
      <c r="CU906" s="51"/>
      <c r="CV906" s="51"/>
      <c r="CW906" s="51"/>
      <c r="CX906" s="51"/>
      <c r="CY906" s="51"/>
      <c r="CZ906" s="51"/>
      <c r="DA906" s="51"/>
      <c r="DB906" s="51"/>
      <c r="DC906" s="51"/>
      <c r="DD906" s="51"/>
      <c r="DE906" s="51"/>
      <c r="DF906" s="51"/>
      <c r="DG906" s="51"/>
    </row>
    <row r="907">
      <c r="A907" s="51"/>
      <c r="B907" s="136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51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51"/>
      <c r="BH907" s="51"/>
      <c r="BI907" s="51"/>
      <c r="BJ907" s="51"/>
      <c r="BK907" s="51"/>
      <c r="BL907" s="51"/>
      <c r="BM907" s="51"/>
      <c r="BN907" s="51"/>
      <c r="BO907" s="51"/>
      <c r="BP907" s="51"/>
      <c r="BQ907" s="51"/>
      <c r="BR907" s="51"/>
      <c r="BS907" s="51"/>
      <c r="BT907" s="51"/>
      <c r="BU907" s="51"/>
      <c r="BV907" s="51"/>
      <c r="BW907" s="51"/>
      <c r="BX907" s="51"/>
      <c r="BY907" s="51"/>
      <c r="BZ907" s="51"/>
      <c r="CA907" s="51"/>
      <c r="CB907" s="51"/>
      <c r="CC907" s="51"/>
      <c r="CD907" s="51"/>
      <c r="CE907" s="51"/>
      <c r="CF907" s="51"/>
      <c r="CG907" s="51"/>
      <c r="CH907" s="51"/>
      <c r="CI907" s="51"/>
      <c r="CJ907" s="51"/>
      <c r="CK907" s="51"/>
      <c r="CL907" s="51"/>
      <c r="CM907" s="51"/>
      <c r="CN907" s="51"/>
      <c r="CO907" s="51"/>
      <c r="CP907" s="51"/>
      <c r="CQ907" s="51"/>
      <c r="CR907" s="51"/>
      <c r="CS907" s="51"/>
      <c r="CT907" s="51"/>
      <c r="CU907" s="51"/>
      <c r="CV907" s="51"/>
      <c r="CW907" s="51"/>
      <c r="CX907" s="51"/>
      <c r="CY907" s="51"/>
      <c r="CZ907" s="51"/>
      <c r="DA907" s="51"/>
      <c r="DB907" s="51"/>
      <c r="DC907" s="51"/>
      <c r="DD907" s="51"/>
      <c r="DE907" s="51"/>
      <c r="DF907" s="51"/>
      <c r="DG907" s="51"/>
    </row>
    <row r="908">
      <c r="A908" s="51"/>
      <c r="B908" s="136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51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51"/>
      <c r="BH908" s="51"/>
      <c r="BI908" s="51"/>
      <c r="BJ908" s="51"/>
      <c r="BK908" s="51"/>
      <c r="BL908" s="51"/>
      <c r="BM908" s="51"/>
      <c r="BN908" s="51"/>
      <c r="BO908" s="51"/>
      <c r="BP908" s="51"/>
      <c r="BQ908" s="51"/>
      <c r="BR908" s="51"/>
      <c r="BS908" s="51"/>
      <c r="BT908" s="51"/>
      <c r="BU908" s="51"/>
      <c r="BV908" s="51"/>
      <c r="BW908" s="51"/>
      <c r="BX908" s="51"/>
      <c r="BY908" s="51"/>
      <c r="BZ908" s="51"/>
      <c r="CA908" s="51"/>
      <c r="CB908" s="51"/>
      <c r="CC908" s="51"/>
      <c r="CD908" s="51"/>
      <c r="CE908" s="51"/>
      <c r="CF908" s="51"/>
      <c r="CG908" s="51"/>
      <c r="CH908" s="51"/>
      <c r="CI908" s="51"/>
      <c r="CJ908" s="51"/>
      <c r="CK908" s="51"/>
      <c r="CL908" s="51"/>
      <c r="CM908" s="51"/>
      <c r="CN908" s="51"/>
      <c r="CO908" s="51"/>
      <c r="CP908" s="51"/>
      <c r="CQ908" s="51"/>
      <c r="CR908" s="51"/>
      <c r="CS908" s="51"/>
      <c r="CT908" s="51"/>
      <c r="CU908" s="51"/>
      <c r="CV908" s="51"/>
      <c r="CW908" s="51"/>
      <c r="CX908" s="51"/>
      <c r="CY908" s="51"/>
      <c r="CZ908" s="51"/>
      <c r="DA908" s="51"/>
      <c r="DB908" s="51"/>
      <c r="DC908" s="51"/>
      <c r="DD908" s="51"/>
      <c r="DE908" s="51"/>
      <c r="DF908" s="51"/>
      <c r="DG908" s="51"/>
    </row>
    <row r="909">
      <c r="A909" s="51"/>
      <c r="B909" s="136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51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51"/>
      <c r="BH909" s="51"/>
      <c r="BI909" s="51"/>
      <c r="BJ909" s="51"/>
      <c r="BK909" s="51"/>
      <c r="BL909" s="51"/>
      <c r="BM909" s="51"/>
      <c r="BN909" s="51"/>
      <c r="BO909" s="51"/>
      <c r="BP909" s="51"/>
      <c r="BQ909" s="51"/>
      <c r="BR909" s="51"/>
      <c r="BS909" s="51"/>
      <c r="BT909" s="51"/>
      <c r="BU909" s="51"/>
      <c r="BV909" s="51"/>
      <c r="BW909" s="51"/>
      <c r="BX909" s="51"/>
      <c r="BY909" s="51"/>
      <c r="BZ909" s="51"/>
      <c r="CA909" s="51"/>
      <c r="CB909" s="51"/>
      <c r="CC909" s="51"/>
      <c r="CD909" s="51"/>
      <c r="CE909" s="51"/>
      <c r="CF909" s="51"/>
      <c r="CG909" s="51"/>
      <c r="CH909" s="51"/>
      <c r="CI909" s="51"/>
      <c r="CJ909" s="51"/>
      <c r="CK909" s="51"/>
      <c r="CL909" s="51"/>
      <c r="CM909" s="51"/>
      <c r="CN909" s="51"/>
      <c r="CO909" s="51"/>
      <c r="CP909" s="51"/>
      <c r="CQ909" s="51"/>
      <c r="CR909" s="51"/>
      <c r="CS909" s="51"/>
      <c r="CT909" s="51"/>
      <c r="CU909" s="51"/>
      <c r="CV909" s="51"/>
      <c r="CW909" s="51"/>
      <c r="CX909" s="51"/>
      <c r="CY909" s="51"/>
      <c r="CZ909" s="51"/>
      <c r="DA909" s="51"/>
      <c r="DB909" s="51"/>
      <c r="DC909" s="51"/>
      <c r="DD909" s="51"/>
      <c r="DE909" s="51"/>
      <c r="DF909" s="51"/>
      <c r="DG909" s="51"/>
    </row>
    <row r="910">
      <c r="A910" s="51"/>
      <c r="B910" s="136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51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51"/>
      <c r="BH910" s="51"/>
      <c r="BI910" s="51"/>
      <c r="BJ910" s="51"/>
      <c r="BK910" s="51"/>
      <c r="BL910" s="51"/>
      <c r="BM910" s="51"/>
      <c r="BN910" s="51"/>
      <c r="BO910" s="51"/>
      <c r="BP910" s="51"/>
      <c r="BQ910" s="51"/>
      <c r="BR910" s="51"/>
      <c r="BS910" s="51"/>
      <c r="BT910" s="51"/>
      <c r="BU910" s="51"/>
      <c r="BV910" s="51"/>
      <c r="BW910" s="51"/>
      <c r="BX910" s="51"/>
      <c r="BY910" s="51"/>
      <c r="BZ910" s="51"/>
      <c r="CA910" s="51"/>
      <c r="CB910" s="51"/>
      <c r="CC910" s="51"/>
      <c r="CD910" s="51"/>
      <c r="CE910" s="51"/>
      <c r="CF910" s="51"/>
      <c r="CG910" s="51"/>
      <c r="CH910" s="51"/>
      <c r="CI910" s="51"/>
      <c r="CJ910" s="51"/>
      <c r="CK910" s="51"/>
      <c r="CL910" s="51"/>
      <c r="CM910" s="51"/>
      <c r="CN910" s="51"/>
      <c r="CO910" s="51"/>
      <c r="CP910" s="51"/>
      <c r="CQ910" s="51"/>
      <c r="CR910" s="51"/>
      <c r="CS910" s="51"/>
      <c r="CT910" s="51"/>
      <c r="CU910" s="51"/>
      <c r="CV910" s="51"/>
      <c r="CW910" s="51"/>
      <c r="CX910" s="51"/>
      <c r="CY910" s="51"/>
      <c r="CZ910" s="51"/>
      <c r="DA910" s="51"/>
      <c r="DB910" s="51"/>
      <c r="DC910" s="51"/>
      <c r="DD910" s="51"/>
      <c r="DE910" s="51"/>
      <c r="DF910" s="51"/>
      <c r="DG910" s="51"/>
    </row>
    <row r="911">
      <c r="A911" s="51"/>
      <c r="B911" s="136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51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51"/>
      <c r="BH911" s="51"/>
      <c r="BI911" s="51"/>
      <c r="BJ911" s="51"/>
      <c r="BK911" s="51"/>
      <c r="BL911" s="51"/>
      <c r="BM911" s="51"/>
      <c r="BN911" s="51"/>
      <c r="BO911" s="51"/>
      <c r="BP911" s="51"/>
      <c r="BQ911" s="51"/>
      <c r="BR911" s="51"/>
      <c r="BS911" s="51"/>
      <c r="BT911" s="51"/>
      <c r="BU911" s="51"/>
      <c r="BV911" s="51"/>
      <c r="BW911" s="51"/>
      <c r="BX911" s="51"/>
      <c r="BY911" s="51"/>
      <c r="BZ911" s="51"/>
      <c r="CA911" s="51"/>
      <c r="CB911" s="51"/>
      <c r="CC911" s="51"/>
      <c r="CD911" s="51"/>
      <c r="CE911" s="51"/>
      <c r="CF911" s="51"/>
      <c r="CG911" s="51"/>
      <c r="CH911" s="51"/>
      <c r="CI911" s="51"/>
      <c r="CJ911" s="51"/>
      <c r="CK911" s="51"/>
      <c r="CL911" s="51"/>
      <c r="CM911" s="51"/>
      <c r="CN911" s="51"/>
      <c r="CO911" s="51"/>
      <c r="CP911" s="51"/>
      <c r="CQ911" s="51"/>
      <c r="CR911" s="51"/>
      <c r="CS911" s="51"/>
      <c r="CT911" s="51"/>
      <c r="CU911" s="51"/>
      <c r="CV911" s="51"/>
      <c r="CW911" s="51"/>
      <c r="CX911" s="51"/>
      <c r="CY911" s="51"/>
      <c r="CZ911" s="51"/>
      <c r="DA911" s="51"/>
      <c r="DB911" s="51"/>
      <c r="DC911" s="51"/>
      <c r="DD911" s="51"/>
      <c r="DE911" s="51"/>
      <c r="DF911" s="51"/>
      <c r="DG911" s="51"/>
    </row>
    <row r="912">
      <c r="A912" s="51"/>
      <c r="B912" s="136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51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51"/>
      <c r="BH912" s="51"/>
      <c r="BI912" s="51"/>
      <c r="BJ912" s="51"/>
      <c r="BK912" s="51"/>
      <c r="BL912" s="51"/>
      <c r="BM912" s="51"/>
      <c r="BN912" s="51"/>
      <c r="BO912" s="51"/>
      <c r="BP912" s="51"/>
      <c r="BQ912" s="51"/>
      <c r="BR912" s="51"/>
      <c r="BS912" s="51"/>
      <c r="BT912" s="51"/>
      <c r="BU912" s="51"/>
      <c r="BV912" s="51"/>
      <c r="BW912" s="51"/>
      <c r="BX912" s="51"/>
      <c r="BY912" s="51"/>
      <c r="BZ912" s="51"/>
      <c r="CA912" s="51"/>
      <c r="CB912" s="51"/>
      <c r="CC912" s="51"/>
      <c r="CD912" s="51"/>
      <c r="CE912" s="51"/>
      <c r="CF912" s="51"/>
      <c r="CG912" s="51"/>
      <c r="CH912" s="51"/>
      <c r="CI912" s="51"/>
      <c r="CJ912" s="51"/>
      <c r="CK912" s="51"/>
      <c r="CL912" s="51"/>
      <c r="CM912" s="51"/>
      <c r="CN912" s="51"/>
      <c r="CO912" s="51"/>
      <c r="CP912" s="51"/>
      <c r="CQ912" s="51"/>
      <c r="CR912" s="51"/>
      <c r="CS912" s="51"/>
      <c r="CT912" s="51"/>
      <c r="CU912" s="51"/>
      <c r="CV912" s="51"/>
      <c r="CW912" s="51"/>
      <c r="CX912" s="51"/>
      <c r="CY912" s="51"/>
      <c r="CZ912" s="51"/>
      <c r="DA912" s="51"/>
      <c r="DB912" s="51"/>
      <c r="DC912" s="51"/>
      <c r="DD912" s="51"/>
      <c r="DE912" s="51"/>
      <c r="DF912" s="51"/>
      <c r="DG912" s="51"/>
    </row>
    <row r="913">
      <c r="A913" s="51"/>
      <c r="B913" s="136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51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51"/>
      <c r="BH913" s="51"/>
      <c r="BI913" s="51"/>
      <c r="BJ913" s="51"/>
      <c r="BK913" s="51"/>
      <c r="BL913" s="51"/>
      <c r="BM913" s="51"/>
      <c r="BN913" s="51"/>
      <c r="BO913" s="51"/>
      <c r="BP913" s="51"/>
      <c r="BQ913" s="51"/>
      <c r="BR913" s="51"/>
      <c r="BS913" s="51"/>
      <c r="BT913" s="51"/>
      <c r="BU913" s="51"/>
      <c r="BV913" s="51"/>
      <c r="BW913" s="51"/>
      <c r="BX913" s="51"/>
      <c r="BY913" s="51"/>
      <c r="BZ913" s="51"/>
      <c r="CA913" s="51"/>
      <c r="CB913" s="51"/>
      <c r="CC913" s="51"/>
      <c r="CD913" s="51"/>
      <c r="CE913" s="51"/>
      <c r="CF913" s="51"/>
      <c r="CG913" s="51"/>
      <c r="CH913" s="51"/>
      <c r="CI913" s="51"/>
      <c r="CJ913" s="51"/>
      <c r="CK913" s="51"/>
      <c r="CL913" s="51"/>
      <c r="CM913" s="51"/>
      <c r="CN913" s="51"/>
      <c r="CO913" s="51"/>
      <c r="CP913" s="51"/>
      <c r="CQ913" s="51"/>
      <c r="CR913" s="51"/>
      <c r="CS913" s="51"/>
      <c r="CT913" s="51"/>
      <c r="CU913" s="51"/>
      <c r="CV913" s="51"/>
      <c r="CW913" s="51"/>
      <c r="CX913" s="51"/>
      <c r="CY913" s="51"/>
      <c r="CZ913" s="51"/>
      <c r="DA913" s="51"/>
      <c r="DB913" s="51"/>
      <c r="DC913" s="51"/>
      <c r="DD913" s="51"/>
      <c r="DE913" s="51"/>
      <c r="DF913" s="51"/>
      <c r="DG913" s="51"/>
    </row>
    <row r="914">
      <c r="A914" s="51"/>
      <c r="B914" s="136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51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51"/>
      <c r="BH914" s="51"/>
      <c r="BI914" s="51"/>
      <c r="BJ914" s="51"/>
      <c r="BK914" s="51"/>
      <c r="BL914" s="51"/>
      <c r="BM914" s="51"/>
      <c r="BN914" s="51"/>
      <c r="BO914" s="51"/>
      <c r="BP914" s="51"/>
      <c r="BQ914" s="51"/>
      <c r="BR914" s="51"/>
      <c r="BS914" s="51"/>
      <c r="BT914" s="51"/>
      <c r="BU914" s="51"/>
      <c r="BV914" s="51"/>
      <c r="BW914" s="51"/>
      <c r="BX914" s="51"/>
      <c r="BY914" s="51"/>
      <c r="BZ914" s="51"/>
      <c r="CA914" s="51"/>
      <c r="CB914" s="51"/>
      <c r="CC914" s="51"/>
      <c r="CD914" s="51"/>
      <c r="CE914" s="51"/>
      <c r="CF914" s="51"/>
      <c r="CG914" s="51"/>
      <c r="CH914" s="51"/>
      <c r="CI914" s="51"/>
      <c r="CJ914" s="51"/>
      <c r="CK914" s="51"/>
      <c r="CL914" s="51"/>
      <c r="CM914" s="51"/>
      <c r="CN914" s="51"/>
      <c r="CO914" s="51"/>
      <c r="CP914" s="51"/>
      <c r="CQ914" s="51"/>
      <c r="CR914" s="51"/>
      <c r="CS914" s="51"/>
      <c r="CT914" s="51"/>
      <c r="CU914" s="51"/>
      <c r="CV914" s="51"/>
      <c r="CW914" s="51"/>
      <c r="CX914" s="51"/>
      <c r="CY914" s="51"/>
      <c r="CZ914" s="51"/>
      <c r="DA914" s="51"/>
      <c r="DB914" s="51"/>
      <c r="DC914" s="51"/>
      <c r="DD914" s="51"/>
      <c r="DE914" s="51"/>
      <c r="DF914" s="51"/>
      <c r="DG914" s="51"/>
    </row>
    <row r="915">
      <c r="A915" s="51"/>
      <c r="B915" s="136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51"/>
      <c r="BH915" s="51"/>
      <c r="BI915" s="51"/>
      <c r="BJ915" s="51"/>
      <c r="BK915" s="51"/>
      <c r="BL915" s="51"/>
      <c r="BM915" s="51"/>
      <c r="BN915" s="51"/>
      <c r="BO915" s="51"/>
      <c r="BP915" s="51"/>
      <c r="BQ915" s="51"/>
      <c r="BR915" s="51"/>
      <c r="BS915" s="51"/>
      <c r="BT915" s="51"/>
      <c r="BU915" s="51"/>
      <c r="BV915" s="51"/>
      <c r="BW915" s="51"/>
      <c r="BX915" s="51"/>
      <c r="BY915" s="51"/>
      <c r="BZ915" s="51"/>
      <c r="CA915" s="51"/>
      <c r="CB915" s="51"/>
      <c r="CC915" s="51"/>
      <c r="CD915" s="51"/>
      <c r="CE915" s="51"/>
      <c r="CF915" s="51"/>
      <c r="CG915" s="51"/>
      <c r="CH915" s="51"/>
      <c r="CI915" s="51"/>
      <c r="CJ915" s="51"/>
      <c r="CK915" s="51"/>
      <c r="CL915" s="51"/>
      <c r="CM915" s="51"/>
      <c r="CN915" s="51"/>
      <c r="CO915" s="51"/>
      <c r="CP915" s="51"/>
      <c r="CQ915" s="51"/>
      <c r="CR915" s="51"/>
      <c r="CS915" s="51"/>
      <c r="CT915" s="51"/>
      <c r="CU915" s="51"/>
      <c r="CV915" s="51"/>
      <c r="CW915" s="51"/>
      <c r="CX915" s="51"/>
      <c r="CY915" s="51"/>
      <c r="CZ915" s="51"/>
      <c r="DA915" s="51"/>
      <c r="DB915" s="51"/>
      <c r="DC915" s="51"/>
      <c r="DD915" s="51"/>
      <c r="DE915" s="51"/>
      <c r="DF915" s="51"/>
      <c r="DG915" s="51"/>
    </row>
    <row r="916">
      <c r="A916" s="51"/>
      <c r="B916" s="136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51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51"/>
      <c r="BH916" s="51"/>
      <c r="BI916" s="51"/>
      <c r="BJ916" s="51"/>
      <c r="BK916" s="51"/>
      <c r="BL916" s="51"/>
      <c r="BM916" s="51"/>
      <c r="BN916" s="51"/>
      <c r="BO916" s="51"/>
      <c r="BP916" s="51"/>
      <c r="BQ916" s="51"/>
      <c r="BR916" s="51"/>
      <c r="BS916" s="51"/>
      <c r="BT916" s="51"/>
      <c r="BU916" s="51"/>
      <c r="BV916" s="51"/>
      <c r="BW916" s="51"/>
      <c r="BX916" s="51"/>
      <c r="BY916" s="51"/>
      <c r="BZ916" s="51"/>
      <c r="CA916" s="51"/>
      <c r="CB916" s="51"/>
      <c r="CC916" s="51"/>
      <c r="CD916" s="51"/>
      <c r="CE916" s="51"/>
      <c r="CF916" s="51"/>
      <c r="CG916" s="51"/>
      <c r="CH916" s="51"/>
      <c r="CI916" s="51"/>
      <c r="CJ916" s="51"/>
      <c r="CK916" s="51"/>
      <c r="CL916" s="51"/>
      <c r="CM916" s="51"/>
      <c r="CN916" s="51"/>
      <c r="CO916" s="51"/>
      <c r="CP916" s="51"/>
      <c r="CQ916" s="51"/>
      <c r="CR916" s="51"/>
      <c r="CS916" s="51"/>
      <c r="CT916" s="51"/>
      <c r="CU916" s="51"/>
      <c r="CV916" s="51"/>
      <c r="CW916" s="51"/>
      <c r="CX916" s="51"/>
      <c r="CY916" s="51"/>
      <c r="CZ916" s="51"/>
      <c r="DA916" s="51"/>
      <c r="DB916" s="51"/>
      <c r="DC916" s="51"/>
      <c r="DD916" s="51"/>
      <c r="DE916" s="51"/>
      <c r="DF916" s="51"/>
      <c r="DG916" s="51"/>
    </row>
    <row r="917">
      <c r="A917" s="51"/>
      <c r="B917" s="136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51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51"/>
      <c r="BH917" s="51"/>
      <c r="BI917" s="51"/>
      <c r="BJ917" s="51"/>
      <c r="BK917" s="51"/>
      <c r="BL917" s="51"/>
      <c r="BM917" s="51"/>
      <c r="BN917" s="51"/>
      <c r="BO917" s="51"/>
      <c r="BP917" s="51"/>
      <c r="BQ917" s="51"/>
      <c r="BR917" s="51"/>
      <c r="BS917" s="51"/>
      <c r="BT917" s="51"/>
      <c r="BU917" s="51"/>
      <c r="BV917" s="51"/>
      <c r="BW917" s="51"/>
      <c r="BX917" s="51"/>
      <c r="BY917" s="51"/>
      <c r="BZ917" s="51"/>
      <c r="CA917" s="51"/>
      <c r="CB917" s="51"/>
      <c r="CC917" s="51"/>
      <c r="CD917" s="51"/>
      <c r="CE917" s="51"/>
      <c r="CF917" s="51"/>
      <c r="CG917" s="51"/>
      <c r="CH917" s="51"/>
      <c r="CI917" s="51"/>
      <c r="CJ917" s="51"/>
      <c r="CK917" s="51"/>
      <c r="CL917" s="51"/>
      <c r="CM917" s="51"/>
      <c r="CN917" s="51"/>
      <c r="CO917" s="51"/>
      <c r="CP917" s="51"/>
      <c r="CQ917" s="51"/>
      <c r="CR917" s="51"/>
      <c r="CS917" s="51"/>
      <c r="CT917" s="51"/>
      <c r="CU917" s="51"/>
      <c r="CV917" s="51"/>
      <c r="CW917" s="51"/>
      <c r="CX917" s="51"/>
      <c r="CY917" s="51"/>
      <c r="CZ917" s="51"/>
      <c r="DA917" s="51"/>
      <c r="DB917" s="51"/>
      <c r="DC917" s="51"/>
      <c r="DD917" s="51"/>
      <c r="DE917" s="51"/>
      <c r="DF917" s="51"/>
      <c r="DG917" s="51"/>
    </row>
    <row r="918">
      <c r="A918" s="51"/>
      <c r="B918" s="136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51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51"/>
      <c r="BH918" s="51"/>
      <c r="BI918" s="51"/>
      <c r="BJ918" s="51"/>
      <c r="BK918" s="51"/>
      <c r="BL918" s="51"/>
      <c r="BM918" s="51"/>
      <c r="BN918" s="51"/>
      <c r="BO918" s="51"/>
      <c r="BP918" s="51"/>
      <c r="BQ918" s="51"/>
      <c r="BR918" s="51"/>
      <c r="BS918" s="51"/>
      <c r="BT918" s="51"/>
      <c r="BU918" s="51"/>
      <c r="BV918" s="51"/>
      <c r="BW918" s="51"/>
      <c r="BX918" s="51"/>
      <c r="BY918" s="51"/>
      <c r="BZ918" s="51"/>
      <c r="CA918" s="51"/>
      <c r="CB918" s="51"/>
      <c r="CC918" s="51"/>
      <c r="CD918" s="51"/>
      <c r="CE918" s="51"/>
      <c r="CF918" s="51"/>
      <c r="CG918" s="51"/>
      <c r="CH918" s="51"/>
      <c r="CI918" s="51"/>
      <c r="CJ918" s="51"/>
      <c r="CK918" s="51"/>
      <c r="CL918" s="51"/>
      <c r="CM918" s="51"/>
      <c r="CN918" s="51"/>
      <c r="CO918" s="51"/>
      <c r="CP918" s="51"/>
      <c r="CQ918" s="51"/>
      <c r="CR918" s="51"/>
      <c r="CS918" s="51"/>
      <c r="CT918" s="51"/>
      <c r="CU918" s="51"/>
      <c r="CV918" s="51"/>
      <c r="CW918" s="51"/>
      <c r="CX918" s="51"/>
      <c r="CY918" s="51"/>
      <c r="CZ918" s="51"/>
      <c r="DA918" s="51"/>
      <c r="DB918" s="51"/>
      <c r="DC918" s="51"/>
      <c r="DD918" s="51"/>
      <c r="DE918" s="51"/>
      <c r="DF918" s="51"/>
      <c r="DG918" s="51"/>
    </row>
    <row r="919">
      <c r="A919" s="51"/>
      <c r="B919" s="136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51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51"/>
      <c r="BH919" s="51"/>
      <c r="BI919" s="51"/>
      <c r="BJ919" s="51"/>
      <c r="BK919" s="51"/>
      <c r="BL919" s="51"/>
      <c r="BM919" s="51"/>
      <c r="BN919" s="51"/>
      <c r="BO919" s="51"/>
      <c r="BP919" s="51"/>
      <c r="BQ919" s="51"/>
      <c r="BR919" s="51"/>
      <c r="BS919" s="51"/>
      <c r="BT919" s="51"/>
      <c r="BU919" s="51"/>
      <c r="BV919" s="51"/>
      <c r="BW919" s="51"/>
      <c r="BX919" s="51"/>
      <c r="BY919" s="51"/>
      <c r="BZ919" s="51"/>
      <c r="CA919" s="51"/>
      <c r="CB919" s="51"/>
      <c r="CC919" s="51"/>
      <c r="CD919" s="51"/>
      <c r="CE919" s="51"/>
      <c r="CF919" s="51"/>
      <c r="CG919" s="51"/>
      <c r="CH919" s="51"/>
      <c r="CI919" s="51"/>
      <c r="CJ919" s="51"/>
      <c r="CK919" s="51"/>
      <c r="CL919" s="51"/>
      <c r="CM919" s="51"/>
      <c r="CN919" s="51"/>
      <c r="CO919" s="51"/>
      <c r="CP919" s="51"/>
      <c r="CQ919" s="51"/>
      <c r="CR919" s="51"/>
      <c r="CS919" s="51"/>
      <c r="CT919" s="51"/>
      <c r="CU919" s="51"/>
      <c r="CV919" s="51"/>
      <c r="CW919" s="51"/>
      <c r="CX919" s="51"/>
      <c r="CY919" s="51"/>
      <c r="CZ919" s="51"/>
      <c r="DA919" s="51"/>
      <c r="DB919" s="51"/>
      <c r="DC919" s="51"/>
      <c r="DD919" s="51"/>
      <c r="DE919" s="51"/>
      <c r="DF919" s="51"/>
      <c r="DG919" s="51"/>
    </row>
    <row r="920">
      <c r="A920" s="51"/>
      <c r="B920" s="136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1"/>
      <c r="BH920" s="51"/>
      <c r="BI920" s="51"/>
      <c r="BJ920" s="51"/>
      <c r="BK920" s="51"/>
      <c r="BL920" s="51"/>
      <c r="BM920" s="51"/>
      <c r="BN920" s="51"/>
      <c r="BO920" s="51"/>
      <c r="BP920" s="51"/>
      <c r="BQ920" s="51"/>
      <c r="BR920" s="51"/>
      <c r="BS920" s="51"/>
      <c r="BT920" s="51"/>
      <c r="BU920" s="51"/>
      <c r="BV920" s="51"/>
      <c r="BW920" s="51"/>
      <c r="BX920" s="51"/>
      <c r="BY920" s="51"/>
      <c r="BZ920" s="51"/>
      <c r="CA920" s="51"/>
      <c r="CB920" s="51"/>
      <c r="CC920" s="51"/>
      <c r="CD920" s="51"/>
      <c r="CE920" s="51"/>
      <c r="CF920" s="51"/>
      <c r="CG920" s="51"/>
      <c r="CH920" s="51"/>
      <c r="CI920" s="51"/>
      <c r="CJ920" s="51"/>
      <c r="CK920" s="51"/>
      <c r="CL920" s="51"/>
      <c r="CM920" s="51"/>
      <c r="CN920" s="51"/>
      <c r="CO920" s="51"/>
      <c r="CP920" s="51"/>
      <c r="CQ920" s="51"/>
      <c r="CR920" s="51"/>
      <c r="CS920" s="51"/>
      <c r="CT920" s="51"/>
      <c r="CU920" s="51"/>
      <c r="CV920" s="51"/>
      <c r="CW920" s="51"/>
      <c r="CX920" s="51"/>
      <c r="CY920" s="51"/>
      <c r="CZ920" s="51"/>
      <c r="DA920" s="51"/>
      <c r="DB920" s="51"/>
      <c r="DC920" s="51"/>
      <c r="DD920" s="51"/>
      <c r="DE920" s="51"/>
      <c r="DF920" s="51"/>
      <c r="DG920" s="51"/>
    </row>
    <row r="921">
      <c r="A921" s="51"/>
      <c r="B921" s="136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51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51"/>
      <c r="BH921" s="51"/>
      <c r="BI921" s="51"/>
      <c r="BJ921" s="51"/>
      <c r="BK921" s="51"/>
      <c r="BL921" s="51"/>
      <c r="BM921" s="51"/>
      <c r="BN921" s="51"/>
      <c r="BO921" s="51"/>
      <c r="BP921" s="51"/>
      <c r="BQ921" s="51"/>
      <c r="BR921" s="51"/>
      <c r="BS921" s="51"/>
      <c r="BT921" s="51"/>
      <c r="BU921" s="51"/>
      <c r="BV921" s="51"/>
      <c r="BW921" s="51"/>
      <c r="BX921" s="51"/>
      <c r="BY921" s="51"/>
      <c r="BZ921" s="51"/>
      <c r="CA921" s="51"/>
      <c r="CB921" s="51"/>
      <c r="CC921" s="51"/>
      <c r="CD921" s="51"/>
      <c r="CE921" s="51"/>
      <c r="CF921" s="51"/>
      <c r="CG921" s="51"/>
      <c r="CH921" s="51"/>
      <c r="CI921" s="51"/>
      <c r="CJ921" s="51"/>
      <c r="CK921" s="51"/>
      <c r="CL921" s="51"/>
      <c r="CM921" s="51"/>
      <c r="CN921" s="51"/>
      <c r="CO921" s="51"/>
      <c r="CP921" s="51"/>
      <c r="CQ921" s="51"/>
      <c r="CR921" s="51"/>
      <c r="CS921" s="51"/>
      <c r="CT921" s="51"/>
      <c r="CU921" s="51"/>
      <c r="CV921" s="51"/>
      <c r="CW921" s="51"/>
      <c r="CX921" s="51"/>
      <c r="CY921" s="51"/>
      <c r="CZ921" s="51"/>
      <c r="DA921" s="51"/>
      <c r="DB921" s="51"/>
      <c r="DC921" s="51"/>
      <c r="DD921" s="51"/>
      <c r="DE921" s="51"/>
      <c r="DF921" s="51"/>
      <c r="DG921" s="51"/>
    </row>
    <row r="922">
      <c r="A922" s="51"/>
      <c r="B922" s="136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51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51"/>
      <c r="BH922" s="51"/>
      <c r="BI922" s="51"/>
      <c r="BJ922" s="51"/>
      <c r="BK922" s="51"/>
      <c r="BL922" s="51"/>
      <c r="BM922" s="51"/>
      <c r="BN922" s="51"/>
      <c r="BO922" s="51"/>
      <c r="BP922" s="51"/>
      <c r="BQ922" s="51"/>
      <c r="BR922" s="51"/>
      <c r="BS922" s="51"/>
      <c r="BT922" s="51"/>
      <c r="BU922" s="51"/>
      <c r="BV922" s="51"/>
      <c r="BW922" s="51"/>
      <c r="BX922" s="51"/>
      <c r="BY922" s="51"/>
      <c r="BZ922" s="51"/>
      <c r="CA922" s="51"/>
      <c r="CB922" s="51"/>
      <c r="CC922" s="51"/>
      <c r="CD922" s="51"/>
      <c r="CE922" s="51"/>
      <c r="CF922" s="51"/>
      <c r="CG922" s="51"/>
      <c r="CH922" s="51"/>
      <c r="CI922" s="51"/>
      <c r="CJ922" s="51"/>
      <c r="CK922" s="51"/>
      <c r="CL922" s="51"/>
      <c r="CM922" s="51"/>
      <c r="CN922" s="51"/>
      <c r="CO922" s="51"/>
      <c r="CP922" s="51"/>
      <c r="CQ922" s="51"/>
      <c r="CR922" s="51"/>
      <c r="CS922" s="51"/>
      <c r="CT922" s="51"/>
      <c r="CU922" s="51"/>
      <c r="CV922" s="51"/>
      <c r="CW922" s="51"/>
      <c r="CX922" s="51"/>
      <c r="CY922" s="51"/>
      <c r="CZ922" s="51"/>
      <c r="DA922" s="51"/>
      <c r="DB922" s="51"/>
      <c r="DC922" s="51"/>
      <c r="DD922" s="51"/>
      <c r="DE922" s="51"/>
      <c r="DF922" s="51"/>
      <c r="DG922" s="51"/>
    </row>
    <row r="923">
      <c r="A923" s="51"/>
      <c r="B923" s="136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51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51"/>
      <c r="BH923" s="51"/>
      <c r="BI923" s="51"/>
      <c r="BJ923" s="51"/>
      <c r="BK923" s="51"/>
      <c r="BL923" s="51"/>
      <c r="BM923" s="51"/>
      <c r="BN923" s="51"/>
      <c r="BO923" s="51"/>
      <c r="BP923" s="51"/>
      <c r="BQ923" s="51"/>
      <c r="BR923" s="51"/>
      <c r="BS923" s="51"/>
      <c r="BT923" s="51"/>
      <c r="BU923" s="51"/>
      <c r="BV923" s="51"/>
      <c r="BW923" s="51"/>
      <c r="BX923" s="51"/>
      <c r="BY923" s="51"/>
      <c r="BZ923" s="51"/>
      <c r="CA923" s="51"/>
      <c r="CB923" s="51"/>
      <c r="CC923" s="51"/>
      <c r="CD923" s="51"/>
      <c r="CE923" s="51"/>
      <c r="CF923" s="51"/>
      <c r="CG923" s="51"/>
      <c r="CH923" s="51"/>
      <c r="CI923" s="51"/>
      <c r="CJ923" s="51"/>
      <c r="CK923" s="51"/>
      <c r="CL923" s="51"/>
      <c r="CM923" s="51"/>
      <c r="CN923" s="51"/>
      <c r="CO923" s="51"/>
      <c r="CP923" s="51"/>
      <c r="CQ923" s="51"/>
      <c r="CR923" s="51"/>
      <c r="CS923" s="51"/>
      <c r="CT923" s="51"/>
      <c r="CU923" s="51"/>
      <c r="CV923" s="51"/>
      <c r="CW923" s="51"/>
      <c r="CX923" s="51"/>
      <c r="CY923" s="51"/>
      <c r="CZ923" s="51"/>
      <c r="DA923" s="51"/>
      <c r="DB923" s="51"/>
      <c r="DC923" s="51"/>
      <c r="DD923" s="51"/>
      <c r="DE923" s="51"/>
      <c r="DF923" s="51"/>
      <c r="DG923" s="51"/>
    </row>
    <row r="924">
      <c r="A924" s="51"/>
      <c r="B924" s="136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51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51"/>
      <c r="BH924" s="51"/>
      <c r="BI924" s="51"/>
      <c r="BJ924" s="51"/>
      <c r="BK924" s="51"/>
      <c r="BL924" s="51"/>
      <c r="BM924" s="51"/>
      <c r="BN924" s="51"/>
      <c r="BO924" s="51"/>
      <c r="BP924" s="51"/>
      <c r="BQ924" s="51"/>
      <c r="BR924" s="51"/>
      <c r="BS924" s="51"/>
      <c r="BT924" s="51"/>
      <c r="BU924" s="51"/>
      <c r="BV924" s="51"/>
      <c r="BW924" s="51"/>
      <c r="BX924" s="51"/>
      <c r="BY924" s="51"/>
      <c r="BZ924" s="51"/>
      <c r="CA924" s="51"/>
      <c r="CB924" s="51"/>
      <c r="CC924" s="51"/>
      <c r="CD924" s="51"/>
      <c r="CE924" s="51"/>
      <c r="CF924" s="51"/>
      <c r="CG924" s="51"/>
      <c r="CH924" s="51"/>
      <c r="CI924" s="51"/>
      <c r="CJ924" s="51"/>
      <c r="CK924" s="51"/>
      <c r="CL924" s="51"/>
      <c r="CM924" s="51"/>
      <c r="CN924" s="51"/>
      <c r="CO924" s="51"/>
      <c r="CP924" s="51"/>
      <c r="CQ924" s="51"/>
      <c r="CR924" s="51"/>
      <c r="CS924" s="51"/>
      <c r="CT924" s="51"/>
      <c r="CU924" s="51"/>
      <c r="CV924" s="51"/>
      <c r="CW924" s="51"/>
      <c r="CX924" s="51"/>
      <c r="CY924" s="51"/>
      <c r="CZ924" s="51"/>
      <c r="DA924" s="51"/>
      <c r="DB924" s="51"/>
      <c r="DC924" s="51"/>
      <c r="DD924" s="51"/>
      <c r="DE924" s="51"/>
      <c r="DF924" s="51"/>
      <c r="DG924" s="51"/>
    </row>
    <row r="925">
      <c r="A925" s="51"/>
      <c r="B925" s="136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51"/>
      <c r="BH925" s="51"/>
      <c r="BI925" s="51"/>
      <c r="BJ925" s="51"/>
      <c r="BK925" s="51"/>
      <c r="BL925" s="51"/>
      <c r="BM925" s="51"/>
      <c r="BN925" s="51"/>
      <c r="BO925" s="51"/>
      <c r="BP925" s="51"/>
      <c r="BQ925" s="51"/>
      <c r="BR925" s="51"/>
      <c r="BS925" s="51"/>
      <c r="BT925" s="51"/>
      <c r="BU925" s="51"/>
      <c r="BV925" s="51"/>
      <c r="BW925" s="51"/>
      <c r="BX925" s="51"/>
      <c r="BY925" s="51"/>
      <c r="BZ925" s="51"/>
      <c r="CA925" s="51"/>
      <c r="CB925" s="51"/>
      <c r="CC925" s="51"/>
      <c r="CD925" s="51"/>
      <c r="CE925" s="51"/>
      <c r="CF925" s="51"/>
      <c r="CG925" s="51"/>
      <c r="CH925" s="51"/>
      <c r="CI925" s="51"/>
      <c r="CJ925" s="51"/>
      <c r="CK925" s="51"/>
      <c r="CL925" s="51"/>
      <c r="CM925" s="51"/>
      <c r="CN925" s="51"/>
      <c r="CO925" s="51"/>
      <c r="CP925" s="51"/>
      <c r="CQ925" s="51"/>
      <c r="CR925" s="51"/>
      <c r="CS925" s="51"/>
      <c r="CT925" s="51"/>
      <c r="CU925" s="51"/>
      <c r="CV925" s="51"/>
      <c r="CW925" s="51"/>
      <c r="CX925" s="51"/>
      <c r="CY925" s="51"/>
      <c r="CZ925" s="51"/>
      <c r="DA925" s="51"/>
      <c r="DB925" s="51"/>
      <c r="DC925" s="51"/>
      <c r="DD925" s="51"/>
      <c r="DE925" s="51"/>
      <c r="DF925" s="51"/>
      <c r="DG925" s="51"/>
    </row>
    <row r="926">
      <c r="A926" s="51"/>
      <c r="B926" s="136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51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51"/>
      <c r="BH926" s="51"/>
      <c r="BI926" s="51"/>
      <c r="BJ926" s="51"/>
      <c r="BK926" s="51"/>
      <c r="BL926" s="51"/>
      <c r="BM926" s="51"/>
      <c r="BN926" s="51"/>
      <c r="BO926" s="51"/>
      <c r="BP926" s="51"/>
      <c r="BQ926" s="51"/>
      <c r="BR926" s="51"/>
      <c r="BS926" s="51"/>
      <c r="BT926" s="51"/>
      <c r="BU926" s="51"/>
      <c r="BV926" s="51"/>
      <c r="BW926" s="51"/>
      <c r="BX926" s="51"/>
      <c r="BY926" s="51"/>
      <c r="BZ926" s="51"/>
      <c r="CA926" s="51"/>
      <c r="CB926" s="51"/>
      <c r="CC926" s="51"/>
      <c r="CD926" s="51"/>
      <c r="CE926" s="51"/>
      <c r="CF926" s="51"/>
      <c r="CG926" s="51"/>
      <c r="CH926" s="51"/>
      <c r="CI926" s="51"/>
      <c r="CJ926" s="51"/>
      <c r="CK926" s="51"/>
      <c r="CL926" s="51"/>
      <c r="CM926" s="51"/>
      <c r="CN926" s="51"/>
      <c r="CO926" s="51"/>
      <c r="CP926" s="51"/>
      <c r="CQ926" s="51"/>
      <c r="CR926" s="51"/>
      <c r="CS926" s="51"/>
      <c r="CT926" s="51"/>
      <c r="CU926" s="51"/>
      <c r="CV926" s="51"/>
      <c r="CW926" s="51"/>
      <c r="CX926" s="51"/>
      <c r="CY926" s="51"/>
      <c r="CZ926" s="51"/>
      <c r="DA926" s="51"/>
      <c r="DB926" s="51"/>
      <c r="DC926" s="51"/>
      <c r="DD926" s="51"/>
      <c r="DE926" s="51"/>
      <c r="DF926" s="51"/>
      <c r="DG926" s="51"/>
    </row>
    <row r="927">
      <c r="A927" s="51"/>
      <c r="B927" s="136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51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51"/>
      <c r="BH927" s="51"/>
      <c r="BI927" s="51"/>
      <c r="BJ927" s="51"/>
      <c r="BK927" s="51"/>
      <c r="BL927" s="51"/>
      <c r="BM927" s="51"/>
      <c r="BN927" s="51"/>
      <c r="BO927" s="51"/>
      <c r="BP927" s="51"/>
      <c r="BQ927" s="51"/>
      <c r="BR927" s="51"/>
      <c r="BS927" s="51"/>
      <c r="BT927" s="51"/>
      <c r="BU927" s="51"/>
      <c r="BV927" s="51"/>
      <c r="BW927" s="51"/>
      <c r="BX927" s="51"/>
      <c r="BY927" s="51"/>
      <c r="BZ927" s="51"/>
      <c r="CA927" s="51"/>
      <c r="CB927" s="51"/>
      <c r="CC927" s="51"/>
      <c r="CD927" s="51"/>
      <c r="CE927" s="51"/>
      <c r="CF927" s="51"/>
      <c r="CG927" s="51"/>
      <c r="CH927" s="51"/>
      <c r="CI927" s="51"/>
      <c r="CJ927" s="51"/>
      <c r="CK927" s="51"/>
      <c r="CL927" s="51"/>
      <c r="CM927" s="51"/>
      <c r="CN927" s="51"/>
      <c r="CO927" s="51"/>
      <c r="CP927" s="51"/>
      <c r="CQ927" s="51"/>
      <c r="CR927" s="51"/>
      <c r="CS927" s="51"/>
      <c r="CT927" s="51"/>
      <c r="CU927" s="51"/>
      <c r="CV927" s="51"/>
      <c r="CW927" s="51"/>
      <c r="CX927" s="51"/>
      <c r="CY927" s="51"/>
      <c r="CZ927" s="51"/>
      <c r="DA927" s="51"/>
      <c r="DB927" s="51"/>
      <c r="DC927" s="51"/>
      <c r="DD927" s="51"/>
      <c r="DE927" s="51"/>
      <c r="DF927" s="51"/>
      <c r="DG927" s="51"/>
    </row>
    <row r="928">
      <c r="A928" s="51"/>
      <c r="B928" s="136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51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51"/>
      <c r="BH928" s="51"/>
      <c r="BI928" s="51"/>
      <c r="BJ928" s="51"/>
      <c r="BK928" s="51"/>
      <c r="BL928" s="51"/>
      <c r="BM928" s="51"/>
      <c r="BN928" s="51"/>
      <c r="BO928" s="51"/>
      <c r="BP928" s="51"/>
      <c r="BQ928" s="51"/>
      <c r="BR928" s="51"/>
      <c r="BS928" s="51"/>
      <c r="BT928" s="51"/>
      <c r="BU928" s="51"/>
      <c r="BV928" s="51"/>
      <c r="BW928" s="51"/>
      <c r="BX928" s="51"/>
      <c r="BY928" s="51"/>
      <c r="BZ928" s="51"/>
      <c r="CA928" s="51"/>
      <c r="CB928" s="51"/>
      <c r="CC928" s="51"/>
      <c r="CD928" s="51"/>
      <c r="CE928" s="51"/>
      <c r="CF928" s="51"/>
      <c r="CG928" s="51"/>
      <c r="CH928" s="51"/>
      <c r="CI928" s="51"/>
      <c r="CJ928" s="51"/>
      <c r="CK928" s="51"/>
      <c r="CL928" s="51"/>
      <c r="CM928" s="51"/>
      <c r="CN928" s="51"/>
      <c r="CO928" s="51"/>
      <c r="CP928" s="51"/>
      <c r="CQ928" s="51"/>
      <c r="CR928" s="51"/>
      <c r="CS928" s="51"/>
      <c r="CT928" s="51"/>
      <c r="CU928" s="51"/>
      <c r="CV928" s="51"/>
      <c r="CW928" s="51"/>
      <c r="CX928" s="51"/>
      <c r="CY928" s="51"/>
      <c r="CZ928" s="51"/>
      <c r="DA928" s="51"/>
      <c r="DB928" s="51"/>
      <c r="DC928" s="51"/>
      <c r="DD928" s="51"/>
      <c r="DE928" s="51"/>
      <c r="DF928" s="51"/>
      <c r="DG928" s="51"/>
    </row>
    <row r="929">
      <c r="A929" s="51"/>
      <c r="B929" s="136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51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51"/>
      <c r="BH929" s="51"/>
      <c r="BI929" s="51"/>
      <c r="BJ929" s="51"/>
      <c r="BK929" s="51"/>
      <c r="BL929" s="51"/>
      <c r="BM929" s="51"/>
      <c r="BN929" s="51"/>
      <c r="BO929" s="51"/>
      <c r="BP929" s="51"/>
      <c r="BQ929" s="51"/>
      <c r="BR929" s="51"/>
      <c r="BS929" s="51"/>
      <c r="BT929" s="51"/>
      <c r="BU929" s="51"/>
      <c r="BV929" s="51"/>
      <c r="BW929" s="51"/>
      <c r="BX929" s="51"/>
      <c r="BY929" s="51"/>
      <c r="BZ929" s="51"/>
      <c r="CA929" s="51"/>
      <c r="CB929" s="51"/>
      <c r="CC929" s="51"/>
      <c r="CD929" s="51"/>
      <c r="CE929" s="51"/>
      <c r="CF929" s="51"/>
      <c r="CG929" s="51"/>
      <c r="CH929" s="51"/>
      <c r="CI929" s="51"/>
      <c r="CJ929" s="51"/>
      <c r="CK929" s="51"/>
      <c r="CL929" s="51"/>
      <c r="CM929" s="51"/>
      <c r="CN929" s="51"/>
      <c r="CO929" s="51"/>
      <c r="CP929" s="51"/>
      <c r="CQ929" s="51"/>
      <c r="CR929" s="51"/>
      <c r="CS929" s="51"/>
      <c r="CT929" s="51"/>
      <c r="CU929" s="51"/>
      <c r="CV929" s="51"/>
      <c r="CW929" s="51"/>
      <c r="CX929" s="51"/>
      <c r="CY929" s="51"/>
      <c r="CZ929" s="51"/>
      <c r="DA929" s="51"/>
      <c r="DB929" s="51"/>
      <c r="DC929" s="51"/>
      <c r="DD929" s="51"/>
      <c r="DE929" s="51"/>
      <c r="DF929" s="51"/>
      <c r="DG929" s="51"/>
    </row>
    <row r="930">
      <c r="A930" s="51"/>
      <c r="B930" s="136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51"/>
      <c r="BL930" s="51"/>
      <c r="BM930" s="51"/>
      <c r="BN930" s="51"/>
      <c r="BO930" s="51"/>
      <c r="BP930" s="51"/>
      <c r="BQ930" s="51"/>
      <c r="BR930" s="51"/>
      <c r="BS930" s="51"/>
      <c r="BT930" s="51"/>
      <c r="BU930" s="51"/>
      <c r="BV930" s="51"/>
      <c r="BW930" s="51"/>
      <c r="BX930" s="51"/>
      <c r="BY930" s="51"/>
      <c r="BZ930" s="51"/>
      <c r="CA930" s="51"/>
      <c r="CB930" s="51"/>
      <c r="CC930" s="51"/>
      <c r="CD930" s="51"/>
      <c r="CE930" s="51"/>
      <c r="CF930" s="51"/>
      <c r="CG930" s="51"/>
      <c r="CH930" s="51"/>
      <c r="CI930" s="51"/>
      <c r="CJ930" s="51"/>
      <c r="CK930" s="51"/>
      <c r="CL930" s="51"/>
      <c r="CM930" s="51"/>
      <c r="CN930" s="51"/>
      <c r="CO930" s="51"/>
      <c r="CP930" s="51"/>
      <c r="CQ930" s="51"/>
      <c r="CR930" s="51"/>
      <c r="CS930" s="51"/>
      <c r="CT930" s="51"/>
      <c r="CU930" s="51"/>
      <c r="CV930" s="51"/>
      <c r="CW930" s="51"/>
      <c r="CX930" s="51"/>
      <c r="CY930" s="51"/>
      <c r="CZ930" s="51"/>
      <c r="DA930" s="51"/>
      <c r="DB930" s="51"/>
      <c r="DC930" s="51"/>
      <c r="DD930" s="51"/>
      <c r="DE930" s="51"/>
      <c r="DF930" s="51"/>
      <c r="DG930" s="51"/>
    </row>
    <row r="931">
      <c r="A931" s="51"/>
      <c r="B931" s="136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1"/>
      <c r="BH931" s="51"/>
      <c r="BI931" s="51"/>
      <c r="BJ931" s="51"/>
      <c r="BK931" s="51"/>
      <c r="BL931" s="51"/>
      <c r="BM931" s="51"/>
      <c r="BN931" s="51"/>
      <c r="BO931" s="51"/>
      <c r="BP931" s="51"/>
      <c r="BQ931" s="51"/>
      <c r="BR931" s="51"/>
      <c r="BS931" s="51"/>
      <c r="BT931" s="51"/>
      <c r="BU931" s="51"/>
      <c r="BV931" s="51"/>
      <c r="BW931" s="51"/>
      <c r="BX931" s="51"/>
      <c r="BY931" s="51"/>
      <c r="BZ931" s="51"/>
      <c r="CA931" s="51"/>
      <c r="CB931" s="51"/>
      <c r="CC931" s="51"/>
      <c r="CD931" s="51"/>
      <c r="CE931" s="51"/>
      <c r="CF931" s="51"/>
      <c r="CG931" s="51"/>
      <c r="CH931" s="51"/>
      <c r="CI931" s="51"/>
      <c r="CJ931" s="51"/>
      <c r="CK931" s="51"/>
      <c r="CL931" s="51"/>
      <c r="CM931" s="51"/>
      <c r="CN931" s="51"/>
      <c r="CO931" s="51"/>
      <c r="CP931" s="51"/>
      <c r="CQ931" s="51"/>
      <c r="CR931" s="51"/>
      <c r="CS931" s="51"/>
      <c r="CT931" s="51"/>
      <c r="CU931" s="51"/>
      <c r="CV931" s="51"/>
      <c r="CW931" s="51"/>
      <c r="CX931" s="51"/>
      <c r="CY931" s="51"/>
      <c r="CZ931" s="51"/>
      <c r="DA931" s="51"/>
      <c r="DB931" s="51"/>
      <c r="DC931" s="51"/>
      <c r="DD931" s="51"/>
      <c r="DE931" s="51"/>
      <c r="DF931" s="51"/>
      <c r="DG931" s="51"/>
    </row>
    <row r="932">
      <c r="A932" s="51"/>
      <c r="B932" s="136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51"/>
      <c r="BH932" s="51"/>
      <c r="BI932" s="51"/>
      <c r="BJ932" s="51"/>
      <c r="BK932" s="51"/>
      <c r="BL932" s="51"/>
      <c r="BM932" s="51"/>
      <c r="BN932" s="51"/>
      <c r="BO932" s="51"/>
      <c r="BP932" s="51"/>
      <c r="BQ932" s="51"/>
      <c r="BR932" s="51"/>
      <c r="BS932" s="51"/>
      <c r="BT932" s="51"/>
      <c r="BU932" s="51"/>
      <c r="BV932" s="51"/>
      <c r="BW932" s="51"/>
      <c r="BX932" s="51"/>
      <c r="BY932" s="51"/>
      <c r="BZ932" s="51"/>
      <c r="CA932" s="51"/>
      <c r="CB932" s="51"/>
      <c r="CC932" s="51"/>
      <c r="CD932" s="51"/>
      <c r="CE932" s="51"/>
      <c r="CF932" s="51"/>
      <c r="CG932" s="51"/>
      <c r="CH932" s="51"/>
      <c r="CI932" s="51"/>
      <c r="CJ932" s="51"/>
      <c r="CK932" s="51"/>
      <c r="CL932" s="51"/>
      <c r="CM932" s="51"/>
      <c r="CN932" s="51"/>
      <c r="CO932" s="51"/>
      <c r="CP932" s="51"/>
      <c r="CQ932" s="51"/>
      <c r="CR932" s="51"/>
      <c r="CS932" s="51"/>
      <c r="CT932" s="51"/>
      <c r="CU932" s="51"/>
      <c r="CV932" s="51"/>
      <c r="CW932" s="51"/>
      <c r="CX932" s="51"/>
      <c r="CY932" s="51"/>
      <c r="CZ932" s="51"/>
      <c r="DA932" s="51"/>
      <c r="DB932" s="51"/>
      <c r="DC932" s="51"/>
      <c r="DD932" s="51"/>
      <c r="DE932" s="51"/>
      <c r="DF932" s="51"/>
      <c r="DG932" s="51"/>
    </row>
    <row r="933">
      <c r="A933" s="51"/>
      <c r="B933" s="136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51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51"/>
      <c r="BH933" s="51"/>
      <c r="BI933" s="51"/>
      <c r="BJ933" s="51"/>
      <c r="BK933" s="51"/>
      <c r="BL933" s="51"/>
      <c r="BM933" s="51"/>
      <c r="BN933" s="51"/>
      <c r="BO933" s="51"/>
      <c r="BP933" s="51"/>
      <c r="BQ933" s="51"/>
      <c r="BR933" s="51"/>
      <c r="BS933" s="51"/>
      <c r="BT933" s="51"/>
      <c r="BU933" s="51"/>
      <c r="BV933" s="51"/>
      <c r="BW933" s="51"/>
      <c r="BX933" s="51"/>
      <c r="BY933" s="51"/>
      <c r="BZ933" s="51"/>
      <c r="CA933" s="51"/>
      <c r="CB933" s="51"/>
      <c r="CC933" s="51"/>
      <c r="CD933" s="51"/>
      <c r="CE933" s="51"/>
      <c r="CF933" s="51"/>
      <c r="CG933" s="51"/>
      <c r="CH933" s="51"/>
      <c r="CI933" s="51"/>
      <c r="CJ933" s="51"/>
      <c r="CK933" s="51"/>
      <c r="CL933" s="51"/>
      <c r="CM933" s="51"/>
      <c r="CN933" s="51"/>
      <c r="CO933" s="51"/>
      <c r="CP933" s="51"/>
      <c r="CQ933" s="51"/>
      <c r="CR933" s="51"/>
      <c r="CS933" s="51"/>
      <c r="CT933" s="51"/>
      <c r="CU933" s="51"/>
      <c r="CV933" s="51"/>
      <c r="CW933" s="51"/>
      <c r="CX933" s="51"/>
      <c r="CY933" s="51"/>
      <c r="CZ933" s="51"/>
      <c r="DA933" s="51"/>
      <c r="DB933" s="51"/>
      <c r="DC933" s="51"/>
      <c r="DD933" s="51"/>
      <c r="DE933" s="51"/>
      <c r="DF933" s="51"/>
      <c r="DG933" s="51"/>
    </row>
    <row r="934">
      <c r="A934" s="51"/>
      <c r="B934" s="136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51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51"/>
      <c r="BH934" s="51"/>
      <c r="BI934" s="51"/>
      <c r="BJ934" s="51"/>
      <c r="BK934" s="51"/>
      <c r="BL934" s="51"/>
      <c r="BM934" s="51"/>
      <c r="BN934" s="51"/>
      <c r="BO934" s="51"/>
      <c r="BP934" s="51"/>
      <c r="BQ934" s="51"/>
      <c r="BR934" s="51"/>
      <c r="BS934" s="51"/>
      <c r="BT934" s="51"/>
      <c r="BU934" s="51"/>
      <c r="BV934" s="51"/>
      <c r="BW934" s="51"/>
      <c r="BX934" s="51"/>
      <c r="BY934" s="51"/>
      <c r="BZ934" s="51"/>
      <c r="CA934" s="51"/>
      <c r="CB934" s="51"/>
      <c r="CC934" s="51"/>
      <c r="CD934" s="51"/>
      <c r="CE934" s="51"/>
      <c r="CF934" s="51"/>
      <c r="CG934" s="51"/>
      <c r="CH934" s="51"/>
      <c r="CI934" s="51"/>
      <c r="CJ934" s="51"/>
      <c r="CK934" s="51"/>
      <c r="CL934" s="51"/>
      <c r="CM934" s="51"/>
      <c r="CN934" s="51"/>
      <c r="CO934" s="51"/>
      <c r="CP934" s="51"/>
      <c r="CQ934" s="51"/>
      <c r="CR934" s="51"/>
      <c r="CS934" s="51"/>
      <c r="CT934" s="51"/>
      <c r="CU934" s="51"/>
      <c r="CV934" s="51"/>
      <c r="CW934" s="51"/>
      <c r="CX934" s="51"/>
      <c r="CY934" s="51"/>
      <c r="CZ934" s="51"/>
      <c r="DA934" s="51"/>
      <c r="DB934" s="51"/>
      <c r="DC934" s="51"/>
      <c r="DD934" s="51"/>
      <c r="DE934" s="51"/>
      <c r="DF934" s="51"/>
      <c r="DG934" s="51"/>
    </row>
    <row r="935">
      <c r="A935" s="51"/>
      <c r="B935" s="136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51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51"/>
      <c r="BH935" s="51"/>
      <c r="BI935" s="51"/>
      <c r="BJ935" s="51"/>
      <c r="BK935" s="51"/>
      <c r="BL935" s="51"/>
      <c r="BM935" s="51"/>
      <c r="BN935" s="51"/>
      <c r="BO935" s="51"/>
      <c r="BP935" s="51"/>
      <c r="BQ935" s="51"/>
      <c r="BR935" s="51"/>
      <c r="BS935" s="51"/>
      <c r="BT935" s="51"/>
      <c r="BU935" s="51"/>
      <c r="BV935" s="51"/>
      <c r="BW935" s="51"/>
      <c r="BX935" s="51"/>
      <c r="BY935" s="51"/>
      <c r="BZ935" s="51"/>
      <c r="CA935" s="51"/>
      <c r="CB935" s="51"/>
      <c r="CC935" s="51"/>
      <c r="CD935" s="51"/>
      <c r="CE935" s="51"/>
      <c r="CF935" s="51"/>
      <c r="CG935" s="51"/>
      <c r="CH935" s="51"/>
      <c r="CI935" s="51"/>
      <c r="CJ935" s="51"/>
      <c r="CK935" s="51"/>
      <c r="CL935" s="51"/>
      <c r="CM935" s="51"/>
      <c r="CN935" s="51"/>
      <c r="CO935" s="51"/>
      <c r="CP935" s="51"/>
      <c r="CQ935" s="51"/>
      <c r="CR935" s="51"/>
      <c r="CS935" s="51"/>
      <c r="CT935" s="51"/>
      <c r="CU935" s="51"/>
      <c r="CV935" s="51"/>
      <c r="CW935" s="51"/>
      <c r="CX935" s="51"/>
      <c r="CY935" s="51"/>
      <c r="CZ935" s="51"/>
      <c r="DA935" s="51"/>
      <c r="DB935" s="51"/>
      <c r="DC935" s="51"/>
      <c r="DD935" s="51"/>
      <c r="DE935" s="51"/>
      <c r="DF935" s="51"/>
      <c r="DG935" s="51"/>
    </row>
    <row r="936">
      <c r="A936" s="51"/>
      <c r="B936" s="136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51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51"/>
      <c r="BH936" s="51"/>
      <c r="BI936" s="51"/>
      <c r="BJ936" s="51"/>
      <c r="BK936" s="51"/>
      <c r="BL936" s="51"/>
      <c r="BM936" s="51"/>
      <c r="BN936" s="51"/>
      <c r="BO936" s="51"/>
      <c r="BP936" s="51"/>
      <c r="BQ936" s="51"/>
      <c r="BR936" s="51"/>
      <c r="BS936" s="51"/>
      <c r="BT936" s="51"/>
      <c r="BU936" s="51"/>
      <c r="BV936" s="51"/>
      <c r="BW936" s="51"/>
      <c r="BX936" s="51"/>
      <c r="BY936" s="51"/>
      <c r="BZ936" s="51"/>
      <c r="CA936" s="51"/>
      <c r="CB936" s="51"/>
      <c r="CC936" s="51"/>
      <c r="CD936" s="51"/>
      <c r="CE936" s="51"/>
      <c r="CF936" s="51"/>
      <c r="CG936" s="51"/>
      <c r="CH936" s="51"/>
      <c r="CI936" s="51"/>
      <c r="CJ936" s="51"/>
      <c r="CK936" s="51"/>
      <c r="CL936" s="51"/>
      <c r="CM936" s="51"/>
      <c r="CN936" s="51"/>
      <c r="CO936" s="51"/>
      <c r="CP936" s="51"/>
      <c r="CQ936" s="51"/>
      <c r="CR936" s="51"/>
      <c r="CS936" s="51"/>
      <c r="CT936" s="51"/>
      <c r="CU936" s="51"/>
      <c r="CV936" s="51"/>
      <c r="CW936" s="51"/>
      <c r="CX936" s="51"/>
      <c r="CY936" s="51"/>
      <c r="CZ936" s="51"/>
      <c r="DA936" s="51"/>
      <c r="DB936" s="51"/>
      <c r="DC936" s="51"/>
      <c r="DD936" s="51"/>
      <c r="DE936" s="51"/>
      <c r="DF936" s="51"/>
      <c r="DG936" s="51"/>
    </row>
    <row r="937">
      <c r="A937" s="51"/>
      <c r="B937" s="136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51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51"/>
      <c r="BH937" s="51"/>
      <c r="BI937" s="51"/>
      <c r="BJ937" s="51"/>
      <c r="BK937" s="51"/>
      <c r="BL937" s="51"/>
      <c r="BM937" s="51"/>
      <c r="BN937" s="51"/>
      <c r="BO937" s="51"/>
      <c r="BP937" s="51"/>
      <c r="BQ937" s="51"/>
      <c r="BR937" s="51"/>
      <c r="BS937" s="51"/>
      <c r="BT937" s="51"/>
      <c r="BU937" s="51"/>
      <c r="BV937" s="51"/>
      <c r="BW937" s="51"/>
      <c r="BX937" s="51"/>
      <c r="BY937" s="51"/>
      <c r="BZ937" s="51"/>
      <c r="CA937" s="51"/>
      <c r="CB937" s="51"/>
      <c r="CC937" s="51"/>
      <c r="CD937" s="51"/>
      <c r="CE937" s="51"/>
      <c r="CF937" s="51"/>
      <c r="CG937" s="51"/>
      <c r="CH937" s="51"/>
      <c r="CI937" s="51"/>
      <c r="CJ937" s="51"/>
      <c r="CK937" s="51"/>
      <c r="CL937" s="51"/>
      <c r="CM937" s="51"/>
      <c r="CN937" s="51"/>
      <c r="CO937" s="51"/>
      <c r="CP937" s="51"/>
      <c r="CQ937" s="51"/>
      <c r="CR937" s="51"/>
      <c r="CS937" s="51"/>
      <c r="CT937" s="51"/>
      <c r="CU937" s="51"/>
      <c r="CV937" s="51"/>
      <c r="CW937" s="51"/>
      <c r="CX937" s="51"/>
      <c r="CY937" s="51"/>
      <c r="CZ937" s="51"/>
      <c r="DA937" s="51"/>
      <c r="DB937" s="51"/>
      <c r="DC937" s="51"/>
      <c r="DD937" s="51"/>
      <c r="DE937" s="51"/>
      <c r="DF937" s="51"/>
      <c r="DG937" s="51"/>
    </row>
    <row r="938">
      <c r="A938" s="51"/>
      <c r="B938" s="136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51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51"/>
      <c r="BH938" s="51"/>
      <c r="BI938" s="51"/>
      <c r="BJ938" s="51"/>
      <c r="BK938" s="51"/>
      <c r="BL938" s="51"/>
      <c r="BM938" s="51"/>
      <c r="BN938" s="51"/>
      <c r="BO938" s="51"/>
      <c r="BP938" s="51"/>
      <c r="BQ938" s="51"/>
      <c r="BR938" s="51"/>
      <c r="BS938" s="51"/>
      <c r="BT938" s="51"/>
      <c r="BU938" s="51"/>
      <c r="BV938" s="51"/>
      <c r="BW938" s="51"/>
      <c r="BX938" s="51"/>
      <c r="BY938" s="51"/>
      <c r="BZ938" s="51"/>
      <c r="CA938" s="51"/>
      <c r="CB938" s="51"/>
      <c r="CC938" s="51"/>
      <c r="CD938" s="51"/>
      <c r="CE938" s="51"/>
      <c r="CF938" s="51"/>
      <c r="CG938" s="51"/>
      <c r="CH938" s="51"/>
      <c r="CI938" s="51"/>
      <c r="CJ938" s="51"/>
      <c r="CK938" s="51"/>
      <c r="CL938" s="51"/>
      <c r="CM938" s="51"/>
      <c r="CN938" s="51"/>
      <c r="CO938" s="51"/>
      <c r="CP938" s="51"/>
      <c r="CQ938" s="51"/>
      <c r="CR938" s="51"/>
      <c r="CS938" s="51"/>
      <c r="CT938" s="51"/>
      <c r="CU938" s="51"/>
      <c r="CV938" s="51"/>
      <c r="CW938" s="51"/>
      <c r="CX938" s="51"/>
      <c r="CY938" s="51"/>
      <c r="CZ938" s="51"/>
      <c r="DA938" s="51"/>
      <c r="DB938" s="51"/>
      <c r="DC938" s="51"/>
      <c r="DD938" s="51"/>
      <c r="DE938" s="51"/>
      <c r="DF938" s="51"/>
      <c r="DG938" s="51"/>
    </row>
    <row r="939">
      <c r="A939" s="51"/>
      <c r="B939" s="136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1"/>
      <c r="BH939" s="51"/>
      <c r="BI939" s="51"/>
      <c r="BJ939" s="51"/>
      <c r="BK939" s="51"/>
      <c r="BL939" s="51"/>
      <c r="BM939" s="51"/>
      <c r="BN939" s="51"/>
      <c r="BO939" s="51"/>
      <c r="BP939" s="51"/>
      <c r="BQ939" s="51"/>
      <c r="BR939" s="51"/>
      <c r="BS939" s="51"/>
      <c r="BT939" s="51"/>
      <c r="BU939" s="51"/>
      <c r="BV939" s="51"/>
      <c r="BW939" s="51"/>
      <c r="BX939" s="51"/>
      <c r="BY939" s="51"/>
      <c r="BZ939" s="51"/>
      <c r="CA939" s="51"/>
      <c r="CB939" s="51"/>
      <c r="CC939" s="51"/>
      <c r="CD939" s="51"/>
      <c r="CE939" s="51"/>
      <c r="CF939" s="51"/>
      <c r="CG939" s="51"/>
      <c r="CH939" s="51"/>
      <c r="CI939" s="51"/>
      <c r="CJ939" s="51"/>
      <c r="CK939" s="51"/>
      <c r="CL939" s="51"/>
      <c r="CM939" s="51"/>
      <c r="CN939" s="51"/>
      <c r="CO939" s="51"/>
      <c r="CP939" s="51"/>
      <c r="CQ939" s="51"/>
      <c r="CR939" s="51"/>
      <c r="CS939" s="51"/>
      <c r="CT939" s="51"/>
      <c r="CU939" s="51"/>
      <c r="CV939" s="51"/>
      <c r="CW939" s="51"/>
      <c r="CX939" s="51"/>
      <c r="CY939" s="51"/>
      <c r="CZ939" s="51"/>
      <c r="DA939" s="51"/>
      <c r="DB939" s="51"/>
      <c r="DC939" s="51"/>
      <c r="DD939" s="51"/>
      <c r="DE939" s="51"/>
      <c r="DF939" s="51"/>
      <c r="DG939" s="51"/>
    </row>
    <row r="940">
      <c r="A940" s="51"/>
      <c r="B940" s="136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1"/>
      <c r="BH940" s="51"/>
      <c r="BI940" s="51"/>
      <c r="BJ940" s="51"/>
      <c r="BK940" s="51"/>
      <c r="BL940" s="51"/>
      <c r="BM940" s="51"/>
      <c r="BN940" s="51"/>
      <c r="BO940" s="51"/>
      <c r="BP940" s="51"/>
      <c r="BQ940" s="51"/>
      <c r="BR940" s="51"/>
      <c r="BS940" s="51"/>
      <c r="BT940" s="51"/>
      <c r="BU940" s="51"/>
      <c r="BV940" s="51"/>
      <c r="BW940" s="51"/>
      <c r="BX940" s="51"/>
      <c r="BY940" s="51"/>
      <c r="BZ940" s="51"/>
      <c r="CA940" s="51"/>
      <c r="CB940" s="51"/>
      <c r="CC940" s="51"/>
      <c r="CD940" s="51"/>
      <c r="CE940" s="51"/>
      <c r="CF940" s="51"/>
      <c r="CG940" s="51"/>
      <c r="CH940" s="51"/>
      <c r="CI940" s="51"/>
      <c r="CJ940" s="51"/>
      <c r="CK940" s="51"/>
      <c r="CL940" s="51"/>
      <c r="CM940" s="51"/>
      <c r="CN940" s="51"/>
      <c r="CO940" s="51"/>
      <c r="CP940" s="51"/>
      <c r="CQ940" s="51"/>
      <c r="CR940" s="51"/>
      <c r="CS940" s="51"/>
      <c r="CT940" s="51"/>
      <c r="CU940" s="51"/>
      <c r="CV940" s="51"/>
      <c r="CW940" s="51"/>
      <c r="CX940" s="51"/>
      <c r="CY940" s="51"/>
      <c r="CZ940" s="51"/>
      <c r="DA940" s="51"/>
      <c r="DB940" s="51"/>
      <c r="DC940" s="51"/>
      <c r="DD940" s="51"/>
      <c r="DE940" s="51"/>
      <c r="DF940" s="51"/>
      <c r="DG940" s="51"/>
    </row>
    <row r="941">
      <c r="A941" s="51"/>
      <c r="B941" s="136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1"/>
      <c r="BH941" s="51"/>
      <c r="BI941" s="51"/>
      <c r="BJ941" s="51"/>
      <c r="BK941" s="51"/>
      <c r="BL941" s="51"/>
      <c r="BM941" s="51"/>
      <c r="BN941" s="51"/>
      <c r="BO941" s="51"/>
      <c r="BP941" s="51"/>
      <c r="BQ941" s="51"/>
      <c r="BR941" s="51"/>
      <c r="BS941" s="51"/>
      <c r="BT941" s="51"/>
      <c r="BU941" s="51"/>
      <c r="BV941" s="51"/>
      <c r="BW941" s="51"/>
      <c r="BX941" s="51"/>
      <c r="BY941" s="51"/>
      <c r="BZ941" s="51"/>
      <c r="CA941" s="51"/>
      <c r="CB941" s="51"/>
      <c r="CC941" s="51"/>
      <c r="CD941" s="51"/>
      <c r="CE941" s="51"/>
      <c r="CF941" s="51"/>
      <c r="CG941" s="51"/>
      <c r="CH941" s="51"/>
      <c r="CI941" s="51"/>
      <c r="CJ941" s="51"/>
      <c r="CK941" s="51"/>
      <c r="CL941" s="51"/>
      <c r="CM941" s="51"/>
      <c r="CN941" s="51"/>
      <c r="CO941" s="51"/>
      <c r="CP941" s="51"/>
      <c r="CQ941" s="51"/>
      <c r="CR941" s="51"/>
      <c r="CS941" s="51"/>
      <c r="CT941" s="51"/>
      <c r="CU941" s="51"/>
      <c r="CV941" s="51"/>
      <c r="CW941" s="51"/>
      <c r="CX941" s="51"/>
      <c r="CY941" s="51"/>
      <c r="CZ941" s="51"/>
      <c r="DA941" s="51"/>
      <c r="DB941" s="51"/>
      <c r="DC941" s="51"/>
      <c r="DD941" s="51"/>
      <c r="DE941" s="51"/>
      <c r="DF941" s="51"/>
      <c r="DG941" s="51"/>
    </row>
    <row r="942">
      <c r="A942" s="51"/>
      <c r="B942" s="136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  <c r="BK942" s="51"/>
      <c r="BL942" s="51"/>
      <c r="BM942" s="51"/>
      <c r="BN942" s="51"/>
      <c r="BO942" s="51"/>
      <c r="BP942" s="51"/>
      <c r="BQ942" s="51"/>
      <c r="BR942" s="51"/>
      <c r="BS942" s="51"/>
      <c r="BT942" s="51"/>
      <c r="BU942" s="51"/>
      <c r="BV942" s="51"/>
      <c r="BW942" s="51"/>
      <c r="BX942" s="51"/>
      <c r="BY942" s="51"/>
      <c r="BZ942" s="51"/>
      <c r="CA942" s="51"/>
      <c r="CB942" s="51"/>
      <c r="CC942" s="51"/>
      <c r="CD942" s="51"/>
      <c r="CE942" s="51"/>
      <c r="CF942" s="51"/>
      <c r="CG942" s="51"/>
      <c r="CH942" s="51"/>
      <c r="CI942" s="51"/>
      <c r="CJ942" s="51"/>
      <c r="CK942" s="51"/>
      <c r="CL942" s="51"/>
      <c r="CM942" s="51"/>
      <c r="CN942" s="51"/>
      <c r="CO942" s="51"/>
      <c r="CP942" s="51"/>
      <c r="CQ942" s="51"/>
      <c r="CR942" s="51"/>
      <c r="CS942" s="51"/>
      <c r="CT942" s="51"/>
      <c r="CU942" s="51"/>
      <c r="CV942" s="51"/>
      <c r="CW942" s="51"/>
      <c r="CX942" s="51"/>
      <c r="CY942" s="51"/>
      <c r="CZ942" s="51"/>
      <c r="DA942" s="51"/>
      <c r="DB942" s="51"/>
      <c r="DC942" s="51"/>
      <c r="DD942" s="51"/>
      <c r="DE942" s="51"/>
      <c r="DF942" s="51"/>
      <c r="DG942" s="51"/>
    </row>
    <row r="943">
      <c r="A943" s="51"/>
      <c r="B943" s="136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  <c r="BK943" s="51"/>
      <c r="BL943" s="51"/>
      <c r="BM943" s="51"/>
      <c r="BN943" s="51"/>
      <c r="BO943" s="51"/>
      <c r="BP943" s="51"/>
      <c r="BQ943" s="51"/>
      <c r="BR943" s="51"/>
      <c r="BS943" s="51"/>
      <c r="BT943" s="51"/>
      <c r="BU943" s="51"/>
      <c r="BV943" s="51"/>
      <c r="BW943" s="51"/>
      <c r="BX943" s="51"/>
      <c r="BY943" s="51"/>
      <c r="BZ943" s="51"/>
      <c r="CA943" s="51"/>
      <c r="CB943" s="51"/>
      <c r="CC943" s="51"/>
      <c r="CD943" s="51"/>
      <c r="CE943" s="51"/>
      <c r="CF943" s="51"/>
      <c r="CG943" s="51"/>
      <c r="CH943" s="51"/>
      <c r="CI943" s="51"/>
      <c r="CJ943" s="51"/>
      <c r="CK943" s="51"/>
      <c r="CL943" s="51"/>
      <c r="CM943" s="51"/>
      <c r="CN943" s="51"/>
      <c r="CO943" s="51"/>
      <c r="CP943" s="51"/>
      <c r="CQ943" s="51"/>
      <c r="CR943" s="51"/>
      <c r="CS943" s="51"/>
      <c r="CT943" s="51"/>
      <c r="CU943" s="51"/>
      <c r="CV943" s="51"/>
      <c r="CW943" s="51"/>
      <c r="CX943" s="51"/>
      <c r="CY943" s="51"/>
      <c r="CZ943" s="51"/>
      <c r="DA943" s="51"/>
      <c r="DB943" s="51"/>
      <c r="DC943" s="51"/>
      <c r="DD943" s="51"/>
      <c r="DE943" s="51"/>
      <c r="DF943" s="51"/>
      <c r="DG943" s="51"/>
    </row>
    <row r="944">
      <c r="A944" s="51"/>
      <c r="B944" s="136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  <c r="BK944" s="51"/>
      <c r="BL944" s="51"/>
      <c r="BM944" s="51"/>
      <c r="BN944" s="51"/>
      <c r="BO944" s="51"/>
      <c r="BP944" s="51"/>
      <c r="BQ944" s="51"/>
      <c r="BR944" s="51"/>
      <c r="BS944" s="51"/>
      <c r="BT944" s="51"/>
      <c r="BU944" s="51"/>
      <c r="BV944" s="51"/>
      <c r="BW944" s="51"/>
      <c r="BX944" s="51"/>
      <c r="BY944" s="51"/>
      <c r="BZ944" s="51"/>
      <c r="CA944" s="51"/>
      <c r="CB944" s="51"/>
      <c r="CC944" s="51"/>
      <c r="CD944" s="51"/>
      <c r="CE944" s="51"/>
      <c r="CF944" s="51"/>
      <c r="CG944" s="51"/>
      <c r="CH944" s="51"/>
      <c r="CI944" s="51"/>
      <c r="CJ944" s="51"/>
      <c r="CK944" s="51"/>
      <c r="CL944" s="51"/>
      <c r="CM944" s="51"/>
      <c r="CN944" s="51"/>
      <c r="CO944" s="51"/>
      <c r="CP944" s="51"/>
      <c r="CQ944" s="51"/>
      <c r="CR944" s="51"/>
      <c r="CS944" s="51"/>
      <c r="CT944" s="51"/>
      <c r="CU944" s="51"/>
      <c r="CV944" s="51"/>
      <c r="CW944" s="51"/>
      <c r="CX944" s="51"/>
      <c r="CY944" s="51"/>
      <c r="CZ944" s="51"/>
      <c r="DA944" s="51"/>
      <c r="DB944" s="51"/>
      <c r="DC944" s="51"/>
      <c r="DD944" s="51"/>
      <c r="DE944" s="51"/>
      <c r="DF944" s="51"/>
      <c r="DG944" s="51"/>
    </row>
    <row r="945">
      <c r="A945" s="51"/>
      <c r="B945" s="136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  <c r="BK945" s="51"/>
      <c r="BL945" s="51"/>
      <c r="BM945" s="51"/>
      <c r="BN945" s="51"/>
      <c r="BO945" s="51"/>
      <c r="BP945" s="51"/>
      <c r="BQ945" s="51"/>
      <c r="BR945" s="51"/>
      <c r="BS945" s="51"/>
      <c r="BT945" s="51"/>
      <c r="BU945" s="51"/>
      <c r="BV945" s="51"/>
      <c r="BW945" s="51"/>
      <c r="BX945" s="51"/>
      <c r="BY945" s="51"/>
      <c r="BZ945" s="51"/>
      <c r="CA945" s="51"/>
      <c r="CB945" s="51"/>
      <c r="CC945" s="51"/>
      <c r="CD945" s="51"/>
      <c r="CE945" s="51"/>
      <c r="CF945" s="51"/>
      <c r="CG945" s="51"/>
      <c r="CH945" s="51"/>
      <c r="CI945" s="51"/>
      <c r="CJ945" s="51"/>
      <c r="CK945" s="51"/>
      <c r="CL945" s="51"/>
      <c r="CM945" s="51"/>
      <c r="CN945" s="51"/>
      <c r="CO945" s="51"/>
      <c r="CP945" s="51"/>
      <c r="CQ945" s="51"/>
      <c r="CR945" s="51"/>
      <c r="CS945" s="51"/>
      <c r="CT945" s="51"/>
      <c r="CU945" s="51"/>
      <c r="CV945" s="51"/>
      <c r="CW945" s="51"/>
      <c r="CX945" s="51"/>
      <c r="CY945" s="51"/>
      <c r="CZ945" s="51"/>
      <c r="DA945" s="51"/>
      <c r="DB945" s="51"/>
      <c r="DC945" s="51"/>
      <c r="DD945" s="51"/>
      <c r="DE945" s="51"/>
      <c r="DF945" s="51"/>
      <c r="DG945" s="51"/>
    </row>
    <row r="946">
      <c r="A946" s="51"/>
      <c r="B946" s="136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  <c r="BK946" s="51"/>
      <c r="BL946" s="51"/>
      <c r="BM946" s="51"/>
      <c r="BN946" s="51"/>
      <c r="BO946" s="51"/>
      <c r="BP946" s="51"/>
      <c r="BQ946" s="51"/>
      <c r="BR946" s="51"/>
      <c r="BS946" s="51"/>
      <c r="BT946" s="51"/>
      <c r="BU946" s="51"/>
      <c r="BV946" s="51"/>
      <c r="BW946" s="51"/>
      <c r="BX946" s="51"/>
      <c r="BY946" s="51"/>
      <c r="BZ946" s="51"/>
      <c r="CA946" s="51"/>
      <c r="CB946" s="51"/>
      <c r="CC946" s="51"/>
      <c r="CD946" s="51"/>
      <c r="CE946" s="51"/>
      <c r="CF946" s="51"/>
      <c r="CG946" s="51"/>
      <c r="CH946" s="51"/>
      <c r="CI946" s="51"/>
      <c r="CJ946" s="51"/>
      <c r="CK946" s="51"/>
      <c r="CL946" s="51"/>
      <c r="CM946" s="51"/>
      <c r="CN946" s="51"/>
      <c r="CO946" s="51"/>
      <c r="CP946" s="51"/>
      <c r="CQ946" s="51"/>
      <c r="CR946" s="51"/>
      <c r="CS946" s="51"/>
      <c r="CT946" s="51"/>
      <c r="CU946" s="51"/>
      <c r="CV946" s="51"/>
      <c r="CW946" s="51"/>
      <c r="CX946" s="51"/>
      <c r="CY946" s="51"/>
      <c r="CZ946" s="51"/>
      <c r="DA946" s="51"/>
      <c r="DB946" s="51"/>
      <c r="DC946" s="51"/>
      <c r="DD946" s="51"/>
      <c r="DE946" s="51"/>
      <c r="DF946" s="51"/>
      <c r="DG946" s="51"/>
    </row>
    <row r="947">
      <c r="A947" s="51"/>
      <c r="B947" s="136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  <c r="BK947" s="51"/>
      <c r="BL947" s="51"/>
      <c r="BM947" s="51"/>
      <c r="BN947" s="51"/>
      <c r="BO947" s="51"/>
      <c r="BP947" s="51"/>
      <c r="BQ947" s="51"/>
      <c r="BR947" s="51"/>
      <c r="BS947" s="51"/>
      <c r="BT947" s="51"/>
      <c r="BU947" s="51"/>
      <c r="BV947" s="51"/>
      <c r="BW947" s="51"/>
      <c r="BX947" s="51"/>
      <c r="BY947" s="51"/>
      <c r="BZ947" s="51"/>
      <c r="CA947" s="51"/>
      <c r="CB947" s="51"/>
      <c r="CC947" s="51"/>
      <c r="CD947" s="51"/>
      <c r="CE947" s="51"/>
      <c r="CF947" s="51"/>
      <c r="CG947" s="51"/>
      <c r="CH947" s="51"/>
      <c r="CI947" s="51"/>
      <c r="CJ947" s="51"/>
      <c r="CK947" s="51"/>
      <c r="CL947" s="51"/>
      <c r="CM947" s="51"/>
      <c r="CN947" s="51"/>
      <c r="CO947" s="51"/>
      <c r="CP947" s="51"/>
      <c r="CQ947" s="51"/>
      <c r="CR947" s="51"/>
      <c r="CS947" s="51"/>
      <c r="CT947" s="51"/>
      <c r="CU947" s="51"/>
      <c r="CV947" s="51"/>
      <c r="CW947" s="51"/>
      <c r="CX947" s="51"/>
      <c r="CY947" s="51"/>
      <c r="CZ947" s="51"/>
      <c r="DA947" s="51"/>
      <c r="DB947" s="51"/>
      <c r="DC947" s="51"/>
      <c r="DD947" s="51"/>
      <c r="DE947" s="51"/>
      <c r="DF947" s="51"/>
      <c r="DG947" s="51"/>
    </row>
    <row r="948">
      <c r="A948" s="51"/>
      <c r="B948" s="136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  <c r="BK948" s="51"/>
      <c r="BL948" s="51"/>
      <c r="BM948" s="51"/>
      <c r="BN948" s="51"/>
      <c r="BO948" s="51"/>
      <c r="BP948" s="51"/>
      <c r="BQ948" s="51"/>
      <c r="BR948" s="51"/>
      <c r="BS948" s="51"/>
      <c r="BT948" s="51"/>
      <c r="BU948" s="51"/>
      <c r="BV948" s="51"/>
      <c r="BW948" s="51"/>
      <c r="BX948" s="51"/>
      <c r="BY948" s="51"/>
      <c r="BZ948" s="51"/>
      <c r="CA948" s="51"/>
      <c r="CB948" s="51"/>
      <c r="CC948" s="51"/>
      <c r="CD948" s="51"/>
      <c r="CE948" s="51"/>
      <c r="CF948" s="51"/>
      <c r="CG948" s="51"/>
      <c r="CH948" s="51"/>
      <c r="CI948" s="51"/>
      <c r="CJ948" s="51"/>
      <c r="CK948" s="51"/>
      <c r="CL948" s="51"/>
      <c r="CM948" s="51"/>
      <c r="CN948" s="51"/>
      <c r="CO948" s="51"/>
      <c r="CP948" s="51"/>
      <c r="CQ948" s="51"/>
      <c r="CR948" s="51"/>
      <c r="CS948" s="51"/>
      <c r="CT948" s="51"/>
      <c r="CU948" s="51"/>
      <c r="CV948" s="51"/>
      <c r="CW948" s="51"/>
      <c r="CX948" s="51"/>
      <c r="CY948" s="51"/>
      <c r="CZ948" s="51"/>
      <c r="DA948" s="51"/>
      <c r="DB948" s="51"/>
      <c r="DC948" s="51"/>
      <c r="DD948" s="51"/>
      <c r="DE948" s="51"/>
      <c r="DF948" s="51"/>
      <c r="DG948" s="51"/>
    </row>
    <row r="949">
      <c r="A949" s="51"/>
      <c r="B949" s="136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  <c r="BK949" s="51"/>
      <c r="BL949" s="51"/>
      <c r="BM949" s="51"/>
      <c r="BN949" s="51"/>
      <c r="BO949" s="51"/>
      <c r="BP949" s="51"/>
      <c r="BQ949" s="51"/>
      <c r="BR949" s="51"/>
      <c r="BS949" s="51"/>
      <c r="BT949" s="51"/>
      <c r="BU949" s="51"/>
      <c r="BV949" s="51"/>
      <c r="BW949" s="51"/>
      <c r="BX949" s="51"/>
      <c r="BY949" s="51"/>
      <c r="BZ949" s="51"/>
      <c r="CA949" s="51"/>
      <c r="CB949" s="51"/>
      <c r="CC949" s="51"/>
      <c r="CD949" s="51"/>
      <c r="CE949" s="51"/>
      <c r="CF949" s="51"/>
      <c r="CG949" s="51"/>
      <c r="CH949" s="51"/>
      <c r="CI949" s="51"/>
      <c r="CJ949" s="51"/>
      <c r="CK949" s="51"/>
      <c r="CL949" s="51"/>
      <c r="CM949" s="51"/>
      <c r="CN949" s="51"/>
      <c r="CO949" s="51"/>
      <c r="CP949" s="51"/>
      <c r="CQ949" s="51"/>
      <c r="CR949" s="51"/>
      <c r="CS949" s="51"/>
      <c r="CT949" s="51"/>
      <c r="CU949" s="51"/>
      <c r="CV949" s="51"/>
      <c r="CW949" s="51"/>
      <c r="CX949" s="51"/>
      <c r="CY949" s="51"/>
      <c r="CZ949" s="51"/>
      <c r="DA949" s="51"/>
      <c r="DB949" s="51"/>
      <c r="DC949" s="51"/>
      <c r="DD949" s="51"/>
      <c r="DE949" s="51"/>
      <c r="DF949" s="51"/>
      <c r="DG949" s="51"/>
    </row>
    <row r="950">
      <c r="A950" s="51"/>
      <c r="B950" s="136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  <c r="BK950" s="51"/>
      <c r="BL950" s="51"/>
      <c r="BM950" s="51"/>
      <c r="BN950" s="51"/>
      <c r="BO950" s="51"/>
      <c r="BP950" s="51"/>
      <c r="BQ950" s="51"/>
      <c r="BR950" s="51"/>
      <c r="BS950" s="51"/>
      <c r="BT950" s="51"/>
      <c r="BU950" s="51"/>
      <c r="BV950" s="51"/>
      <c r="BW950" s="51"/>
      <c r="BX950" s="51"/>
      <c r="BY950" s="51"/>
      <c r="BZ950" s="51"/>
      <c r="CA950" s="51"/>
      <c r="CB950" s="51"/>
      <c r="CC950" s="51"/>
      <c r="CD950" s="51"/>
      <c r="CE950" s="51"/>
      <c r="CF950" s="51"/>
      <c r="CG950" s="51"/>
      <c r="CH950" s="51"/>
      <c r="CI950" s="51"/>
      <c r="CJ950" s="51"/>
      <c r="CK950" s="51"/>
      <c r="CL950" s="51"/>
      <c r="CM950" s="51"/>
      <c r="CN950" s="51"/>
      <c r="CO950" s="51"/>
      <c r="CP950" s="51"/>
      <c r="CQ950" s="51"/>
      <c r="CR950" s="51"/>
      <c r="CS950" s="51"/>
      <c r="CT950" s="51"/>
      <c r="CU950" s="51"/>
      <c r="CV950" s="51"/>
      <c r="CW950" s="51"/>
      <c r="CX950" s="51"/>
      <c r="CY950" s="51"/>
      <c r="CZ950" s="51"/>
      <c r="DA950" s="51"/>
      <c r="DB950" s="51"/>
      <c r="DC950" s="51"/>
      <c r="DD950" s="51"/>
      <c r="DE950" s="51"/>
      <c r="DF950" s="51"/>
      <c r="DG950" s="51"/>
    </row>
    <row r="951">
      <c r="A951" s="51"/>
      <c r="B951" s="136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  <c r="BK951" s="51"/>
      <c r="BL951" s="51"/>
      <c r="BM951" s="51"/>
      <c r="BN951" s="51"/>
      <c r="BO951" s="51"/>
      <c r="BP951" s="51"/>
      <c r="BQ951" s="51"/>
      <c r="BR951" s="51"/>
      <c r="BS951" s="51"/>
      <c r="BT951" s="51"/>
      <c r="BU951" s="51"/>
      <c r="BV951" s="51"/>
      <c r="BW951" s="51"/>
      <c r="BX951" s="51"/>
      <c r="BY951" s="51"/>
      <c r="BZ951" s="51"/>
      <c r="CA951" s="51"/>
      <c r="CB951" s="51"/>
      <c r="CC951" s="51"/>
      <c r="CD951" s="51"/>
      <c r="CE951" s="51"/>
      <c r="CF951" s="51"/>
      <c r="CG951" s="51"/>
      <c r="CH951" s="51"/>
      <c r="CI951" s="51"/>
      <c r="CJ951" s="51"/>
      <c r="CK951" s="51"/>
      <c r="CL951" s="51"/>
      <c r="CM951" s="51"/>
      <c r="CN951" s="51"/>
      <c r="CO951" s="51"/>
      <c r="CP951" s="51"/>
      <c r="CQ951" s="51"/>
      <c r="CR951" s="51"/>
      <c r="CS951" s="51"/>
      <c r="CT951" s="51"/>
      <c r="CU951" s="51"/>
      <c r="CV951" s="51"/>
      <c r="CW951" s="51"/>
      <c r="CX951" s="51"/>
      <c r="CY951" s="51"/>
      <c r="CZ951" s="51"/>
      <c r="DA951" s="51"/>
      <c r="DB951" s="51"/>
      <c r="DC951" s="51"/>
      <c r="DD951" s="51"/>
      <c r="DE951" s="51"/>
      <c r="DF951" s="51"/>
      <c r="DG951" s="51"/>
    </row>
    <row r="952">
      <c r="A952" s="51"/>
      <c r="B952" s="136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  <c r="BK952" s="51"/>
      <c r="BL952" s="51"/>
      <c r="BM952" s="51"/>
      <c r="BN952" s="51"/>
      <c r="BO952" s="51"/>
      <c r="BP952" s="51"/>
      <c r="BQ952" s="51"/>
      <c r="BR952" s="51"/>
      <c r="BS952" s="51"/>
      <c r="BT952" s="51"/>
      <c r="BU952" s="51"/>
      <c r="BV952" s="51"/>
      <c r="BW952" s="51"/>
      <c r="BX952" s="51"/>
      <c r="BY952" s="51"/>
      <c r="BZ952" s="51"/>
      <c r="CA952" s="51"/>
      <c r="CB952" s="51"/>
      <c r="CC952" s="51"/>
      <c r="CD952" s="51"/>
      <c r="CE952" s="51"/>
      <c r="CF952" s="51"/>
      <c r="CG952" s="51"/>
      <c r="CH952" s="51"/>
      <c r="CI952" s="51"/>
      <c r="CJ952" s="51"/>
      <c r="CK952" s="51"/>
      <c r="CL952" s="51"/>
      <c r="CM952" s="51"/>
      <c r="CN952" s="51"/>
      <c r="CO952" s="51"/>
      <c r="CP952" s="51"/>
      <c r="CQ952" s="51"/>
      <c r="CR952" s="51"/>
      <c r="CS952" s="51"/>
      <c r="CT952" s="51"/>
      <c r="CU952" s="51"/>
      <c r="CV952" s="51"/>
      <c r="CW952" s="51"/>
      <c r="CX952" s="51"/>
      <c r="CY952" s="51"/>
      <c r="CZ952" s="51"/>
      <c r="DA952" s="51"/>
      <c r="DB952" s="51"/>
      <c r="DC952" s="51"/>
      <c r="DD952" s="51"/>
      <c r="DE952" s="51"/>
      <c r="DF952" s="51"/>
      <c r="DG952" s="51"/>
    </row>
    <row r="953">
      <c r="A953" s="51"/>
      <c r="B953" s="136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  <c r="BK953" s="51"/>
      <c r="BL953" s="51"/>
      <c r="BM953" s="51"/>
      <c r="BN953" s="51"/>
      <c r="BO953" s="51"/>
      <c r="BP953" s="51"/>
      <c r="BQ953" s="51"/>
      <c r="BR953" s="51"/>
      <c r="BS953" s="51"/>
      <c r="BT953" s="51"/>
      <c r="BU953" s="51"/>
      <c r="BV953" s="51"/>
      <c r="BW953" s="51"/>
      <c r="BX953" s="51"/>
      <c r="BY953" s="51"/>
      <c r="BZ953" s="51"/>
      <c r="CA953" s="51"/>
      <c r="CB953" s="51"/>
      <c r="CC953" s="51"/>
      <c r="CD953" s="51"/>
      <c r="CE953" s="51"/>
      <c r="CF953" s="51"/>
      <c r="CG953" s="51"/>
      <c r="CH953" s="51"/>
      <c r="CI953" s="51"/>
      <c r="CJ953" s="51"/>
      <c r="CK953" s="51"/>
      <c r="CL953" s="51"/>
      <c r="CM953" s="51"/>
      <c r="CN953" s="51"/>
      <c r="CO953" s="51"/>
      <c r="CP953" s="51"/>
      <c r="CQ953" s="51"/>
      <c r="CR953" s="51"/>
      <c r="CS953" s="51"/>
      <c r="CT953" s="51"/>
      <c r="CU953" s="51"/>
      <c r="CV953" s="51"/>
      <c r="CW953" s="51"/>
      <c r="CX953" s="51"/>
      <c r="CY953" s="51"/>
      <c r="CZ953" s="51"/>
      <c r="DA953" s="51"/>
      <c r="DB953" s="51"/>
      <c r="DC953" s="51"/>
      <c r="DD953" s="51"/>
      <c r="DE953" s="51"/>
      <c r="DF953" s="51"/>
      <c r="DG953" s="51"/>
    </row>
    <row r="954">
      <c r="A954" s="51"/>
      <c r="B954" s="136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  <c r="BK954" s="51"/>
      <c r="BL954" s="51"/>
      <c r="BM954" s="51"/>
      <c r="BN954" s="51"/>
      <c r="BO954" s="51"/>
      <c r="BP954" s="51"/>
      <c r="BQ954" s="51"/>
      <c r="BR954" s="51"/>
      <c r="BS954" s="51"/>
      <c r="BT954" s="51"/>
      <c r="BU954" s="51"/>
      <c r="BV954" s="51"/>
      <c r="BW954" s="51"/>
      <c r="BX954" s="51"/>
      <c r="BY954" s="51"/>
      <c r="BZ954" s="51"/>
      <c r="CA954" s="51"/>
      <c r="CB954" s="51"/>
      <c r="CC954" s="51"/>
      <c r="CD954" s="51"/>
      <c r="CE954" s="51"/>
      <c r="CF954" s="51"/>
      <c r="CG954" s="51"/>
      <c r="CH954" s="51"/>
      <c r="CI954" s="51"/>
      <c r="CJ954" s="51"/>
      <c r="CK954" s="51"/>
      <c r="CL954" s="51"/>
      <c r="CM954" s="51"/>
      <c r="CN954" s="51"/>
      <c r="CO954" s="51"/>
      <c r="CP954" s="51"/>
      <c r="CQ954" s="51"/>
      <c r="CR954" s="51"/>
      <c r="CS954" s="51"/>
      <c r="CT954" s="51"/>
      <c r="CU954" s="51"/>
      <c r="CV954" s="51"/>
      <c r="CW954" s="51"/>
      <c r="CX954" s="51"/>
      <c r="CY954" s="51"/>
      <c r="CZ954" s="51"/>
      <c r="DA954" s="51"/>
      <c r="DB954" s="51"/>
      <c r="DC954" s="51"/>
      <c r="DD954" s="51"/>
      <c r="DE954" s="51"/>
      <c r="DF954" s="51"/>
      <c r="DG954" s="51"/>
    </row>
    <row r="955">
      <c r="A955" s="51"/>
      <c r="B955" s="136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  <c r="BK955" s="51"/>
      <c r="BL955" s="51"/>
      <c r="BM955" s="51"/>
      <c r="BN955" s="51"/>
      <c r="BO955" s="51"/>
      <c r="BP955" s="51"/>
      <c r="BQ955" s="51"/>
      <c r="BR955" s="51"/>
      <c r="BS955" s="51"/>
      <c r="BT955" s="51"/>
      <c r="BU955" s="51"/>
      <c r="BV955" s="51"/>
      <c r="BW955" s="51"/>
      <c r="BX955" s="51"/>
      <c r="BY955" s="51"/>
      <c r="BZ955" s="51"/>
      <c r="CA955" s="51"/>
      <c r="CB955" s="51"/>
      <c r="CC955" s="51"/>
      <c r="CD955" s="51"/>
      <c r="CE955" s="51"/>
      <c r="CF955" s="51"/>
      <c r="CG955" s="51"/>
      <c r="CH955" s="51"/>
      <c r="CI955" s="51"/>
      <c r="CJ955" s="51"/>
      <c r="CK955" s="51"/>
      <c r="CL955" s="51"/>
      <c r="CM955" s="51"/>
      <c r="CN955" s="51"/>
      <c r="CO955" s="51"/>
      <c r="CP955" s="51"/>
      <c r="CQ955" s="51"/>
      <c r="CR955" s="51"/>
      <c r="CS955" s="51"/>
      <c r="CT955" s="51"/>
      <c r="CU955" s="51"/>
      <c r="CV955" s="51"/>
      <c r="CW955" s="51"/>
      <c r="CX955" s="51"/>
      <c r="CY955" s="51"/>
      <c r="CZ955" s="51"/>
      <c r="DA955" s="51"/>
      <c r="DB955" s="51"/>
      <c r="DC955" s="51"/>
      <c r="DD955" s="51"/>
      <c r="DE955" s="51"/>
      <c r="DF955" s="51"/>
      <c r="DG955" s="51"/>
    </row>
    <row r="956">
      <c r="A956" s="51"/>
      <c r="B956" s="136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  <c r="BK956" s="51"/>
      <c r="BL956" s="51"/>
      <c r="BM956" s="51"/>
      <c r="BN956" s="51"/>
      <c r="BO956" s="51"/>
      <c r="BP956" s="51"/>
      <c r="BQ956" s="51"/>
      <c r="BR956" s="51"/>
      <c r="BS956" s="51"/>
      <c r="BT956" s="51"/>
      <c r="BU956" s="51"/>
      <c r="BV956" s="51"/>
      <c r="BW956" s="51"/>
      <c r="BX956" s="51"/>
      <c r="BY956" s="51"/>
      <c r="BZ956" s="51"/>
      <c r="CA956" s="51"/>
      <c r="CB956" s="51"/>
      <c r="CC956" s="51"/>
      <c r="CD956" s="51"/>
      <c r="CE956" s="51"/>
      <c r="CF956" s="51"/>
      <c r="CG956" s="51"/>
      <c r="CH956" s="51"/>
      <c r="CI956" s="51"/>
      <c r="CJ956" s="51"/>
      <c r="CK956" s="51"/>
      <c r="CL956" s="51"/>
      <c r="CM956" s="51"/>
      <c r="CN956" s="51"/>
      <c r="CO956" s="51"/>
      <c r="CP956" s="51"/>
      <c r="CQ956" s="51"/>
      <c r="CR956" s="51"/>
      <c r="CS956" s="51"/>
      <c r="CT956" s="51"/>
      <c r="CU956" s="51"/>
      <c r="CV956" s="51"/>
      <c r="CW956" s="51"/>
      <c r="CX956" s="51"/>
      <c r="CY956" s="51"/>
      <c r="CZ956" s="51"/>
      <c r="DA956" s="51"/>
      <c r="DB956" s="51"/>
      <c r="DC956" s="51"/>
      <c r="DD956" s="51"/>
      <c r="DE956" s="51"/>
      <c r="DF956" s="51"/>
      <c r="DG956" s="51"/>
    </row>
    <row r="957">
      <c r="A957" s="51"/>
      <c r="B957" s="136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51"/>
      <c r="BL957" s="51"/>
      <c r="BM957" s="51"/>
      <c r="BN957" s="51"/>
      <c r="BO957" s="51"/>
      <c r="BP957" s="51"/>
      <c r="BQ957" s="51"/>
      <c r="BR957" s="51"/>
      <c r="BS957" s="51"/>
      <c r="BT957" s="51"/>
      <c r="BU957" s="51"/>
      <c r="BV957" s="51"/>
      <c r="BW957" s="51"/>
      <c r="BX957" s="51"/>
      <c r="BY957" s="51"/>
      <c r="BZ957" s="51"/>
      <c r="CA957" s="51"/>
      <c r="CB957" s="51"/>
      <c r="CC957" s="51"/>
      <c r="CD957" s="51"/>
      <c r="CE957" s="51"/>
      <c r="CF957" s="51"/>
      <c r="CG957" s="51"/>
      <c r="CH957" s="51"/>
      <c r="CI957" s="51"/>
      <c r="CJ957" s="51"/>
      <c r="CK957" s="51"/>
      <c r="CL957" s="51"/>
      <c r="CM957" s="51"/>
      <c r="CN957" s="51"/>
      <c r="CO957" s="51"/>
      <c r="CP957" s="51"/>
      <c r="CQ957" s="51"/>
      <c r="CR957" s="51"/>
      <c r="CS957" s="51"/>
      <c r="CT957" s="51"/>
      <c r="CU957" s="51"/>
      <c r="CV957" s="51"/>
      <c r="CW957" s="51"/>
      <c r="CX957" s="51"/>
      <c r="CY957" s="51"/>
      <c r="CZ957" s="51"/>
      <c r="DA957" s="51"/>
      <c r="DB957" s="51"/>
      <c r="DC957" s="51"/>
      <c r="DD957" s="51"/>
      <c r="DE957" s="51"/>
      <c r="DF957" s="51"/>
      <c r="DG957" s="51"/>
    </row>
    <row r="958">
      <c r="A958" s="51"/>
      <c r="B958" s="136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  <c r="BR958" s="51"/>
      <c r="BS958" s="51"/>
      <c r="BT958" s="51"/>
      <c r="BU958" s="51"/>
      <c r="BV958" s="51"/>
      <c r="BW958" s="51"/>
      <c r="BX958" s="51"/>
      <c r="BY958" s="51"/>
      <c r="BZ958" s="51"/>
      <c r="CA958" s="51"/>
      <c r="CB958" s="51"/>
      <c r="CC958" s="51"/>
      <c r="CD958" s="51"/>
      <c r="CE958" s="51"/>
      <c r="CF958" s="51"/>
      <c r="CG958" s="51"/>
      <c r="CH958" s="51"/>
      <c r="CI958" s="51"/>
      <c r="CJ958" s="51"/>
      <c r="CK958" s="51"/>
      <c r="CL958" s="51"/>
      <c r="CM958" s="51"/>
      <c r="CN958" s="51"/>
      <c r="CO958" s="51"/>
      <c r="CP958" s="51"/>
      <c r="CQ958" s="51"/>
      <c r="CR958" s="51"/>
      <c r="CS958" s="51"/>
      <c r="CT958" s="51"/>
      <c r="CU958" s="51"/>
      <c r="CV958" s="51"/>
      <c r="CW958" s="51"/>
      <c r="CX958" s="51"/>
      <c r="CY958" s="51"/>
      <c r="CZ958" s="51"/>
      <c r="DA958" s="51"/>
      <c r="DB958" s="51"/>
      <c r="DC958" s="51"/>
      <c r="DD958" s="51"/>
      <c r="DE958" s="51"/>
      <c r="DF958" s="51"/>
      <c r="DG958" s="51"/>
    </row>
    <row r="959">
      <c r="A959" s="51"/>
      <c r="B959" s="136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51"/>
      <c r="BL959" s="51"/>
      <c r="BM959" s="51"/>
      <c r="BN959" s="51"/>
      <c r="BO959" s="51"/>
      <c r="BP959" s="51"/>
      <c r="BQ959" s="51"/>
      <c r="BR959" s="51"/>
      <c r="BS959" s="51"/>
      <c r="BT959" s="51"/>
      <c r="BU959" s="51"/>
      <c r="BV959" s="51"/>
      <c r="BW959" s="51"/>
      <c r="BX959" s="51"/>
      <c r="BY959" s="51"/>
      <c r="BZ959" s="51"/>
      <c r="CA959" s="51"/>
      <c r="CB959" s="51"/>
      <c r="CC959" s="51"/>
      <c r="CD959" s="51"/>
      <c r="CE959" s="51"/>
      <c r="CF959" s="51"/>
      <c r="CG959" s="51"/>
      <c r="CH959" s="51"/>
      <c r="CI959" s="51"/>
      <c r="CJ959" s="51"/>
      <c r="CK959" s="51"/>
      <c r="CL959" s="51"/>
      <c r="CM959" s="51"/>
      <c r="CN959" s="51"/>
      <c r="CO959" s="51"/>
      <c r="CP959" s="51"/>
      <c r="CQ959" s="51"/>
      <c r="CR959" s="51"/>
      <c r="CS959" s="51"/>
      <c r="CT959" s="51"/>
      <c r="CU959" s="51"/>
      <c r="CV959" s="51"/>
      <c r="CW959" s="51"/>
      <c r="CX959" s="51"/>
      <c r="CY959" s="51"/>
      <c r="CZ959" s="51"/>
      <c r="DA959" s="51"/>
      <c r="DB959" s="51"/>
      <c r="DC959" s="51"/>
      <c r="DD959" s="51"/>
      <c r="DE959" s="51"/>
      <c r="DF959" s="51"/>
      <c r="DG959" s="51"/>
    </row>
    <row r="960">
      <c r="A960" s="51"/>
      <c r="B960" s="136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51"/>
      <c r="BL960" s="51"/>
      <c r="BM960" s="51"/>
      <c r="BN960" s="51"/>
      <c r="BO960" s="51"/>
      <c r="BP960" s="51"/>
      <c r="BQ960" s="51"/>
      <c r="BR960" s="51"/>
      <c r="BS960" s="51"/>
      <c r="BT960" s="51"/>
      <c r="BU960" s="51"/>
      <c r="BV960" s="51"/>
      <c r="BW960" s="51"/>
      <c r="BX960" s="51"/>
      <c r="BY960" s="51"/>
      <c r="BZ960" s="51"/>
      <c r="CA960" s="51"/>
      <c r="CB960" s="51"/>
      <c r="CC960" s="51"/>
      <c r="CD960" s="51"/>
      <c r="CE960" s="51"/>
      <c r="CF960" s="51"/>
      <c r="CG960" s="51"/>
      <c r="CH960" s="51"/>
      <c r="CI960" s="51"/>
      <c r="CJ960" s="51"/>
      <c r="CK960" s="51"/>
      <c r="CL960" s="51"/>
      <c r="CM960" s="51"/>
      <c r="CN960" s="51"/>
      <c r="CO960" s="51"/>
      <c r="CP960" s="51"/>
      <c r="CQ960" s="51"/>
      <c r="CR960" s="51"/>
      <c r="CS960" s="51"/>
      <c r="CT960" s="51"/>
      <c r="CU960" s="51"/>
      <c r="CV960" s="51"/>
      <c r="CW960" s="51"/>
      <c r="CX960" s="51"/>
      <c r="CY960" s="51"/>
      <c r="CZ960" s="51"/>
      <c r="DA960" s="51"/>
      <c r="DB960" s="51"/>
      <c r="DC960" s="51"/>
      <c r="DD960" s="51"/>
      <c r="DE960" s="51"/>
      <c r="DF960" s="51"/>
      <c r="DG960" s="51"/>
    </row>
    <row r="961">
      <c r="A961" s="51"/>
      <c r="B961" s="136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51"/>
      <c r="BL961" s="51"/>
      <c r="BM961" s="51"/>
      <c r="BN961" s="51"/>
      <c r="BO961" s="51"/>
      <c r="BP961" s="51"/>
      <c r="BQ961" s="51"/>
      <c r="BR961" s="51"/>
      <c r="BS961" s="51"/>
      <c r="BT961" s="51"/>
      <c r="BU961" s="51"/>
      <c r="BV961" s="51"/>
      <c r="BW961" s="51"/>
      <c r="BX961" s="51"/>
      <c r="BY961" s="51"/>
      <c r="BZ961" s="51"/>
      <c r="CA961" s="51"/>
      <c r="CB961" s="51"/>
      <c r="CC961" s="51"/>
      <c r="CD961" s="51"/>
      <c r="CE961" s="51"/>
      <c r="CF961" s="51"/>
      <c r="CG961" s="51"/>
      <c r="CH961" s="51"/>
      <c r="CI961" s="51"/>
      <c r="CJ961" s="51"/>
      <c r="CK961" s="51"/>
      <c r="CL961" s="51"/>
      <c r="CM961" s="51"/>
      <c r="CN961" s="51"/>
      <c r="CO961" s="51"/>
      <c r="CP961" s="51"/>
      <c r="CQ961" s="51"/>
      <c r="CR961" s="51"/>
      <c r="CS961" s="51"/>
      <c r="CT961" s="51"/>
      <c r="CU961" s="51"/>
      <c r="CV961" s="51"/>
      <c r="CW961" s="51"/>
      <c r="CX961" s="51"/>
      <c r="CY961" s="51"/>
      <c r="CZ961" s="51"/>
      <c r="DA961" s="51"/>
      <c r="DB961" s="51"/>
      <c r="DC961" s="51"/>
      <c r="DD961" s="51"/>
      <c r="DE961" s="51"/>
      <c r="DF961" s="51"/>
      <c r="DG961" s="51"/>
    </row>
    <row r="962">
      <c r="A962" s="51"/>
      <c r="B962" s="136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  <c r="BK962" s="51"/>
      <c r="BL962" s="51"/>
      <c r="BM962" s="51"/>
      <c r="BN962" s="51"/>
      <c r="BO962" s="51"/>
      <c r="BP962" s="51"/>
      <c r="BQ962" s="51"/>
      <c r="BR962" s="51"/>
      <c r="BS962" s="51"/>
      <c r="BT962" s="51"/>
      <c r="BU962" s="51"/>
      <c r="BV962" s="51"/>
      <c r="BW962" s="51"/>
      <c r="BX962" s="51"/>
      <c r="BY962" s="51"/>
      <c r="BZ962" s="51"/>
      <c r="CA962" s="51"/>
      <c r="CB962" s="51"/>
      <c r="CC962" s="51"/>
      <c r="CD962" s="51"/>
      <c r="CE962" s="51"/>
      <c r="CF962" s="51"/>
      <c r="CG962" s="51"/>
      <c r="CH962" s="51"/>
      <c r="CI962" s="51"/>
      <c r="CJ962" s="51"/>
      <c r="CK962" s="51"/>
      <c r="CL962" s="51"/>
      <c r="CM962" s="51"/>
      <c r="CN962" s="51"/>
      <c r="CO962" s="51"/>
      <c r="CP962" s="51"/>
      <c r="CQ962" s="51"/>
      <c r="CR962" s="51"/>
      <c r="CS962" s="51"/>
      <c r="CT962" s="51"/>
      <c r="CU962" s="51"/>
      <c r="CV962" s="51"/>
      <c r="CW962" s="51"/>
      <c r="CX962" s="51"/>
      <c r="CY962" s="51"/>
      <c r="CZ962" s="51"/>
      <c r="DA962" s="51"/>
      <c r="DB962" s="51"/>
      <c r="DC962" s="51"/>
      <c r="DD962" s="51"/>
      <c r="DE962" s="51"/>
      <c r="DF962" s="51"/>
      <c r="DG962" s="51"/>
    </row>
    <row r="963">
      <c r="A963" s="51"/>
      <c r="B963" s="136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  <c r="BK963" s="51"/>
      <c r="BL963" s="51"/>
      <c r="BM963" s="51"/>
      <c r="BN963" s="51"/>
      <c r="BO963" s="51"/>
      <c r="BP963" s="51"/>
      <c r="BQ963" s="51"/>
      <c r="BR963" s="51"/>
      <c r="BS963" s="51"/>
      <c r="BT963" s="51"/>
      <c r="BU963" s="51"/>
      <c r="BV963" s="51"/>
      <c r="BW963" s="51"/>
      <c r="BX963" s="51"/>
      <c r="BY963" s="51"/>
      <c r="BZ963" s="51"/>
      <c r="CA963" s="51"/>
      <c r="CB963" s="51"/>
      <c r="CC963" s="51"/>
      <c r="CD963" s="51"/>
      <c r="CE963" s="51"/>
      <c r="CF963" s="51"/>
      <c r="CG963" s="51"/>
      <c r="CH963" s="51"/>
      <c r="CI963" s="51"/>
      <c r="CJ963" s="51"/>
      <c r="CK963" s="51"/>
      <c r="CL963" s="51"/>
      <c r="CM963" s="51"/>
      <c r="CN963" s="51"/>
      <c r="CO963" s="51"/>
      <c r="CP963" s="51"/>
      <c r="CQ963" s="51"/>
      <c r="CR963" s="51"/>
      <c r="CS963" s="51"/>
      <c r="CT963" s="51"/>
      <c r="CU963" s="51"/>
      <c r="CV963" s="51"/>
      <c r="CW963" s="51"/>
      <c r="CX963" s="51"/>
      <c r="CY963" s="51"/>
      <c r="CZ963" s="51"/>
      <c r="DA963" s="51"/>
      <c r="DB963" s="51"/>
      <c r="DC963" s="51"/>
      <c r="DD963" s="51"/>
      <c r="DE963" s="51"/>
      <c r="DF963" s="51"/>
      <c r="DG963" s="51"/>
    </row>
    <row r="964">
      <c r="A964" s="51"/>
      <c r="B964" s="136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  <c r="BK964" s="51"/>
      <c r="BL964" s="51"/>
      <c r="BM964" s="51"/>
      <c r="BN964" s="51"/>
      <c r="BO964" s="51"/>
      <c r="BP964" s="51"/>
      <c r="BQ964" s="51"/>
      <c r="BR964" s="51"/>
      <c r="BS964" s="51"/>
      <c r="BT964" s="51"/>
      <c r="BU964" s="51"/>
      <c r="BV964" s="51"/>
      <c r="BW964" s="51"/>
      <c r="BX964" s="51"/>
      <c r="BY964" s="51"/>
      <c r="BZ964" s="51"/>
      <c r="CA964" s="51"/>
      <c r="CB964" s="51"/>
      <c r="CC964" s="51"/>
      <c r="CD964" s="51"/>
      <c r="CE964" s="51"/>
      <c r="CF964" s="51"/>
      <c r="CG964" s="51"/>
      <c r="CH964" s="51"/>
      <c r="CI964" s="51"/>
      <c r="CJ964" s="51"/>
      <c r="CK964" s="51"/>
      <c r="CL964" s="51"/>
      <c r="CM964" s="51"/>
      <c r="CN964" s="51"/>
      <c r="CO964" s="51"/>
      <c r="CP964" s="51"/>
      <c r="CQ964" s="51"/>
      <c r="CR964" s="51"/>
      <c r="CS964" s="51"/>
      <c r="CT964" s="51"/>
      <c r="CU964" s="51"/>
      <c r="CV964" s="51"/>
      <c r="CW964" s="51"/>
      <c r="CX964" s="51"/>
      <c r="CY964" s="51"/>
      <c r="CZ964" s="51"/>
      <c r="DA964" s="51"/>
      <c r="DB964" s="51"/>
      <c r="DC964" s="51"/>
      <c r="DD964" s="51"/>
      <c r="DE964" s="51"/>
      <c r="DF964" s="51"/>
      <c r="DG964" s="51"/>
    </row>
    <row r="965">
      <c r="A965" s="51"/>
      <c r="B965" s="136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  <c r="BK965" s="51"/>
      <c r="BL965" s="51"/>
      <c r="BM965" s="51"/>
      <c r="BN965" s="51"/>
      <c r="BO965" s="51"/>
      <c r="BP965" s="51"/>
      <c r="BQ965" s="51"/>
      <c r="BR965" s="51"/>
      <c r="BS965" s="51"/>
      <c r="BT965" s="51"/>
      <c r="BU965" s="51"/>
      <c r="BV965" s="51"/>
      <c r="BW965" s="51"/>
      <c r="BX965" s="51"/>
      <c r="BY965" s="51"/>
      <c r="BZ965" s="51"/>
      <c r="CA965" s="51"/>
      <c r="CB965" s="51"/>
      <c r="CC965" s="51"/>
      <c r="CD965" s="51"/>
      <c r="CE965" s="51"/>
      <c r="CF965" s="51"/>
      <c r="CG965" s="51"/>
      <c r="CH965" s="51"/>
      <c r="CI965" s="51"/>
      <c r="CJ965" s="51"/>
      <c r="CK965" s="51"/>
      <c r="CL965" s="51"/>
      <c r="CM965" s="51"/>
      <c r="CN965" s="51"/>
      <c r="CO965" s="51"/>
      <c r="CP965" s="51"/>
      <c r="CQ965" s="51"/>
      <c r="CR965" s="51"/>
      <c r="CS965" s="51"/>
      <c r="CT965" s="51"/>
      <c r="CU965" s="51"/>
      <c r="CV965" s="51"/>
      <c r="CW965" s="51"/>
      <c r="CX965" s="51"/>
      <c r="CY965" s="51"/>
      <c r="CZ965" s="51"/>
      <c r="DA965" s="51"/>
      <c r="DB965" s="51"/>
      <c r="DC965" s="51"/>
      <c r="DD965" s="51"/>
      <c r="DE965" s="51"/>
      <c r="DF965" s="51"/>
      <c r="DG965" s="51"/>
    </row>
    <row r="966">
      <c r="A966" s="51"/>
      <c r="B966" s="136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  <c r="BK966" s="51"/>
      <c r="BL966" s="51"/>
      <c r="BM966" s="51"/>
      <c r="BN966" s="51"/>
      <c r="BO966" s="51"/>
      <c r="BP966" s="51"/>
      <c r="BQ966" s="51"/>
      <c r="BR966" s="51"/>
      <c r="BS966" s="51"/>
      <c r="BT966" s="51"/>
      <c r="BU966" s="51"/>
      <c r="BV966" s="51"/>
      <c r="BW966" s="51"/>
      <c r="BX966" s="51"/>
      <c r="BY966" s="51"/>
      <c r="BZ966" s="51"/>
      <c r="CA966" s="51"/>
      <c r="CB966" s="51"/>
      <c r="CC966" s="51"/>
      <c r="CD966" s="51"/>
      <c r="CE966" s="51"/>
      <c r="CF966" s="51"/>
      <c r="CG966" s="51"/>
      <c r="CH966" s="51"/>
      <c r="CI966" s="51"/>
      <c r="CJ966" s="51"/>
      <c r="CK966" s="51"/>
      <c r="CL966" s="51"/>
      <c r="CM966" s="51"/>
      <c r="CN966" s="51"/>
      <c r="CO966" s="51"/>
      <c r="CP966" s="51"/>
      <c r="CQ966" s="51"/>
      <c r="CR966" s="51"/>
      <c r="CS966" s="51"/>
      <c r="CT966" s="51"/>
      <c r="CU966" s="51"/>
      <c r="CV966" s="51"/>
      <c r="CW966" s="51"/>
      <c r="CX966" s="51"/>
      <c r="CY966" s="51"/>
      <c r="CZ966" s="51"/>
      <c r="DA966" s="51"/>
      <c r="DB966" s="51"/>
      <c r="DC966" s="51"/>
      <c r="DD966" s="51"/>
      <c r="DE966" s="51"/>
      <c r="DF966" s="51"/>
      <c r="DG966" s="51"/>
    </row>
    <row r="967">
      <c r="A967" s="51"/>
      <c r="B967" s="136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51"/>
      <c r="BL967" s="51"/>
      <c r="BM967" s="51"/>
      <c r="BN967" s="51"/>
      <c r="BO967" s="51"/>
      <c r="BP967" s="51"/>
      <c r="BQ967" s="51"/>
      <c r="BR967" s="51"/>
      <c r="BS967" s="51"/>
      <c r="BT967" s="51"/>
      <c r="BU967" s="51"/>
      <c r="BV967" s="51"/>
      <c r="BW967" s="51"/>
      <c r="BX967" s="51"/>
      <c r="BY967" s="51"/>
      <c r="BZ967" s="51"/>
      <c r="CA967" s="51"/>
      <c r="CB967" s="51"/>
      <c r="CC967" s="51"/>
      <c r="CD967" s="51"/>
      <c r="CE967" s="51"/>
      <c r="CF967" s="51"/>
      <c r="CG967" s="51"/>
      <c r="CH967" s="51"/>
      <c r="CI967" s="51"/>
      <c r="CJ967" s="51"/>
      <c r="CK967" s="51"/>
      <c r="CL967" s="51"/>
      <c r="CM967" s="51"/>
      <c r="CN967" s="51"/>
      <c r="CO967" s="51"/>
      <c r="CP967" s="51"/>
      <c r="CQ967" s="51"/>
      <c r="CR967" s="51"/>
      <c r="CS967" s="51"/>
      <c r="CT967" s="51"/>
      <c r="CU967" s="51"/>
      <c r="CV967" s="51"/>
      <c r="CW967" s="51"/>
      <c r="CX967" s="51"/>
      <c r="CY967" s="51"/>
      <c r="CZ967" s="51"/>
      <c r="DA967" s="51"/>
      <c r="DB967" s="51"/>
      <c r="DC967" s="51"/>
      <c r="DD967" s="51"/>
      <c r="DE967" s="51"/>
      <c r="DF967" s="51"/>
      <c r="DG967" s="51"/>
    </row>
    <row r="968">
      <c r="A968" s="51"/>
      <c r="B968" s="136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  <c r="BK968" s="51"/>
      <c r="BL968" s="51"/>
      <c r="BM968" s="51"/>
      <c r="BN968" s="51"/>
      <c r="BO968" s="51"/>
      <c r="BP968" s="51"/>
      <c r="BQ968" s="51"/>
      <c r="BR968" s="51"/>
      <c r="BS968" s="51"/>
      <c r="BT968" s="51"/>
      <c r="BU968" s="51"/>
      <c r="BV968" s="51"/>
      <c r="BW968" s="51"/>
      <c r="BX968" s="51"/>
      <c r="BY968" s="51"/>
      <c r="BZ968" s="51"/>
      <c r="CA968" s="51"/>
      <c r="CB968" s="51"/>
      <c r="CC968" s="51"/>
      <c r="CD968" s="51"/>
      <c r="CE968" s="51"/>
      <c r="CF968" s="51"/>
      <c r="CG968" s="51"/>
      <c r="CH968" s="51"/>
      <c r="CI968" s="51"/>
      <c r="CJ968" s="51"/>
      <c r="CK968" s="51"/>
      <c r="CL968" s="51"/>
      <c r="CM968" s="51"/>
      <c r="CN968" s="51"/>
      <c r="CO968" s="51"/>
      <c r="CP968" s="51"/>
      <c r="CQ968" s="51"/>
      <c r="CR968" s="51"/>
      <c r="CS968" s="51"/>
      <c r="CT968" s="51"/>
      <c r="CU968" s="51"/>
      <c r="CV968" s="51"/>
      <c r="CW968" s="51"/>
      <c r="CX968" s="51"/>
      <c r="CY968" s="51"/>
      <c r="CZ968" s="51"/>
      <c r="DA968" s="51"/>
      <c r="DB968" s="51"/>
      <c r="DC968" s="51"/>
      <c r="DD968" s="51"/>
      <c r="DE968" s="51"/>
      <c r="DF968" s="51"/>
      <c r="DG968" s="51"/>
    </row>
    <row r="969">
      <c r="A969" s="51"/>
      <c r="B969" s="136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  <c r="BK969" s="51"/>
      <c r="BL969" s="51"/>
      <c r="BM969" s="51"/>
      <c r="BN969" s="51"/>
      <c r="BO969" s="51"/>
      <c r="BP969" s="51"/>
      <c r="BQ969" s="51"/>
      <c r="BR969" s="51"/>
      <c r="BS969" s="51"/>
      <c r="BT969" s="51"/>
      <c r="BU969" s="51"/>
      <c r="BV969" s="51"/>
      <c r="BW969" s="51"/>
      <c r="BX969" s="51"/>
      <c r="BY969" s="51"/>
      <c r="BZ969" s="51"/>
      <c r="CA969" s="51"/>
      <c r="CB969" s="51"/>
      <c r="CC969" s="51"/>
      <c r="CD969" s="51"/>
      <c r="CE969" s="51"/>
      <c r="CF969" s="51"/>
      <c r="CG969" s="51"/>
      <c r="CH969" s="51"/>
      <c r="CI969" s="51"/>
      <c r="CJ969" s="51"/>
      <c r="CK969" s="51"/>
      <c r="CL969" s="51"/>
      <c r="CM969" s="51"/>
      <c r="CN969" s="51"/>
      <c r="CO969" s="51"/>
      <c r="CP969" s="51"/>
      <c r="CQ969" s="51"/>
      <c r="CR969" s="51"/>
      <c r="CS969" s="51"/>
      <c r="CT969" s="51"/>
      <c r="CU969" s="51"/>
      <c r="CV969" s="51"/>
      <c r="CW969" s="51"/>
      <c r="CX969" s="51"/>
      <c r="CY969" s="51"/>
      <c r="CZ969" s="51"/>
      <c r="DA969" s="51"/>
      <c r="DB969" s="51"/>
      <c r="DC969" s="51"/>
      <c r="DD969" s="51"/>
      <c r="DE969" s="51"/>
      <c r="DF969" s="51"/>
      <c r="DG969" s="51"/>
    </row>
    <row r="970">
      <c r="A970" s="51"/>
      <c r="B970" s="136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  <c r="BK970" s="51"/>
      <c r="BL970" s="51"/>
      <c r="BM970" s="51"/>
      <c r="BN970" s="51"/>
      <c r="BO970" s="51"/>
      <c r="BP970" s="51"/>
      <c r="BQ970" s="51"/>
      <c r="BR970" s="51"/>
      <c r="BS970" s="51"/>
      <c r="BT970" s="51"/>
      <c r="BU970" s="51"/>
      <c r="BV970" s="51"/>
      <c r="BW970" s="51"/>
      <c r="BX970" s="51"/>
      <c r="BY970" s="51"/>
      <c r="BZ970" s="51"/>
      <c r="CA970" s="51"/>
      <c r="CB970" s="51"/>
      <c r="CC970" s="51"/>
      <c r="CD970" s="51"/>
      <c r="CE970" s="51"/>
      <c r="CF970" s="51"/>
      <c r="CG970" s="51"/>
      <c r="CH970" s="51"/>
      <c r="CI970" s="51"/>
      <c r="CJ970" s="51"/>
      <c r="CK970" s="51"/>
      <c r="CL970" s="51"/>
      <c r="CM970" s="51"/>
      <c r="CN970" s="51"/>
      <c r="CO970" s="51"/>
      <c r="CP970" s="51"/>
      <c r="CQ970" s="51"/>
      <c r="CR970" s="51"/>
      <c r="CS970" s="51"/>
      <c r="CT970" s="51"/>
      <c r="CU970" s="51"/>
      <c r="CV970" s="51"/>
      <c r="CW970" s="51"/>
      <c r="CX970" s="51"/>
      <c r="CY970" s="51"/>
      <c r="CZ970" s="51"/>
      <c r="DA970" s="51"/>
      <c r="DB970" s="51"/>
      <c r="DC970" s="51"/>
      <c r="DD970" s="51"/>
      <c r="DE970" s="51"/>
      <c r="DF970" s="51"/>
      <c r="DG970" s="51"/>
    </row>
    <row r="971">
      <c r="A971" s="51"/>
      <c r="B971" s="136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  <c r="BK971" s="51"/>
      <c r="BL971" s="51"/>
      <c r="BM971" s="51"/>
      <c r="BN971" s="51"/>
      <c r="BO971" s="51"/>
      <c r="BP971" s="51"/>
      <c r="BQ971" s="51"/>
      <c r="BR971" s="51"/>
      <c r="BS971" s="51"/>
      <c r="BT971" s="51"/>
      <c r="BU971" s="51"/>
      <c r="BV971" s="51"/>
      <c r="BW971" s="51"/>
      <c r="BX971" s="51"/>
      <c r="BY971" s="51"/>
      <c r="BZ971" s="51"/>
      <c r="CA971" s="51"/>
      <c r="CB971" s="51"/>
      <c r="CC971" s="51"/>
      <c r="CD971" s="51"/>
      <c r="CE971" s="51"/>
      <c r="CF971" s="51"/>
      <c r="CG971" s="51"/>
      <c r="CH971" s="51"/>
      <c r="CI971" s="51"/>
      <c r="CJ971" s="51"/>
      <c r="CK971" s="51"/>
      <c r="CL971" s="51"/>
      <c r="CM971" s="51"/>
      <c r="CN971" s="51"/>
      <c r="CO971" s="51"/>
      <c r="CP971" s="51"/>
      <c r="CQ971" s="51"/>
      <c r="CR971" s="51"/>
      <c r="CS971" s="51"/>
      <c r="CT971" s="51"/>
      <c r="CU971" s="51"/>
      <c r="CV971" s="51"/>
      <c r="CW971" s="51"/>
      <c r="CX971" s="51"/>
      <c r="CY971" s="51"/>
      <c r="CZ971" s="51"/>
      <c r="DA971" s="51"/>
      <c r="DB971" s="51"/>
      <c r="DC971" s="51"/>
      <c r="DD971" s="51"/>
      <c r="DE971" s="51"/>
      <c r="DF971" s="51"/>
      <c r="DG971" s="51"/>
    </row>
    <row r="972">
      <c r="A972" s="51"/>
      <c r="B972" s="136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  <c r="BK972" s="51"/>
      <c r="BL972" s="51"/>
      <c r="BM972" s="51"/>
      <c r="BN972" s="51"/>
      <c r="BO972" s="51"/>
      <c r="BP972" s="51"/>
      <c r="BQ972" s="51"/>
      <c r="BR972" s="51"/>
      <c r="BS972" s="51"/>
      <c r="BT972" s="51"/>
      <c r="BU972" s="51"/>
      <c r="BV972" s="51"/>
      <c r="BW972" s="51"/>
      <c r="BX972" s="51"/>
      <c r="BY972" s="51"/>
      <c r="BZ972" s="51"/>
      <c r="CA972" s="51"/>
      <c r="CB972" s="51"/>
      <c r="CC972" s="51"/>
      <c r="CD972" s="51"/>
      <c r="CE972" s="51"/>
      <c r="CF972" s="51"/>
      <c r="CG972" s="51"/>
      <c r="CH972" s="51"/>
      <c r="CI972" s="51"/>
      <c r="CJ972" s="51"/>
      <c r="CK972" s="51"/>
      <c r="CL972" s="51"/>
      <c r="CM972" s="51"/>
      <c r="CN972" s="51"/>
      <c r="CO972" s="51"/>
      <c r="CP972" s="51"/>
      <c r="CQ972" s="51"/>
      <c r="CR972" s="51"/>
      <c r="CS972" s="51"/>
      <c r="CT972" s="51"/>
      <c r="CU972" s="51"/>
      <c r="CV972" s="51"/>
      <c r="CW972" s="51"/>
      <c r="CX972" s="51"/>
      <c r="CY972" s="51"/>
      <c r="CZ972" s="51"/>
      <c r="DA972" s="51"/>
      <c r="DB972" s="51"/>
      <c r="DC972" s="51"/>
      <c r="DD972" s="51"/>
      <c r="DE972" s="51"/>
      <c r="DF972" s="51"/>
      <c r="DG972" s="51"/>
    </row>
    <row r="973">
      <c r="A973" s="51"/>
      <c r="B973" s="136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  <c r="BK973" s="51"/>
      <c r="BL973" s="51"/>
      <c r="BM973" s="51"/>
      <c r="BN973" s="51"/>
      <c r="BO973" s="51"/>
      <c r="BP973" s="51"/>
      <c r="BQ973" s="51"/>
      <c r="BR973" s="51"/>
      <c r="BS973" s="51"/>
      <c r="BT973" s="51"/>
      <c r="BU973" s="51"/>
      <c r="BV973" s="51"/>
      <c r="BW973" s="51"/>
      <c r="BX973" s="51"/>
      <c r="BY973" s="51"/>
      <c r="BZ973" s="51"/>
      <c r="CA973" s="51"/>
      <c r="CB973" s="51"/>
      <c r="CC973" s="51"/>
      <c r="CD973" s="51"/>
      <c r="CE973" s="51"/>
      <c r="CF973" s="51"/>
      <c r="CG973" s="51"/>
      <c r="CH973" s="51"/>
      <c r="CI973" s="51"/>
      <c r="CJ973" s="51"/>
      <c r="CK973" s="51"/>
      <c r="CL973" s="51"/>
      <c r="CM973" s="51"/>
      <c r="CN973" s="51"/>
      <c r="CO973" s="51"/>
      <c r="CP973" s="51"/>
      <c r="CQ973" s="51"/>
      <c r="CR973" s="51"/>
      <c r="CS973" s="51"/>
      <c r="CT973" s="51"/>
      <c r="CU973" s="51"/>
      <c r="CV973" s="51"/>
      <c r="CW973" s="51"/>
      <c r="CX973" s="51"/>
      <c r="CY973" s="51"/>
      <c r="CZ973" s="51"/>
      <c r="DA973" s="51"/>
      <c r="DB973" s="51"/>
      <c r="DC973" s="51"/>
      <c r="DD973" s="51"/>
      <c r="DE973" s="51"/>
      <c r="DF973" s="51"/>
      <c r="DG973" s="51"/>
    </row>
    <row r="974">
      <c r="A974" s="51"/>
      <c r="B974" s="136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  <c r="BK974" s="51"/>
      <c r="BL974" s="51"/>
      <c r="BM974" s="51"/>
      <c r="BN974" s="51"/>
      <c r="BO974" s="51"/>
      <c r="BP974" s="51"/>
      <c r="BQ974" s="51"/>
      <c r="BR974" s="51"/>
      <c r="BS974" s="51"/>
      <c r="BT974" s="51"/>
      <c r="BU974" s="51"/>
      <c r="BV974" s="51"/>
      <c r="BW974" s="51"/>
      <c r="BX974" s="51"/>
      <c r="BY974" s="51"/>
      <c r="BZ974" s="51"/>
      <c r="CA974" s="51"/>
      <c r="CB974" s="51"/>
      <c r="CC974" s="51"/>
      <c r="CD974" s="51"/>
      <c r="CE974" s="51"/>
      <c r="CF974" s="51"/>
      <c r="CG974" s="51"/>
      <c r="CH974" s="51"/>
      <c r="CI974" s="51"/>
      <c r="CJ974" s="51"/>
      <c r="CK974" s="51"/>
      <c r="CL974" s="51"/>
      <c r="CM974" s="51"/>
      <c r="CN974" s="51"/>
      <c r="CO974" s="51"/>
      <c r="CP974" s="51"/>
      <c r="CQ974" s="51"/>
      <c r="CR974" s="51"/>
      <c r="CS974" s="51"/>
      <c r="CT974" s="51"/>
      <c r="CU974" s="51"/>
      <c r="CV974" s="51"/>
      <c r="CW974" s="51"/>
      <c r="CX974" s="51"/>
      <c r="CY974" s="51"/>
      <c r="CZ974" s="51"/>
      <c r="DA974" s="51"/>
      <c r="DB974" s="51"/>
      <c r="DC974" s="51"/>
      <c r="DD974" s="51"/>
      <c r="DE974" s="51"/>
      <c r="DF974" s="51"/>
      <c r="DG974" s="51"/>
    </row>
    <row r="975">
      <c r="A975" s="51"/>
      <c r="B975" s="136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  <c r="BK975" s="51"/>
      <c r="BL975" s="51"/>
      <c r="BM975" s="51"/>
      <c r="BN975" s="51"/>
      <c r="BO975" s="51"/>
      <c r="BP975" s="51"/>
      <c r="BQ975" s="51"/>
      <c r="BR975" s="51"/>
      <c r="BS975" s="51"/>
      <c r="BT975" s="51"/>
      <c r="BU975" s="51"/>
      <c r="BV975" s="51"/>
      <c r="BW975" s="51"/>
      <c r="BX975" s="51"/>
      <c r="BY975" s="51"/>
      <c r="BZ975" s="51"/>
      <c r="CA975" s="51"/>
      <c r="CB975" s="51"/>
      <c r="CC975" s="51"/>
      <c r="CD975" s="51"/>
      <c r="CE975" s="51"/>
      <c r="CF975" s="51"/>
      <c r="CG975" s="51"/>
      <c r="CH975" s="51"/>
      <c r="CI975" s="51"/>
      <c r="CJ975" s="51"/>
      <c r="CK975" s="51"/>
      <c r="CL975" s="51"/>
      <c r="CM975" s="51"/>
      <c r="CN975" s="51"/>
      <c r="CO975" s="51"/>
      <c r="CP975" s="51"/>
      <c r="CQ975" s="51"/>
      <c r="CR975" s="51"/>
      <c r="CS975" s="51"/>
      <c r="CT975" s="51"/>
      <c r="CU975" s="51"/>
      <c r="CV975" s="51"/>
      <c r="CW975" s="51"/>
      <c r="CX975" s="51"/>
      <c r="CY975" s="51"/>
      <c r="CZ975" s="51"/>
      <c r="DA975" s="51"/>
      <c r="DB975" s="51"/>
      <c r="DC975" s="51"/>
      <c r="DD975" s="51"/>
      <c r="DE975" s="51"/>
      <c r="DF975" s="51"/>
      <c r="DG975" s="51"/>
    </row>
    <row r="976">
      <c r="A976" s="51"/>
      <c r="B976" s="136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  <c r="BK976" s="51"/>
      <c r="BL976" s="51"/>
      <c r="BM976" s="51"/>
      <c r="BN976" s="51"/>
      <c r="BO976" s="51"/>
      <c r="BP976" s="51"/>
      <c r="BQ976" s="51"/>
      <c r="BR976" s="51"/>
      <c r="BS976" s="51"/>
      <c r="BT976" s="51"/>
      <c r="BU976" s="51"/>
      <c r="BV976" s="51"/>
      <c r="BW976" s="51"/>
      <c r="BX976" s="51"/>
      <c r="BY976" s="51"/>
      <c r="BZ976" s="51"/>
      <c r="CA976" s="51"/>
      <c r="CB976" s="51"/>
      <c r="CC976" s="51"/>
      <c r="CD976" s="51"/>
      <c r="CE976" s="51"/>
      <c r="CF976" s="51"/>
      <c r="CG976" s="51"/>
      <c r="CH976" s="51"/>
      <c r="CI976" s="51"/>
      <c r="CJ976" s="51"/>
      <c r="CK976" s="51"/>
      <c r="CL976" s="51"/>
      <c r="CM976" s="51"/>
      <c r="CN976" s="51"/>
      <c r="CO976" s="51"/>
      <c r="CP976" s="51"/>
      <c r="CQ976" s="51"/>
      <c r="CR976" s="51"/>
      <c r="CS976" s="51"/>
      <c r="CT976" s="51"/>
      <c r="CU976" s="51"/>
      <c r="CV976" s="51"/>
      <c r="CW976" s="51"/>
      <c r="CX976" s="51"/>
      <c r="CY976" s="51"/>
      <c r="CZ976" s="51"/>
      <c r="DA976" s="51"/>
      <c r="DB976" s="51"/>
      <c r="DC976" s="51"/>
      <c r="DD976" s="51"/>
      <c r="DE976" s="51"/>
      <c r="DF976" s="51"/>
      <c r="DG976" s="51"/>
    </row>
    <row r="977">
      <c r="A977" s="51"/>
      <c r="B977" s="136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  <c r="BK977" s="51"/>
      <c r="BL977" s="51"/>
      <c r="BM977" s="51"/>
      <c r="BN977" s="51"/>
      <c r="BO977" s="51"/>
      <c r="BP977" s="51"/>
      <c r="BQ977" s="51"/>
      <c r="BR977" s="51"/>
      <c r="BS977" s="51"/>
      <c r="BT977" s="51"/>
      <c r="BU977" s="51"/>
      <c r="BV977" s="51"/>
      <c r="BW977" s="51"/>
      <c r="BX977" s="51"/>
      <c r="BY977" s="51"/>
      <c r="BZ977" s="51"/>
      <c r="CA977" s="51"/>
      <c r="CB977" s="51"/>
      <c r="CC977" s="51"/>
      <c r="CD977" s="51"/>
      <c r="CE977" s="51"/>
      <c r="CF977" s="51"/>
      <c r="CG977" s="51"/>
      <c r="CH977" s="51"/>
      <c r="CI977" s="51"/>
      <c r="CJ977" s="51"/>
      <c r="CK977" s="51"/>
      <c r="CL977" s="51"/>
      <c r="CM977" s="51"/>
      <c r="CN977" s="51"/>
      <c r="CO977" s="51"/>
      <c r="CP977" s="51"/>
      <c r="CQ977" s="51"/>
      <c r="CR977" s="51"/>
      <c r="CS977" s="51"/>
      <c r="CT977" s="51"/>
      <c r="CU977" s="51"/>
      <c r="CV977" s="51"/>
      <c r="CW977" s="51"/>
      <c r="CX977" s="51"/>
      <c r="CY977" s="51"/>
      <c r="CZ977" s="51"/>
      <c r="DA977" s="51"/>
      <c r="DB977" s="51"/>
      <c r="DC977" s="51"/>
      <c r="DD977" s="51"/>
      <c r="DE977" s="51"/>
      <c r="DF977" s="51"/>
      <c r="DG977" s="51"/>
    </row>
    <row r="978">
      <c r="A978" s="51"/>
      <c r="B978" s="136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  <c r="BK978" s="51"/>
      <c r="BL978" s="51"/>
      <c r="BM978" s="51"/>
      <c r="BN978" s="51"/>
      <c r="BO978" s="51"/>
      <c r="BP978" s="51"/>
      <c r="BQ978" s="51"/>
      <c r="BR978" s="51"/>
      <c r="BS978" s="51"/>
      <c r="BT978" s="51"/>
      <c r="BU978" s="51"/>
      <c r="BV978" s="51"/>
      <c r="BW978" s="51"/>
      <c r="BX978" s="51"/>
      <c r="BY978" s="51"/>
      <c r="BZ978" s="51"/>
      <c r="CA978" s="51"/>
      <c r="CB978" s="51"/>
      <c r="CC978" s="51"/>
      <c r="CD978" s="51"/>
      <c r="CE978" s="51"/>
      <c r="CF978" s="51"/>
      <c r="CG978" s="51"/>
      <c r="CH978" s="51"/>
      <c r="CI978" s="51"/>
      <c r="CJ978" s="51"/>
      <c r="CK978" s="51"/>
      <c r="CL978" s="51"/>
      <c r="CM978" s="51"/>
      <c r="CN978" s="51"/>
      <c r="CO978" s="51"/>
      <c r="CP978" s="51"/>
      <c r="CQ978" s="51"/>
      <c r="CR978" s="51"/>
      <c r="CS978" s="51"/>
      <c r="CT978" s="51"/>
      <c r="CU978" s="51"/>
      <c r="CV978" s="51"/>
      <c r="CW978" s="51"/>
      <c r="CX978" s="51"/>
      <c r="CY978" s="51"/>
      <c r="CZ978" s="51"/>
      <c r="DA978" s="51"/>
      <c r="DB978" s="51"/>
      <c r="DC978" s="51"/>
      <c r="DD978" s="51"/>
      <c r="DE978" s="51"/>
      <c r="DF978" s="51"/>
      <c r="DG978" s="51"/>
    </row>
    <row r="979">
      <c r="A979" s="51"/>
      <c r="B979" s="136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  <c r="BK979" s="51"/>
      <c r="BL979" s="51"/>
      <c r="BM979" s="51"/>
      <c r="BN979" s="51"/>
      <c r="BO979" s="51"/>
      <c r="BP979" s="51"/>
      <c r="BQ979" s="51"/>
      <c r="BR979" s="51"/>
      <c r="BS979" s="51"/>
      <c r="BT979" s="51"/>
      <c r="BU979" s="51"/>
      <c r="BV979" s="51"/>
      <c r="BW979" s="51"/>
      <c r="BX979" s="51"/>
      <c r="BY979" s="51"/>
      <c r="BZ979" s="51"/>
      <c r="CA979" s="51"/>
      <c r="CB979" s="51"/>
      <c r="CC979" s="51"/>
      <c r="CD979" s="51"/>
      <c r="CE979" s="51"/>
      <c r="CF979" s="51"/>
      <c r="CG979" s="51"/>
      <c r="CH979" s="51"/>
      <c r="CI979" s="51"/>
      <c r="CJ979" s="51"/>
      <c r="CK979" s="51"/>
      <c r="CL979" s="51"/>
      <c r="CM979" s="51"/>
      <c r="CN979" s="51"/>
      <c r="CO979" s="51"/>
      <c r="CP979" s="51"/>
      <c r="CQ979" s="51"/>
      <c r="CR979" s="51"/>
      <c r="CS979" s="51"/>
      <c r="CT979" s="51"/>
      <c r="CU979" s="51"/>
      <c r="CV979" s="51"/>
      <c r="CW979" s="51"/>
      <c r="CX979" s="51"/>
      <c r="CY979" s="51"/>
      <c r="CZ979" s="51"/>
      <c r="DA979" s="51"/>
      <c r="DB979" s="51"/>
      <c r="DC979" s="51"/>
      <c r="DD979" s="51"/>
      <c r="DE979" s="51"/>
      <c r="DF979" s="51"/>
      <c r="DG979" s="51"/>
    </row>
    <row r="980">
      <c r="A980" s="51"/>
      <c r="B980" s="136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  <c r="BK980" s="51"/>
      <c r="BL980" s="51"/>
      <c r="BM980" s="51"/>
      <c r="BN980" s="51"/>
      <c r="BO980" s="51"/>
      <c r="BP980" s="51"/>
      <c r="BQ980" s="51"/>
      <c r="BR980" s="51"/>
      <c r="BS980" s="51"/>
      <c r="BT980" s="51"/>
      <c r="BU980" s="51"/>
      <c r="BV980" s="51"/>
      <c r="BW980" s="51"/>
      <c r="BX980" s="51"/>
      <c r="BY980" s="51"/>
      <c r="BZ980" s="51"/>
      <c r="CA980" s="51"/>
      <c r="CB980" s="51"/>
      <c r="CC980" s="51"/>
      <c r="CD980" s="51"/>
      <c r="CE980" s="51"/>
      <c r="CF980" s="51"/>
      <c r="CG980" s="51"/>
      <c r="CH980" s="51"/>
      <c r="CI980" s="51"/>
      <c r="CJ980" s="51"/>
      <c r="CK980" s="51"/>
      <c r="CL980" s="51"/>
      <c r="CM980" s="51"/>
      <c r="CN980" s="51"/>
      <c r="CO980" s="51"/>
      <c r="CP980" s="51"/>
      <c r="CQ980" s="51"/>
      <c r="CR980" s="51"/>
      <c r="CS980" s="51"/>
      <c r="CT980" s="51"/>
      <c r="CU980" s="51"/>
      <c r="CV980" s="51"/>
      <c r="CW980" s="51"/>
      <c r="CX980" s="51"/>
      <c r="CY980" s="51"/>
      <c r="CZ980" s="51"/>
      <c r="DA980" s="51"/>
      <c r="DB980" s="51"/>
      <c r="DC980" s="51"/>
      <c r="DD980" s="51"/>
      <c r="DE980" s="51"/>
      <c r="DF980" s="51"/>
      <c r="DG980" s="51"/>
    </row>
    <row r="981">
      <c r="A981" s="51"/>
      <c r="B981" s="136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51"/>
      <c r="BL981" s="51"/>
      <c r="BM981" s="51"/>
      <c r="BN981" s="51"/>
      <c r="BO981" s="51"/>
      <c r="BP981" s="51"/>
      <c r="BQ981" s="51"/>
      <c r="BR981" s="51"/>
      <c r="BS981" s="51"/>
      <c r="BT981" s="51"/>
      <c r="BU981" s="51"/>
      <c r="BV981" s="51"/>
      <c r="BW981" s="51"/>
      <c r="BX981" s="51"/>
      <c r="BY981" s="51"/>
      <c r="BZ981" s="51"/>
      <c r="CA981" s="51"/>
      <c r="CB981" s="51"/>
      <c r="CC981" s="51"/>
      <c r="CD981" s="51"/>
      <c r="CE981" s="51"/>
      <c r="CF981" s="51"/>
      <c r="CG981" s="51"/>
      <c r="CH981" s="51"/>
      <c r="CI981" s="51"/>
      <c r="CJ981" s="51"/>
      <c r="CK981" s="51"/>
      <c r="CL981" s="51"/>
      <c r="CM981" s="51"/>
      <c r="CN981" s="51"/>
      <c r="CO981" s="51"/>
      <c r="CP981" s="51"/>
      <c r="CQ981" s="51"/>
      <c r="CR981" s="51"/>
      <c r="CS981" s="51"/>
      <c r="CT981" s="51"/>
      <c r="CU981" s="51"/>
      <c r="CV981" s="51"/>
      <c r="CW981" s="51"/>
      <c r="CX981" s="51"/>
      <c r="CY981" s="51"/>
      <c r="CZ981" s="51"/>
      <c r="DA981" s="51"/>
      <c r="DB981" s="51"/>
      <c r="DC981" s="51"/>
      <c r="DD981" s="51"/>
      <c r="DE981" s="51"/>
      <c r="DF981" s="51"/>
      <c r="DG981" s="51"/>
    </row>
    <row r="982">
      <c r="A982" s="51"/>
      <c r="B982" s="136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  <c r="BR982" s="51"/>
      <c r="BS982" s="51"/>
      <c r="BT982" s="51"/>
      <c r="BU982" s="51"/>
      <c r="BV982" s="51"/>
      <c r="BW982" s="51"/>
      <c r="BX982" s="51"/>
      <c r="BY982" s="51"/>
      <c r="BZ982" s="51"/>
      <c r="CA982" s="51"/>
      <c r="CB982" s="51"/>
      <c r="CC982" s="51"/>
      <c r="CD982" s="51"/>
      <c r="CE982" s="51"/>
      <c r="CF982" s="51"/>
      <c r="CG982" s="51"/>
      <c r="CH982" s="51"/>
      <c r="CI982" s="51"/>
      <c r="CJ982" s="51"/>
      <c r="CK982" s="51"/>
      <c r="CL982" s="51"/>
      <c r="CM982" s="51"/>
      <c r="CN982" s="51"/>
      <c r="CO982" s="51"/>
      <c r="CP982" s="51"/>
      <c r="CQ982" s="51"/>
      <c r="CR982" s="51"/>
      <c r="CS982" s="51"/>
      <c r="CT982" s="51"/>
      <c r="CU982" s="51"/>
      <c r="CV982" s="51"/>
      <c r="CW982" s="51"/>
      <c r="CX982" s="51"/>
      <c r="CY982" s="51"/>
      <c r="CZ982" s="51"/>
      <c r="DA982" s="51"/>
      <c r="DB982" s="51"/>
      <c r="DC982" s="51"/>
      <c r="DD982" s="51"/>
      <c r="DE982" s="51"/>
      <c r="DF982" s="51"/>
      <c r="DG982" s="51"/>
    </row>
    <row r="983">
      <c r="A983" s="51"/>
      <c r="B983" s="136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51"/>
      <c r="BL983" s="51"/>
      <c r="BM983" s="51"/>
      <c r="BN983" s="51"/>
      <c r="BO983" s="51"/>
      <c r="BP983" s="51"/>
      <c r="BQ983" s="51"/>
      <c r="BR983" s="51"/>
      <c r="BS983" s="51"/>
      <c r="BT983" s="51"/>
      <c r="BU983" s="51"/>
      <c r="BV983" s="51"/>
      <c r="BW983" s="51"/>
      <c r="BX983" s="51"/>
      <c r="BY983" s="51"/>
      <c r="BZ983" s="51"/>
      <c r="CA983" s="51"/>
      <c r="CB983" s="51"/>
      <c r="CC983" s="51"/>
      <c r="CD983" s="51"/>
      <c r="CE983" s="51"/>
      <c r="CF983" s="51"/>
      <c r="CG983" s="51"/>
      <c r="CH983" s="51"/>
      <c r="CI983" s="51"/>
      <c r="CJ983" s="51"/>
      <c r="CK983" s="51"/>
      <c r="CL983" s="51"/>
      <c r="CM983" s="51"/>
      <c r="CN983" s="51"/>
      <c r="CO983" s="51"/>
      <c r="CP983" s="51"/>
      <c r="CQ983" s="51"/>
      <c r="CR983" s="51"/>
      <c r="CS983" s="51"/>
      <c r="CT983" s="51"/>
      <c r="CU983" s="51"/>
      <c r="CV983" s="51"/>
      <c r="CW983" s="51"/>
      <c r="CX983" s="51"/>
      <c r="CY983" s="51"/>
      <c r="CZ983" s="51"/>
      <c r="DA983" s="51"/>
      <c r="DB983" s="51"/>
      <c r="DC983" s="51"/>
      <c r="DD983" s="51"/>
      <c r="DE983" s="51"/>
      <c r="DF983" s="51"/>
      <c r="DG983" s="51"/>
    </row>
    <row r="984">
      <c r="A984" s="51"/>
      <c r="B984" s="136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51"/>
      <c r="BL984" s="51"/>
      <c r="BM984" s="51"/>
      <c r="BN984" s="51"/>
      <c r="BO984" s="51"/>
      <c r="BP984" s="51"/>
      <c r="BQ984" s="51"/>
      <c r="BR984" s="51"/>
      <c r="BS984" s="51"/>
      <c r="BT984" s="51"/>
      <c r="BU984" s="51"/>
      <c r="BV984" s="51"/>
      <c r="BW984" s="51"/>
      <c r="BX984" s="51"/>
      <c r="BY984" s="51"/>
      <c r="BZ984" s="51"/>
      <c r="CA984" s="51"/>
      <c r="CB984" s="51"/>
      <c r="CC984" s="51"/>
      <c r="CD984" s="51"/>
      <c r="CE984" s="51"/>
      <c r="CF984" s="51"/>
      <c r="CG984" s="51"/>
      <c r="CH984" s="51"/>
      <c r="CI984" s="51"/>
      <c r="CJ984" s="51"/>
      <c r="CK984" s="51"/>
      <c r="CL984" s="51"/>
      <c r="CM984" s="51"/>
      <c r="CN984" s="51"/>
      <c r="CO984" s="51"/>
      <c r="CP984" s="51"/>
      <c r="CQ984" s="51"/>
      <c r="CR984" s="51"/>
      <c r="CS984" s="51"/>
      <c r="CT984" s="51"/>
      <c r="CU984" s="51"/>
      <c r="CV984" s="51"/>
      <c r="CW984" s="51"/>
      <c r="CX984" s="51"/>
      <c r="CY984" s="51"/>
      <c r="CZ984" s="51"/>
      <c r="DA984" s="51"/>
      <c r="DB984" s="51"/>
      <c r="DC984" s="51"/>
      <c r="DD984" s="51"/>
      <c r="DE984" s="51"/>
      <c r="DF984" s="51"/>
      <c r="DG984" s="51"/>
    </row>
    <row r="985">
      <c r="A985" s="51"/>
      <c r="B985" s="136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51"/>
      <c r="BL985" s="51"/>
      <c r="BM985" s="51"/>
      <c r="BN985" s="51"/>
      <c r="BO985" s="51"/>
      <c r="BP985" s="51"/>
      <c r="BQ985" s="51"/>
      <c r="BR985" s="51"/>
      <c r="BS985" s="51"/>
      <c r="BT985" s="51"/>
      <c r="BU985" s="51"/>
      <c r="BV985" s="51"/>
      <c r="BW985" s="51"/>
      <c r="BX985" s="51"/>
      <c r="BY985" s="51"/>
      <c r="BZ985" s="51"/>
      <c r="CA985" s="51"/>
      <c r="CB985" s="51"/>
      <c r="CC985" s="51"/>
      <c r="CD985" s="51"/>
      <c r="CE985" s="51"/>
      <c r="CF985" s="51"/>
      <c r="CG985" s="51"/>
      <c r="CH985" s="51"/>
      <c r="CI985" s="51"/>
      <c r="CJ985" s="51"/>
      <c r="CK985" s="51"/>
      <c r="CL985" s="51"/>
      <c r="CM985" s="51"/>
      <c r="CN985" s="51"/>
      <c r="CO985" s="51"/>
      <c r="CP985" s="51"/>
      <c r="CQ985" s="51"/>
      <c r="CR985" s="51"/>
      <c r="CS985" s="51"/>
      <c r="CT985" s="51"/>
      <c r="CU985" s="51"/>
      <c r="CV985" s="51"/>
      <c r="CW985" s="51"/>
      <c r="CX985" s="51"/>
      <c r="CY985" s="51"/>
      <c r="CZ985" s="51"/>
      <c r="DA985" s="51"/>
      <c r="DB985" s="51"/>
      <c r="DC985" s="51"/>
      <c r="DD985" s="51"/>
      <c r="DE985" s="51"/>
      <c r="DF985" s="51"/>
      <c r="DG985" s="51"/>
    </row>
    <row r="986">
      <c r="A986" s="51"/>
      <c r="B986" s="136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  <c r="BR986" s="51"/>
      <c r="BS986" s="51"/>
      <c r="BT986" s="51"/>
      <c r="BU986" s="51"/>
      <c r="BV986" s="51"/>
      <c r="BW986" s="51"/>
      <c r="BX986" s="51"/>
      <c r="BY986" s="51"/>
      <c r="BZ986" s="51"/>
      <c r="CA986" s="51"/>
      <c r="CB986" s="51"/>
      <c r="CC986" s="51"/>
      <c r="CD986" s="51"/>
      <c r="CE986" s="51"/>
      <c r="CF986" s="51"/>
      <c r="CG986" s="51"/>
      <c r="CH986" s="51"/>
      <c r="CI986" s="51"/>
      <c r="CJ986" s="51"/>
      <c r="CK986" s="51"/>
      <c r="CL986" s="51"/>
      <c r="CM986" s="51"/>
      <c r="CN986" s="51"/>
      <c r="CO986" s="51"/>
      <c r="CP986" s="51"/>
      <c r="CQ986" s="51"/>
      <c r="CR986" s="51"/>
      <c r="CS986" s="51"/>
      <c r="CT986" s="51"/>
      <c r="CU986" s="51"/>
      <c r="CV986" s="51"/>
      <c r="CW986" s="51"/>
      <c r="CX986" s="51"/>
      <c r="CY986" s="51"/>
      <c r="CZ986" s="51"/>
      <c r="DA986" s="51"/>
      <c r="DB986" s="51"/>
      <c r="DC986" s="51"/>
      <c r="DD986" s="51"/>
      <c r="DE986" s="51"/>
      <c r="DF986" s="51"/>
      <c r="DG986" s="51"/>
    </row>
    <row r="987">
      <c r="A987" s="51"/>
      <c r="B987" s="136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51"/>
      <c r="BL987" s="51"/>
      <c r="BM987" s="51"/>
      <c r="BN987" s="51"/>
      <c r="BO987" s="51"/>
      <c r="BP987" s="51"/>
      <c r="BQ987" s="51"/>
      <c r="BR987" s="51"/>
      <c r="BS987" s="51"/>
      <c r="BT987" s="51"/>
      <c r="BU987" s="51"/>
      <c r="BV987" s="51"/>
      <c r="BW987" s="51"/>
      <c r="BX987" s="51"/>
      <c r="BY987" s="51"/>
      <c r="BZ987" s="51"/>
      <c r="CA987" s="51"/>
      <c r="CB987" s="51"/>
      <c r="CC987" s="51"/>
      <c r="CD987" s="51"/>
      <c r="CE987" s="51"/>
      <c r="CF987" s="51"/>
      <c r="CG987" s="51"/>
      <c r="CH987" s="51"/>
      <c r="CI987" s="51"/>
      <c r="CJ987" s="51"/>
      <c r="CK987" s="51"/>
      <c r="CL987" s="51"/>
      <c r="CM987" s="51"/>
      <c r="CN987" s="51"/>
      <c r="CO987" s="51"/>
      <c r="CP987" s="51"/>
      <c r="CQ987" s="51"/>
      <c r="CR987" s="51"/>
      <c r="CS987" s="51"/>
      <c r="CT987" s="51"/>
      <c r="CU987" s="51"/>
      <c r="CV987" s="51"/>
      <c r="CW987" s="51"/>
      <c r="CX987" s="51"/>
      <c r="CY987" s="51"/>
      <c r="CZ987" s="51"/>
      <c r="DA987" s="51"/>
      <c r="DB987" s="51"/>
      <c r="DC987" s="51"/>
      <c r="DD987" s="51"/>
      <c r="DE987" s="51"/>
      <c r="DF987" s="51"/>
      <c r="DG987" s="51"/>
    </row>
    <row r="988">
      <c r="A988" s="51"/>
      <c r="B988" s="136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51"/>
      <c r="BL988" s="51"/>
      <c r="BM988" s="51"/>
      <c r="BN988" s="51"/>
      <c r="BO988" s="51"/>
      <c r="BP988" s="51"/>
      <c r="BQ988" s="51"/>
      <c r="BR988" s="51"/>
      <c r="BS988" s="51"/>
      <c r="BT988" s="51"/>
      <c r="BU988" s="51"/>
      <c r="BV988" s="51"/>
      <c r="BW988" s="51"/>
      <c r="BX988" s="51"/>
      <c r="BY988" s="51"/>
      <c r="BZ988" s="51"/>
      <c r="CA988" s="51"/>
      <c r="CB988" s="51"/>
      <c r="CC988" s="51"/>
      <c r="CD988" s="51"/>
      <c r="CE988" s="51"/>
      <c r="CF988" s="51"/>
      <c r="CG988" s="51"/>
      <c r="CH988" s="51"/>
      <c r="CI988" s="51"/>
      <c r="CJ988" s="51"/>
      <c r="CK988" s="51"/>
      <c r="CL988" s="51"/>
      <c r="CM988" s="51"/>
      <c r="CN988" s="51"/>
      <c r="CO988" s="51"/>
      <c r="CP988" s="51"/>
      <c r="CQ988" s="51"/>
      <c r="CR988" s="51"/>
      <c r="CS988" s="51"/>
      <c r="CT988" s="51"/>
      <c r="CU988" s="51"/>
      <c r="CV988" s="51"/>
      <c r="CW988" s="51"/>
      <c r="CX988" s="51"/>
      <c r="CY988" s="51"/>
      <c r="CZ988" s="51"/>
      <c r="DA988" s="51"/>
      <c r="DB988" s="51"/>
      <c r="DC988" s="51"/>
      <c r="DD988" s="51"/>
      <c r="DE988" s="51"/>
      <c r="DF988" s="51"/>
      <c r="DG988" s="51"/>
    </row>
    <row r="989">
      <c r="A989" s="51"/>
      <c r="B989" s="136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51"/>
      <c r="BL989" s="51"/>
      <c r="BM989" s="51"/>
      <c r="BN989" s="51"/>
      <c r="BO989" s="51"/>
      <c r="BP989" s="51"/>
      <c r="BQ989" s="51"/>
      <c r="BR989" s="51"/>
      <c r="BS989" s="51"/>
      <c r="BT989" s="51"/>
      <c r="BU989" s="51"/>
      <c r="BV989" s="51"/>
      <c r="BW989" s="51"/>
      <c r="BX989" s="51"/>
      <c r="BY989" s="51"/>
      <c r="BZ989" s="51"/>
      <c r="CA989" s="51"/>
      <c r="CB989" s="51"/>
      <c r="CC989" s="51"/>
      <c r="CD989" s="51"/>
      <c r="CE989" s="51"/>
      <c r="CF989" s="51"/>
      <c r="CG989" s="51"/>
      <c r="CH989" s="51"/>
      <c r="CI989" s="51"/>
      <c r="CJ989" s="51"/>
      <c r="CK989" s="51"/>
      <c r="CL989" s="51"/>
      <c r="CM989" s="51"/>
      <c r="CN989" s="51"/>
      <c r="CO989" s="51"/>
      <c r="CP989" s="51"/>
      <c r="CQ989" s="51"/>
      <c r="CR989" s="51"/>
      <c r="CS989" s="51"/>
      <c r="CT989" s="51"/>
      <c r="CU989" s="51"/>
      <c r="CV989" s="51"/>
      <c r="CW989" s="51"/>
      <c r="CX989" s="51"/>
      <c r="CY989" s="51"/>
      <c r="CZ989" s="51"/>
      <c r="DA989" s="51"/>
      <c r="DB989" s="51"/>
      <c r="DC989" s="51"/>
      <c r="DD989" s="51"/>
      <c r="DE989" s="51"/>
      <c r="DF989" s="51"/>
      <c r="DG989" s="51"/>
    </row>
    <row r="990">
      <c r="A990" s="51"/>
      <c r="B990" s="136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  <c r="BR990" s="51"/>
      <c r="BS990" s="51"/>
      <c r="BT990" s="51"/>
      <c r="BU990" s="51"/>
      <c r="BV990" s="51"/>
      <c r="BW990" s="51"/>
      <c r="BX990" s="51"/>
      <c r="BY990" s="51"/>
      <c r="BZ990" s="51"/>
      <c r="CA990" s="51"/>
      <c r="CB990" s="51"/>
      <c r="CC990" s="51"/>
      <c r="CD990" s="51"/>
      <c r="CE990" s="51"/>
      <c r="CF990" s="51"/>
      <c r="CG990" s="51"/>
      <c r="CH990" s="51"/>
      <c r="CI990" s="51"/>
      <c r="CJ990" s="51"/>
      <c r="CK990" s="51"/>
      <c r="CL990" s="51"/>
      <c r="CM990" s="51"/>
      <c r="CN990" s="51"/>
      <c r="CO990" s="51"/>
      <c r="CP990" s="51"/>
      <c r="CQ990" s="51"/>
      <c r="CR990" s="51"/>
      <c r="CS990" s="51"/>
      <c r="CT990" s="51"/>
      <c r="CU990" s="51"/>
      <c r="CV990" s="51"/>
      <c r="CW990" s="51"/>
      <c r="CX990" s="51"/>
      <c r="CY990" s="51"/>
      <c r="CZ990" s="51"/>
      <c r="DA990" s="51"/>
      <c r="DB990" s="51"/>
      <c r="DC990" s="51"/>
      <c r="DD990" s="51"/>
      <c r="DE990" s="51"/>
      <c r="DF990" s="51"/>
      <c r="DG990" s="51"/>
    </row>
    <row r="991">
      <c r="A991" s="51"/>
      <c r="B991" s="136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  <c r="BK991" s="51"/>
      <c r="BL991" s="51"/>
      <c r="BM991" s="51"/>
      <c r="BN991" s="51"/>
      <c r="BO991" s="51"/>
      <c r="BP991" s="51"/>
      <c r="BQ991" s="51"/>
      <c r="BR991" s="51"/>
      <c r="BS991" s="51"/>
      <c r="BT991" s="51"/>
      <c r="BU991" s="51"/>
      <c r="BV991" s="51"/>
      <c r="BW991" s="51"/>
      <c r="BX991" s="51"/>
      <c r="BY991" s="51"/>
      <c r="BZ991" s="51"/>
      <c r="CA991" s="51"/>
      <c r="CB991" s="51"/>
      <c r="CC991" s="51"/>
      <c r="CD991" s="51"/>
      <c r="CE991" s="51"/>
      <c r="CF991" s="51"/>
      <c r="CG991" s="51"/>
      <c r="CH991" s="51"/>
      <c r="CI991" s="51"/>
      <c r="CJ991" s="51"/>
      <c r="CK991" s="51"/>
      <c r="CL991" s="51"/>
      <c r="CM991" s="51"/>
      <c r="CN991" s="51"/>
      <c r="CO991" s="51"/>
      <c r="CP991" s="51"/>
      <c r="CQ991" s="51"/>
      <c r="CR991" s="51"/>
      <c r="CS991" s="51"/>
      <c r="CT991" s="51"/>
      <c r="CU991" s="51"/>
      <c r="CV991" s="51"/>
      <c r="CW991" s="51"/>
      <c r="CX991" s="51"/>
      <c r="CY991" s="51"/>
      <c r="CZ991" s="51"/>
      <c r="DA991" s="51"/>
      <c r="DB991" s="51"/>
      <c r="DC991" s="51"/>
      <c r="DD991" s="51"/>
      <c r="DE991" s="51"/>
      <c r="DF991" s="51"/>
      <c r="DG991" s="51"/>
    </row>
    <row r="992">
      <c r="A992" s="51"/>
      <c r="B992" s="136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  <c r="BK992" s="51"/>
      <c r="BL992" s="51"/>
      <c r="BM992" s="51"/>
      <c r="BN992" s="51"/>
      <c r="BO992" s="51"/>
      <c r="BP992" s="51"/>
      <c r="BQ992" s="51"/>
      <c r="BR992" s="51"/>
      <c r="BS992" s="51"/>
      <c r="BT992" s="51"/>
      <c r="BU992" s="51"/>
      <c r="BV992" s="51"/>
      <c r="BW992" s="51"/>
      <c r="BX992" s="51"/>
      <c r="BY992" s="51"/>
      <c r="BZ992" s="51"/>
      <c r="CA992" s="51"/>
      <c r="CB992" s="51"/>
      <c r="CC992" s="51"/>
      <c r="CD992" s="51"/>
      <c r="CE992" s="51"/>
      <c r="CF992" s="51"/>
      <c r="CG992" s="51"/>
      <c r="CH992" s="51"/>
      <c r="CI992" s="51"/>
      <c r="CJ992" s="51"/>
      <c r="CK992" s="51"/>
      <c r="CL992" s="51"/>
      <c r="CM992" s="51"/>
      <c r="CN992" s="51"/>
      <c r="CO992" s="51"/>
      <c r="CP992" s="51"/>
      <c r="CQ992" s="51"/>
      <c r="CR992" s="51"/>
      <c r="CS992" s="51"/>
      <c r="CT992" s="51"/>
      <c r="CU992" s="51"/>
      <c r="CV992" s="51"/>
      <c r="CW992" s="51"/>
      <c r="CX992" s="51"/>
      <c r="CY992" s="51"/>
      <c r="CZ992" s="51"/>
      <c r="DA992" s="51"/>
      <c r="DB992" s="51"/>
      <c r="DC992" s="51"/>
      <c r="DD992" s="51"/>
      <c r="DE992" s="51"/>
      <c r="DF992" s="51"/>
      <c r="DG992" s="51"/>
    </row>
    <row r="993">
      <c r="A993" s="51"/>
      <c r="B993" s="136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  <c r="BK993" s="51"/>
      <c r="BL993" s="51"/>
      <c r="BM993" s="51"/>
      <c r="BN993" s="51"/>
      <c r="BO993" s="51"/>
      <c r="BP993" s="51"/>
      <c r="BQ993" s="51"/>
      <c r="BR993" s="51"/>
      <c r="BS993" s="51"/>
      <c r="BT993" s="51"/>
      <c r="BU993" s="51"/>
      <c r="BV993" s="51"/>
      <c r="BW993" s="51"/>
      <c r="BX993" s="51"/>
      <c r="BY993" s="51"/>
      <c r="BZ993" s="51"/>
      <c r="CA993" s="51"/>
      <c r="CB993" s="51"/>
      <c r="CC993" s="51"/>
      <c r="CD993" s="51"/>
      <c r="CE993" s="51"/>
      <c r="CF993" s="51"/>
      <c r="CG993" s="51"/>
      <c r="CH993" s="51"/>
      <c r="CI993" s="51"/>
      <c r="CJ993" s="51"/>
      <c r="CK993" s="51"/>
      <c r="CL993" s="51"/>
      <c r="CM993" s="51"/>
      <c r="CN993" s="51"/>
      <c r="CO993" s="51"/>
      <c r="CP993" s="51"/>
      <c r="CQ993" s="51"/>
      <c r="CR993" s="51"/>
      <c r="CS993" s="51"/>
      <c r="CT993" s="51"/>
      <c r="CU993" s="51"/>
      <c r="CV993" s="51"/>
      <c r="CW993" s="51"/>
      <c r="CX993" s="51"/>
      <c r="CY993" s="51"/>
      <c r="CZ993" s="51"/>
      <c r="DA993" s="51"/>
      <c r="DB993" s="51"/>
      <c r="DC993" s="51"/>
      <c r="DD993" s="51"/>
      <c r="DE993" s="51"/>
      <c r="DF993" s="51"/>
      <c r="DG993" s="51"/>
    </row>
    <row r="994">
      <c r="A994" s="51"/>
      <c r="B994" s="136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  <c r="BK994" s="51"/>
      <c r="BL994" s="51"/>
      <c r="BM994" s="51"/>
      <c r="BN994" s="51"/>
      <c r="BO994" s="51"/>
      <c r="BP994" s="51"/>
      <c r="BQ994" s="51"/>
      <c r="BR994" s="51"/>
      <c r="BS994" s="51"/>
      <c r="BT994" s="51"/>
      <c r="BU994" s="51"/>
      <c r="BV994" s="51"/>
      <c r="BW994" s="51"/>
      <c r="BX994" s="51"/>
      <c r="BY994" s="51"/>
      <c r="BZ994" s="51"/>
      <c r="CA994" s="51"/>
      <c r="CB994" s="51"/>
      <c r="CC994" s="51"/>
      <c r="CD994" s="51"/>
      <c r="CE994" s="51"/>
      <c r="CF994" s="51"/>
      <c r="CG994" s="51"/>
      <c r="CH994" s="51"/>
      <c r="CI994" s="51"/>
      <c r="CJ994" s="51"/>
      <c r="CK994" s="51"/>
      <c r="CL994" s="51"/>
      <c r="CM994" s="51"/>
      <c r="CN994" s="51"/>
      <c r="CO994" s="51"/>
      <c r="CP994" s="51"/>
      <c r="CQ994" s="51"/>
      <c r="CR994" s="51"/>
      <c r="CS994" s="51"/>
      <c r="CT994" s="51"/>
      <c r="CU994" s="51"/>
      <c r="CV994" s="51"/>
      <c r="CW994" s="51"/>
      <c r="CX994" s="51"/>
      <c r="CY994" s="51"/>
      <c r="CZ994" s="51"/>
      <c r="DA994" s="51"/>
      <c r="DB994" s="51"/>
      <c r="DC994" s="51"/>
      <c r="DD994" s="51"/>
      <c r="DE994" s="51"/>
      <c r="DF994" s="51"/>
      <c r="DG994" s="51"/>
    </row>
    <row r="995">
      <c r="A995" s="51"/>
      <c r="B995" s="136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  <c r="BK995" s="51"/>
      <c r="BL995" s="51"/>
      <c r="BM995" s="51"/>
      <c r="BN995" s="51"/>
      <c r="BO995" s="51"/>
      <c r="BP995" s="51"/>
      <c r="BQ995" s="51"/>
      <c r="BR995" s="51"/>
      <c r="BS995" s="51"/>
      <c r="BT995" s="51"/>
      <c r="BU995" s="51"/>
      <c r="BV995" s="51"/>
      <c r="BW995" s="51"/>
      <c r="BX995" s="51"/>
      <c r="BY995" s="51"/>
      <c r="BZ995" s="51"/>
      <c r="CA995" s="51"/>
      <c r="CB995" s="51"/>
      <c r="CC995" s="51"/>
      <c r="CD995" s="51"/>
      <c r="CE995" s="51"/>
      <c r="CF995" s="51"/>
      <c r="CG995" s="51"/>
      <c r="CH995" s="51"/>
      <c r="CI995" s="51"/>
      <c r="CJ995" s="51"/>
      <c r="CK995" s="51"/>
      <c r="CL995" s="51"/>
      <c r="CM995" s="51"/>
      <c r="CN995" s="51"/>
      <c r="CO995" s="51"/>
      <c r="CP995" s="51"/>
      <c r="CQ995" s="51"/>
      <c r="CR995" s="51"/>
      <c r="CS995" s="51"/>
      <c r="CT995" s="51"/>
      <c r="CU995" s="51"/>
      <c r="CV995" s="51"/>
      <c r="CW995" s="51"/>
      <c r="CX995" s="51"/>
      <c r="CY995" s="51"/>
      <c r="CZ995" s="51"/>
      <c r="DA995" s="51"/>
      <c r="DB995" s="51"/>
      <c r="DC995" s="51"/>
      <c r="DD995" s="51"/>
      <c r="DE995" s="51"/>
      <c r="DF995" s="51"/>
      <c r="DG995" s="51"/>
    </row>
    <row r="996">
      <c r="A996" s="51"/>
      <c r="B996" s="136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  <c r="BK996" s="51"/>
      <c r="BL996" s="51"/>
      <c r="BM996" s="51"/>
      <c r="BN996" s="51"/>
      <c r="BO996" s="51"/>
      <c r="BP996" s="51"/>
      <c r="BQ996" s="51"/>
      <c r="BR996" s="51"/>
      <c r="BS996" s="51"/>
      <c r="BT996" s="51"/>
      <c r="BU996" s="51"/>
      <c r="BV996" s="51"/>
      <c r="BW996" s="51"/>
      <c r="BX996" s="51"/>
      <c r="BY996" s="51"/>
      <c r="BZ996" s="51"/>
      <c r="CA996" s="51"/>
      <c r="CB996" s="51"/>
      <c r="CC996" s="51"/>
      <c r="CD996" s="51"/>
      <c r="CE996" s="51"/>
      <c r="CF996" s="51"/>
      <c r="CG996" s="51"/>
      <c r="CH996" s="51"/>
      <c r="CI996" s="51"/>
      <c r="CJ996" s="51"/>
      <c r="CK996" s="51"/>
      <c r="CL996" s="51"/>
      <c r="CM996" s="51"/>
      <c r="CN996" s="51"/>
      <c r="CO996" s="51"/>
      <c r="CP996" s="51"/>
      <c r="CQ996" s="51"/>
      <c r="CR996" s="51"/>
      <c r="CS996" s="51"/>
      <c r="CT996" s="51"/>
      <c r="CU996" s="51"/>
      <c r="CV996" s="51"/>
      <c r="CW996" s="51"/>
      <c r="CX996" s="51"/>
      <c r="CY996" s="51"/>
      <c r="CZ996" s="51"/>
      <c r="DA996" s="51"/>
      <c r="DB996" s="51"/>
      <c r="DC996" s="51"/>
      <c r="DD996" s="51"/>
      <c r="DE996" s="51"/>
      <c r="DF996" s="51"/>
      <c r="DG996" s="51"/>
    </row>
    <row r="997">
      <c r="A997" s="51"/>
      <c r="B997" s="136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  <c r="BK997" s="51"/>
      <c r="BL997" s="51"/>
      <c r="BM997" s="51"/>
      <c r="BN997" s="51"/>
      <c r="BO997" s="51"/>
      <c r="BP997" s="51"/>
      <c r="BQ997" s="51"/>
      <c r="BR997" s="51"/>
      <c r="BS997" s="51"/>
      <c r="BT997" s="51"/>
      <c r="BU997" s="51"/>
      <c r="BV997" s="51"/>
      <c r="BW997" s="51"/>
      <c r="BX997" s="51"/>
      <c r="BY997" s="51"/>
      <c r="BZ997" s="51"/>
      <c r="CA997" s="51"/>
      <c r="CB997" s="51"/>
      <c r="CC997" s="51"/>
      <c r="CD997" s="51"/>
      <c r="CE997" s="51"/>
      <c r="CF997" s="51"/>
      <c r="CG997" s="51"/>
      <c r="CH997" s="51"/>
      <c r="CI997" s="51"/>
      <c r="CJ997" s="51"/>
      <c r="CK997" s="51"/>
      <c r="CL997" s="51"/>
      <c r="CM997" s="51"/>
      <c r="CN997" s="51"/>
      <c r="CO997" s="51"/>
      <c r="CP997" s="51"/>
      <c r="CQ997" s="51"/>
      <c r="CR997" s="51"/>
      <c r="CS997" s="51"/>
      <c r="CT997" s="51"/>
      <c r="CU997" s="51"/>
      <c r="CV997" s="51"/>
      <c r="CW997" s="51"/>
      <c r="CX997" s="51"/>
      <c r="CY997" s="51"/>
      <c r="CZ997" s="51"/>
      <c r="DA997" s="51"/>
      <c r="DB997" s="51"/>
      <c r="DC997" s="51"/>
      <c r="DD997" s="51"/>
      <c r="DE997" s="51"/>
      <c r="DF997" s="51"/>
      <c r="DG997" s="51"/>
    </row>
    <row r="998">
      <c r="A998" s="51"/>
      <c r="B998" s="136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  <c r="BR998" s="51"/>
      <c r="BS998" s="51"/>
      <c r="BT998" s="51"/>
      <c r="BU998" s="51"/>
      <c r="BV998" s="51"/>
      <c r="BW998" s="51"/>
      <c r="BX998" s="51"/>
      <c r="BY998" s="51"/>
      <c r="BZ998" s="51"/>
      <c r="CA998" s="51"/>
      <c r="CB998" s="51"/>
      <c r="CC998" s="51"/>
      <c r="CD998" s="51"/>
      <c r="CE998" s="51"/>
      <c r="CF998" s="51"/>
      <c r="CG998" s="51"/>
      <c r="CH998" s="51"/>
      <c r="CI998" s="51"/>
      <c r="CJ998" s="51"/>
      <c r="CK998" s="51"/>
      <c r="CL998" s="51"/>
      <c r="CM998" s="51"/>
      <c r="CN998" s="51"/>
      <c r="CO998" s="51"/>
      <c r="CP998" s="51"/>
      <c r="CQ998" s="51"/>
      <c r="CR998" s="51"/>
      <c r="CS998" s="51"/>
      <c r="CT998" s="51"/>
      <c r="CU998" s="51"/>
      <c r="CV998" s="51"/>
      <c r="CW998" s="51"/>
      <c r="CX998" s="51"/>
      <c r="CY998" s="51"/>
      <c r="CZ998" s="51"/>
      <c r="DA998" s="51"/>
      <c r="DB998" s="51"/>
      <c r="DC998" s="51"/>
      <c r="DD998" s="51"/>
      <c r="DE998" s="51"/>
      <c r="DF998" s="51"/>
      <c r="DG998" s="51"/>
    </row>
    <row r="999">
      <c r="A999" s="51"/>
      <c r="B999" s="136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  <c r="BK999" s="51"/>
      <c r="BL999" s="51"/>
      <c r="BM999" s="51"/>
      <c r="BN999" s="51"/>
      <c r="BO999" s="51"/>
      <c r="BP999" s="51"/>
      <c r="BQ999" s="51"/>
      <c r="BR999" s="51"/>
      <c r="BS999" s="51"/>
      <c r="BT999" s="51"/>
      <c r="BU999" s="51"/>
      <c r="BV999" s="51"/>
      <c r="BW999" s="51"/>
      <c r="BX999" s="51"/>
      <c r="BY999" s="51"/>
      <c r="BZ999" s="51"/>
      <c r="CA999" s="51"/>
      <c r="CB999" s="51"/>
      <c r="CC999" s="51"/>
      <c r="CD999" s="51"/>
      <c r="CE999" s="51"/>
      <c r="CF999" s="51"/>
      <c r="CG999" s="51"/>
      <c r="CH999" s="51"/>
      <c r="CI999" s="51"/>
      <c r="CJ999" s="51"/>
      <c r="CK999" s="51"/>
      <c r="CL999" s="51"/>
      <c r="CM999" s="51"/>
      <c r="CN999" s="51"/>
      <c r="CO999" s="51"/>
      <c r="CP999" s="51"/>
      <c r="CQ999" s="51"/>
      <c r="CR999" s="51"/>
      <c r="CS999" s="51"/>
      <c r="CT999" s="51"/>
      <c r="CU999" s="51"/>
      <c r="CV999" s="51"/>
      <c r="CW999" s="51"/>
      <c r="CX999" s="51"/>
      <c r="CY999" s="51"/>
      <c r="CZ999" s="51"/>
      <c r="DA999" s="51"/>
      <c r="DB999" s="51"/>
      <c r="DC999" s="51"/>
      <c r="DD999" s="51"/>
      <c r="DE999" s="51"/>
      <c r="DF999" s="51"/>
      <c r="DG999" s="51"/>
    </row>
    <row r="1000">
      <c r="A1000" s="51"/>
      <c r="B1000" s="136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51"/>
      <c r="BL1000" s="51"/>
      <c r="BM1000" s="51"/>
      <c r="BN1000" s="51"/>
      <c r="BO1000" s="51"/>
      <c r="BP1000" s="51"/>
      <c r="BQ1000" s="51"/>
      <c r="BR1000" s="51"/>
      <c r="BS1000" s="51"/>
      <c r="BT1000" s="51"/>
      <c r="BU1000" s="51"/>
      <c r="BV1000" s="51"/>
      <c r="BW1000" s="51"/>
      <c r="BX1000" s="51"/>
      <c r="BY1000" s="51"/>
      <c r="BZ1000" s="51"/>
      <c r="CA1000" s="51"/>
      <c r="CB1000" s="51"/>
      <c r="CC1000" s="51"/>
      <c r="CD1000" s="51"/>
      <c r="CE1000" s="51"/>
      <c r="CF1000" s="51"/>
      <c r="CG1000" s="51"/>
      <c r="CH1000" s="51"/>
      <c r="CI1000" s="51"/>
      <c r="CJ1000" s="51"/>
      <c r="CK1000" s="51"/>
      <c r="CL1000" s="51"/>
      <c r="CM1000" s="51"/>
      <c r="CN1000" s="51"/>
      <c r="CO1000" s="51"/>
      <c r="CP1000" s="51"/>
      <c r="CQ1000" s="51"/>
      <c r="CR1000" s="51"/>
      <c r="CS1000" s="51"/>
      <c r="CT1000" s="51"/>
      <c r="CU1000" s="51"/>
      <c r="CV1000" s="51"/>
      <c r="CW1000" s="51"/>
      <c r="CX1000" s="51"/>
      <c r="CY1000" s="51"/>
      <c r="CZ1000" s="51"/>
      <c r="DA1000" s="51"/>
      <c r="DB1000" s="51"/>
      <c r="DC1000" s="51"/>
      <c r="DD1000" s="51"/>
      <c r="DE1000" s="51"/>
      <c r="DF1000" s="51"/>
      <c r="DG1000" s="51"/>
    </row>
    <row r="1001">
      <c r="A1001" s="51"/>
      <c r="B1001" s="136"/>
      <c r="C1001" s="51"/>
      <c r="D1001" s="51"/>
      <c r="E1001" s="51"/>
      <c r="F1001" s="51"/>
      <c r="G1001" s="51"/>
      <c r="H1001" s="51"/>
      <c r="I1001" s="51"/>
      <c r="J1001" s="51"/>
      <c r="K1001" s="51"/>
      <c r="L1001" s="51"/>
      <c r="M1001" s="51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  <c r="AL1001" s="51"/>
      <c r="AM1001" s="51"/>
      <c r="AN1001" s="51"/>
      <c r="AO1001" s="51"/>
      <c r="AP1001" s="51"/>
      <c r="AQ1001" s="51"/>
      <c r="AR1001" s="51"/>
      <c r="AS1001" s="51"/>
      <c r="AT1001" s="51"/>
      <c r="AU1001" s="51"/>
      <c r="AV1001" s="51"/>
      <c r="AW1001" s="51"/>
      <c r="AX1001" s="51"/>
      <c r="AY1001" s="51"/>
      <c r="AZ1001" s="51"/>
      <c r="BA1001" s="51"/>
      <c r="BB1001" s="51"/>
      <c r="BC1001" s="51"/>
      <c r="BD1001" s="51"/>
      <c r="BE1001" s="51"/>
      <c r="BF1001" s="51"/>
      <c r="BG1001" s="51"/>
      <c r="BH1001" s="51"/>
      <c r="BI1001" s="51"/>
      <c r="BJ1001" s="51"/>
      <c r="BK1001" s="51"/>
      <c r="BL1001" s="51"/>
      <c r="BM1001" s="51"/>
      <c r="BN1001" s="51"/>
      <c r="BO1001" s="51"/>
      <c r="BP1001" s="51"/>
      <c r="BQ1001" s="51"/>
      <c r="BR1001" s="51"/>
      <c r="BS1001" s="51"/>
      <c r="BT1001" s="51"/>
      <c r="BU1001" s="51"/>
      <c r="BV1001" s="51"/>
      <c r="BW1001" s="51"/>
      <c r="BX1001" s="51"/>
      <c r="BY1001" s="51"/>
      <c r="BZ1001" s="51"/>
      <c r="CA1001" s="51"/>
      <c r="CB1001" s="51"/>
      <c r="CC1001" s="51"/>
      <c r="CD1001" s="51"/>
      <c r="CE1001" s="51"/>
      <c r="CF1001" s="51"/>
      <c r="CG1001" s="51"/>
      <c r="CH1001" s="51"/>
      <c r="CI1001" s="51"/>
      <c r="CJ1001" s="51"/>
      <c r="CK1001" s="51"/>
      <c r="CL1001" s="51"/>
      <c r="CM1001" s="51"/>
      <c r="CN1001" s="51"/>
      <c r="CO1001" s="51"/>
      <c r="CP1001" s="51"/>
      <c r="CQ1001" s="51"/>
      <c r="CR1001" s="51"/>
      <c r="CS1001" s="51"/>
      <c r="CT1001" s="51"/>
      <c r="CU1001" s="51"/>
      <c r="CV1001" s="51"/>
      <c r="CW1001" s="51"/>
      <c r="CX1001" s="51"/>
      <c r="CY1001" s="51"/>
      <c r="CZ1001" s="51"/>
      <c r="DA1001" s="51"/>
      <c r="DB1001" s="51"/>
      <c r="DC1001" s="51"/>
      <c r="DD1001" s="51"/>
      <c r="DE1001" s="51"/>
      <c r="DF1001" s="51"/>
      <c r="DG1001" s="51"/>
    </row>
    <row r="1002">
      <c r="A1002" s="51"/>
      <c r="B1002" s="136"/>
      <c r="C1002" s="51"/>
      <c r="D1002" s="51"/>
      <c r="E1002" s="51"/>
      <c r="F1002" s="51"/>
      <c r="G1002" s="51"/>
      <c r="H1002" s="51"/>
      <c r="I1002" s="51"/>
      <c r="J1002" s="51"/>
      <c r="K1002" s="51"/>
      <c r="L1002" s="51"/>
      <c r="M1002" s="51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  <c r="AL1002" s="51"/>
      <c r="AM1002" s="51"/>
      <c r="AN1002" s="51"/>
      <c r="AO1002" s="51"/>
      <c r="AP1002" s="51"/>
      <c r="AQ1002" s="51"/>
      <c r="AR1002" s="51"/>
      <c r="AS1002" s="51"/>
      <c r="AT1002" s="51"/>
      <c r="AU1002" s="51"/>
      <c r="AV1002" s="51"/>
      <c r="AW1002" s="51"/>
      <c r="AX1002" s="51"/>
      <c r="AY1002" s="51"/>
      <c r="AZ1002" s="51"/>
      <c r="BA1002" s="51"/>
      <c r="BB1002" s="51"/>
      <c r="BC1002" s="51"/>
      <c r="BD1002" s="51"/>
      <c r="BE1002" s="51"/>
      <c r="BF1002" s="51"/>
      <c r="BG1002" s="51"/>
      <c r="BH1002" s="51"/>
      <c r="BI1002" s="51"/>
      <c r="BJ1002" s="51"/>
      <c r="BK1002" s="51"/>
      <c r="BL1002" s="51"/>
      <c r="BM1002" s="51"/>
      <c r="BN1002" s="51"/>
      <c r="BO1002" s="51"/>
      <c r="BP1002" s="51"/>
      <c r="BQ1002" s="51"/>
      <c r="BR1002" s="51"/>
      <c r="BS1002" s="51"/>
      <c r="BT1002" s="51"/>
      <c r="BU1002" s="51"/>
      <c r="BV1002" s="51"/>
      <c r="BW1002" s="51"/>
      <c r="BX1002" s="51"/>
      <c r="BY1002" s="51"/>
      <c r="BZ1002" s="51"/>
      <c r="CA1002" s="51"/>
      <c r="CB1002" s="51"/>
      <c r="CC1002" s="51"/>
      <c r="CD1002" s="51"/>
      <c r="CE1002" s="51"/>
      <c r="CF1002" s="51"/>
      <c r="CG1002" s="51"/>
      <c r="CH1002" s="51"/>
      <c r="CI1002" s="51"/>
      <c r="CJ1002" s="51"/>
      <c r="CK1002" s="51"/>
      <c r="CL1002" s="51"/>
      <c r="CM1002" s="51"/>
      <c r="CN1002" s="51"/>
      <c r="CO1002" s="51"/>
      <c r="CP1002" s="51"/>
      <c r="CQ1002" s="51"/>
      <c r="CR1002" s="51"/>
      <c r="CS1002" s="51"/>
      <c r="CT1002" s="51"/>
      <c r="CU1002" s="51"/>
      <c r="CV1002" s="51"/>
      <c r="CW1002" s="51"/>
      <c r="CX1002" s="51"/>
      <c r="CY1002" s="51"/>
      <c r="CZ1002" s="51"/>
      <c r="DA1002" s="51"/>
      <c r="DB1002" s="51"/>
      <c r="DC1002" s="51"/>
      <c r="DD1002" s="51"/>
      <c r="DE1002" s="51"/>
      <c r="DF1002" s="51"/>
      <c r="DG1002" s="51"/>
    </row>
    <row r="1003">
      <c r="A1003" s="51"/>
      <c r="B1003" s="136"/>
      <c r="C1003" s="51"/>
      <c r="D1003" s="51"/>
      <c r="E1003" s="51"/>
      <c r="F1003" s="51"/>
      <c r="G1003" s="51"/>
      <c r="H1003" s="51"/>
      <c r="I1003" s="51"/>
      <c r="J1003" s="51"/>
      <c r="K1003" s="51"/>
      <c r="L1003" s="51"/>
      <c r="M1003" s="51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  <c r="AL1003" s="51"/>
      <c r="AM1003" s="51"/>
      <c r="AN1003" s="51"/>
      <c r="AO1003" s="51"/>
      <c r="AP1003" s="51"/>
      <c r="AQ1003" s="51"/>
      <c r="AR1003" s="51"/>
      <c r="AS1003" s="51"/>
      <c r="AT1003" s="51"/>
      <c r="AU1003" s="51"/>
      <c r="AV1003" s="51"/>
      <c r="AW1003" s="51"/>
      <c r="AX1003" s="51"/>
      <c r="AY1003" s="51"/>
      <c r="AZ1003" s="51"/>
      <c r="BA1003" s="51"/>
      <c r="BB1003" s="51"/>
      <c r="BC1003" s="51"/>
      <c r="BD1003" s="51"/>
      <c r="BE1003" s="51"/>
      <c r="BF1003" s="51"/>
      <c r="BG1003" s="51"/>
      <c r="BH1003" s="51"/>
      <c r="BI1003" s="51"/>
      <c r="BJ1003" s="51"/>
      <c r="BK1003" s="51"/>
      <c r="BL1003" s="51"/>
      <c r="BM1003" s="51"/>
      <c r="BN1003" s="51"/>
      <c r="BO1003" s="51"/>
      <c r="BP1003" s="51"/>
      <c r="BQ1003" s="51"/>
      <c r="BR1003" s="51"/>
      <c r="BS1003" s="51"/>
      <c r="BT1003" s="51"/>
      <c r="BU1003" s="51"/>
      <c r="BV1003" s="51"/>
      <c r="BW1003" s="51"/>
      <c r="BX1003" s="51"/>
      <c r="BY1003" s="51"/>
      <c r="BZ1003" s="51"/>
      <c r="CA1003" s="51"/>
      <c r="CB1003" s="51"/>
      <c r="CC1003" s="51"/>
      <c r="CD1003" s="51"/>
      <c r="CE1003" s="51"/>
      <c r="CF1003" s="51"/>
      <c r="CG1003" s="51"/>
      <c r="CH1003" s="51"/>
      <c r="CI1003" s="51"/>
      <c r="CJ1003" s="51"/>
      <c r="CK1003" s="51"/>
      <c r="CL1003" s="51"/>
      <c r="CM1003" s="51"/>
      <c r="CN1003" s="51"/>
      <c r="CO1003" s="51"/>
      <c r="CP1003" s="51"/>
      <c r="CQ1003" s="51"/>
      <c r="CR1003" s="51"/>
      <c r="CS1003" s="51"/>
      <c r="CT1003" s="51"/>
      <c r="CU1003" s="51"/>
      <c r="CV1003" s="51"/>
      <c r="CW1003" s="51"/>
      <c r="CX1003" s="51"/>
      <c r="CY1003" s="51"/>
      <c r="CZ1003" s="51"/>
      <c r="DA1003" s="51"/>
      <c r="DB1003" s="51"/>
      <c r="DC1003" s="51"/>
      <c r="DD1003" s="51"/>
      <c r="DE1003" s="51"/>
      <c r="DF1003" s="51"/>
      <c r="DG1003" s="51"/>
    </row>
    <row r="1004">
      <c r="A1004" s="51"/>
      <c r="B1004" s="136"/>
      <c r="C1004" s="51"/>
      <c r="D1004" s="51"/>
      <c r="E1004" s="51"/>
      <c r="F1004" s="51"/>
      <c r="G1004" s="51"/>
      <c r="H1004" s="51"/>
      <c r="I1004" s="51"/>
      <c r="J1004" s="51"/>
      <c r="K1004" s="51"/>
      <c r="L1004" s="51"/>
      <c r="M1004" s="51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  <c r="AL1004" s="51"/>
      <c r="AM1004" s="51"/>
      <c r="AN1004" s="51"/>
      <c r="AO1004" s="51"/>
      <c r="AP1004" s="51"/>
      <c r="AQ1004" s="51"/>
      <c r="AR1004" s="51"/>
      <c r="AS1004" s="51"/>
      <c r="AT1004" s="51"/>
      <c r="AU1004" s="51"/>
      <c r="AV1004" s="51"/>
      <c r="AW1004" s="51"/>
      <c r="AX1004" s="51"/>
      <c r="AY1004" s="51"/>
      <c r="AZ1004" s="51"/>
      <c r="BA1004" s="51"/>
      <c r="BB1004" s="51"/>
      <c r="BC1004" s="51"/>
      <c r="BD1004" s="51"/>
      <c r="BE1004" s="51"/>
      <c r="BF1004" s="51"/>
      <c r="BG1004" s="51"/>
      <c r="BH1004" s="51"/>
      <c r="BI1004" s="51"/>
      <c r="BJ1004" s="51"/>
      <c r="BK1004" s="51"/>
      <c r="BL1004" s="51"/>
      <c r="BM1004" s="51"/>
      <c r="BN1004" s="51"/>
      <c r="BO1004" s="51"/>
      <c r="BP1004" s="51"/>
      <c r="BQ1004" s="51"/>
      <c r="BR1004" s="51"/>
      <c r="BS1004" s="51"/>
      <c r="BT1004" s="51"/>
      <c r="BU1004" s="51"/>
      <c r="BV1004" s="51"/>
      <c r="BW1004" s="51"/>
      <c r="BX1004" s="51"/>
      <c r="BY1004" s="51"/>
      <c r="BZ1004" s="51"/>
      <c r="CA1004" s="51"/>
      <c r="CB1004" s="51"/>
      <c r="CC1004" s="51"/>
      <c r="CD1004" s="51"/>
      <c r="CE1004" s="51"/>
      <c r="CF1004" s="51"/>
      <c r="CG1004" s="51"/>
      <c r="CH1004" s="51"/>
      <c r="CI1004" s="51"/>
      <c r="CJ1004" s="51"/>
      <c r="CK1004" s="51"/>
      <c r="CL1004" s="51"/>
      <c r="CM1004" s="51"/>
      <c r="CN1004" s="51"/>
      <c r="CO1004" s="51"/>
      <c r="CP1004" s="51"/>
      <c r="CQ1004" s="51"/>
      <c r="CR1004" s="51"/>
      <c r="CS1004" s="51"/>
      <c r="CT1004" s="51"/>
      <c r="CU1004" s="51"/>
      <c r="CV1004" s="51"/>
      <c r="CW1004" s="51"/>
      <c r="CX1004" s="51"/>
      <c r="CY1004" s="51"/>
      <c r="CZ1004" s="51"/>
      <c r="DA1004" s="51"/>
      <c r="DB1004" s="51"/>
      <c r="DC1004" s="51"/>
      <c r="DD1004" s="51"/>
      <c r="DE1004" s="51"/>
      <c r="DF1004" s="51"/>
      <c r="DG1004" s="51"/>
    </row>
  </sheetData>
  <mergeCells count="4">
    <mergeCell ref="A1:C1"/>
    <mergeCell ref="A13:C13"/>
    <mergeCell ref="A24:C24"/>
    <mergeCell ref="A36:C36"/>
  </mergeCells>
  <printOptions gridLines="1" horizontalCentered="1"/>
  <pageMargins bottom="0.75" footer="0.0" header="0.0" left="0.7" right="0.7" top="0.75"/>
  <pageSetup paperSize="9" cellComments="atEnd" orientation="landscape" pageOrder="overThenDown"/>
  <rowBreaks count="4" manualBreakCount="4">
    <brk man="1"/>
    <brk id="35" man="1"/>
    <brk id="23" man="1"/>
    <brk id="11" man="1"/>
  </rowBreaks>
  <colBreaks count="2" manualBreakCount="2">
    <brk man="1"/>
    <brk id="6" man="1"/>
  </colBreaks>
  <drawing r:id="rId4"/>
  <tableParts count="4">
    <tablePart r:id="rId9"/>
    <tablePart r:id="rId10"/>
    <tablePart r:id="rId11"/>
    <tablePart r:id="rId1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4.75"/>
    <col customWidth="1" min="4" max="4" width="54.0"/>
    <col customWidth="1" min="5" max="5" width="57.5"/>
    <col customWidth="1" min="6" max="6" width="35.63"/>
    <col customWidth="1" min="7" max="7" width="47.63"/>
    <col customWidth="1" min="8" max="8" width="43.25"/>
    <col customWidth="1" min="9" max="9" width="43.75"/>
    <col customWidth="1" min="10" max="10" width="49.75"/>
    <col customWidth="1" min="11" max="11" width="52.75"/>
    <col customWidth="1" min="12" max="12" width="40.5"/>
    <col customWidth="1" min="13" max="13" width="26.25"/>
  </cols>
  <sheetData>
    <row r="1"/>
    <row r="2"/>
    <row r="3"/>
    <row r="4"/>
    <row r="5"/>
    <row r="6"/>
    <row r="7"/>
    <row r="9">
      <c r="C9" s="173"/>
      <c r="D9" s="173"/>
      <c r="E9" s="174"/>
      <c r="F9" s="174"/>
    </row>
    <row r="10">
      <c r="C10" s="175"/>
      <c r="D10" s="174"/>
      <c r="E10" s="174"/>
      <c r="F10" s="174"/>
    </row>
    <row r="11">
      <c r="C11" s="175"/>
      <c r="D11" s="174"/>
      <c r="E11" s="174"/>
      <c r="F11" s="174"/>
      <c r="G11" s="173"/>
    </row>
    <row r="12">
      <c r="C12" s="175"/>
      <c r="D12" s="174"/>
      <c r="E12" s="174"/>
      <c r="F12" s="174"/>
      <c r="G12" s="173"/>
    </row>
    <row r="13">
      <c r="C13" s="174"/>
      <c r="D13" s="174"/>
      <c r="E13" s="174"/>
      <c r="F13" s="174"/>
      <c r="G13" s="176"/>
    </row>
    <row r="14">
      <c r="C14" s="174"/>
      <c r="D14" s="174"/>
      <c r="E14" s="174"/>
      <c r="F14" s="174"/>
      <c r="G14" s="176"/>
    </row>
    <row r="15">
      <c r="C15" s="174"/>
      <c r="D15" s="174"/>
      <c r="E15" s="174"/>
      <c r="F15" s="174"/>
      <c r="G15" s="177"/>
    </row>
    <row r="16">
      <c r="C16" s="174"/>
      <c r="D16" s="174"/>
      <c r="E16" s="174"/>
      <c r="F16" s="174"/>
      <c r="G16" s="177"/>
    </row>
    <row r="17">
      <c r="C17" s="174"/>
      <c r="D17" s="174"/>
      <c r="E17" s="174"/>
      <c r="F17" s="176"/>
      <c r="G17" s="174"/>
    </row>
    <row r="18">
      <c r="C18" s="174"/>
      <c r="D18" s="174"/>
      <c r="E18" s="174"/>
      <c r="F18" s="174"/>
      <c r="G18" s="174"/>
    </row>
    <row r="19">
      <c r="C19" s="174"/>
      <c r="D19" s="174"/>
      <c r="E19" s="174"/>
      <c r="F19" s="174"/>
      <c r="G19" s="174"/>
    </row>
    <row r="20">
      <c r="C20" s="174"/>
      <c r="D20" s="174"/>
      <c r="E20" s="174"/>
      <c r="F20" s="174"/>
      <c r="G20" s="174"/>
    </row>
    <row r="21">
      <c r="C21" s="174"/>
      <c r="D21" s="174"/>
      <c r="E21" s="174"/>
      <c r="F21" s="176"/>
      <c r="G21" s="174"/>
    </row>
    <row r="22">
      <c r="C22" s="174"/>
      <c r="D22" s="174"/>
      <c r="E22" s="174"/>
      <c r="F22" s="174"/>
      <c r="G22" s="174"/>
    </row>
    <row r="23">
      <c r="C23" s="174"/>
      <c r="D23" s="174"/>
      <c r="E23" s="174"/>
      <c r="F23" s="174"/>
      <c r="G23" s="174"/>
    </row>
    <row r="24">
      <c r="C24" s="174"/>
      <c r="D24" s="174"/>
      <c r="E24" s="174"/>
      <c r="F24" s="174"/>
      <c r="G24" s="174"/>
    </row>
    <row r="25">
      <c r="C25" s="174"/>
      <c r="D25" s="174"/>
      <c r="E25" s="174"/>
      <c r="F25" s="176"/>
      <c r="G25" s="174"/>
    </row>
    <row r="26">
      <c r="C26" s="174"/>
      <c r="D26" s="174"/>
      <c r="E26" s="174"/>
      <c r="F26" s="174"/>
      <c r="G26" s="174"/>
    </row>
    <row r="27">
      <c r="C27" s="174"/>
      <c r="D27" s="174"/>
      <c r="E27" s="174"/>
      <c r="F27" s="174"/>
      <c r="G27" s="174"/>
    </row>
    <row r="28">
      <c r="C28" s="174"/>
      <c r="D28" s="176"/>
      <c r="E28" s="174"/>
      <c r="F28" s="174"/>
      <c r="G28" s="174"/>
    </row>
    <row r="29">
      <c r="C29" s="174"/>
      <c r="D29" s="176"/>
      <c r="E29" s="176"/>
      <c r="F29" s="176"/>
      <c r="G29" s="174"/>
    </row>
    <row r="30">
      <c r="C30" s="174"/>
      <c r="D30" s="176"/>
      <c r="E30" s="177"/>
      <c r="F30" s="177"/>
      <c r="G30" s="174"/>
    </row>
    <row r="31">
      <c r="C31" s="174"/>
      <c r="D31" s="176"/>
      <c r="E31" s="177"/>
      <c r="F31" s="177"/>
      <c r="G31" s="174"/>
    </row>
    <row r="32">
      <c r="C32" s="174"/>
      <c r="D32" s="178"/>
      <c r="E32" s="177"/>
      <c r="F32" s="177"/>
      <c r="G32" s="174"/>
    </row>
    <row r="33">
      <c r="D33" s="178"/>
      <c r="F33" s="177"/>
    </row>
  </sheetData>
  <conditionalFormatting sqref="D3:D10 E3:M22 D16:D22">
    <cfRule type="cellIs" dxfId="6" priority="1" operator="greaterThan">
      <formula>1</formula>
    </cfRule>
  </conditionalFormatting>
  <conditionalFormatting sqref="D3:D10 E3:M22 D16:D22">
    <cfRule type="cellIs" dxfId="7" priority="2" operator="equal">
      <formula>1</formula>
    </cfRule>
  </conditionalFormatting>
  <conditionalFormatting sqref="D3:D10 E3:M22 D16:D22">
    <cfRule type="cellIs" dxfId="8" priority="3" operator="equal">
      <formula>0</formula>
    </cfRule>
  </conditionalFormatting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6.88"/>
    <col customWidth="1" min="3" max="3" width="29.38"/>
  </cols>
  <sheetData>
    <row r="1">
      <c r="A1" s="11" t="s">
        <v>334</v>
      </c>
      <c r="B1" s="179" t="s">
        <v>508</v>
      </c>
      <c r="E1" s="11">
        <v>1.0</v>
      </c>
      <c r="F1" s="11" t="s">
        <v>509</v>
      </c>
      <c r="H1" s="44">
        <f>COUNTIF(C5:C200,1)</f>
        <v>112</v>
      </c>
    </row>
    <row r="2">
      <c r="E2" s="120">
        <v>2.0</v>
      </c>
      <c r="F2" s="11" t="s">
        <v>510</v>
      </c>
      <c r="H2" s="44">
        <f>COUNTIF(C5:C200,"&gt;1")</f>
        <v>2</v>
      </c>
    </row>
    <row r="4">
      <c r="A4" s="44" t="s">
        <v>305</v>
      </c>
      <c r="B4" s="44" t="s">
        <v>307</v>
      </c>
      <c r="C4" s="44" t="s">
        <v>511</v>
      </c>
    </row>
    <row r="5">
      <c r="A5" s="44"/>
      <c r="B5" s="44" t="s">
        <v>512</v>
      </c>
      <c r="C5" s="44">
        <v>1.0</v>
      </c>
    </row>
    <row r="6">
      <c r="A6" s="44"/>
      <c r="B6" s="44" t="s">
        <v>513</v>
      </c>
      <c r="C6" s="44">
        <v>1.0</v>
      </c>
    </row>
    <row r="7">
      <c r="A7" s="44"/>
      <c r="B7" s="44" t="s">
        <v>514</v>
      </c>
      <c r="C7" s="44">
        <v>1.0</v>
      </c>
    </row>
    <row r="8">
      <c r="A8" s="44"/>
      <c r="B8" s="44" t="s">
        <v>515</v>
      </c>
      <c r="C8" s="44">
        <v>4.0</v>
      </c>
    </row>
    <row r="9">
      <c r="A9" s="44" t="s">
        <v>216</v>
      </c>
      <c r="B9" s="44" t="s">
        <v>516</v>
      </c>
      <c r="C9" s="44">
        <v>1.0</v>
      </c>
    </row>
    <row r="10">
      <c r="A10" s="44" t="s">
        <v>203</v>
      </c>
      <c r="B10" s="44" t="s">
        <v>513</v>
      </c>
      <c r="C10" s="44">
        <v>1.0</v>
      </c>
    </row>
    <row r="11">
      <c r="A11" s="44"/>
      <c r="B11" s="44" t="s">
        <v>514</v>
      </c>
      <c r="C11" s="44">
        <v>1.0</v>
      </c>
    </row>
    <row r="12">
      <c r="A12" s="44" t="s">
        <v>254</v>
      </c>
      <c r="B12" s="44" t="s">
        <v>512</v>
      </c>
      <c r="C12" s="44">
        <v>1.0</v>
      </c>
    </row>
    <row r="13">
      <c r="A13" s="44" t="s">
        <v>251</v>
      </c>
      <c r="B13" s="44" t="s">
        <v>513</v>
      </c>
      <c r="C13" s="44">
        <v>1.0</v>
      </c>
    </row>
    <row r="14">
      <c r="A14" s="44" t="s">
        <v>193</v>
      </c>
      <c r="B14" s="44" t="s">
        <v>517</v>
      </c>
      <c r="C14" s="44">
        <v>1.0</v>
      </c>
    </row>
    <row r="15">
      <c r="A15" s="44" t="s">
        <v>225</v>
      </c>
      <c r="B15" s="44" t="s">
        <v>518</v>
      </c>
      <c r="C15" s="44">
        <v>1.0</v>
      </c>
    </row>
    <row r="16">
      <c r="A16" s="44" t="s">
        <v>237</v>
      </c>
      <c r="B16" s="44" t="s">
        <v>517</v>
      </c>
      <c r="C16" s="44">
        <v>1.0</v>
      </c>
    </row>
    <row r="17">
      <c r="A17" s="44"/>
      <c r="B17" s="44" t="s">
        <v>519</v>
      </c>
      <c r="C17" s="44">
        <v>1.0</v>
      </c>
    </row>
    <row r="18">
      <c r="A18" s="44" t="s">
        <v>222</v>
      </c>
      <c r="B18" s="44" t="s">
        <v>520</v>
      </c>
      <c r="C18" s="44">
        <v>1.0</v>
      </c>
    </row>
    <row r="19">
      <c r="A19" s="44" t="s">
        <v>277</v>
      </c>
      <c r="B19" s="44" t="s">
        <v>516</v>
      </c>
      <c r="C19" s="44">
        <v>1.0</v>
      </c>
    </row>
    <row r="20">
      <c r="A20" s="44"/>
      <c r="B20" s="44" t="s">
        <v>521</v>
      </c>
      <c r="C20" s="44">
        <v>1.0</v>
      </c>
    </row>
    <row r="21">
      <c r="A21" s="44" t="s">
        <v>243</v>
      </c>
      <c r="B21" s="44" t="s">
        <v>520</v>
      </c>
      <c r="C21" s="44">
        <v>1.0</v>
      </c>
    </row>
    <row r="22">
      <c r="A22" s="44"/>
      <c r="B22" s="44" t="s">
        <v>522</v>
      </c>
      <c r="C22" s="44">
        <v>1.0</v>
      </c>
    </row>
    <row r="23">
      <c r="A23" s="44" t="s">
        <v>280</v>
      </c>
      <c r="B23" s="44" t="s">
        <v>521</v>
      </c>
      <c r="C23" s="44">
        <v>1.0</v>
      </c>
    </row>
    <row r="24">
      <c r="A24" s="44"/>
      <c r="B24" s="44" t="s">
        <v>523</v>
      </c>
      <c r="C24" s="44">
        <v>1.0</v>
      </c>
    </row>
    <row r="25">
      <c r="A25" s="44" t="s">
        <v>272</v>
      </c>
      <c r="B25" s="44" t="s">
        <v>519</v>
      </c>
      <c r="C25" s="44">
        <v>1.0</v>
      </c>
    </row>
    <row r="26">
      <c r="A26" s="44"/>
      <c r="B26" s="44" t="s">
        <v>513</v>
      </c>
      <c r="C26" s="44">
        <v>1.0</v>
      </c>
    </row>
    <row r="27">
      <c r="A27" s="44" t="s">
        <v>287</v>
      </c>
      <c r="B27" s="44" t="s">
        <v>518</v>
      </c>
      <c r="C27" s="44">
        <v>1.0</v>
      </c>
    </row>
    <row r="28">
      <c r="A28" s="44" t="s">
        <v>211</v>
      </c>
      <c r="B28" s="44" t="s">
        <v>519</v>
      </c>
      <c r="C28" s="44">
        <v>1.0</v>
      </c>
    </row>
    <row r="29">
      <c r="A29" s="44" t="s">
        <v>230</v>
      </c>
      <c r="B29" s="44" t="s">
        <v>517</v>
      </c>
      <c r="C29" s="44">
        <v>1.0</v>
      </c>
    </row>
    <row r="30">
      <c r="A30" s="44"/>
      <c r="B30" s="44" t="s">
        <v>524</v>
      </c>
      <c r="C30" s="44">
        <v>1.0</v>
      </c>
    </row>
    <row r="31">
      <c r="A31" s="44" t="s">
        <v>233</v>
      </c>
      <c r="B31" s="44" t="s">
        <v>525</v>
      </c>
      <c r="C31" s="44">
        <v>2.0</v>
      </c>
    </row>
    <row r="32">
      <c r="A32" s="44" t="s">
        <v>285</v>
      </c>
      <c r="B32" s="44" t="s">
        <v>518</v>
      </c>
      <c r="C32" s="44">
        <v>1.0</v>
      </c>
    </row>
    <row r="33">
      <c r="A33" s="44" t="s">
        <v>174</v>
      </c>
      <c r="B33" s="44" t="s">
        <v>517</v>
      </c>
      <c r="C33" s="44">
        <v>1.0</v>
      </c>
    </row>
    <row r="34">
      <c r="A34" s="44"/>
      <c r="B34" s="44" t="s">
        <v>526</v>
      </c>
      <c r="C34" s="44">
        <v>1.0</v>
      </c>
    </row>
    <row r="35">
      <c r="A35" s="44" t="s">
        <v>240</v>
      </c>
      <c r="B35" s="44" t="s">
        <v>516</v>
      </c>
      <c r="C35" s="44">
        <v>1.0</v>
      </c>
    </row>
    <row r="36">
      <c r="A36" s="44"/>
      <c r="B36" s="44" t="s">
        <v>521</v>
      </c>
      <c r="C36" s="44">
        <v>1.0</v>
      </c>
    </row>
    <row r="37">
      <c r="A37" s="44" t="s">
        <v>198</v>
      </c>
      <c r="B37" s="44" t="s">
        <v>513</v>
      </c>
      <c r="C37" s="44">
        <v>1.0</v>
      </c>
    </row>
    <row r="38">
      <c r="A38" s="44" t="s">
        <v>181</v>
      </c>
      <c r="B38" s="44" t="s">
        <v>527</v>
      </c>
      <c r="C38" s="44">
        <v>1.0</v>
      </c>
    </row>
    <row r="39">
      <c r="A39" s="44"/>
      <c r="B39" s="44" t="s">
        <v>518</v>
      </c>
      <c r="C39" s="44">
        <v>1.0</v>
      </c>
    </row>
    <row r="40">
      <c r="A40" s="44"/>
      <c r="B40" s="44" t="s">
        <v>526</v>
      </c>
      <c r="C40" s="44">
        <v>1.0</v>
      </c>
    </row>
    <row r="41">
      <c r="A41" s="44" t="s">
        <v>259</v>
      </c>
      <c r="B41" s="44" t="s">
        <v>523</v>
      </c>
      <c r="C41" s="44">
        <v>1.0</v>
      </c>
    </row>
    <row r="42">
      <c r="A42" s="44"/>
      <c r="B42" s="44" t="s">
        <v>528</v>
      </c>
      <c r="C42" s="44">
        <v>1.0</v>
      </c>
    </row>
    <row r="43">
      <c r="A43" s="44" t="s">
        <v>282</v>
      </c>
      <c r="B43" s="44" t="s">
        <v>521</v>
      </c>
      <c r="C43" s="44">
        <v>1.0</v>
      </c>
    </row>
    <row r="44">
      <c r="A44" s="44"/>
      <c r="B44" s="44" t="s">
        <v>528</v>
      </c>
      <c r="C44" s="44">
        <v>1.0</v>
      </c>
    </row>
    <row r="45">
      <c r="A45" s="44" t="s">
        <v>246</v>
      </c>
      <c r="B45" s="44" t="s">
        <v>525</v>
      </c>
      <c r="C45" s="44">
        <v>1.0</v>
      </c>
    </row>
    <row r="46">
      <c r="A46" s="44"/>
      <c r="B46" s="44" t="s">
        <v>520</v>
      </c>
      <c r="C46" s="44">
        <v>1.0</v>
      </c>
    </row>
    <row r="47">
      <c r="A47" s="44" t="s">
        <v>219</v>
      </c>
      <c r="B47" s="44" t="s">
        <v>529</v>
      </c>
      <c r="C47" s="44">
        <v>1.0</v>
      </c>
    </row>
    <row r="48">
      <c r="A48" s="44"/>
      <c r="B48" s="44" t="s">
        <v>519</v>
      </c>
      <c r="C48" s="44">
        <v>1.0</v>
      </c>
    </row>
    <row r="49">
      <c r="A49" s="44" t="s">
        <v>208</v>
      </c>
      <c r="B49" s="44" t="s">
        <v>517</v>
      </c>
      <c r="C49" s="44">
        <v>1.0</v>
      </c>
    </row>
    <row r="50">
      <c r="A50" s="44"/>
      <c r="B50" s="44" t="s">
        <v>524</v>
      </c>
      <c r="C50" s="44">
        <v>1.0</v>
      </c>
    </row>
    <row r="51">
      <c r="A51" s="44" t="s">
        <v>184</v>
      </c>
      <c r="B51" s="44" t="s">
        <v>526</v>
      </c>
      <c r="C51" s="44">
        <v>1.0</v>
      </c>
    </row>
    <row r="52">
      <c r="A52" s="44"/>
      <c r="B52" s="44" t="s">
        <v>530</v>
      </c>
      <c r="C52" s="44">
        <v>1.0</v>
      </c>
    </row>
    <row r="53">
      <c r="A53" s="44"/>
      <c r="B53" s="44" t="s">
        <v>514</v>
      </c>
      <c r="C53" s="44">
        <v>1.0</v>
      </c>
    </row>
    <row r="54">
      <c r="A54" s="44" t="s">
        <v>178</v>
      </c>
      <c r="B54" s="44" t="s">
        <v>520</v>
      </c>
      <c r="C54" s="44">
        <v>1.0</v>
      </c>
    </row>
    <row r="55">
      <c r="A55" s="44"/>
      <c r="B55" s="44" t="s">
        <v>519</v>
      </c>
      <c r="C55" s="44">
        <v>1.0</v>
      </c>
    </row>
    <row r="56">
      <c r="A56" s="44" t="s">
        <v>289</v>
      </c>
      <c r="B56" s="44" t="s">
        <v>519</v>
      </c>
      <c r="C56" s="44">
        <v>1.0</v>
      </c>
    </row>
    <row r="57">
      <c r="A57" s="44"/>
      <c r="B57" s="44" t="s">
        <v>513</v>
      </c>
      <c r="C57" s="44">
        <v>1.0</v>
      </c>
    </row>
    <row r="58">
      <c r="A58" s="44" t="s">
        <v>205</v>
      </c>
      <c r="B58" s="44" t="s">
        <v>518</v>
      </c>
      <c r="C58" s="44">
        <v>1.0</v>
      </c>
    </row>
    <row r="59">
      <c r="A59" s="44" t="s">
        <v>267</v>
      </c>
      <c r="B59" s="44" t="s">
        <v>517</v>
      </c>
      <c r="C59" s="44">
        <v>1.0</v>
      </c>
    </row>
    <row r="60">
      <c r="A60" s="44" t="s">
        <v>244</v>
      </c>
      <c r="B60" s="44" t="s">
        <v>531</v>
      </c>
      <c r="C60" s="44">
        <v>1.0</v>
      </c>
    </row>
    <row r="61">
      <c r="A61" s="44"/>
      <c r="B61" s="44" t="s">
        <v>519</v>
      </c>
      <c r="C61" s="44">
        <v>1.0</v>
      </c>
    </row>
    <row r="62">
      <c r="A62" s="44" t="s">
        <v>195</v>
      </c>
      <c r="B62" s="44" t="s">
        <v>525</v>
      </c>
      <c r="C62" s="44">
        <v>1.0</v>
      </c>
    </row>
    <row r="63">
      <c r="A63" s="44" t="s">
        <v>241</v>
      </c>
      <c r="B63" s="44" t="s">
        <v>527</v>
      </c>
      <c r="C63" s="44">
        <v>1.0</v>
      </c>
    </row>
    <row r="64">
      <c r="A64" s="44"/>
      <c r="B64" s="44" t="s">
        <v>518</v>
      </c>
      <c r="C64" s="44">
        <v>1.0</v>
      </c>
    </row>
    <row r="65">
      <c r="A65" s="44"/>
      <c r="B65" s="44" t="s">
        <v>526</v>
      </c>
      <c r="C65" s="44">
        <v>1.0</v>
      </c>
    </row>
    <row r="66">
      <c r="A66" s="44" t="s">
        <v>206</v>
      </c>
      <c r="B66" s="44" t="s">
        <v>522</v>
      </c>
      <c r="C66" s="44">
        <v>1.0</v>
      </c>
    </row>
    <row r="67">
      <c r="A67" s="44"/>
      <c r="B67" s="44" t="s">
        <v>530</v>
      </c>
      <c r="C67" s="44">
        <v>1.0</v>
      </c>
    </row>
    <row r="68">
      <c r="A68" s="44"/>
      <c r="B68" s="44" t="s">
        <v>523</v>
      </c>
      <c r="C68" s="44">
        <v>1.0</v>
      </c>
    </row>
    <row r="69">
      <c r="A69" s="44" t="s">
        <v>273</v>
      </c>
      <c r="B69" s="44" t="s">
        <v>520</v>
      </c>
      <c r="C69" s="44">
        <v>1.0</v>
      </c>
    </row>
    <row r="70">
      <c r="A70" s="44"/>
      <c r="B70" s="44" t="s">
        <v>530</v>
      </c>
      <c r="C70" s="44">
        <v>1.0</v>
      </c>
    </row>
    <row r="71">
      <c r="A71" s="44" t="s">
        <v>252</v>
      </c>
      <c r="B71" s="44" t="s">
        <v>520</v>
      </c>
      <c r="C71" s="44">
        <v>1.0</v>
      </c>
    </row>
    <row r="72">
      <c r="A72" s="44"/>
      <c r="B72" s="44" t="s">
        <v>521</v>
      </c>
      <c r="C72" s="44">
        <v>1.0</v>
      </c>
    </row>
    <row r="73">
      <c r="A73" s="44" t="s">
        <v>200</v>
      </c>
      <c r="B73" s="44" t="s">
        <v>519</v>
      </c>
      <c r="C73" s="44">
        <v>1.0</v>
      </c>
    </row>
    <row r="74">
      <c r="A74" s="44" t="s">
        <v>179</v>
      </c>
      <c r="B74" s="44" t="s">
        <v>527</v>
      </c>
      <c r="C74" s="44">
        <v>1.0</v>
      </c>
    </row>
    <row r="75">
      <c r="A75" s="44"/>
      <c r="B75" s="44" t="s">
        <v>522</v>
      </c>
      <c r="C75" s="44">
        <v>1.0</v>
      </c>
    </row>
    <row r="76">
      <c r="A76" s="44" t="s">
        <v>185</v>
      </c>
      <c r="B76" s="44" t="s">
        <v>527</v>
      </c>
      <c r="C76" s="44">
        <v>1.0</v>
      </c>
    </row>
    <row r="77">
      <c r="A77" s="44"/>
      <c r="B77" s="44" t="s">
        <v>520</v>
      </c>
      <c r="C77" s="44">
        <v>1.0</v>
      </c>
    </row>
    <row r="78">
      <c r="A78" s="44" t="s">
        <v>269</v>
      </c>
      <c r="B78" s="44" t="s">
        <v>525</v>
      </c>
      <c r="C78" s="44">
        <v>1.0</v>
      </c>
    </row>
    <row r="79">
      <c r="A79" s="44" t="s">
        <v>226</v>
      </c>
      <c r="B79" s="44" t="s">
        <v>525</v>
      </c>
      <c r="C79" s="44">
        <v>1.0</v>
      </c>
    </row>
    <row r="80">
      <c r="A80" s="44"/>
      <c r="B80" s="44" t="s">
        <v>516</v>
      </c>
      <c r="C80" s="44">
        <v>1.0</v>
      </c>
    </row>
    <row r="81">
      <c r="A81" s="44" t="s">
        <v>235</v>
      </c>
      <c r="B81" s="44" t="s">
        <v>530</v>
      </c>
      <c r="C81" s="44">
        <v>1.0</v>
      </c>
    </row>
    <row r="82">
      <c r="A82" s="44"/>
      <c r="B82" s="44" t="s">
        <v>516</v>
      </c>
      <c r="C82" s="44">
        <v>1.0</v>
      </c>
    </row>
    <row r="83">
      <c r="A83" s="44" t="s">
        <v>260</v>
      </c>
      <c r="B83" s="44" t="s">
        <v>516</v>
      </c>
      <c r="C83" s="44">
        <v>1.0</v>
      </c>
    </row>
    <row r="84">
      <c r="A84" s="44" t="s">
        <v>187</v>
      </c>
      <c r="B84" s="44" t="s">
        <v>531</v>
      </c>
      <c r="C84" s="44">
        <v>1.0</v>
      </c>
    </row>
    <row r="85">
      <c r="A85" s="44"/>
      <c r="B85" s="44" t="s">
        <v>522</v>
      </c>
      <c r="C85" s="44">
        <v>1.0</v>
      </c>
    </row>
    <row r="86">
      <c r="A86" s="44" t="s">
        <v>278</v>
      </c>
      <c r="B86" s="44" t="s">
        <v>530</v>
      </c>
      <c r="C86" s="44">
        <v>1.0</v>
      </c>
    </row>
    <row r="87">
      <c r="A87" s="44" t="s">
        <v>283</v>
      </c>
      <c r="B87" s="44" t="s">
        <v>522</v>
      </c>
      <c r="C87" s="44">
        <v>1.0</v>
      </c>
    </row>
    <row r="88">
      <c r="A88" s="44"/>
      <c r="B88" s="44" t="s">
        <v>514</v>
      </c>
      <c r="C88" s="44">
        <v>1.0</v>
      </c>
    </row>
    <row r="89">
      <c r="A89" s="44" t="s">
        <v>209</v>
      </c>
      <c r="B89" s="44" t="s">
        <v>530</v>
      </c>
      <c r="C89" s="44">
        <v>1.0</v>
      </c>
    </row>
    <row r="90">
      <c r="A90" s="44"/>
      <c r="B90" s="44" t="s">
        <v>521</v>
      </c>
      <c r="C90" s="44">
        <v>1.0</v>
      </c>
    </row>
    <row r="91">
      <c r="A91" s="44"/>
      <c r="B91" s="44" t="s">
        <v>523</v>
      </c>
      <c r="C91" s="44">
        <v>1.0</v>
      </c>
    </row>
    <row r="92">
      <c r="A92" s="44" t="s">
        <v>275</v>
      </c>
      <c r="B92" s="44" t="s">
        <v>529</v>
      </c>
      <c r="C92" s="44">
        <v>1.0</v>
      </c>
    </row>
    <row r="93">
      <c r="A93" s="44"/>
      <c r="B93" s="44" t="s">
        <v>528</v>
      </c>
      <c r="C93" s="44">
        <v>1.0</v>
      </c>
    </row>
    <row r="94">
      <c r="A94" s="44" t="s">
        <v>262</v>
      </c>
      <c r="B94" s="44" t="s">
        <v>512</v>
      </c>
      <c r="C94" s="44">
        <v>1.0</v>
      </c>
    </row>
    <row r="95">
      <c r="A95" s="44"/>
      <c r="B95" s="44" t="s">
        <v>522</v>
      </c>
      <c r="C95" s="44">
        <v>1.0</v>
      </c>
    </row>
    <row r="96">
      <c r="A96" s="44" t="s">
        <v>220</v>
      </c>
      <c r="B96" s="44" t="s">
        <v>522</v>
      </c>
      <c r="C96" s="44">
        <v>1.0</v>
      </c>
    </row>
    <row r="97">
      <c r="A97" s="44"/>
      <c r="B97" s="44" t="s">
        <v>514</v>
      </c>
      <c r="C97" s="44">
        <v>1.0</v>
      </c>
    </row>
    <row r="98">
      <c r="A98" s="44" t="s">
        <v>257</v>
      </c>
      <c r="B98" s="44" t="s">
        <v>526</v>
      </c>
      <c r="C98" s="44">
        <v>1.0</v>
      </c>
    </row>
    <row r="99">
      <c r="A99" s="44"/>
      <c r="B99" s="44" t="s">
        <v>524</v>
      </c>
      <c r="C99" s="44">
        <v>1.0</v>
      </c>
    </row>
    <row r="100">
      <c r="A100" s="44"/>
      <c r="B100" s="44" t="s">
        <v>516</v>
      </c>
      <c r="C100" s="44">
        <v>1.0</v>
      </c>
    </row>
    <row r="101">
      <c r="A101" s="44" t="s">
        <v>270</v>
      </c>
      <c r="B101" s="44" t="s">
        <v>525</v>
      </c>
      <c r="C101" s="44">
        <v>1.0</v>
      </c>
    </row>
    <row r="102">
      <c r="A102" s="44"/>
      <c r="B102" s="44" t="s">
        <v>526</v>
      </c>
      <c r="C102" s="44">
        <v>1.0</v>
      </c>
    </row>
    <row r="103">
      <c r="A103" s="44" t="s">
        <v>175</v>
      </c>
      <c r="B103" s="44" t="s">
        <v>531</v>
      </c>
      <c r="C103" s="44">
        <v>1.0</v>
      </c>
    </row>
    <row r="104">
      <c r="A104" s="44"/>
      <c r="B104" s="44" t="s">
        <v>516</v>
      </c>
      <c r="C104" s="44">
        <v>1.0</v>
      </c>
    </row>
    <row r="105">
      <c r="A105" s="44" t="s">
        <v>290</v>
      </c>
      <c r="B105" s="44" t="s">
        <v>512</v>
      </c>
      <c r="C105" s="44">
        <v>1.0</v>
      </c>
    </row>
    <row r="106">
      <c r="A106" s="44"/>
      <c r="B106" s="44" t="s">
        <v>522</v>
      </c>
      <c r="C106" s="44">
        <v>1.0</v>
      </c>
    </row>
    <row r="107">
      <c r="A107" s="44" t="s">
        <v>228</v>
      </c>
      <c r="B107" s="44" t="s">
        <v>527</v>
      </c>
      <c r="C107" s="44">
        <v>1.0</v>
      </c>
    </row>
    <row r="108">
      <c r="A108" s="44"/>
      <c r="B108" s="44" t="s">
        <v>531</v>
      </c>
      <c r="C108" s="44">
        <v>1.0</v>
      </c>
    </row>
    <row r="109">
      <c r="A109" s="44"/>
      <c r="B109" s="44" t="s">
        <v>512</v>
      </c>
      <c r="C109" s="44">
        <v>1.0</v>
      </c>
    </row>
    <row r="110">
      <c r="A110" s="44"/>
      <c r="B110" s="44" t="s">
        <v>525</v>
      </c>
      <c r="C110" s="44">
        <v>1.0</v>
      </c>
    </row>
    <row r="111">
      <c r="A111" s="44" t="s">
        <v>231</v>
      </c>
      <c r="B111" s="44" t="s">
        <v>517</v>
      </c>
      <c r="C111" s="44">
        <v>1.0</v>
      </c>
    </row>
    <row r="112">
      <c r="A112" s="44"/>
      <c r="B112" s="44" t="s">
        <v>523</v>
      </c>
      <c r="C112" s="44">
        <v>1.0</v>
      </c>
    </row>
    <row r="113">
      <c r="A113" s="44"/>
      <c r="B113" s="44" t="s">
        <v>528</v>
      </c>
      <c r="C113" s="44">
        <v>1.0</v>
      </c>
    </row>
    <row r="114">
      <c r="A114" s="44" t="s">
        <v>223</v>
      </c>
      <c r="B114" s="44" t="s">
        <v>513</v>
      </c>
      <c r="C114" s="44">
        <v>1.0</v>
      </c>
    </row>
    <row r="115">
      <c r="A115" s="44"/>
      <c r="B115" s="44" t="s">
        <v>521</v>
      </c>
      <c r="C115" s="44">
        <v>1.0</v>
      </c>
    </row>
    <row r="116">
      <c r="A116" s="44"/>
      <c r="B116" s="44" t="s">
        <v>528</v>
      </c>
      <c r="C116" s="44">
        <v>1.0</v>
      </c>
    </row>
    <row r="117">
      <c r="A117" s="44" t="s">
        <v>182</v>
      </c>
      <c r="B117" s="44" t="s">
        <v>525</v>
      </c>
      <c r="C117" s="44">
        <v>1.0</v>
      </c>
    </row>
    <row r="118">
      <c r="A118" s="44"/>
      <c r="B118" s="44" t="s">
        <v>520</v>
      </c>
      <c r="C118" s="44">
        <v>1.0</v>
      </c>
    </row>
  </sheetData>
  <conditionalFormatting sqref="C1:C1003">
    <cfRule type="cellIs" dxfId="5" priority="1" operator="greaterThan">
      <formula>1</formula>
    </cfRule>
  </conditionalFormatting>
  <conditionalFormatting sqref="H2">
    <cfRule type="cellIs" dxfId="0" priority="2" operator="equal">
      <formula>0</formula>
    </cfRule>
  </conditionalFormatting>
  <conditionalFormatting sqref="H2">
    <cfRule type="cellIs" dxfId="10" priority="3" operator="greaterThan">
      <formula>0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7.63"/>
    <col customWidth="1" min="5" max="5" width="13.13"/>
  </cols>
  <sheetData>
    <row r="1">
      <c r="A1" s="11" t="s">
        <v>9</v>
      </c>
      <c r="B1" s="11" t="s">
        <v>532</v>
      </c>
      <c r="I1" s="11" t="s">
        <v>533</v>
      </c>
      <c r="J1" s="180">
        <f>COUNTIF(B6:B43,"&gt;1")</f>
        <v>21</v>
      </c>
    </row>
    <row r="2">
      <c r="E2" s="120" t="s">
        <v>534</v>
      </c>
      <c r="I2" s="11" t="s">
        <v>460</v>
      </c>
      <c r="J2" s="44">
        <f>COUNTIF(D:D,"&lt;2")</f>
        <v>3</v>
      </c>
    </row>
    <row r="5">
      <c r="A5" s="44" t="s">
        <v>305</v>
      </c>
      <c r="B5" s="44" t="s">
        <v>535</v>
      </c>
      <c r="D5" s="11" t="s">
        <v>536</v>
      </c>
      <c r="E5" s="11"/>
      <c r="F5" s="11"/>
    </row>
    <row r="6">
      <c r="A6" s="44"/>
      <c r="B6" s="44">
        <v>1.0</v>
      </c>
      <c r="C6" s="44" t="str">
        <f>VLOOKUP(A6,outsiders!$A$2:$C$41,3,false)</f>
        <v>#N/A</v>
      </c>
      <c r="D6" s="11" t="str">
        <f t="shared" ref="D6:D33" si="1">IF(C6,2,B6)</f>
        <v>#N/A</v>
      </c>
      <c r="E6" s="11"/>
      <c r="F6" s="11"/>
    </row>
    <row r="7">
      <c r="A7" s="44" t="s">
        <v>244</v>
      </c>
      <c r="B7" s="44">
        <v>2.0</v>
      </c>
      <c r="C7" s="44" t="str">
        <f>VLOOKUP(A7,outsiders!$A$2:$C$41,3,false)</f>
        <v>#N/A</v>
      </c>
      <c r="D7" s="11" t="str">
        <f t="shared" si="1"/>
        <v>#N/A</v>
      </c>
      <c r="E7" s="11"/>
      <c r="F7" s="11"/>
    </row>
    <row r="8">
      <c r="A8" s="44" t="s">
        <v>195</v>
      </c>
      <c r="B8" s="44">
        <v>1.0</v>
      </c>
      <c r="C8" s="44" t="str">
        <f>VLOOKUP(A8,outsiders!$A$2:$C$41,3,false)</f>
        <v>#N/A</v>
      </c>
      <c r="D8" s="11" t="str">
        <f t="shared" si="1"/>
        <v>#N/A</v>
      </c>
      <c r="E8" s="11"/>
      <c r="F8" s="11"/>
    </row>
    <row r="9">
      <c r="A9" s="44" t="s">
        <v>241</v>
      </c>
      <c r="B9" s="44">
        <v>2.0</v>
      </c>
      <c r="C9" s="44" t="str">
        <f>VLOOKUP(A9,outsiders!$A$2:$C$41,3,false)</f>
        <v/>
      </c>
      <c r="D9" s="11">
        <f t="shared" si="1"/>
        <v>2</v>
      </c>
      <c r="E9" s="11"/>
      <c r="F9" s="11"/>
    </row>
    <row r="10">
      <c r="A10" s="44" t="s">
        <v>206</v>
      </c>
      <c r="B10" s="44">
        <v>2.0</v>
      </c>
      <c r="C10" s="44" t="str">
        <f>VLOOKUP(A10,outsiders!$A$2:$C$41,3,false)</f>
        <v/>
      </c>
      <c r="D10" s="11">
        <f t="shared" si="1"/>
        <v>2</v>
      </c>
      <c r="E10" s="11"/>
      <c r="F10" s="11"/>
    </row>
    <row r="11">
      <c r="A11" s="44" t="s">
        <v>273</v>
      </c>
      <c r="B11" s="44">
        <v>1.0</v>
      </c>
      <c r="C11" s="44" t="str">
        <f>VLOOKUP(A11,outsiders!$A$2:$C$41,3,false)</f>
        <v>#N/A</v>
      </c>
      <c r="D11" s="11" t="str">
        <f t="shared" si="1"/>
        <v>#N/A</v>
      </c>
      <c r="E11" s="11"/>
      <c r="F11" s="11"/>
    </row>
    <row r="12">
      <c r="A12" s="44" t="s">
        <v>252</v>
      </c>
      <c r="B12" s="44">
        <v>2.0</v>
      </c>
      <c r="C12" s="44" t="str">
        <f>VLOOKUP(A12,outsiders!$A$2:$C$41,3,false)</f>
        <v/>
      </c>
      <c r="D12" s="11">
        <f t="shared" si="1"/>
        <v>2</v>
      </c>
      <c r="E12" s="11"/>
      <c r="F12" s="11"/>
    </row>
    <row r="13">
      <c r="A13" s="44" t="s">
        <v>200</v>
      </c>
      <c r="B13" s="44">
        <v>1.0</v>
      </c>
      <c r="C13" s="44">
        <f>VLOOKUP(A13,outsiders!$A$2:$C$41,3,false)</f>
        <v>1</v>
      </c>
      <c r="D13" s="11">
        <f t="shared" si="1"/>
        <v>2</v>
      </c>
      <c r="E13" s="11"/>
      <c r="F13" s="11"/>
    </row>
    <row r="14">
      <c r="A14" s="44" t="s">
        <v>179</v>
      </c>
      <c r="B14" s="44">
        <v>2.0</v>
      </c>
      <c r="C14" s="44" t="str">
        <f>VLOOKUP(A14,outsiders!$A$2:$C$41,3,false)</f>
        <v/>
      </c>
      <c r="D14" s="11">
        <f t="shared" si="1"/>
        <v>2</v>
      </c>
      <c r="E14" s="11"/>
      <c r="F14" s="11"/>
    </row>
    <row r="15">
      <c r="A15" s="44" t="s">
        <v>185</v>
      </c>
      <c r="B15" s="44">
        <v>2.0</v>
      </c>
      <c r="C15" s="44" t="str">
        <f>VLOOKUP(A15,outsiders!$A$2:$C$41,3,false)</f>
        <v/>
      </c>
      <c r="D15" s="11">
        <f t="shared" si="1"/>
        <v>2</v>
      </c>
      <c r="E15" s="11"/>
      <c r="F15" s="11"/>
    </row>
    <row r="16">
      <c r="A16" s="44" t="s">
        <v>269</v>
      </c>
      <c r="B16" s="44">
        <v>1.0</v>
      </c>
      <c r="C16" s="44" t="str">
        <f>VLOOKUP(A16,outsiders!$A$2:$C$41,3,false)</f>
        <v>#N/A</v>
      </c>
      <c r="D16" s="11" t="str">
        <f t="shared" si="1"/>
        <v>#N/A</v>
      </c>
      <c r="E16" s="11"/>
      <c r="F16" s="11"/>
    </row>
    <row r="17">
      <c r="A17" s="44" t="s">
        <v>226</v>
      </c>
      <c r="B17" s="44">
        <v>2.0</v>
      </c>
      <c r="C17" s="44" t="str">
        <f>VLOOKUP(A17,outsiders!$A$2:$C$41,3,false)</f>
        <v/>
      </c>
      <c r="D17" s="11">
        <f t="shared" si="1"/>
        <v>2</v>
      </c>
      <c r="E17" s="11"/>
      <c r="F17" s="11"/>
    </row>
    <row r="18">
      <c r="A18" s="44" t="s">
        <v>235</v>
      </c>
      <c r="B18" s="44">
        <v>2.0</v>
      </c>
      <c r="C18" s="44" t="str">
        <f>VLOOKUP(A18,outsiders!$A$2:$C$41,3,false)</f>
        <v/>
      </c>
      <c r="D18" s="11">
        <f t="shared" si="1"/>
        <v>2</v>
      </c>
      <c r="E18" s="11"/>
      <c r="F18" s="11"/>
    </row>
    <row r="19">
      <c r="A19" s="44" t="s">
        <v>260</v>
      </c>
      <c r="B19" s="44">
        <v>1.0</v>
      </c>
      <c r="C19" s="44" t="str">
        <f>VLOOKUP(A19,outsiders!$A$2:$C$41,3,false)</f>
        <v/>
      </c>
      <c r="D19" s="11">
        <f t="shared" si="1"/>
        <v>1</v>
      </c>
      <c r="E19" s="11"/>
      <c r="F19" s="11"/>
    </row>
    <row r="20">
      <c r="A20" s="44" t="s">
        <v>187</v>
      </c>
      <c r="B20" s="44">
        <v>2.0</v>
      </c>
      <c r="C20" s="44" t="str">
        <f>VLOOKUP(A20,outsiders!$A$2:$C$41,3,false)</f>
        <v/>
      </c>
      <c r="D20" s="11">
        <f t="shared" si="1"/>
        <v>2</v>
      </c>
      <c r="E20" s="11"/>
      <c r="F20" s="11"/>
    </row>
    <row r="21">
      <c r="A21" s="44" t="s">
        <v>278</v>
      </c>
      <c r="B21" s="44">
        <v>1.0</v>
      </c>
      <c r="C21" s="44" t="str">
        <f>VLOOKUP(A21,outsiders!$A$2:$C$41,3,false)</f>
        <v/>
      </c>
      <c r="D21" s="11">
        <f t="shared" si="1"/>
        <v>1</v>
      </c>
      <c r="E21" s="11"/>
      <c r="F21" s="11"/>
    </row>
    <row r="22">
      <c r="A22" s="44" t="s">
        <v>283</v>
      </c>
      <c r="B22" s="44">
        <v>2.0</v>
      </c>
      <c r="C22" s="44">
        <f>VLOOKUP(A22,outsiders!$A$2:$C$41,3,false)</f>
        <v>1</v>
      </c>
      <c r="D22" s="11">
        <f t="shared" si="1"/>
        <v>2</v>
      </c>
      <c r="E22" s="11"/>
      <c r="F22" s="11"/>
    </row>
    <row r="23">
      <c r="A23" s="44" t="s">
        <v>209</v>
      </c>
      <c r="B23" s="44">
        <v>2.0</v>
      </c>
      <c r="C23" s="44" t="str">
        <f>VLOOKUP(A23,outsiders!$A$2:$C$41,3,false)</f>
        <v>#N/A</v>
      </c>
      <c r="D23" s="11" t="str">
        <f t="shared" si="1"/>
        <v>#N/A</v>
      </c>
      <c r="E23" s="11"/>
      <c r="F23" s="11"/>
    </row>
    <row r="24">
      <c r="A24" s="44" t="s">
        <v>275</v>
      </c>
      <c r="B24" s="44">
        <v>2.0</v>
      </c>
      <c r="C24" s="44" t="str">
        <f>VLOOKUP(A24,outsiders!$A$2:$C$41,3,false)</f>
        <v/>
      </c>
      <c r="D24" s="11">
        <f t="shared" si="1"/>
        <v>2</v>
      </c>
      <c r="E24" s="11"/>
      <c r="F24" s="11"/>
    </row>
    <row r="25">
      <c r="A25" s="44" t="s">
        <v>262</v>
      </c>
      <c r="B25" s="44">
        <v>2.0</v>
      </c>
      <c r="C25" s="44" t="str">
        <f>VLOOKUP(A25,outsiders!$A$2:$C$41,3,false)</f>
        <v>#N/A</v>
      </c>
      <c r="D25" s="11" t="str">
        <f t="shared" si="1"/>
        <v>#N/A</v>
      </c>
      <c r="E25" s="11"/>
      <c r="F25" s="11"/>
    </row>
    <row r="26">
      <c r="A26" s="44" t="s">
        <v>220</v>
      </c>
      <c r="B26" s="44">
        <v>2.0</v>
      </c>
      <c r="C26" s="44" t="str">
        <f>VLOOKUP(A26,outsiders!$A$2:$C$41,3,false)</f>
        <v/>
      </c>
      <c r="D26" s="11">
        <f t="shared" si="1"/>
        <v>2</v>
      </c>
      <c r="E26" s="11"/>
      <c r="F26" s="11"/>
    </row>
    <row r="27">
      <c r="A27" s="44" t="s">
        <v>257</v>
      </c>
      <c r="B27" s="44">
        <v>2.0</v>
      </c>
      <c r="C27" s="44" t="str">
        <f>VLOOKUP(A27,outsiders!$A$2:$C$41,3,false)</f>
        <v>#N/A</v>
      </c>
      <c r="D27" s="11" t="str">
        <f t="shared" si="1"/>
        <v>#N/A</v>
      </c>
      <c r="E27" s="11"/>
      <c r="F27" s="11"/>
    </row>
    <row r="28">
      <c r="A28" s="44" t="s">
        <v>270</v>
      </c>
      <c r="B28" s="44">
        <v>1.0</v>
      </c>
      <c r="C28" s="44" t="str">
        <f>VLOOKUP(A28,outsiders!$A$2:$C$41,3,false)</f>
        <v/>
      </c>
      <c r="D28" s="11">
        <f t="shared" si="1"/>
        <v>1</v>
      </c>
      <c r="E28" s="11"/>
      <c r="F28" s="11"/>
    </row>
    <row r="29">
      <c r="A29" s="44" t="s">
        <v>175</v>
      </c>
      <c r="B29" s="44">
        <v>2.0</v>
      </c>
      <c r="C29" s="44" t="str">
        <f>VLOOKUP(A29,outsiders!$A$2:$C$41,3,false)</f>
        <v>#N/A</v>
      </c>
      <c r="D29" s="11" t="str">
        <f t="shared" si="1"/>
        <v>#N/A</v>
      </c>
      <c r="E29" s="11"/>
      <c r="F29" s="11"/>
    </row>
    <row r="30">
      <c r="A30" s="44" t="s">
        <v>290</v>
      </c>
      <c r="B30" s="44">
        <v>2.0</v>
      </c>
      <c r="C30" s="44" t="str">
        <f>VLOOKUP(A30,outsiders!$A$2:$C$41,3,false)</f>
        <v>#N/A</v>
      </c>
      <c r="D30" s="11" t="str">
        <f t="shared" si="1"/>
        <v>#N/A</v>
      </c>
      <c r="E30" s="11"/>
      <c r="F30" s="11"/>
    </row>
    <row r="31">
      <c r="A31" s="44" t="s">
        <v>228</v>
      </c>
      <c r="B31" s="44">
        <v>2.0</v>
      </c>
      <c r="C31" s="44" t="str">
        <f>VLOOKUP(A31,outsiders!$A$2:$C$41,3,false)</f>
        <v/>
      </c>
      <c r="D31" s="11">
        <f t="shared" si="1"/>
        <v>2</v>
      </c>
      <c r="E31" s="11"/>
      <c r="F31" s="11"/>
    </row>
    <row r="32">
      <c r="A32" s="44" t="s">
        <v>231</v>
      </c>
      <c r="B32" s="44">
        <v>2.0</v>
      </c>
      <c r="C32" s="44" t="str">
        <f>VLOOKUP(A32,outsiders!$A$2:$C$41,3,false)</f>
        <v>#N/A</v>
      </c>
      <c r="D32" s="11" t="str">
        <f t="shared" si="1"/>
        <v>#N/A</v>
      </c>
    </row>
    <row r="33">
      <c r="A33" s="44" t="s">
        <v>223</v>
      </c>
      <c r="B33" s="44">
        <v>2.0</v>
      </c>
      <c r="C33" s="44" t="str">
        <f>VLOOKUP(A33,outsiders!$A$2:$C$41,3,false)</f>
        <v>#N/A</v>
      </c>
      <c r="D33" s="11" t="str">
        <f t="shared" si="1"/>
        <v>#N/A</v>
      </c>
    </row>
    <row r="34">
      <c r="A34" s="44" t="s">
        <v>182</v>
      </c>
      <c r="B34" s="44">
        <v>2.0</v>
      </c>
      <c r="C34" s="44" t="str">
        <f>VLOOKUP(A34,outsiders!$A$2:$C$41,3,false)</f>
        <v/>
      </c>
    </row>
  </sheetData>
  <conditionalFormatting sqref="J2">
    <cfRule type="cellIs" dxfId="6" priority="1" operator="greaterThan">
      <formula>1</formula>
    </cfRule>
  </conditionalFormatting>
  <conditionalFormatting sqref="D6:D33 E6:F31">
    <cfRule type="cellIs" dxfId="5" priority="2" operator="lessThan">
      <formula>2</formula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2.5"/>
    <col customWidth="1" min="2" max="3" width="12.25"/>
    <col customWidth="1" min="4" max="4" width="34.25"/>
    <col customWidth="1" min="5" max="5" width="7.0"/>
  </cols>
  <sheetData>
    <row r="1">
      <c r="A1" s="53" t="s">
        <v>537</v>
      </c>
      <c r="B1" s="53" t="s">
        <v>538</v>
      </c>
      <c r="C1" s="53" t="s">
        <v>539</v>
      </c>
      <c r="D1" s="53" t="s">
        <v>170</v>
      </c>
      <c r="E1" s="53" t="s">
        <v>306</v>
      </c>
      <c r="F1" s="54" t="s">
        <v>540</v>
      </c>
      <c r="G1" s="54" t="s">
        <v>541</v>
      </c>
      <c r="H1" s="53" t="s">
        <v>542</v>
      </c>
      <c r="I1" s="53" t="s">
        <v>543</v>
      </c>
    </row>
    <row r="2">
      <c r="A2" s="181" t="str">
        <f t="shared" ref="A2:A99" si="1">CONCATENATE(C2,"-",B2)</f>
        <v>عام-106</v>
      </c>
      <c r="B2" s="182">
        <v>106.0</v>
      </c>
      <c r="C2" s="183" t="s">
        <v>544</v>
      </c>
      <c r="D2" s="183" t="s">
        <v>545</v>
      </c>
      <c r="E2" s="70">
        <v>100.0</v>
      </c>
      <c r="F2" s="184">
        <v>2.0</v>
      </c>
      <c r="G2" s="184">
        <v>2.0</v>
      </c>
      <c r="H2" s="185" t="str">
        <f t="shared" ref="H2:H90" si="2">CONCATENATE("(",F2,"+",G2,")")</f>
        <v>(2+2)</v>
      </c>
      <c r="I2" s="70"/>
    </row>
    <row r="3">
      <c r="A3" s="186" t="str">
        <f t="shared" si="1"/>
        <v>ريض-101</v>
      </c>
      <c r="B3" s="38">
        <v>101.0</v>
      </c>
      <c r="C3" s="38" t="s">
        <v>546</v>
      </c>
      <c r="D3" s="38" t="s">
        <v>547</v>
      </c>
      <c r="E3" s="62">
        <v>100.0</v>
      </c>
      <c r="F3" s="187"/>
      <c r="G3" s="187"/>
      <c r="H3" s="188" t="str">
        <f t="shared" si="2"/>
        <v>(+)</v>
      </c>
      <c r="I3" s="188"/>
    </row>
    <row r="4">
      <c r="A4" s="181" t="str">
        <f t="shared" si="1"/>
        <v>فيز-103</v>
      </c>
      <c r="B4" s="40">
        <v>103.0</v>
      </c>
      <c r="C4" s="40" t="s">
        <v>548</v>
      </c>
      <c r="D4" s="40" t="s">
        <v>549</v>
      </c>
      <c r="E4" s="70">
        <v>100.0</v>
      </c>
      <c r="F4" s="184"/>
      <c r="G4" s="184"/>
      <c r="H4" s="185" t="str">
        <f t="shared" si="2"/>
        <v>(+)</v>
      </c>
      <c r="I4" s="70"/>
    </row>
    <row r="5">
      <c r="A5" s="186" t="str">
        <f t="shared" si="1"/>
        <v>كهع-104</v>
      </c>
      <c r="B5" s="38">
        <v>104.0</v>
      </c>
      <c r="C5" s="38" t="s">
        <v>550</v>
      </c>
      <c r="D5" s="38" t="s">
        <v>551</v>
      </c>
      <c r="E5" s="62">
        <v>100.0</v>
      </c>
      <c r="F5" s="189"/>
      <c r="G5" s="190"/>
      <c r="H5" s="188" t="str">
        <f t="shared" si="2"/>
        <v>(+)</v>
      </c>
      <c r="I5" s="62"/>
    </row>
    <row r="6">
      <c r="A6" s="181" t="str">
        <f t="shared" si="1"/>
        <v>مدن-118</v>
      </c>
      <c r="B6" s="40">
        <v>118.0</v>
      </c>
      <c r="C6" s="40" t="s">
        <v>552</v>
      </c>
      <c r="D6" s="40" t="s">
        <v>553</v>
      </c>
      <c r="E6" s="70">
        <v>100.0</v>
      </c>
      <c r="F6" s="184"/>
      <c r="G6" s="191"/>
      <c r="H6" s="185" t="str">
        <f t="shared" si="2"/>
        <v>(+)</v>
      </c>
      <c r="I6" s="70"/>
    </row>
    <row r="7">
      <c r="A7" s="186" t="str">
        <f t="shared" si="1"/>
        <v>قوى-105</v>
      </c>
      <c r="B7" s="38">
        <v>105.0</v>
      </c>
      <c r="C7" s="38" t="s">
        <v>554</v>
      </c>
      <c r="D7" s="38" t="s">
        <v>555</v>
      </c>
      <c r="E7" s="62">
        <v>100.0</v>
      </c>
      <c r="F7" s="190"/>
      <c r="G7" s="190"/>
      <c r="H7" s="188" t="str">
        <f t="shared" si="2"/>
        <v>(+)</v>
      </c>
      <c r="I7" s="192"/>
    </row>
    <row r="8">
      <c r="A8" s="181" t="str">
        <f t="shared" si="1"/>
        <v>عام-106</v>
      </c>
      <c r="B8" s="40">
        <v>106.0</v>
      </c>
      <c r="C8" s="40" t="s">
        <v>544</v>
      </c>
      <c r="D8" s="40" t="s">
        <v>545</v>
      </c>
      <c r="E8" s="70">
        <v>100.0</v>
      </c>
      <c r="F8" s="184"/>
      <c r="G8" s="184"/>
      <c r="H8" s="185" t="str">
        <f t="shared" si="2"/>
        <v>(+)</v>
      </c>
      <c r="I8" s="70"/>
    </row>
    <row r="9">
      <c r="A9" s="186" t="str">
        <f t="shared" si="1"/>
        <v>ريض-101</v>
      </c>
      <c r="B9" s="38">
        <v>101.0</v>
      </c>
      <c r="C9" s="38" t="s">
        <v>546</v>
      </c>
      <c r="D9" s="38" t="s">
        <v>547</v>
      </c>
      <c r="E9" s="62">
        <v>100.0</v>
      </c>
      <c r="F9" s="189"/>
      <c r="G9" s="190"/>
      <c r="H9" s="188" t="str">
        <f t="shared" si="2"/>
        <v>(+)</v>
      </c>
      <c r="I9" s="62"/>
    </row>
    <row r="10">
      <c r="A10" s="181" t="str">
        <f t="shared" si="1"/>
        <v>فيز-103</v>
      </c>
      <c r="B10" s="40">
        <v>103.0</v>
      </c>
      <c r="C10" s="40" t="s">
        <v>548</v>
      </c>
      <c r="D10" s="40" t="s">
        <v>549</v>
      </c>
      <c r="E10" s="70">
        <v>100.0</v>
      </c>
      <c r="F10" s="184"/>
      <c r="G10" s="184"/>
      <c r="H10" s="185" t="str">
        <f t="shared" si="2"/>
        <v>(+)</v>
      </c>
      <c r="I10" s="70"/>
    </row>
    <row r="11">
      <c r="A11" s="186" t="str">
        <f t="shared" si="1"/>
        <v>كهع-104</v>
      </c>
      <c r="B11" s="38">
        <v>104.0</v>
      </c>
      <c r="C11" s="38" t="s">
        <v>550</v>
      </c>
      <c r="D11" s="38" t="s">
        <v>551</v>
      </c>
      <c r="E11" s="62">
        <v>100.0</v>
      </c>
      <c r="F11" s="189"/>
      <c r="G11" s="190"/>
      <c r="H11" s="188" t="str">
        <f t="shared" si="2"/>
        <v>(+)</v>
      </c>
      <c r="I11" s="62"/>
    </row>
    <row r="12">
      <c r="A12" s="181" t="str">
        <f t="shared" si="1"/>
        <v>مدن-118</v>
      </c>
      <c r="B12" s="40">
        <v>118.0</v>
      </c>
      <c r="C12" s="40" t="s">
        <v>552</v>
      </c>
      <c r="D12" s="40" t="s">
        <v>553</v>
      </c>
      <c r="E12" s="70">
        <v>100.0</v>
      </c>
      <c r="F12" s="184"/>
      <c r="G12" s="191"/>
      <c r="H12" s="185" t="str">
        <f t="shared" si="2"/>
        <v>(+)</v>
      </c>
      <c r="I12" s="70"/>
    </row>
    <row r="13">
      <c r="A13" s="186" t="str">
        <f t="shared" si="1"/>
        <v>قوى-105</v>
      </c>
      <c r="B13" s="38">
        <v>105.0</v>
      </c>
      <c r="C13" s="38" t="s">
        <v>554</v>
      </c>
      <c r="D13" s="38" t="s">
        <v>555</v>
      </c>
      <c r="E13" s="62">
        <v>100.0</v>
      </c>
      <c r="F13" s="189"/>
      <c r="G13" s="189"/>
      <c r="H13" s="188" t="str">
        <f t="shared" si="2"/>
        <v>(+)</v>
      </c>
      <c r="I13" s="62"/>
    </row>
    <row r="14">
      <c r="A14" s="181" t="str">
        <f t="shared" si="1"/>
        <v>عام-106</v>
      </c>
      <c r="B14" s="40">
        <v>106.0</v>
      </c>
      <c r="C14" s="40" t="s">
        <v>544</v>
      </c>
      <c r="D14" s="40" t="s">
        <v>545</v>
      </c>
      <c r="E14" s="70">
        <v>100.0</v>
      </c>
      <c r="F14" s="184"/>
      <c r="G14" s="191"/>
      <c r="H14" s="185" t="str">
        <f t="shared" si="2"/>
        <v>(+)</v>
      </c>
      <c r="I14" s="70"/>
    </row>
    <row r="15">
      <c r="A15" s="186" t="str">
        <f t="shared" si="1"/>
        <v>ريض-101</v>
      </c>
      <c r="B15" s="38">
        <v>101.0</v>
      </c>
      <c r="C15" s="38" t="s">
        <v>546</v>
      </c>
      <c r="D15" s="38" t="s">
        <v>547</v>
      </c>
      <c r="E15" s="62">
        <v>100.0</v>
      </c>
      <c r="F15" s="193"/>
      <c r="G15" s="193"/>
      <c r="H15" s="188" t="str">
        <f t="shared" si="2"/>
        <v>(+)</v>
      </c>
      <c r="I15" s="23"/>
    </row>
    <row r="16">
      <c r="A16" s="181" t="str">
        <f t="shared" si="1"/>
        <v>فيز-103</v>
      </c>
      <c r="B16" s="40">
        <v>103.0</v>
      </c>
      <c r="C16" s="40" t="s">
        <v>548</v>
      </c>
      <c r="D16" s="40" t="s">
        <v>549</v>
      </c>
      <c r="E16" s="70">
        <v>100.0</v>
      </c>
      <c r="F16" s="163"/>
      <c r="G16" s="163"/>
      <c r="H16" s="185" t="str">
        <f t="shared" si="2"/>
        <v>(+)</v>
      </c>
      <c r="I16" s="18"/>
    </row>
    <row r="17">
      <c r="A17" s="186" t="str">
        <f t="shared" si="1"/>
        <v>كهع-104</v>
      </c>
      <c r="B17" s="38">
        <v>104.0</v>
      </c>
      <c r="C17" s="38" t="s">
        <v>550</v>
      </c>
      <c r="D17" s="38" t="s">
        <v>551</v>
      </c>
      <c r="E17" s="62">
        <v>100.0</v>
      </c>
      <c r="F17" s="193"/>
      <c r="G17" s="193"/>
      <c r="H17" s="188" t="str">
        <f t="shared" si="2"/>
        <v>(+)</v>
      </c>
      <c r="I17" s="23"/>
    </row>
    <row r="18">
      <c r="A18" s="181" t="str">
        <f t="shared" si="1"/>
        <v>مدن-118</v>
      </c>
      <c r="B18" s="40">
        <v>118.0</v>
      </c>
      <c r="C18" s="40" t="s">
        <v>552</v>
      </c>
      <c r="D18" s="40" t="s">
        <v>553</v>
      </c>
      <c r="E18" s="70">
        <v>100.0</v>
      </c>
      <c r="F18" s="163"/>
      <c r="G18" s="163"/>
      <c r="H18" s="185" t="str">
        <f t="shared" si="2"/>
        <v>(+)</v>
      </c>
      <c r="I18" s="18"/>
    </row>
    <row r="19">
      <c r="A19" s="186" t="str">
        <f t="shared" si="1"/>
        <v>قوى-105</v>
      </c>
      <c r="B19" s="38">
        <v>105.0</v>
      </c>
      <c r="C19" s="38" t="s">
        <v>554</v>
      </c>
      <c r="D19" s="38" t="s">
        <v>555</v>
      </c>
      <c r="E19" s="62">
        <v>100.0</v>
      </c>
      <c r="F19" s="193"/>
      <c r="G19" s="193"/>
      <c r="H19" s="188" t="str">
        <f t="shared" si="2"/>
        <v>(+)</v>
      </c>
      <c r="I19" s="23"/>
    </row>
    <row r="20">
      <c r="A20" s="181" t="str">
        <f t="shared" si="1"/>
        <v>عام-106</v>
      </c>
      <c r="B20" s="40">
        <v>106.0</v>
      </c>
      <c r="C20" s="40" t="s">
        <v>544</v>
      </c>
      <c r="D20" s="40" t="s">
        <v>545</v>
      </c>
      <c r="E20" s="70">
        <v>100.0</v>
      </c>
      <c r="F20" s="163"/>
      <c r="G20" s="163"/>
      <c r="H20" s="185" t="str">
        <f t="shared" si="2"/>
        <v>(+)</v>
      </c>
      <c r="I20" s="18"/>
    </row>
    <row r="21">
      <c r="A21" s="186" t="str">
        <f t="shared" si="1"/>
        <v>UNI-013E</v>
      </c>
      <c r="B21" s="194" t="s">
        <v>556</v>
      </c>
      <c r="C21" s="194" t="s">
        <v>557</v>
      </c>
      <c r="D21" s="195" t="s">
        <v>558</v>
      </c>
      <c r="E21" s="62">
        <v>100.0</v>
      </c>
      <c r="F21" s="193"/>
      <c r="G21" s="193"/>
      <c r="H21" s="188" t="str">
        <f t="shared" si="2"/>
        <v>(+)</v>
      </c>
      <c r="I21" s="23"/>
    </row>
    <row r="22">
      <c r="A22" s="181" t="str">
        <f t="shared" si="1"/>
        <v>EMP-101</v>
      </c>
      <c r="B22" s="196">
        <v>101.0</v>
      </c>
      <c r="C22" s="196" t="s">
        <v>559</v>
      </c>
      <c r="D22" s="197" t="s">
        <v>560</v>
      </c>
      <c r="E22" s="198">
        <v>100.0</v>
      </c>
      <c r="F22" s="191">
        <v>1.0</v>
      </c>
      <c r="G22" s="191">
        <v>2.0</v>
      </c>
      <c r="H22" s="185" t="str">
        <f t="shared" si="2"/>
        <v>(1+2)</v>
      </c>
      <c r="I22" s="18"/>
    </row>
    <row r="23">
      <c r="A23" s="186" t="str">
        <f t="shared" si="1"/>
        <v>EPE-111</v>
      </c>
      <c r="B23" s="192">
        <v>111.0</v>
      </c>
      <c r="C23" s="199" t="s">
        <v>561</v>
      </c>
      <c r="D23" s="194" t="s">
        <v>562</v>
      </c>
      <c r="E23" s="192">
        <v>100.0</v>
      </c>
      <c r="F23" s="193"/>
      <c r="G23" s="193"/>
      <c r="H23" s="188" t="str">
        <f t="shared" si="2"/>
        <v>(+)</v>
      </c>
      <c r="I23" s="23"/>
    </row>
    <row r="24">
      <c r="A24" s="181" t="str">
        <f t="shared" si="1"/>
        <v>CCE-112</v>
      </c>
      <c r="B24" s="198">
        <v>112.0</v>
      </c>
      <c r="C24" s="198" t="s">
        <v>563</v>
      </c>
      <c r="D24" s="200" t="s">
        <v>564</v>
      </c>
      <c r="E24" s="198">
        <v>100.0</v>
      </c>
      <c r="F24" s="163"/>
      <c r="G24" s="163"/>
      <c r="H24" s="185" t="str">
        <f t="shared" si="2"/>
        <v>(+)</v>
      </c>
      <c r="I24" s="18"/>
    </row>
    <row r="25">
      <c r="A25" s="186" t="str">
        <f t="shared" si="1"/>
        <v>EMP-104</v>
      </c>
      <c r="B25" s="192">
        <v>104.0</v>
      </c>
      <c r="C25" s="192" t="s">
        <v>559</v>
      </c>
      <c r="D25" s="192" t="s">
        <v>565</v>
      </c>
      <c r="E25" s="192">
        <v>100.0</v>
      </c>
      <c r="F25" s="190">
        <v>2.0</v>
      </c>
      <c r="G25" s="190">
        <v>1.0</v>
      </c>
      <c r="H25" s="188" t="str">
        <f t="shared" si="2"/>
        <v>(2+1)</v>
      </c>
      <c r="I25" s="23"/>
    </row>
    <row r="26">
      <c r="A26" s="181" t="str">
        <f t="shared" si="1"/>
        <v>ريض-203</v>
      </c>
      <c r="B26" s="40">
        <v>203.0</v>
      </c>
      <c r="C26" s="40" t="s">
        <v>546</v>
      </c>
      <c r="D26" s="40" t="s">
        <v>566</v>
      </c>
      <c r="E26" s="70">
        <v>200.0</v>
      </c>
      <c r="F26" s="184"/>
      <c r="G26" s="184"/>
      <c r="H26" s="185" t="str">
        <f t="shared" si="2"/>
        <v>(+)</v>
      </c>
      <c r="I26" s="70"/>
    </row>
    <row r="27">
      <c r="A27" s="186" t="str">
        <f t="shared" si="1"/>
        <v>ريض-204</v>
      </c>
      <c r="B27" s="38">
        <v>204.0</v>
      </c>
      <c r="C27" s="38" t="s">
        <v>546</v>
      </c>
      <c r="D27" s="38" t="s">
        <v>567</v>
      </c>
      <c r="E27" s="62">
        <v>200.0</v>
      </c>
      <c r="F27" s="189"/>
      <c r="G27" s="190"/>
      <c r="H27" s="188" t="str">
        <f t="shared" si="2"/>
        <v>(+)</v>
      </c>
      <c r="I27" s="62"/>
    </row>
    <row r="28">
      <c r="A28" s="181" t="str">
        <f t="shared" si="1"/>
        <v>كهق-201</v>
      </c>
      <c r="B28" s="40">
        <v>201.0</v>
      </c>
      <c r="C28" s="40" t="s">
        <v>568</v>
      </c>
      <c r="D28" s="40" t="s">
        <v>569</v>
      </c>
      <c r="E28" s="70">
        <v>200.0</v>
      </c>
      <c r="F28" s="184"/>
      <c r="G28" s="191"/>
      <c r="H28" s="185" t="str">
        <f t="shared" si="2"/>
        <v>(+)</v>
      </c>
      <c r="I28" s="70"/>
    </row>
    <row r="29">
      <c r="A29" s="186" t="str">
        <f t="shared" si="1"/>
        <v>كهع-208</v>
      </c>
      <c r="B29" s="192">
        <v>208.0</v>
      </c>
      <c r="C29" s="38" t="s">
        <v>550</v>
      </c>
      <c r="D29" s="38" t="s">
        <v>570</v>
      </c>
      <c r="E29" s="62">
        <v>200.0</v>
      </c>
      <c r="F29" s="189"/>
      <c r="G29" s="189"/>
      <c r="H29" s="188" t="str">
        <f t="shared" si="2"/>
        <v>(+)</v>
      </c>
      <c r="I29" s="62"/>
    </row>
    <row r="30">
      <c r="A30" s="181" t="str">
        <f t="shared" si="1"/>
        <v>كهت-204</v>
      </c>
      <c r="B30" s="40">
        <v>204.0</v>
      </c>
      <c r="C30" s="40" t="s">
        <v>571</v>
      </c>
      <c r="D30" s="40" t="s">
        <v>572</v>
      </c>
      <c r="E30" s="70">
        <v>200.0</v>
      </c>
      <c r="F30" s="184"/>
      <c r="G30" s="191"/>
      <c r="H30" s="185" t="str">
        <f t="shared" si="2"/>
        <v>(+)</v>
      </c>
      <c r="I30" s="70"/>
    </row>
    <row r="31">
      <c r="A31" s="186" t="str">
        <f t="shared" si="1"/>
        <v>كهع-207</v>
      </c>
      <c r="B31" s="192">
        <v>207.0</v>
      </c>
      <c r="C31" s="38" t="s">
        <v>550</v>
      </c>
      <c r="D31" s="38" t="s">
        <v>573</v>
      </c>
      <c r="E31" s="62">
        <v>200.0</v>
      </c>
      <c r="F31" s="189"/>
      <c r="G31" s="189"/>
      <c r="H31" s="188" t="str">
        <f t="shared" si="2"/>
        <v>(+)</v>
      </c>
      <c r="I31" s="62"/>
    </row>
    <row r="32">
      <c r="A32" s="181" t="str">
        <f t="shared" si="1"/>
        <v>ريض-204</v>
      </c>
      <c r="B32" s="40">
        <v>204.0</v>
      </c>
      <c r="C32" s="40" t="s">
        <v>546</v>
      </c>
      <c r="D32" s="40" t="s">
        <v>567</v>
      </c>
      <c r="E32" s="70">
        <v>200.0</v>
      </c>
      <c r="F32" s="163"/>
      <c r="G32" s="163"/>
      <c r="H32" s="185" t="str">
        <f t="shared" si="2"/>
        <v>(+)</v>
      </c>
      <c r="I32" s="18"/>
    </row>
    <row r="33">
      <c r="A33" s="186" t="str">
        <f t="shared" si="1"/>
        <v>كهت-206</v>
      </c>
      <c r="B33" s="38">
        <v>206.0</v>
      </c>
      <c r="C33" s="38" t="s">
        <v>571</v>
      </c>
      <c r="D33" s="38" t="s">
        <v>574</v>
      </c>
      <c r="E33" s="62">
        <v>200.0</v>
      </c>
      <c r="F33" s="193"/>
      <c r="G33" s="193"/>
      <c r="H33" s="188" t="str">
        <f t="shared" si="2"/>
        <v>(+)</v>
      </c>
      <c r="I33" s="23"/>
    </row>
    <row r="34">
      <c r="A34" s="181" t="str">
        <f t="shared" si="1"/>
        <v>كهت-205</v>
      </c>
      <c r="B34" s="40">
        <v>205.0</v>
      </c>
      <c r="C34" s="40" t="s">
        <v>571</v>
      </c>
      <c r="D34" s="40" t="s">
        <v>572</v>
      </c>
      <c r="E34" s="70">
        <v>200.0</v>
      </c>
      <c r="F34" s="163"/>
      <c r="G34" s="163"/>
      <c r="H34" s="185" t="str">
        <f t="shared" si="2"/>
        <v>(+)</v>
      </c>
      <c r="I34" s="18"/>
    </row>
    <row r="35">
      <c r="A35" s="186" t="str">
        <f t="shared" si="1"/>
        <v>ريض-204</v>
      </c>
      <c r="B35" s="38">
        <v>204.0</v>
      </c>
      <c r="C35" s="38" t="s">
        <v>546</v>
      </c>
      <c r="D35" s="38" t="s">
        <v>567</v>
      </c>
      <c r="E35" s="62">
        <v>200.0</v>
      </c>
      <c r="F35" s="193"/>
      <c r="G35" s="193"/>
      <c r="H35" s="188" t="str">
        <f t="shared" si="2"/>
        <v>(+)</v>
      </c>
      <c r="I35" s="23"/>
    </row>
    <row r="36">
      <c r="A36" s="181" t="str">
        <f t="shared" si="1"/>
        <v>كهت-206</v>
      </c>
      <c r="B36" s="40">
        <v>206.0</v>
      </c>
      <c r="C36" s="40" t="s">
        <v>571</v>
      </c>
      <c r="D36" s="40" t="s">
        <v>574</v>
      </c>
      <c r="E36" s="70">
        <v>200.0</v>
      </c>
      <c r="F36" s="163"/>
      <c r="G36" s="163"/>
      <c r="H36" s="185" t="str">
        <f t="shared" si="2"/>
        <v>(+)</v>
      </c>
      <c r="I36" s="18"/>
    </row>
    <row r="37">
      <c r="A37" s="186" t="str">
        <f t="shared" si="1"/>
        <v>كهت-205</v>
      </c>
      <c r="B37" s="38">
        <v>205.0</v>
      </c>
      <c r="C37" s="38" t="s">
        <v>571</v>
      </c>
      <c r="D37" s="38" t="s">
        <v>572</v>
      </c>
      <c r="E37" s="62">
        <v>200.0</v>
      </c>
      <c r="F37" s="193"/>
      <c r="G37" s="193"/>
      <c r="H37" s="188" t="str">
        <f t="shared" si="2"/>
        <v>(+)</v>
      </c>
      <c r="I37" s="23"/>
    </row>
    <row r="38">
      <c r="A38" s="181" t="str">
        <f t="shared" si="1"/>
        <v>كهح-207</v>
      </c>
      <c r="B38" s="40">
        <v>207.0</v>
      </c>
      <c r="C38" s="40" t="s">
        <v>575</v>
      </c>
      <c r="D38" s="40" t="s">
        <v>576</v>
      </c>
      <c r="E38" s="70">
        <v>200.0</v>
      </c>
      <c r="F38" s="163"/>
      <c r="G38" s="163"/>
      <c r="H38" s="185" t="str">
        <f t="shared" si="2"/>
        <v>(+)</v>
      </c>
      <c r="I38" s="18"/>
    </row>
    <row r="39">
      <c r="A39" s="186" t="str">
        <f t="shared" si="1"/>
        <v>CCE-211</v>
      </c>
      <c r="B39" s="192">
        <v>211.0</v>
      </c>
      <c r="C39" s="192" t="s">
        <v>563</v>
      </c>
      <c r="D39" s="192" t="s">
        <v>577</v>
      </c>
      <c r="E39" s="62">
        <v>200.0</v>
      </c>
      <c r="F39" s="193"/>
      <c r="G39" s="193"/>
      <c r="H39" s="188" t="str">
        <f t="shared" si="2"/>
        <v>(+)</v>
      </c>
      <c r="I39" s="23"/>
    </row>
    <row r="40">
      <c r="A40" s="181" t="str">
        <f t="shared" si="1"/>
        <v>CCE-212</v>
      </c>
      <c r="B40" s="198">
        <v>212.0</v>
      </c>
      <c r="C40" s="198" t="s">
        <v>563</v>
      </c>
      <c r="D40" s="198" t="s">
        <v>578</v>
      </c>
      <c r="E40" s="70">
        <v>200.0</v>
      </c>
      <c r="F40" s="163"/>
      <c r="G40" s="163"/>
      <c r="H40" s="185" t="str">
        <f t="shared" si="2"/>
        <v>(+)</v>
      </c>
      <c r="I40" s="18"/>
    </row>
    <row r="41">
      <c r="A41" s="186" t="str">
        <f t="shared" si="1"/>
        <v>CCE-213</v>
      </c>
      <c r="B41" s="192">
        <v>213.0</v>
      </c>
      <c r="C41" s="192" t="s">
        <v>563</v>
      </c>
      <c r="D41" s="192" t="s">
        <v>579</v>
      </c>
      <c r="E41" s="62">
        <v>200.0</v>
      </c>
      <c r="F41" s="193"/>
      <c r="G41" s="193"/>
      <c r="H41" s="188" t="str">
        <f t="shared" si="2"/>
        <v>(+)</v>
      </c>
      <c r="I41" s="23"/>
    </row>
    <row r="42">
      <c r="A42" s="181" t="str">
        <f t="shared" si="1"/>
        <v>EPE-211</v>
      </c>
      <c r="B42" s="198">
        <v>211.0</v>
      </c>
      <c r="C42" s="198" t="s">
        <v>561</v>
      </c>
      <c r="D42" s="198" t="s">
        <v>580</v>
      </c>
      <c r="E42" s="70">
        <v>200.0</v>
      </c>
      <c r="F42" s="163"/>
      <c r="G42" s="163"/>
      <c r="H42" s="185" t="str">
        <f t="shared" si="2"/>
        <v>(+)</v>
      </c>
      <c r="I42" s="18"/>
    </row>
    <row r="43">
      <c r="A43" s="186" t="str">
        <f t="shared" si="1"/>
        <v>EPE-212</v>
      </c>
      <c r="B43" s="192">
        <v>212.0</v>
      </c>
      <c r="C43" s="192" t="s">
        <v>561</v>
      </c>
      <c r="D43" s="192" t="s">
        <v>581</v>
      </c>
      <c r="E43" s="62">
        <v>200.0</v>
      </c>
      <c r="F43" s="193"/>
      <c r="G43" s="193"/>
      <c r="H43" s="188" t="str">
        <f t="shared" si="2"/>
        <v>(+)</v>
      </c>
      <c r="I43" s="23"/>
    </row>
    <row r="44">
      <c r="A44" s="181" t="str">
        <f t="shared" si="1"/>
        <v>كهق-301</v>
      </c>
      <c r="B44" s="40">
        <v>301.0</v>
      </c>
      <c r="C44" s="40" t="s">
        <v>568</v>
      </c>
      <c r="D44" s="40" t="s">
        <v>582</v>
      </c>
      <c r="E44" s="70">
        <v>300.0</v>
      </c>
      <c r="F44" s="184"/>
      <c r="G44" s="191"/>
      <c r="H44" s="185" t="str">
        <f t="shared" si="2"/>
        <v>(+)</v>
      </c>
      <c r="I44" s="70"/>
    </row>
    <row r="45">
      <c r="A45" s="186" t="str">
        <f t="shared" si="1"/>
        <v>كهق-302</v>
      </c>
      <c r="B45" s="38">
        <v>302.0</v>
      </c>
      <c r="C45" s="38" t="s">
        <v>568</v>
      </c>
      <c r="D45" s="38" t="s">
        <v>583</v>
      </c>
      <c r="E45" s="62">
        <v>300.0</v>
      </c>
      <c r="F45" s="189"/>
      <c r="G45" s="189"/>
      <c r="H45" s="188" t="str">
        <f t="shared" si="2"/>
        <v>(+)</v>
      </c>
      <c r="I45" s="62"/>
    </row>
    <row r="46">
      <c r="A46" s="181" t="str">
        <f t="shared" si="1"/>
        <v>كهق-303</v>
      </c>
      <c r="B46" s="40">
        <v>303.0</v>
      </c>
      <c r="C46" s="40" t="s">
        <v>568</v>
      </c>
      <c r="D46" s="40" t="s">
        <v>584</v>
      </c>
      <c r="E46" s="70">
        <v>300.0</v>
      </c>
      <c r="F46" s="184"/>
      <c r="G46" s="191"/>
      <c r="H46" s="185" t="str">
        <f t="shared" si="2"/>
        <v>(+)</v>
      </c>
      <c r="I46" s="70"/>
    </row>
    <row r="47">
      <c r="A47" s="186" t="str">
        <f t="shared" si="1"/>
        <v>كهق-304</v>
      </c>
      <c r="B47" s="38">
        <v>304.0</v>
      </c>
      <c r="C47" s="38" t="s">
        <v>568</v>
      </c>
      <c r="D47" s="38" t="s">
        <v>585</v>
      </c>
      <c r="E47" s="62">
        <v>300.0</v>
      </c>
      <c r="F47" s="189"/>
      <c r="G47" s="189"/>
      <c r="H47" s="188" t="str">
        <f t="shared" si="2"/>
        <v>(+)</v>
      </c>
      <c r="I47" s="62"/>
    </row>
    <row r="48">
      <c r="A48" s="181" t="str">
        <f t="shared" si="1"/>
        <v>كهق-305</v>
      </c>
      <c r="B48" s="40">
        <v>305.0</v>
      </c>
      <c r="C48" s="40" t="s">
        <v>568</v>
      </c>
      <c r="D48" s="40" t="s">
        <v>586</v>
      </c>
      <c r="E48" s="70">
        <v>300.0</v>
      </c>
      <c r="F48" s="184"/>
      <c r="G48" s="184"/>
      <c r="H48" s="185" t="str">
        <f t="shared" si="2"/>
        <v>(+)</v>
      </c>
      <c r="I48" s="70"/>
    </row>
    <row r="49">
      <c r="A49" s="186" t="str">
        <f t="shared" si="1"/>
        <v>كهق-321</v>
      </c>
      <c r="B49" s="192">
        <v>321.0</v>
      </c>
      <c r="C49" s="38" t="s">
        <v>568</v>
      </c>
      <c r="D49" s="38" t="s">
        <v>587</v>
      </c>
      <c r="E49" s="62">
        <v>300.0</v>
      </c>
      <c r="F49" s="189"/>
      <c r="G49" s="190"/>
      <c r="H49" s="188" t="str">
        <f t="shared" si="2"/>
        <v>(+)</v>
      </c>
      <c r="I49" s="62"/>
    </row>
    <row r="50">
      <c r="A50" s="181" t="str">
        <f t="shared" si="1"/>
        <v>كهت-301</v>
      </c>
      <c r="B50" s="40">
        <v>301.0</v>
      </c>
      <c r="C50" s="40" t="s">
        <v>571</v>
      </c>
      <c r="D50" s="40" t="s">
        <v>588</v>
      </c>
      <c r="E50" s="70">
        <v>300.0</v>
      </c>
      <c r="F50" s="163"/>
      <c r="G50" s="163"/>
      <c r="H50" s="185" t="str">
        <f t="shared" si="2"/>
        <v>(+)</v>
      </c>
      <c r="I50" s="18"/>
    </row>
    <row r="51">
      <c r="A51" s="186" t="str">
        <f t="shared" si="1"/>
        <v>كهت-302</v>
      </c>
      <c r="B51" s="38">
        <v>302.0</v>
      </c>
      <c r="C51" s="38" t="s">
        <v>571</v>
      </c>
      <c r="D51" s="38" t="s">
        <v>589</v>
      </c>
      <c r="E51" s="62">
        <v>300.0</v>
      </c>
      <c r="F51" s="190">
        <v>2.0</v>
      </c>
      <c r="G51" s="190">
        <v>2.0</v>
      </c>
      <c r="H51" s="188" t="str">
        <f t="shared" si="2"/>
        <v>(2+2)</v>
      </c>
      <c r="I51" s="23"/>
    </row>
    <row r="52">
      <c r="A52" s="181" t="str">
        <f t="shared" si="1"/>
        <v>كهت-303</v>
      </c>
      <c r="B52" s="40">
        <v>303.0</v>
      </c>
      <c r="C52" s="40" t="s">
        <v>571</v>
      </c>
      <c r="D52" s="40" t="s">
        <v>590</v>
      </c>
      <c r="E52" s="70">
        <v>300.0</v>
      </c>
      <c r="F52" s="191">
        <v>2.0</v>
      </c>
      <c r="G52" s="191">
        <v>3.0</v>
      </c>
      <c r="H52" s="185" t="str">
        <f t="shared" si="2"/>
        <v>(2+3)</v>
      </c>
      <c r="I52" s="18"/>
    </row>
    <row r="53">
      <c r="A53" s="186" t="str">
        <f t="shared" si="1"/>
        <v>كهت-304</v>
      </c>
      <c r="B53" s="38">
        <v>304.0</v>
      </c>
      <c r="C53" s="38" t="s">
        <v>571</v>
      </c>
      <c r="D53" s="38" t="s">
        <v>591</v>
      </c>
      <c r="E53" s="62">
        <v>300.0</v>
      </c>
      <c r="F53" s="190">
        <v>2.0</v>
      </c>
      <c r="G53" s="190">
        <v>3.0</v>
      </c>
      <c r="H53" s="188" t="str">
        <f t="shared" si="2"/>
        <v>(2+3)</v>
      </c>
      <c r="I53" s="23"/>
    </row>
    <row r="54">
      <c r="A54" s="181" t="str">
        <f t="shared" si="1"/>
        <v>كهت-305</v>
      </c>
      <c r="B54" s="40">
        <v>305.0</v>
      </c>
      <c r="C54" s="40" t="s">
        <v>571</v>
      </c>
      <c r="D54" s="40" t="s">
        <v>592</v>
      </c>
      <c r="E54" s="70">
        <v>300.0</v>
      </c>
      <c r="F54" s="191">
        <v>2.0</v>
      </c>
      <c r="G54" s="191">
        <v>2.0</v>
      </c>
      <c r="H54" s="185" t="str">
        <f t="shared" si="2"/>
        <v>(2+2)</v>
      </c>
      <c r="I54" s="18"/>
    </row>
    <row r="55">
      <c r="A55" s="186" t="str">
        <f t="shared" si="1"/>
        <v>كهح-301</v>
      </c>
      <c r="B55" s="38">
        <v>301.0</v>
      </c>
      <c r="C55" s="38" t="s">
        <v>575</v>
      </c>
      <c r="D55" s="38" t="s">
        <v>593</v>
      </c>
      <c r="E55" s="62">
        <v>300.0</v>
      </c>
      <c r="F55" s="193"/>
      <c r="G55" s="193"/>
      <c r="H55" s="188" t="str">
        <f t="shared" si="2"/>
        <v>(+)</v>
      </c>
      <c r="I55" s="23"/>
    </row>
    <row r="56">
      <c r="A56" s="181" t="str">
        <f t="shared" si="1"/>
        <v>كهح-302</v>
      </c>
      <c r="B56" s="40">
        <v>302.0</v>
      </c>
      <c r="C56" s="40" t="s">
        <v>575</v>
      </c>
      <c r="D56" s="40" t="s">
        <v>594</v>
      </c>
      <c r="E56" s="70">
        <v>300.0</v>
      </c>
      <c r="F56" s="163"/>
      <c r="G56" s="163"/>
      <c r="H56" s="185" t="str">
        <f t="shared" si="2"/>
        <v>(+)</v>
      </c>
      <c r="I56" s="18"/>
    </row>
    <row r="57">
      <c r="A57" s="186" t="str">
        <f t="shared" si="1"/>
        <v>كهح-303</v>
      </c>
      <c r="B57" s="38">
        <v>303.0</v>
      </c>
      <c r="C57" s="38" t="s">
        <v>575</v>
      </c>
      <c r="D57" s="38" t="s">
        <v>595</v>
      </c>
      <c r="E57" s="62">
        <v>300.0</v>
      </c>
      <c r="F57" s="193"/>
      <c r="G57" s="193"/>
      <c r="H57" s="188" t="str">
        <f t="shared" si="2"/>
        <v>(+)</v>
      </c>
      <c r="I57" s="23"/>
    </row>
    <row r="58">
      <c r="A58" s="181" t="str">
        <f t="shared" si="1"/>
        <v>كهح-314</v>
      </c>
      <c r="B58" s="198">
        <v>314.0</v>
      </c>
      <c r="C58" s="40" t="s">
        <v>575</v>
      </c>
      <c r="D58" s="183" t="s">
        <v>596</v>
      </c>
      <c r="E58" s="70">
        <v>300.0</v>
      </c>
      <c r="F58" s="163"/>
      <c r="G58" s="163"/>
      <c r="H58" s="185" t="str">
        <f t="shared" si="2"/>
        <v>(+)</v>
      </c>
      <c r="I58" s="18"/>
    </row>
    <row r="59">
      <c r="A59" s="186" t="str">
        <f t="shared" si="1"/>
        <v>كهح-321</v>
      </c>
      <c r="B59" s="192">
        <v>321.0</v>
      </c>
      <c r="C59" s="38" t="s">
        <v>575</v>
      </c>
      <c r="D59" s="38" t="s">
        <v>597</v>
      </c>
      <c r="E59" s="62">
        <v>300.0</v>
      </c>
      <c r="F59" s="193"/>
      <c r="G59" s="193"/>
      <c r="H59" s="188" t="str">
        <f t="shared" si="2"/>
        <v>(+)</v>
      </c>
      <c r="I59" s="23"/>
    </row>
    <row r="60">
      <c r="A60" s="181" t="str">
        <f t="shared" si="1"/>
        <v>كهت-322</v>
      </c>
      <c r="B60" s="198">
        <v>322.0</v>
      </c>
      <c r="C60" s="40" t="s">
        <v>571</v>
      </c>
      <c r="D60" s="40" t="s">
        <v>598</v>
      </c>
      <c r="E60" s="70">
        <v>300.0</v>
      </c>
      <c r="F60" s="191">
        <v>2.0</v>
      </c>
      <c r="G60" s="191">
        <v>1.0</v>
      </c>
      <c r="H60" s="185" t="str">
        <f t="shared" si="2"/>
        <v>(2+1)</v>
      </c>
      <c r="I60" s="18"/>
    </row>
    <row r="61">
      <c r="A61" s="186" t="str">
        <f t="shared" si="1"/>
        <v>كهق-401</v>
      </c>
      <c r="B61" s="38">
        <v>401.0</v>
      </c>
      <c r="C61" s="38" t="s">
        <v>568</v>
      </c>
      <c r="D61" s="38" t="s">
        <v>599</v>
      </c>
      <c r="E61" s="62">
        <v>400.0</v>
      </c>
      <c r="F61" s="187"/>
      <c r="G61" s="187"/>
      <c r="H61" s="188" t="str">
        <f t="shared" si="2"/>
        <v>(+)</v>
      </c>
      <c r="I61" s="188"/>
    </row>
    <row r="62">
      <c r="A62" s="181" t="str">
        <f t="shared" si="1"/>
        <v>كهق-402</v>
      </c>
      <c r="B62" s="40">
        <v>402.0</v>
      </c>
      <c r="C62" s="40" t="s">
        <v>568</v>
      </c>
      <c r="D62" s="40" t="s">
        <v>600</v>
      </c>
      <c r="E62" s="70">
        <v>400.0</v>
      </c>
      <c r="F62" s="201"/>
      <c r="G62" s="201"/>
      <c r="H62" s="185" t="str">
        <f t="shared" si="2"/>
        <v>(+)</v>
      </c>
      <c r="I62" s="185"/>
    </row>
    <row r="63">
      <c r="A63" s="186" t="str">
        <f t="shared" si="1"/>
        <v>كهق-403</v>
      </c>
      <c r="B63" s="38">
        <v>403.0</v>
      </c>
      <c r="C63" s="38" t="s">
        <v>568</v>
      </c>
      <c r="D63" s="38" t="s">
        <v>601</v>
      </c>
      <c r="E63" s="62">
        <v>400.0</v>
      </c>
      <c r="F63" s="189"/>
      <c r="G63" s="189"/>
      <c r="H63" s="188" t="str">
        <f t="shared" si="2"/>
        <v>(+)</v>
      </c>
      <c r="I63" s="62"/>
    </row>
    <row r="64">
      <c r="A64" s="181" t="str">
        <f t="shared" si="1"/>
        <v>كهق-498</v>
      </c>
      <c r="B64" s="40">
        <v>498.0</v>
      </c>
      <c r="C64" s="40" t="s">
        <v>568</v>
      </c>
      <c r="D64" s="40" t="s">
        <v>602</v>
      </c>
      <c r="E64" s="70">
        <v>400.0</v>
      </c>
      <c r="F64" s="184">
        <v>2.0</v>
      </c>
      <c r="G64" s="184">
        <v>1.0</v>
      </c>
      <c r="H64" s="185" t="str">
        <f t="shared" si="2"/>
        <v>(2+1)</v>
      </c>
      <c r="I64" s="70"/>
    </row>
    <row r="65">
      <c r="A65" s="186" t="str">
        <f t="shared" si="1"/>
        <v>كهق-404</v>
      </c>
      <c r="B65" s="38">
        <v>404.0</v>
      </c>
      <c r="C65" s="38" t="s">
        <v>568</v>
      </c>
      <c r="D65" s="38" t="s">
        <v>603</v>
      </c>
      <c r="E65" s="62">
        <v>400.0</v>
      </c>
      <c r="F65" s="189"/>
      <c r="G65" s="190"/>
      <c r="H65" s="188" t="str">
        <f t="shared" si="2"/>
        <v>(+)</v>
      </c>
      <c r="I65" s="62"/>
    </row>
    <row r="66">
      <c r="A66" s="181" t="str">
        <f t="shared" si="1"/>
        <v>كهق-421</v>
      </c>
      <c r="B66" s="198">
        <v>421.0</v>
      </c>
      <c r="C66" s="40" t="s">
        <v>568</v>
      </c>
      <c r="D66" s="40" t="s">
        <v>604</v>
      </c>
      <c r="E66" s="70">
        <v>400.0</v>
      </c>
      <c r="F66" s="184"/>
      <c r="G66" s="184"/>
      <c r="H66" s="185" t="str">
        <f t="shared" si="2"/>
        <v>(+)</v>
      </c>
      <c r="I66" s="70"/>
    </row>
    <row r="67">
      <c r="A67" s="186" t="str">
        <f t="shared" si="1"/>
        <v>كهق-426</v>
      </c>
      <c r="B67" s="192">
        <v>426.0</v>
      </c>
      <c r="C67" s="38" t="s">
        <v>568</v>
      </c>
      <c r="D67" s="38" t="s">
        <v>605</v>
      </c>
      <c r="E67" s="62">
        <v>400.0</v>
      </c>
      <c r="F67" s="189"/>
      <c r="G67" s="189"/>
      <c r="H67" s="188" t="str">
        <f t="shared" si="2"/>
        <v>(+)</v>
      </c>
      <c r="I67" s="62"/>
    </row>
    <row r="68">
      <c r="A68" s="181" t="str">
        <f t="shared" si="1"/>
        <v>كهت-426</v>
      </c>
      <c r="B68" s="198">
        <v>426.0</v>
      </c>
      <c r="C68" s="40" t="s">
        <v>571</v>
      </c>
      <c r="D68" s="40" t="s">
        <v>606</v>
      </c>
      <c r="E68" s="70">
        <v>400.0</v>
      </c>
      <c r="F68" s="184"/>
      <c r="G68" s="184"/>
      <c r="H68" s="185" t="str">
        <f t="shared" si="2"/>
        <v>(+)</v>
      </c>
      <c r="I68" s="70"/>
    </row>
    <row r="69">
      <c r="A69" s="186" t="str">
        <f t="shared" si="1"/>
        <v>كهق-499</v>
      </c>
      <c r="B69" s="38">
        <v>499.0</v>
      </c>
      <c r="C69" s="38" t="s">
        <v>568</v>
      </c>
      <c r="D69" s="38" t="s">
        <v>607</v>
      </c>
      <c r="E69" s="62">
        <v>400.0</v>
      </c>
      <c r="F69" s="189">
        <v>3.0</v>
      </c>
      <c r="G69" s="189">
        <v>0.0</v>
      </c>
      <c r="H69" s="188" t="str">
        <f t="shared" si="2"/>
        <v>(3+0)</v>
      </c>
      <c r="I69" s="62"/>
    </row>
    <row r="70">
      <c r="A70" s="181" t="str">
        <f t="shared" si="1"/>
        <v>كهت-401</v>
      </c>
      <c r="B70" s="40">
        <v>401.0</v>
      </c>
      <c r="C70" s="40" t="s">
        <v>571</v>
      </c>
      <c r="D70" s="40" t="s">
        <v>608</v>
      </c>
      <c r="E70" s="70">
        <v>400.0</v>
      </c>
      <c r="F70" s="191">
        <v>2.0</v>
      </c>
      <c r="G70" s="191">
        <v>2.0</v>
      </c>
      <c r="H70" s="185" t="str">
        <f t="shared" si="2"/>
        <v>(2+2)</v>
      </c>
      <c r="I70" s="18"/>
    </row>
    <row r="71">
      <c r="A71" s="186" t="str">
        <f t="shared" si="1"/>
        <v>كهت-402</v>
      </c>
      <c r="B71" s="38">
        <v>402.0</v>
      </c>
      <c r="C71" s="38" t="s">
        <v>571</v>
      </c>
      <c r="D71" s="38" t="s">
        <v>609</v>
      </c>
      <c r="E71" s="62">
        <v>400.0</v>
      </c>
      <c r="F71" s="190">
        <v>2.0</v>
      </c>
      <c r="G71" s="190">
        <v>2.0</v>
      </c>
      <c r="H71" s="188" t="str">
        <f t="shared" si="2"/>
        <v>(2+2)</v>
      </c>
      <c r="I71" s="23"/>
    </row>
    <row r="72">
      <c r="A72" s="181" t="str">
        <f t="shared" si="1"/>
        <v>كهت-403</v>
      </c>
      <c r="B72" s="40">
        <v>403.0</v>
      </c>
      <c r="C72" s="40" t="s">
        <v>571</v>
      </c>
      <c r="D72" s="40" t="s">
        <v>610</v>
      </c>
      <c r="E72" s="70">
        <v>400.0</v>
      </c>
      <c r="F72" s="191">
        <v>2.0</v>
      </c>
      <c r="G72" s="191">
        <v>2.0</v>
      </c>
      <c r="H72" s="185" t="str">
        <f t="shared" si="2"/>
        <v>(2+2)</v>
      </c>
      <c r="I72" s="18"/>
    </row>
    <row r="73">
      <c r="A73" s="186" t="str">
        <f t="shared" si="1"/>
        <v>كهت-404</v>
      </c>
      <c r="B73" s="38">
        <v>404.0</v>
      </c>
      <c r="C73" s="38" t="s">
        <v>571</v>
      </c>
      <c r="D73" s="38" t="s">
        <v>611</v>
      </c>
      <c r="E73" s="62">
        <v>400.0</v>
      </c>
      <c r="F73" s="190">
        <v>2.0</v>
      </c>
      <c r="G73" s="190">
        <v>2.0</v>
      </c>
      <c r="H73" s="188" t="str">
        <f t="shared" si="2"/>
        <v>(2+2)</v>
      </c>
      <c r="I73" s="23"/>
    </row>
    <row r="74">
      <c r="A74" s="181" t="str">
        <f t="shared" si="1"/>
        <v>كهت---4</v>
      </c>
      <c r="B74" s="40" t="s">
        <v>612</v>
      </c>
      <c r="C74" s="40" t="s">
        <v>571</v>
      </c>
      <c r="D74" s="40" t="s">
        <v>613</v>
      </c>
      <c r="E74" s="70">
        <v>400.0</v>
      </c>
      <c r="F74" s="191"/>
      <c r="G74" s="191"/>
      <c r="H74" s="185" t="str">
        <f t="shared" si="2"/>
        <v>(+)</v>
      </c>
      <c r="I74" s="18"/>
    </row>
    <row r="75">
      <c r="A75" s="186" t="str">
        <f t="shared" si="1"/>
        <v>كهت---4</v>
      </c>
      <c r="B75" s="38" t="s">
        <v>612</v>
      </c>
      <c r="C75" s="38" t="s">
        <v>571</v>
      </c>
      <c r="D75" s="38" t="s">
        <v>614</v>
      </c>
      <c r="E75" s="62">
        <v>400.0</v>
      </c>
      <c r="F75" s="193"/>
      <c r="G75" s="193"/>
      <c r="H75" s="188" t="str">
        <f t="shared" si="2"/>
        <v>(+)</v>
      </c>
      <c r="I75" s="23"/>
    </row>
    <row r="76">
      <c r="A76" s="181" t="str">
        <f t="shared" si="1"/>
        <v>كهح-401</v>
      </c>
      <c r="B76" s="40">
        <v>401.0</v>
      </c>
      <c r="C76" s="40" t="s">
        <v>575</v>
      </c>
      <c r="D76" s="40" t="s">
        <v>615</v>
      </c>
      <c r="E76" s="70">
        <v>400.0</v>
      </c>
      <c r="F76" s="163"/>
      <c r="G76" s="163"/>
      <c r="H76" s="185" t="str">
        <f t="shared" si="2"/>
        <v>(+)</v>
      </c>
      <c r="I76" s="18"/>
    </row>
    <row r="77">
      <c r="A77" s="186" t="str">
        <f t="shared" si="1"/>
        <v>كهح-402</v>
      </c>
      <c r="B77" s="38">
        <v>402.0</v>
      </c>
      <c r="C77" s="38" t="s">
        <v>575</v>
      </c>
      <c r="D77" s="38" t="s">
        <v>616</v>
      </c>
      <c r="E77" s="62">
        <v>400.0</v>
      </c>
      <c r="F77" s="193"/>
      <c r="G77" s="193"/>
      <c r="H77" s="188" t="str">
        <f t="shared" si="2"/>
        <v>(+)</v>
      </c>
      <c r="I77" s="23"/>
    </row>
    <row r="78">
      <c r="A78" s="181" t="str">
        <f t="shared" si="1"/>
        <v>كهح-498</v>
      </c>
      <c r="B78" s="40">
        <v>498.0</v>
      </c>
      <c r="C78" s="40" t="s">
        <v>575</v>
      </c>
      <c r="D78" s="40" t="s">
        <v>602</v>
      </c>
      <c r="E78" s="70">
        <v>400.0</v>
      </c>
      <c r="F78" s="191">
        <v>2.0</v>
      </c>
      <c r="G78" s="191">
        <v>1.0</v>
      </c>
      <c r="H78" s="185" t="str">
        <f t="shared" si="2"/>
        <v>(2+1)</v>
      </c>
      <c r="I78" s="18"/>
    </row>
    <row r="79">
      <c r="A79" s="186" t="str">
        <f t="shared" si="1"/>
        <v>كهح-422</v>
      </c>
      <c r="B79" s="192">
        <v>422.0</v>
      </c>
      <c r="C79" s="38" t="s">
        <v>575</v>
      </c>
      <c r="D79" s="38" t="s">
        <v>617</v>
      </c>
      <c r="E79" s="62">
        <v>400.0</v>
      </c>
      <c r="F79" s="193"/>
      <c r="G79" s="193"/>
      <c r="H79" s="188" t="str">
        <f t="shared" si="2"/>
        <v>(+)</v>
      </c>
      <c r="I79" s="23"/>
    </row>
    <row r="80">
      <c r="A80" s="181" t="str">
        <f t="shared" si="1"/>
        <v>كهح-425</v>
      </c>
      <c r="B80" s="198">
        <v>425.0</v>
      </c>
      <c r="C80" s="40" t="s">
        <v>575</v>
      </c>
      <c r="D80" s="40" t="s">
        <v>618</v>
      </c>
      <c r="E80" s="70">
        <v>400.0</v>
      </c>
      <c r="F80" s="163"/>
      <c r="G80" s="163"/>
      <c r="H80" s="185" t="str">
        <f t="shared" si="2"/>
        <v>(+)</v>
      </c>
      <c r="I80" s="18"/>
    </row>
    <row r="81">
      <c r="A81" s="186" t="str">
        <f t="shared" si="1"/>
        <v>كهح-428</v>
      </c>
      <c r="B81" s="192">
        <v>428.0</v>
      </c>
      <c r="C81" s="38" t="s">
        <v>575</v>
      </c>
      <c r="D81" s="38" t="s">
        <v>619</v>
      </c>
      <c r="E81" s="62">
        <v>400.0</v>
      </c>
      <c r="F81" s="193"/>
      <c r="G81" s="193"/>
      <c r="H81" s="188" t="str">
        <f t="shared" si="2"/>
        <v>(+)</v>
      </c>
      <c r="I81" s="23"/>
    </row>
    <row r="82">
      <c r="A82" s="181" t="str">
        <f t="shared" si="1"/>
        <v>كهح-499</v>
      </c>
      <c r="B82" s="40">
        <v>499.0</v>
      </c>
      <c r="C82" s="40" t="s">
        <v>575</v>
      </c>
      <c r="D82" s="40" t="s">
        <v>620</v>
      </c>
      <c r="E82" s="70">
        <v>400.0</v>
      </c>
      <c r="F82" s="163"/>
      <c r="G82" s="163"/>
      <c r="H82" s="185" t="str">
        <f t="shared" si="2"/>
        <v>(+)</v>
      </c>
      <c r="I82" s="18"/>
    </row>
    <row r="83">
      <c r="A83" s="186" t="str">
        <f t="shared" si="1"/>
        <v>كهت-421</v>
      </c>
      <c r="B83" s="192">
        <v>421.0</v>
      </c>
      <c r="C83" s="38" t="s">
        <v>571</v>
      </c>
      <c r="D83" s="38" t="s">
        <v>621</v>
      </c>
      <c r="E83" s="62">
        <v>400.0</v>
      </c>
      <c r="F83" s="190">
        <v>2.0</v>
      </c>
      <c r="G83" s="190">
        <v>1.0</v>
      </c>
      <c r="H83" s="188" t="str">
        <f t="shared" si="2"/>
        <v>(2+1)</v>
      </c>
      <c r="I83" s="23"/>
    </row>
    <row r="84">
      <c r="A84" s="181" t="str">
        <f t="shared" si="1"/>
        <v>كهت-427</v>
      </c>
      <c r="B84" s="198">
        <v>427.0</v>
      </c>
      <c r="C84" s="40" t="s">
        <v>571</v>
      </c>
      <c r="D84" s="40" t="s">
        <v>622</v>
      </c>
      <c r="E84" s="70">
        <v>400.0</v>
      </c>
      <c r="F84" s="163"/>
      <c r="G84" s="163"/>
      <c r="H84" s="185" t="str">
        <f t="shared" si="2"/>
        <v>(+)</v>
      </c>
      <c r="I84" s="18"/>
    </row>
    <row r="85">
      <c r="A85" s="186" t="str">
        <f t="shared" si="1"/>
        <v>كهت-499</v>
      </c>
      <c r="B85" s="192">
        <v>499.0</v>
      </c>
      <c r="C85" s="38" t="s">
        <v>571</v>
      </c>
      <c r="D85" s="38" t="s">
        <v>607</v>
      </c>
      <c r="E85" s="62">
        <v>400.0</v>
      </c>
      <c r="F85" s="190">
        <v>3.0</v>
      </c>
      <c r="G85" s="190">
        <v>0.0</v>
      </c>
      <c r="H85" s="188" t="str">
        <f t="shared" si="2"/>
        <v>(3+0)</v>
      </c>
      <c r="I85" s="23"/>
    </row>
    <row r="86">
      <c r="A86" s="181" t="str">
        <f t="shared" si="1"/>
        <v>كهت-498</v>
      </c>
      <c r="B86" s="198">
        <v>498.0</v>
      </c>
      <c r="C86" s="40" t="s">
        <v>571</v>
      </c>
      <c r="D86" s="40" t="s">
        <v>602</v>
      </c>
      <c r="E86" s="70">
        <v>400.0</v>
      </c>
      <c r="F86" s="191">
        <v>2.0</v>
      </c>
      <c r="G86" s="191">
        <v>1.0</v>
      </c>
      <c r="H86" s="185" t="str">
        <f t="shared" si="2"/>
        <v>(2+1)</v>
      </c>
      <c r="I86" s="18"/>
    </row>
    <row r="87">
      <c r="A87" s="186" t="str">
        <f t="shared" si="1"/>
        <v>كهت-428</v>
      </c>
      <c r="B87" s="192">
        <v>428.0</v>
      </c>
      <c r="C87" s="38" t="s">
        <v>571</v>
      </c>
      <c r="D87" s="38" t="s">
        <v>623</v>
      </c>
      <c r="E87" s="62">
        <v>400.0</v>
      </c>
      <c r="F87" s="190">
        <v>2.0</v>
      </c>
      <c r="G87" s="190">
        <v>1.0</v>
      </c>
      <c r="H87" s="188" t="str">
        <f t="shared" si="2"/>
        <v>(2+1)</v>
      </c>
      <c r="I87" s="23"/>
    </row>
    <row r="88">
      <c r="A88" s="181" t="str">
        <f t="shared" si="1"/>
        <v>CCE-111</v>
      </c>
      <c r="B88" s="198">
        <v>111.0</v>
      </c>
      <c r="C88" s="198" t="s">
        <v>563</v>
      </c>
      <c r="D88" s="200" t="s">
        <v>624</v>
      </c>
      <c r="E88" s="18"/>
      <c r="F88" s="163"/>
      <c r="G88" s="163"/>
      <c r="H88" s="185" t="str">
        <f t="shared" si="2"/>
        <v>(+)</v>
      </c>
      <c r="I88" s="18"/>
    </row>
    <row r="89">
      <c r="A89" s="186" t="str">
        <f t="shared" si="1"/>
        <v>UNI-2</v>
      </c>
      <c r="B89" s="192">
        <v>2.0</v>
      </c>
      <c r="C89" s="192" t="s">
        <v>557</v>
      </c>
      <c r="D89" s="195" t="s">
        <v>625</v>
      </c>
      <c r="E89" s="23"/>
      <c r="F89" s="193"/>
      <c r="G89" s="193"/>
      <c r="H89" s="188" t="str">
        <f t="shared" si="2"/>
        <v>(+)</v>
      </c>
      <c r="I89" s="23"/>
    </row>
    <row r="90">
      <c r="A90" s="181" t="str">
        <f t="shared" si="1"/>
        <v>EMP-106</v>
      </c>
      <c r="B90" s="198">
        <v>106.0</v>
      </c>
      <c r="C90" s="198" t="s">
        <v>559</v>
      </c>
      <c r="D90" s="198" t="s">
        <v>626</v>
      </c>
      <c r="E90" s="198">
        <v>200.0</v>
      </c>
      <c r="F90" s="191">
        <v>2.0</v>
      </c>
      <c r="G90" s="191">
        <v>3.0</v>
      </c>
      <c r="H90" s="185" t="str">
        <f t="shared" si="2"/>
        <v>(2+3)</v>
      </c>
      <c r="I90" s="18"/>
    </row>
    <row r="91">
      <c r="A91" s="186" t="str">
        <f t="shared" si="1"/>
        <v>كهت-5xx</v>
      </c>
      <c r="B91" s="192" t="s">
        <v>627</v>
      </c>
      <c r="C91" s="38" t="s">
        <v>571</v>
      </c>
      <c r="D91" s="38" t="s">
        <v>628</v>
      </c>
      <c r="E91" s="192">
        <v>500.0</v>
      </c>
      <c r="F91" s="193"/>
      <c r="G91" s="193"/>
      <c r="H91" s="23"/>
      <c r="I91" s="23"/>
    </row>
    <row r="92">
      <c r="A92" s="181" t="str">
        <f t="shared" si="1"/>
        <v>-</v>
      </c>
      <c r="C92" s="18"/>
      <c r="E92" s="18"/>
      <c r="F92" s="163"/>
      <c r="G92" s="163"/>
      <c r="H92" s="18"/>
      <c r="I92" s="18"/>
    </row>
    <row r="93">
      <c r="A93" s="186" t="str">
        <f t="shared" si="1"/>
        <v>-</v>
      </c>
      <c r="C93" s="23"/>
      <c r="E93" s="23"/>
      <c r="F93" s="193"/>
      <c r="G93" s="193"/>
      <c r="H93" s="23"/>
      <c r="I93" s="23"/>
    </row>
    <row r="94">
      <c r="A94" s="181" t="str">
        <f t="shared" si="1"/>
        <v>-</v>
      </c>
      <c r="C94" s="18"/>
      <c r="E94" s="18"/>
      <c r="F94" s="163"/>
      <c r="G94" s="163"/>
      <c r="H94" s="18"/>
      <c r="I94" s="18"/>
    </row>
    <row r="95">
      <c r="A95" s="186" t="str">
        <f t="shared" si="1"/>
        <v>-</v>
      </c>
      <c r="C95" s="23"/>
      <c r="E95" s="23"/>
      <c r="F95" s="193"/>
      <c r="G95" s="193"/>
      <c r="H95" s="23"/>
      <c r="I95" s="23"/>
    </row>
    <row r="96">
      <c r="A96" s="181" t="str">
        <f t="shared" si="1"/>
        <v>-</v>
      </c>
      <c r="C96" s="18"/>
      <c r="E96" s="18"/>
      <c r="F96" s="163"/>
      <c r="G96" s="163"/>
      <c r="H96" s="18"/>
      <c r="I96" s="18"/>
    </row>
    <row r="97">
      <c r="A97" s="186" t="str">
        <f t="shared" si="1"/>
        <v>-</v>
      </c>
      <c r="C97" s="23"/>
      <c r="E97" s="23"/>
      <c r="F97" s="193"/>
      <c r="G97" s="193"/>
      <c r="H97" s="23"/>
      <c r="I97" s="23"/>
    </row>
    <row r="98">
      <c r="A98" s="181" t="str">
        <f t="shared" si="1"/>
        <v>-</v>
      </c>
      <c r="C98" s="18"/>
      <c r="E98" s="18"/>
      <c r="F98" s="163"/>
      <c r="G98" s="163"/>
      <c r="H98" s="18"/>
      <c r="I98" s="18"/>
    </row>
    <row r="99">
      <c r="A99" s="186" t="str">
        <f t="shared" si="1"/>
        <v>-</v>
      </c>
      <c r="C99" s="23"/>
      <c r="E99" s="23"/>
      <c r="F99" s="193"/>
      <c r="G99" s="193"/>
      <c r="H99" s="23"/>
      <c r="I99" s="23"/>
    </row>
    <row r="100">
      <c r="A100" s="181"/>
      <c r="E100" s="18"/>
      <c r="F100" s="163"/>
      <c r="G100" s="163"/>
      <c r="H100" s="18"/>
      <c r="I100" s="18"/>
    </row>
    <row r="101">
      <c r="A101" s="186"/>
      <c r="E101" s="23"/>
      <c r="F101" s="193"/>
      <c r="G101" s="193"/>
      <c r="H101" s="23"/>
      <c r="I101" s="23"/>
    </row>
    <row r="102">
      <c r="A102" s="181"/>
      <c r="E102" s="18"/>
      <c r="F102" s="163"/>
      <c r="G102" s="163"/>
      <c r="H102" s="18"/>
      <c r="I102" s="18"/>
    </row>
    <row r="103">
      <c r="A103" s="186"/>
      <c r="E103" s="23"/>
      <c r="F103" s="193"/>
      <c r="G103" s="193"/>
      <c r="H103" s="23"/>
      <c r="I103" s="23"/>
    </row>
    <row r="104">
      <c r="A104" s="181"/>
      <c r="E104" s="18"/>
      <c r="F104" s="163"/>
      <c r="G104" s="163"/>
      <c r="H104" s="18"/>
      <c r="I104" s="18"/>
    </row>
    <row r="105">
      <c r="A105" s="186"/>
      <c r="E105" s="23"/>
      <c r="F105" s="193"/>
      <c r="G105" s="193"/>
      <c r="H105" s="23"/>
      <c r="I105" s="23"/>
    </row>
    <row r="106">
      <c r="A106" s="181"/>
      <c r="E106" s="18"/>
      <c r="F106" s="163"/>
      <c r="G106" s="163"/>
      <c r="H106" s="18"/>
      <c r="I106" s="18"/>
    </row>
    <row r="107">
      <c r="A107" s="186"/>
      <c r="E107" s="23"/>
      <c r="F107" s="193"/>
      <c r="G107" s="193"/>
      <c r="H107" s="23"/>
      <c r="I107" s="23"/>
    </row>
    <row r="108">
      <c r="A108" s="181"/>
      <c r="E108" s="18"/>
      <c r="F108" s="163"/>
      <c r="G108" s="163"/>
      <c r="H108" s="18"/>
      <c r="I108" s="18"/>
    </row>
    <row r="109">
      <c r="A109" s="186"/>
      <c r="E109" s="23"/>
      <c r="F109" s="193"/>
      <c r="G109" s="193"/>
      <c r="H109" s="23"/>
      <c r="I109" s="23"/>
    </row>
    <row r="110">
      <c r="A110" s="181"/>
      <c r="E110" s="18"/>
      <c r="F110" s="163"/>
      <c r="G110" s="163"/>
      <c r="H110" s="18"/>
      <c r="I110" s="18"/>
    </row>
    <row r="111">
      <c r="A111" s="186"/>
      <c r="E111" s="23"/>
      <c r="F111" s="193"/>
      <c r="G111" s="193"/>
      <c r="H111" s="23"/>
      <c r="I111" s="23"/>
    </row>
    <row r="112">
      <c r="A112" s="181"/>
      <c r="E112" s="18"/>
      <c r="F112" s="163"/>
      <c r="G112" s="163"/>
      <c r="H112" s="18"/>
      <c r="I112" s="18"/>
    </row>
    <row r="113">
      <c r="A113" s="186"/>
      <c r="E113" s="23"/>
      <c r="F113" s="193"/>
      <c r="G113" s="193"/>
      <c r="H113" s="23"/>
      <c r="I113" s="23"/>
    </row>
    <row r="114">
      <c r="A114" s="181"/>
      <c r="E114" s="18"/>
      <c r="F114" s="163"/>
      <c r="G114" s="163"/>
      <c r="H114" s="18"/>
      <c r="I114" s="18"/>
    </row>
    <row r="115">
      <c r="A115" s="186"/>
      <c r="E115" s="23"/>
      <c r="F115" s="193"/>
      <c r="G115" s="193"/>
      <c r="H115" s="23"/>
      <c r="I115" s="23"/>
    </row>
    <row r="116">
      <c r="A116" s="181"/>
      <c r="E116" s="18"/>
      <c r="F116" s="163"/>
      <c r="G116" s="163"/>
      <c r="H116" s="18"/>
      <c r="I116" s="18"/>
    </row>
    <row r="117">
      <c r="A117" s="186"/>
      <c r="E117" s="23"/>
      <c r="F117" s="193"/>
      <c r="G117" s="193"/>
      <c r="H117" s="23"/>
      <c r="I117" s="23"/>
    </row>
    <row r="118">
      <c r="A118" s="181"/>
      <c r="E118" s="18"/>
      <c r="F118" s="163"/>
      <c r="G118" s="163"/>
      <c r="H118" s="18"/>
      <c r="I118" s="18"/>
    </row>
    <row r="119">
      <c r="A119" s="186"/>
      <c r="E119" s="23"/>
      <c r="F119" s="193"/>
      <c r="G119" s="193"/>
      <c r="H119" s="23"/>
      <c r="I119" s="23"/>
    </row>
    <row r="120">
      <c r="A120" s="181"/>
      <c r="E120" s="18"/>
      <c r="F120" s="163"/>
      <c r="G120" s="163"/>
      <c r="H120" s="18"/>
      <c r="I120" s="18"/>
    </row>
    <row r="121">
      <c r="A121" s="186"/>
      <c r="E121" s="23"/>
      <c r="F121" s="193"/>
      <c r="G121" s="193"/>
      <c r="H121" s="23"/>
      <c r="I121" s="23"/>
    </row>
    <row r="122">
      <c r="A122" s="181"/>
      <c r="E122" s="18"/>
      <c r="F122" s="163"/>
      <c r="G122" s="163"/>
      <c r="H122" s="18"/>
      <c r="I122" s="18"/>
    </row>
    <row r="123">
      <c r="A123" s="186"/>
      <c r="E123" s="23"/>
      <c r="F123" s="193"/>
      <c r="G123" s="193"/>
      <c r="H123" s="23"/>
      <c r="I123" s="23"/>
    </row>
    <row r="124">
      <c r="A124" s="181"/>
      <c r="E124" s="18"/>
      <c r="F124" s="163"/>
      <c r="G124" s="163"/>
      <c r="H124" s="18"/>
      <c r="I124" s="18"/>
    </row>
    <row r="125">
      <c r="A125" s="186"/>
      <c r="E125" s="23"/>
      <c r="F125" s="193"/>
      <c r="G125" s="193"/>
      <c r="H125" s="23"/>
      <c r="I125" s="23"/>
    </row>
    <row r="126">
      <c r="A126" s="181"/>
      <c r="E126" s="18"/>
      <c r="F126" s="163"/>
      <c r="G126" s="163"/>
      <c r="H126" s="18"/>
      <c r="I126" s="18"/>
    </row>
    <row r="127">
      <c r="A127" s="186"/>
      <c r="E127" s="23"/>
      <c r="F127" s="193"/>
      <c r="G127" s="193"/>
      <c r="H127" s="23"/>
      <c r="I127" s="23"/>
    </row>
    <row r="128">
      <c r="A128" s="181"/>
      <c r="E128" s="18"/>
      <c r="F128" s="163"/>
      <c r="G128" s="163"/>
      <c r="H128" s="18"/>
      <c r="I128" s="18"/>
    </row>
    <row r="129">
      <c r="A129" s="186"/>
      <c r="E129" s="23"/>
      <c r="F129" s="193"/>
      <c r="G129" s="193"/>
      <c r="H129" s="23"/>
      <c r="I129" s="23"/>
    </row>
    <row r="130">
      <c r="A130" s="181"/>
      <c r="E130" s="18"/>
      <c r="F130" s="163"/>
      <c r="G130" s="163"/>
      <c r="H130" s="18"/>
      <c r="I130" s="18"/>
    </row>
    <row r="131">
      <c r="A131" s="186"/>
      <c r="E131" s="23"/>
      <c r="F131" s="193"/>
      <c r="G131" s="193"/>
      <c r="H131" s="23"/>
      <c r="I131" s="23"/>
    </row>
    <row r="132">
      <c r="A132" s="181"/>
      <c r="E132" s="18"/>
      <c r="F132" s="163"/>
      <c r="G132" s="163"/>
      <c r="H132" s="18"/>
      <c r="I132" s="18"/>
    </row>
    <row r="133">
      <c r="A133" s="186"/>
      <c r="E133" s="23"/>
      <c r="F133" s="193"/>
      <c r="G133" s="193"/>
      <c r="H133" s="23"/>
      <c r="I133" s="23"/>
    </row>
    <row r="134">
      <c r="A134" s="181"/>
      <c r="E134" s="18"/>
      <c r="F134" s="163"/>
      <c r="G134" s="163"/>
      <c r="H134" s="18"/>
      <c r="I134" s="18"/>
    </row>
    <row r="135">
      <c r="A135" s="186"/>
      <c r="E135" s="23"/>
      <c r="F135" s="193"/>
      <c r="G135" s="193"/>
      <c r="H135" s="23"/>
      <c r="I135" s="23"/>
    </row>
    <row r="136">
      <c r="A136" s="181"/>
      <c r="E136" s="18"/>
      <c r="F136" s="163"/>
      <c r="G136" s="163"/>
      <c r="H136" s="18"/>
      <c r="I136" s="18"/>
    </row>
    <row r="137">
      <c r="A137" s="186"/>
      <c r="E137" s="23"/>
      <c r="F137" s="193"/>
      <c r="G137" s="193"/>
      <c r="H137" s="23"/>
      <c r="I137" s="23"/>
    </row>
    <row r="138">
      <c r="A138" s="181"/>
      <c r="E138" s="18"/>
      <c r="F138" s="163"/>
      <c r="G138" s="163"/>
      <c r="H138" s="18"/>
      <c r="I138" s="18"/>
    </row>
    <row r="139">
      <c r="A139" s="186"/>
      <c r="E139" s="23"/>
      <c r="F139" s="193"/>
      <c r="G139" s="193"/>
      <c r="H139" s="23"/>
      <c r="I139" s="23"/>
    </row>
    <row r="140">
      <c r="A140" s="181"/>
      <c r="E140" s="18"/>
      <c r="F140" s="163"/>
      <c r="G140" s="163"/>
      <c r="H140" s="18"/>
      <c r="I140" s="18"/>
    </row>
    <row r="141">
      <c r="A141" s="186"/>
      <c r="E141" s="23"/>
      <c r="F141" s="193"/>
      <c r="G141" s="193"/>
      <c r="H141" s="23"/>
      <c r="I141" s="23"/>
    </row>
    <row r="142">
      <c r="A142" s="181"/>
      <c r="E142" s="18"/>
      <c r="F142" s="163"/>
      <c r="G142" s="163"/>
      <c r="H142" s="18"/>
      <c r="I142" s="18"/>
    </row>
    <row r="143">
      <c r="A143" s="186"/>
      <c r="E143" s="23"/>
      <c r="F143" s="193"/>
      <c r="G143" s="193"/>
      <c r="H143" s="23"/>
      <c r="I143" s="23"/>
    </row>
    <row r="144">
      <c r="A144" s="181"/>
      <c r="E144" s="18"/>
      <c r="F144" s="163"/>
      <c r="G144" s="163"/>
      <c r="H144" s="18"/>
      <c r="I144" s="18"/>
    </row>
    <row r="145">
      <c r="A145" s="186"/>
      <c r="E145" s="23"/>
      <c r="F145" s="193"/>
      <c r="G145" s="193"/>
      <c r="H145" s="23"/>
      <c r="I145" s="23"/>
    </row>
    <row r="146">
      <c r="A146" s="181"/>
      <c r="E146" s="18"/>
      <c r="F146" s="163"/>
      <c r="G146" s="163"/>
      <c r="H146" s="18"/>
      <c r="I146" s="18"/>
    </row>
    <row r="147">
      <c r="A147" s="186"/>
      <c r="E147" s="23"/>
      <c r="F147" s="193"/>
      <c r="G147" s="193"/>
      <c r="H147" s="23"/>
      <c r="I147" s="23"/>
    </row>
    <row r="148">
      <c r="A148" s="181"/>
      <c r="E148" s="18"/>
      <c r="F148" s="163"/>
      <c r="G148" s="163"/>
      <c r="H148" s="18"/>
      <c r="I148" s="18"/>
    </row>
    <row r="149">
      <c r="A149" s="186"/>
      <c r="E149" s="23"/>
      <c r="F149" s="193"/>
      <c r="G149" s="193"/>
      <c r="H149" s="23"/>
      <c r="I149" s="23"/>
    </row>
    <row r="150">
      <c r="A150" s="181"/>
      <c r="E150" s="18"/>
      <c r="F150" s="163"/>
      <c r="G150" s="163"/>
      <c r="H150" s="18"/>
      <c r="I150" s="18"/>
    </row>
    <row r="151">
      <c r="A151" s="186"/>
      <c r="E151" s="23"/>
      <c r="F151" s="193"/>
      <c r="G151" s="193"/>
      <c r="H151" s="23"/>
      <c r="I151" s="23"/>
    </row>
    <row r="152">
      <c r="A152" s="181"/>
      <c r="E152" s="18"/>
      <c r="F152" s="163"/>
      <c r="G152" s="163"/>
      <c r="H152" s="18"/>
      <c r="I152" s="18"/>
    </row>
    <row r="153">
      <c r="A153" s="186"/>
      <c r="E153" s="23"/>
      <c r="F153" s="193"/>
      <c r="G153" s="193"/>
      <c r="H153" s="23"/>
      <c r="I153" s="23"/>
    </row>
    <row r="154">
      <c r="A154" s="181"/>
      <c r="E154" s="18"/>
      <c r="F154" s="163"/>
      <c r="G154" s="163"/>
      <c r="H154" s="18"/>
      <c r="I154" s="18"/>
    </row>
    <row r="155">
      <c r="A155" s="186"/>
      <c r="E155" s="23"/>
      <c r="F155" s="193"/>
      <c r="G155" s="193"/>
      <c r="H155" s="23"/>
      <c r="I155" s="23"/>
    </row>
    <row r="156">
      <c r="A156" s="181"/>
      <c r="E156" s="18"/>
      <c r="F156" s="163"/>
      <c r="G156" s="163"/>
      <c r="H156" s="18"/>
      <c r="I156" s="18"/>
    </row>
    <row r="157">
      <c r="A157" s="186"/>
      <c r="E157" s="23"/>
      <c r="F157" s="193"/>
      <c r="G157" s="193"/>
      <c r="H157" s="23"/>
      <c r="I157" s="23"/>
    </row>
    <row r="158">
      <c r="A158" s="181"/>
      <c r="E158" s="18"/>
      <c r="F158" s="163"/>
      <c r="G158" s="163"/>
      <c r="H158" s="18"/>
      <c r="I158" s="18"/>
    </row>
    <row r="159">
      <c r="A159" s="186"/>
      <c r="E159" s="23"/>
      <c r="F159" s="193"/>
      <c r="G159" s="193"/>
      <c r="H159" s="23"/>
      <c r="I159" s="23"/>
    </row>
    <row r="160">
      <c r="A160" s="181"/>
      <c r="E160" s="18"/>
      <c r="F160" s="163"/>
      <c r="G160" s="163"/>
      <c r="H160" s="18"/>
      <c r="I160" s="18"/>
    </row>
    <row r="161">
      <c r="A161" s="186"/>
      <c r="E161" s="23"/>
      <c r="F161" s="193"/>
      <c r="G161" s="193"/>
      <c r="H161" s="23"/>
      <c r="I161" s="23"/>
    </row>
    <row r="162">
      <c r="A162" s="181"/>
      <c r="E162" s="18"/>
      <c r="F162" s="163"/>
      <c r="G162" s="163"/>
      <c r="H162" s="18"/>
      <c r="I162" s="18"/>
    </row>
    <row r="163">
      <c r="A163" s="186"/>
      <c r="E163" s="23"/>
      <c r="F163" s="193"/>
      <c r="G163" s="193"/>
      <c r="H163" s="23"/>
      <c r="I163" s="23"/>
    </row>
    <row r="164">
      <c r="A164" s="181"/>
      <c r="E164" s="18"/>
      <c r="F164" s="163"/>
      <c r="G164" s="163"/>
      <c r="H164" s="18"/>
      <c r="I164" s="18"/>
    </row>
    <row r="165">
      <c r="A165" s="186"/>
      <c r="E165" s="23"/>
      <c r="F165" s="193"/>
      <c r="G165" s="193"/>
      <c r="H165" s="23"/>
      <c r="I165" s="23"/>
    </row>
    <row r="166">
      <c r="A166" s="181"/>
      <c r="E166" s="18"/>
      <c r="F166" s="163"/>
      <c r="G166" s="163"/>
      <c r="H166" s="18"/>
      <c r="I166" s="18"/>
    </row>
    <row r="167">
      <c r="A167" s="186"/>
      <c r="E167" s="23"/>
      <c r="F167" s="193"/>
      <c r="G167" s="193"/>
      <c r="H167" s="23"/>
      <c r="I167" s="23"/>
    </row>
    <row r="168">
      <c r="A168" s="181"/>
      <c r="E168" s="18"/>
      <c r="F168" s="163"/>
      <c r="G168" s="163"/>
      <c r="H168" s="18"/>
      <c r="I168" s="18"/>
    </row>
    <row r="169">
      <c r="A169" s="186"/>
      <c r="E169" s="23"/>
      <c r="F169" s="193"/>
      <c r="G169" s="193"/>
      <c r="H169" s="23"/>
      <c r="I169" s="23"/>
    </row>
    <row r="170">
      <c r="A170" s="181"/>
      <c r="E170" s="18"/>
      <c r="F170" s="163"/>
      <c r="G170" s="163"/>
      <c r="H170" s="18"/>
      <c r="I170" s="18"/>
    </row>
    <row r="171">
      <c r="A171" s="186"/>
      <c r="E171" s="23"/>
      <c r="F171" s="193"/>
      <c r="G171" s="193"/>
      <c r="H171" s="23"/>
      <c r="I171" s="23"/>
    </row>
    <row r="172">
      <c r="A172" s="181"/>
      <c r="E172" s="18"/>
      <c r="F172" s="163"/>
      <c r="G172" s="163"/>
      <c r="H172" s="18"/>
      <c r="I172" s="18"/>
    </row>
    <row r="173">
      <c r="A173" s="186"/>
      <c r="E173" s="23"/>
      <c r="F173" s="193"/>
      <c r="G173" s="193"/>
      <c r="H173" s="23"/>
      <c r="I173" s="23"/>
    </row>
    <row r="174">
      <c r="A174" s="181"/>
      <c r="E174" s="18"/>
      <c r="F174" s="163"/>
      <c r="G174" s="163"/>
      <c r="H174" s="18"/>
      <c r="I174" s="18"/>
    </row>
    <row r="175">
      <c r="A175" s="186"/>
      <c r="E175" s="23"/>
      <c r="F175" s="193"/>
      <c r="G175" s="193"/>
      <c r="H175" s="23"/>
      <c r="I175" s="23"/>
    </row>
    <row r="176">
      <c r="A176" s="181"/>
      <c r="E176" s="18"/>
      <c r="F176" s="163"/>
      <c r="G176" s="163"/>
      <c r="H176" s="18"/>
      <c r="I176" s="18"/>
    </row>
    <row r="177">
      <c r="A177" s="186"/>
      <c r="E177" s="23"/>
      <c r="F177" s="193"/>
      <c r="G177" s="193"/>
      <c r="H177" s="23"/>
      <c r="I177" s="23"/>
    </row>
    <row r="178">
      <c r="A178" s="181"/>
      <c r="E178" s="18"/>
      <c r="F178" s="163"/>
      <c r="G178" s="163"/>
      <c r="H178" s="18"/>
      <c r="I178" s="18"/>
    </row>
    <row r="179">
      <c r="A179" s="186"/>
      <c r="E179" s="23"/>
      <c r="F179" s="193"/>
      <c r="G179" s="193"/>
      <c r="H179" s="23"/>
      <c r="I179" s="23"/>
    </row>
    <row r="180">
      <c r="A180" s="181"/>
      <c r="E180" s="18"/>
      <c r="F180" s="163"/>
      <c r="G180" s="163"/>
      <c r="H180" s="18"/>
      <c r="I180" s="18"/>
    </row>
    <row r="181">
      <c r="A181" s="186"/>
      <c r="E181" s="23"/>
      <c r="F181" s="193"/>
      <c r="G181" s="193"/>
      <c r="H181" s="23"/>
      <c r="I181" s="23"/>
    </row>
    <row r="182">
      <c r="A182" s="181"/>
      <c r="E182" s="18"/>
      <c r="F182" s="163"/>
      <c r="G182" s="163"/>
      <c r="H182" s="18"/>
      <c r="I182" s="18"/>
    </row>
    <row r="183">
      <c r="A183" s="186"/>
      <c r="E183" s="23"/>
      <c r="F183" s="193"/>
      <c r="G183" s="193"/>
      <c r="H183" s="23"/>
      <c r="I183" s="23"/>
    </row>
    <row r="184">
      <c r="A184" s="181"/>
      <c r="E184" s="18"/>
      <c r="F184" s="163"/>
      <c r="G184" s="163"/>
      <c r="H184" s="18"/>
      <c r="I184" s="18"/>
    </row>
    <row r="185">
      <c r="A185" s="186"/>
      <c r="E185" s="23"/>
      <c r="F185" s="193"/>
      <c r="G185" s="193"/>
      <c r="H185" s="23"/>
      <c r="I185" s="23"/>
    </row>
    <row r="186">
      <c r="A186" s="181"/>
      <c r="E186" s="18"/>
      <c r="F186" s="163"/>
      <c r="G186" s="163"/>
      <c r="H186" s="18"/>
      <c r="I186" s="18"/>
    </row>
    <row r="187">
      <c r="A187" s="186"/>
      <c r="E187" s="23"/>
      <c r="F187" s="193"/>
      <c r="G187" s="193"/>
      <c r="H187" s="23"/>
      <c r="I187" s="23"/>
    </row>
    <row r="188">
      <c r="A188" s="181"/>
      <c r="E188" s="18"/>
      <c r="F188" s="163"/>
      <c r="G188" s="163"/>
      <c r="H188" s="18"/>
      <c r="I188" s="18"/>
    </row>
    <row r="189">
      <c r="A189" s="186"/>
      <c r="E189" s="23"/>
      <c r="F189" s="193"/>
      <c r="G189" s="193"/>
      <c r="H189" s="23"/>
      <c r="I189" s="23"/>
    </row>
    <row r="190">
      <c r="A190" s="181"/>
      <c r="E190" s="18"/>
      <c r="F190" s="163"/>
      <c r="G190" s="163"/>
      <c r="H190" s="18"/>
      <c r="I190" s="18"/>
    </row>
    <row r="191">
      <c r="A191" s="186"/>
      <c r="E191" s="23"/>
      <c r="F191" s="193"/>
      <c r="G191" s="193"/>
      <c r="H191" s="23"/>
      <c r="I191" s="23"/>
    </row>
    <row r="192">
      <c r="A192" s="181"/>
      <c r="E192" s="18"/>
      <c r="F192" s="163"/>
      <c r="G192" s="163"/>
      <c r="H192" s="18"/>
      <c r="I192" s="18"/>
    </row>
    <row r="193">
      <c r="A193" s="186"/>
      <c r="E193" s="23"/>
      <c r="F193" s="193"/>
      <c r="G193" s="193"/>
      <c r="H193" s="23"/>
      <c r="I193" s="23"/>
    </row>
    <row r="194">
      <c r="A194" s="181"/>
      <c r="E194" s="18"/>
      <c r="F194" s="163"/>
      <c r="G194" s="163"/>
      <c r="H194" s="18"/>
      <c r="I194" s="18"/>
    </row>
    <row r="195">
      <c r="A195" s="186"/>
      <c r="E195" s="23"/>
      <c r="F195" s="193"/>
      <c r="G195" s="193"/>
      <c r="H195" s="23"/>
      <c r="I195" s="23"/>
    </row>
    <row r="196">
      <c r="A196" s="181"/>
      <c r="E196" s="18"/>
      <c r="F196" s="163"/>
      <c r="G196" s="163"/>
      <c r="H196" s="18"/>
      <c r="I196" s="18"/>
    </row>
    <row r="197">
      <c r="A197" s="186"/>
      <c r="E197" s="23"/>
      <c r="F197" s="193"/>
      <c r="G197" s="193"/>
      <c r="H197" s="23"/>
      <c r="I197" s="23"/>
    </row>
    <row r="198">
      <c r="A198" s="181"/>
      <c r="E198" s="18"/>
      <c r="F198" s="163"/>
      <c r="G198" s="163"/>
      <c r="H198" s="18"/>
      <c r="I198" s="18"/>
    </row>
    <row r="199">
      <c r="A199" s="186"/>
      <c r="E199" s="23"/>
      <c r="F199" s="193"/>
      <c r="G199" s="193"/>
      <c r="H199" s="23"/>
      <c r="I199" s="23"/>
    </row>
    <row r="200">
      <c r="A200" s="181"/>
      <c r="E200" s="18"/>
      <c r="F200" s="163"/>
      <c r="G200" s="163"/>
      <c r="H200" s="18"/>
      <c r="I200" s="18"/>
    </row>
    <row r="201">
      <c r="A201" s="186"/>
      <c r="E201" s="23"/>
      <c r="F201" s="193"/>
      <c r="G201" s="193"/>
      <c r="H201" s="23"/>
      <c r="I201" s="23"/>
    </row>
    <row r="202">
      <c r="A202" s="181"/>
      <c r="E202" s="18"/>
      <c r="F202" s="163"/>
      <c r="G202" s="163"/>
      <c r="H202" s="18"/>
      <c r="I202" s="18"/>
    </row>
    <row r="203">
      <c r="A203" s="186"/>
      <c r="E203" s="23"/>
      <c r="F203" s="193"/>
      <c r="G203" s="193"/>
      <c r="H203" s="23"/>
      <c r="I203" s="23"/>
    </row>
    <row r="204">
      <c r="A204" s="181"/>
      <c r="E204" s="18"/>
      <c r="F204" s="163"/>
      <c r="G204" s="163"/>
      <c r="H204" s="18"/>
      <c r="I204" s="18"/>
    </row>
    <row r="205">
      <c r="A205" s="186"/>
      <c r="E205" s="23"/>
      <c r="F205" s="193"/>
      <c r="G205" s="193"/>
      <c r="H205" s="23"/>
      <c r="I205" s="23"/>
    </row>
    <row r="206">
      <c r="A206" s="181"/>
      <c r="E206" s="18"/>
      <c r="F206" s="163"/>
      <c r="G206" s="163"/>
      <c r="H206" s="18"/>
      <c r="I206" s="18"/>
    </row>
    <row r="207">
      <c r="A207" s="186"/>
      <c r="E207" s="23"/>
      <c r="F207" s="193"/>
      <c r="G207" s="193"/>
      <c r="H207" s="23"/>
      <c r="I207" s="23"/>
    </row>
    <row r="208">
      <c r="A208" s="181"/>
      <c r="E208" s="18"/>
      <c r="F208" s="163"/>
      <c r="G208" s="163"/>
      <c r="H208" s="18"/>
      <c r="I208" s="18"/>
    </row>
    <row r="209">
      <c r="A209" s="186"/>
      <c r="E209" s="23"/>
      <c r="F209" s="193"/>
      <c r="G209" s="193"/>
      <c r="H209" s="23"/>
      <c r="I209" s="23"/>
    </row>
    <row r="210">
      <c r="A210" s="181"/>
      <c r="E210" s="18"/>
      <c r="F210" s="163"/>
      <c r="G210" s="163"/>
      <c r="H210" s="18"/>
      <c r="I210" s="18"/>
    </row>
    <row r="211">
      <c r="A211" s="186"/>
      <c r="E211" s="23"/>
      <c r="F211" s="193"/>
      <c r="G211" s="193"/>
      <c r="H211" s="23"/>
      <c r="I211" s="23"/>
    </row>
    <row r="212">
      <c r="A212" s="181"/>
      <c r="E212" s="18"/>
      <c r="F212" s="163"/>
      <c r="G212" s="163"/>
      <c r="H212" s="18"/>
      <c r="I212" s="18"/>
    </row>
    <row r="213">
      <c r="A213" s="186"/>
      <c r="E213" s="23"/>
      <c r="F213" s="193"/>
      <c r="G213" s="193"/>
      <c r="H213" s="23"/>
      <c r="I213" s="23"/>
    </row>
    <row r="214">
      <c r="A214" s="181"/>
      <c r="E214" s="18"/>
      <c r="F214" s="163"/>
      <c r="G214" s="163"/>
      <c r="H214" s="18"/>
      <c r="I214" s="18"/>
    </row>
    <row r="215">
      <c r="A215" s="186"/>
      <c r="E215" s="23"/>
      <c r="F215" s="193"/>
      <c r="G215" s="193"/>
      <c r="H215" s="23"/>
      <c r="I215" s="23"/>
    </row>
    <row r="216">
      <c r="A216" s="181"/>
      <c r="E216" s="18"/>
      <c r="F216" s="163"/>
      <c r="G216" s="163"/>
      <c r="H216" s="18"/>
      <c r="I216" s="18"/>
    </row>
    <row r="217">
      <c r="A217" s="186"/>
      <c r="E217" s="23"/>
      <c r="F217" s="193"/>
      <c r="G217" s="193"/>
      <c r="H217" s="23"/>
      <c r="I217" s="23"/>
    </row>
    <row r="218">
      <c r="A218" s="181"/>
      <c r="E218" s="18"/>
      <c r="F218" s="163"/>
      <c r="G218" s="163"/>
      <c r="H218" s="18"/>
      <c r="I218" s="18"/>
    </row>
    <row r="219">
      <c r="A219" s="186"/>
      <c r="E219" s="23"/>
      <c r="F219" s="193"/>
      <c r="G219" s="193"/>
      <c r="H219" s="23"/>
      <c r="I219" s="23"/>
    </row>
    <row r="220">
      <c r="A220" s="181"/>
      <c r="E220" s="18"/>
      <c r="F220" s="163"/>
      <c r="G220" s="163"/>
      <c r="H220" s="18"/>
      <c r="I220" s="18"/>
    </row>
    <row r="221">
      <c r="A221" s="186"/>
      <c r="E221" s="23"/>
      <c r="F221" s="193"/>
      <c r="G221" s="193"/>
      <c r="H221" s="23"/>
      <c r="I221" s="23"/>
    </row>
    <row r="222">
      <c r="A222" s="181"/>
      <c r="E222" s="18"/>
      <c r="F222" s="163"/>
      <c r="G222" s="163"/>
      <c r="H222" s="18"/>
      <c r="I222" s="18"/>
    </row>
    <row r="223">
      <c r="A223" s="186"/>
      <c r="E223" s="23"/>
      <c r="F223" s="193"/>
      <c r="G223" s="193"/>
      <c r="H223" s="23"/>
      <c r="I223" s="23"/>
    </row>
    <row r="224">
      <c r="A224" s="181"/>
      <c r="E224" s="18"/>
      <c r="F224" s="163"/>
      <c r="G224" s="163"/>
      <c r="H224" s="18"/>
      <c r="I224" s="18"/>
    </row>
    <row r="225">
      <c r="A225" s="186"/>
      <c r="E225" s="23"/>
      <c r="F225" s="193"/>
      <c r="G225" s="193"/>
      <c r="H225" s="23"/>
      <c r="I225" s="23"/>
    </row>
    <row r="226">
      <c r="A226" s="181"/>
      <c r="E226" s="18"/>
      <c r="F226" s="163"/>
      <c r="G226" s="163"/>
      <c r="H226" s="18"/>
      <c r="I226" s="18"/>
    </row>
    <row r="227">
      <c r="A227" s="186"/>
      <c r="E227" s="23"/>
      <c r="F227" s="193"/>
      <c r="G227" s="193"/>
      <c r="H227" s="23"/>
      <c r="I227" s="23"/>
    </row>
    <row r="228">
      <c r="A228" s="181"/>
      <c r="E228" s="18"/>
      <c r="F228" s="163"/>
      <c r="G228" s="163"/>
      <c r="H228" s="18"/>
      <c r="I228" s="18"/>
    </row>
    <row r="229">
      <c r="A229" s="186"/>
      <c r="E229" s="23"/>
      <c r="F229" s="193"/>
      <c r="G229" s="193"/>
      <c r="H229" s="23"/>
      <c r="I229" s="23"/>
    </row>
    <row r="230">
      <c r="A230" s="181"/>
      <c r="E230" s="18"/>
      <c r="F230" s="163"/>
      <c r="G230" s="163"/>
      <c r="H230" s="18"/>
      <c r="I230" s="18"/>
    </row>
    <row r="231">
      <c r="A231" s="186"/>
      <c r="E231" s="23"/>
      <c r="F231" s="193"/>
      <c r="G231" s="193"/>
      <c r="H231" s="23"/>
      <c r="I231" s="23"/>
    </row>
    <row r="232">
      <c r="A232" s="181"/>
      <c r="E232" s="18"/>
      <c r="F232" s="163"/>
      <c r="G232" s="163"/>
      <c r="H232" s="18"/>
      <c r="I232" s="18"/>
    </row>
    <row r="233">
      <c r="A233" s="186"/>
      <c r="E233" s="23"/>
      <c r="F233" s="193"/>
      <c r="G233" s="193"/>
      <c r="H233" s="23"/>
      <c r="I233" s="23"/>
    </row>
    <row r="234">
      <c r="A234" s="181"/>
      <c r="E234" s="18"/>
      <c r="F234" s="163"/>
      <c r="G234" s="163"/>
      <c r="H234" s="18"/>
      <c r="I234" s="18"/>
    </row>
    <row r="235">
      <c r="A235" s="186"/>
      <c r="E235" s="23"/>
      <c r="F235" s="193"/>
      <c r="G235" s="193"/>
      <c r="H235" s="23"/>
      <c r="I235" s="23"/>
    </row>
    <row r="236">
      <c r="A236" s="181"/>
      <c r="E236" s="18"/>
      <c r="F236" s="163"/>
      <c r="G236" s="163"/>
      <c r="H236" s="18"/>
      <c r="I236" s="18"/>
    </row>
    <row r="237">
      <c r="A237" s="186"/>
      <c r="E237" s="23"/>
      <c r="F237" s="193"/>
      <c r="G237" s="193"/>
      <c r="H237" s="23"/>
      <c r="I237" s="23"/>
    </row>
    <row r="238">
      <c r="A238" s="181"/>
      <c r="E238" s="18"/>
      <c r="F238" s="163"/>
      <c r="G238" s="163"/>
      <c r="H238" s="18"/>
      <c r="I238" s="18"/>
    </row>
    <row r="239">
      <c r="A239" s="186"/>
      <c r="E239" s="23"/>
      <c r="F239" s="193"/>
      <c r="G239" s="193"/>
      <c r="H239" s="23"/>
      <c r="I239" s="23"/>
    </row>
    <row r="240">
      <c r="A240" s="181"/>
      <c r="E240" s="18"/>
      <c r="F240" s="163"/>
      <c r="G240" s="163"/>
      <c r="H240" s="18"/>
      <c r="I240" s="18"/>
    </row>
    <row r="241">
      <c r="A241" s="186"/>
      <c r="E241" s="23"/>
      <c r="F241" s="193"/>
      <c r="G241" s="193"/>
      <c r="H241" s="23"/>
      <c r="I241" s="23"/>
    </row>
    <row r="242">
      <c r="A242" s="181"/>
      <c r="E242" s="18"/>
      <c r="F242" s="163"/>
      <c r="G242" s="163"/>
      <c r="H242" s="18"/>
      <c r="I242" s="18"/>
    </row>
    <row r="243">
      <c r="A243" s="186"/>
      <c r="E243" s="23"/>
      <c r="F243" s="193"/>
      <c r="G243" s="193"/>
      <c r="H243" s="23"/>
      <c r="I243" s="23"/>
    </row>
    <row r="244">
      <c r="A244" s="181"/>
      <c r="E244" s="18"/>
      <c r="F244" s="163"/>
      <c r="G244" s="163"/>
      <c r="H244" s="18"/>
      <c r="I244" s="18"/>
    </row>
    <row r="245">
      <c r="A245" s="186"/>
      <c r="E245" s="23"/>
      <c r="F245" s="193"/>
      <c r="G245" s="193"/>
      <c r="H245" s="23"/>
      <c r="I245" s="23"/>
    </row>
    <row r="246">
      <c r="A246" s="181"/>
      <c r="E246" s="18"/>
      <c r="F246" s="163"/>
      <c r="G246" s="163"/>
      <c r="H246" s="18"/>
      <c r="I246" s="18"/>
    </row>
    <row r="247">
      <c r="A247" s="186"/>
      <c r="E247" s="23"/>
      <c r="F247" s="193"/>
      <c r="G247" s="193"/>
      <c r="H247" s="23"/>
      <c r="I247" s="23"/>
    </row>
    <row r="248">
      <c r="A248" s="181"/>
      <c r="E248" s="18"/>
      <c r="F248" s="163"/>
      <c r="G248" s="163"/>
      <c r="H248" s="18"/>
      <c r="I248" s="18"/>
    </row>
    <row r="249">
      <c r="A249" s="186"/>
      <c r="E249" s="23"/>
      <c r="F249" s="193"/>
      <c r="G249" s="193"/>
      <c r="H249" s="23"/>
      <c r="I249" s="23"/>
    </row>
    <row r="250">
      <c r="A250" s="181"/>
      <c r="E250" s="18"/>
      <c r="F250" s="163"/>
      <c r="G250" s="163"/>
      <c r="H250" s="18"/>
      <c r="I250" s="18"/>
    </row>
    <row r="251">
      <c r="A251" s="186"/>
      <c r="E251" s="23"/>
      <c r="F251" s="193"/>
      <c r="G251" s="193"/>
      <c r="H251" s="23"/>
      <c r="I251" s="23"/>
    </row>
    <row r="252">
      <c r="A252" s="181"/>
      <c r="E252" s="18"/>
      <c r="F252" s="163"/>
      <c r="G252" s="163"/>
      <c r="H252" s="18"/>
      <c r="I252" s="18"/>
    </row>
    <row r="253">
      <c r="A253" s="186"/>
      <c r="E253" s="23"/>
      <c r="F253" s="193"/>
      <c r="G253" s="193"/>
      <c r="H253" s="23"/>
      <c r="I253" s="23"/>
    </row>
    <row r="254">
      <c r="A254" s="181"/>
      <c r="E254" s="18"/>
      <c r="F254" s="163"/>
      <c r="G254" s="163"/>
      <c r="H254" s="18"/>
      <c r="I254" s="18"/>
    </row>
    <row r="255">
      <c r="A255" s="186"/>
      <c r="E255" s="23"/>
      <c r="F255" s="193"/>
      <c r="G255" s="193"/>
      <c r="H255" s="23"/>
      <c r="I255" s="23"/>
    </row>
    <row r="256">
      <c r="A256" s="181"/>
      <c r="E256" s="18"/>
      <c r="F256" s="163"/>
      <c r="G256" s="163"/>
      <c r="H256" s="18"/>
      <c r="I256" s="18"/>
    </row>
    <row r="257">
      <c r="A257" s="186"/>
      <c r="E257" s="23"/>
      <c r="F257" s="193"/>
      <c r="G257" s="193"/>
      <c r="H257" s="23"/>
      <c r="I257" s="23"/>
    </row>
    <row r="258">
      <c r="A258" s="181"/>
      <c r="E258" s="18"/>
      <c r="F258" s="163"/>
      <c r="G258" s="163"/>
      <c r="H258" s="18"/>
      <c r="I258" s="18"/>
    </row>
    <row r="259">
      <c r="A259" s="186"/>
      <c r="E259" s="23"/>
      <c r="F259" s="193"/>
      <c r="G259" s="193"/>
      <c r="H259" s="23"/>
      <c r="I259" s="23"/>
    </row>
    <row r="260">
      <c r="A260" s="181"/>
      <c r="E260" s="18"/>
      <c r="F260" s="163"/>
      <c r="G260" s="163"/>
      <c r="H260" s="18"/>
      <c r="I260" s="18"/>
    </row>
    <row r="261">
      <c r="A261" s="186"/>
      <c r="E261" s="23"/>
      <c r="F261" s="193"/>
      <c r="G261" s="193"/>
      <c r="H261" s="23"/>
      <c r="I261" s="23"/>
    </row>
    <row r="262">
      <c r="A262" s="181"/>
      <c r="E262" s="18"/>
      <c r="F262" s="163"/>
      <c r="G262" s="163"/>
      <c r="H262" s="18"/>
      <c r="I262" s="18"/>
    </row>
    <row r="263">
      <c r="A263" s="186"/>
      <c r="E263" s="23"/>
      <c r="F263" s="193"/>
      <c r="G263" s="193"/>
      <c r="H263" s="23"/>
      <c r="I263" s="23"/>
    </row>
    <row r="264">
      <c r="A264" s="181"/>
      <c r="E264" s="18"/>
      <c r="F264" s="163"/>
      <c r="G264" s="163"/>
      <c r="H264" s="18"/>
      <c r="I264" s="18"/>
    </row>
    <row r="265">
      <c r="A265" s="186"/>
      <c r="E265" s="23"/>
      <c r="F265" s="193"/>
      <c r="G265" s="193"/>
      <c r="H265" s="23"/>
      <c r="I265" s="23"/>
    </row>
    <row r="266">
      <c r="A266" s="181"/>
      <c r="E266" s="18"/>
      <c r="F266" s="163"/>
      <c r="G266" s="163"/>
      <c r="H266" s="18"/>
      <c r="I266" s="18"/>
    </row>
    <row r="267">
      <c r="A267" s="186"/>
      <c r="E267" s="23"/>
      <c r="F267" s="193"/>
      <c r="G267" s="193"/>
      <c r="H267" s="23"/>
      <c r="I267" s="23"/>
    </row>
    <row r="268">
      <c r="A268" s="181"/>
      <c r="E268" s="18"/>
      <c r="F268" s="163"/>
      <c r="G268" s="163"/>
      <c r="H268" s="18"/>
      <c r="I268" s="18"/>
    </row>
    <row r="269">
      <c r="A269" s="186"/>
      <c r="E269" s="23"/>
      <c r="F269" s="193"/>
      <c r="G269" s="193"/>
      <c r="H269" s="23"/>
      <c r="I269" s="23"/>
    </row>
    <row r="270">
      <c r="A270" s="181"/>
      <c r="E270" s="18"/>
      <c r="F270" s="163"/>
      <c r="G270" s="163"/>
      <c r="H270" s="18"/>
      <c r="I270" s="18"/>
    </row>
    <row r="271">
      <c r="A271" s="186"/>
      <c r="E271" s="23"/>
      <c r="F271" s="193"/>
      <c r="G271" s="193"/>
      <c r="H271" s="23"/>
      <c r="I271" s="23"/>
    </row>
    <row r="272">
      <c r="A272" s="181"/>
      <c r="E272" s="18"/>
      <c r="F272" s="163"/>
      <c r="G272" s="163"/>
      <c r="H272" s="18"/>
      <c r="I272" s="18"/>
    </row>
    <row r="273">
      <c r="A273" s="186"/>
      <c r="E273" s="23"/>
      <c r="F273" s="193"/>
      <c r="G273" s="193"/>
      <c r="H273" s="23"/>
      <c r="I273" s="23"/>
    </row>
    <row r="274">
      <c r="A274" s="181"/>
      <c r="E274" s="18"/>
      <c r="F274" s="163"/>
      <c r="G274" s="163"/>
      <c r="H274" s="18"/>
      <c r="I274" s="18"/>
    </row>
    <row r="275">
      <c r="A275" s="186"/>
      <c r="E275" s="23"/>
      <c r="F275" s="193"/>
      <c r="G275" s="193"/>
      <c r="H275" s="23"/>
      <c r="I275" s="23"/>
    </row>
    <row r="276">
      <c r="A276" s="181"/>
      <c r="E276" s="18"/>
      <c r="F276" s="163"/>
      <c r="G276" s="163"/>
      <c r="H276" s="18"/>
      <c r="I276" s="18"/>
    </row>
    <row r="277">
      <c r="A277" s="186"/>
      <c r="E277" s="23"/>
      <c r="F277" s="193"/>
      <c r="G277" s="193"/>
      <c r="H277" s="23"/>
      <c r="I277" s="23"/>
    </row>
    <row r="278">
      <c r="A278" s="181"/>
      <c r="E278" s="18"/>
      <c r="F278" s="163"/>
      <c r="G278" s="163"/>
      <c r="H278" s="18"/>
      <c r="I278" s="18"/>
    </row>
    <row r="279">
      <c r="A279" s="186"/>
      <c r="E279" s="23"/>
      <c r="F279" s="193"/>
      <c r="G279" s="193"/>
      <c r="H279" s="23"/>
      <c r="I279" s="23"/>
    </row>
    <row r="280">
      <c r="A280" s="181"/>
      <c r="E280" s="18"/>
      <c r="F280" s="163"/>
      <c r="G280" s="163"/>
      <c r="H280" s="18"/>
      <c r="I280" s="18"/>
    </row>
    <row r="281">
      <c r="A281" s="186"/>
      <c r="E281" s="23"/>
      <c r="F281" s="193"/>
      <c r="G281" s="193"/>
      <c r="H281" s="23"/>
      <c r="I281" s="23"/>
    </row>
    <row r="282">
      <c r="A282" s="181"/>
      <c r="E282" s="18"/>
      <c r="F282" s="163"/>
      <c r="G282" s="163"/>
      <c r="H282" s="18"/>
      <c r="I282" s="18"/>
    </row>
    <row r="283">
      <c r="A283" s="186"/>
      <c r="E283" s="23"/>
      <c r="F283" s="193"/>
      <c r="G283" s="193"/>
      <c r="H283" s="23"/>
      <c r="I283" s="23"/>
    </row>
    <row r="284">
      <c r="A284" s="181"/>
      <c r="E284" s="18"/>
      <c r="F284" s="163"/>
      <c r="G284" s="163"/>
      <c r="H284" s="18"/>
      <c r="I284" s="18"/>
    </row>
    <row r="285">
      <c r="A285" s="186"/>
      <c r="E285" s="23"/>
      <c r="F285" s="193"/>
      <c r="G285" s="193"/>
      <c r="H285" s="23"/>
      <c r="I285" s="23"/>
    </row>
    <row r="286">
      <c r="A286" s="181"/>
      <c r="E286" s="18"/>
      <c r="F286" s="163"/>
      <c r="G286" s="163"/>
      <c r="H286" s="18"/>
      <c r="I286" s="18"/>
    </row>
    <row r="287">
      <c r="A287" s="186"/>
      <c r="E287" s="23"/>
      <c r="F287" s="193"/>
      <c r="G287" s="193"/>
      <c r="H287" s="23"/>
      <c r="I287" s="23"/>
    </row>
    <row r="288">
      <c r="A288" s="181"/>
      <c r="E288" s="18"/>
      <c r="F288" s="163"/>
      <c r="G288" s="163"/>
      <c r="H288" s="18"/>
      <c r="I288" s="18"/>
    </row>
    <row r="289">
      <c r="A289" s="186"/>
      <c r="E289" s="23"/>
      <c r="F289" s="193"/>
      <c r="G289" s="193"/>
      <c r="H289" s="23"/>
      <c r="I289" s="23"/>
    </row>
    <row r="290">
      <c r="A290" s="181"/>
      <c r="E290" s="18"/>
      <c r="F290" s="163"/>
      <c r="G290" s="163"/>
      <c r="H290" s="18"/>
      <c r="I290" s="18"/>
    </row>
    <row r="291">
      <c r="A291" s="186"/>
      <c r="E291" s="23"/>
      <c r="F291" s="193"/>
      <c r="G291" s="193"/>
      <c r="H291" s="23"/>
      <c r="I291" s="23"/>
    </row>
    <row r="292">
      <c r="A292" s="181"/>
      <c r="E292" s="18"/>
      <c r="F292" s="163"/>
      <c r="G292" s="163"/>
      <c r="H292" s="18"/>
      <c r="I292" s="18"/>
    </row>
    <row r="293">
      <c r="A293" s="186"/>
      <c r="E293" s="23"/>
      <c r="F293" s="193"/>
      <c r="G293" s="193"/>
      <c r="H293" s="23"/>
      <c r="I293" s="23"/>
    </row>
    <row r="294">
      <c r="A294" s="181"/>
      <c r="E294" s="18"/>
      <c r="F294" s="163"/>
      <c r="G294" s="163"/>
      <c r="H294" s="18"/>
      <c r="I294" s="18"/>
    </row>
    <row r="295">
      <c r="A295" s="186"/>
      <c r="E295" s="23"/>
      <c r="F295" s="193"/>
      <c r="G295" s="193"/>
      <c r="H295" s="23"/>
      <c r="I295" s="23"/>
    </row>
    <row r="296">
      <c r="A296" s="181"/>
      <c r="E296" s="18"/>
      <c r="F296" s="163"/>
      <c r="G296" s="163"/>
      <c r="H296" s="18"/>
      <c r="I296" s="18"/>
    </row>
    <row r="297">
      <c r="A297" s="186"/>
      <c r="E297" s="23"/>
      <c r="F297" s="193"/>
      <c r="G297" s="193"/>
      <c r="H297" s="23"/>
      <c r="I297" s="23"/>
    </row>
    <row r="298">
      <c r="A298" s="181"/>
      <c r="E298" s="18"/>
      <c r="F298" s="163"/>
      <c r="G298" s="163"/>
      <c r="H298" s="18"/>
      <c r="I298" s="18"/>
    </row>
    <row r="299">
      <c r="A299" s="186"/>
      <c r="E299" s="23"/>
      <c r="F299" s="193"/>
      <c r="G299" s="193"/>
      <c r="H299" s="23"/>
      <c r="I299" s="23"/>
    </row>
    <row r="300">
      <c r="A300" s="181"/>
      <c r="E300" s="18"/>
      <c r="F300" s="163"/>
      <c r="G300" s="163"/>
      <c r="H300" s="18"/>
      <c r="I300" s="18"/>
    </row>
    <row r="301">
      <c r="A301" s="186"/>
      <c r="E301" s="23"/>
      <c r="F301" s="193"/>
      <c r="G301" s="193"/>
      <c r="H301" s="23"/>
      <c r="I301" s="23"/>
    </row>
    <row r="302">
      <c r="A302" s="181"/>
      <c r="E302" s="18"/>
      <c r="F302" s="163"/>
      <c r="G302" s="163"/>
      <c r="H302" s="18"/>
      <c r="I302" s="18"/>
    </row>
    <row r="303">
      <c r="A303" s="186"/>
      <c r="E303" s="23"/>
      <c r="F303" s="193"/>
      <c r="G303" s="193"/>
      <c r="H303" s="23"/>
      <c r="I303" s="23"/>
    </row>
    <row r="304">
      <c r="A304" s="181"/>
      <c r="E304" s="18"/>
      <c r="F304" s="163"/>
      <c r="G304" s="163"/>
      <c r="H304" s="18"/>
      <c r="I304" s="18"/>
    </row>
    <row r="305">
      <c r="A305" s="186"/>
      <c r="E305" s="23"/>
      <c r="F305" s="193"/>
      <c r="G305" s="193"/>
      <c r="H305" s="23"/>
      <c r="I305" s="23"/>
    </row>
    <row r="306">
      <c r="A306" s="181"/>
      <c r="E306" s="18"/>
      <c r="F306" s="163"/>
      <c r="G306" s="163"/>
      <c r="H306" s="18"/>
      <c r="I306" s="18"/>
    </row>
    <row r="307">
      <c r="A307" s="186"/>
      <c r="E307" s="23"/>
      <c r="F307" s="193"/>
      <c r="G307" s="193"/>
      <c r="H307" s="23"/>
      <c r="I307" s="23"/>
    </row>
    <row r="308">
      <c r="A308" s="181"/>
      <c r="E308" s="18"/>
      <c r="F308" s="163"/>
      <c r="G308" s="163"/>
      <c r="H308" s="18"/>
      <c r="I308" s="18"/>
    </row>
    <row r="309">
      <c r="A309" s="186"/>
      <c r="E309" s="23"/>
      <c r="F309" s="193"/>
      <c r="G309" s="193"/>
      <c r="H309" s="23"/>
      <c r="I309" s="23"/>
    </row>
    <row r="310">
      <c r="A310" s="181"/>
      <c r="E310" s="18"/>
      <c r="F310" s="163"/>
      <c r="G310" s="163"/>
      <c r="H310" s="18"/>
      <c r="I310" s="18"/>
    </row>
    <row r="311">
      <c r="A311" s="186"/>
      <c r="E311" s="23"/>
      <c r="F311" s="193"/>
      <c r="G311" s="193"/>
      <c r="H311" s="23"/>
      <c r="I311" s="23"/>
    </row>
    <row r="312">
      <c r="A312" s="181"/>
      <c r="E312" s="18"/>
      <c r="F312" s="163"/>
      <c r="G312" s="163"/>
      <c r="H312" s="18"/>
      <c r="I312" s="18"/>
    </row>
    <row r="313">
      <c r="A313" s="186"/>
      <c r="E313" s="23"/>
      <c r="F313" s="193"/>
      <c r="G313" s="193"/>
      <c r="H313" s="23"/>
      <c r="I313" s="23"/>
    </row>
    <row r="314">
      <c r="A314" s="181"/>
      <c r="E314" s="18"/>
      <c r="F314" s="163"/>
      <c r="G314" s="163"/>
      <c r="H314" s="18"/>
      <c r="I314" s="18"/>
    </row>
    <row r="315">
      <c r="A315" s="186"/>
      <c r="E315" s="23"/>
      <c r="F315" s="193"/>
      <c r="G315" s="193"/>
      <c r="H315" s="23"/>
      <c r="I315" s="23"/>
    </row>
    <row r="316">
      <c r="A316" s="181"/>
      <c r="E316" s="18"/>
      <c r="F316" s="163"/>
      <c r="G316" s="163"/>
      <c r="H316" s="18"/>
      <c r="I316" s="18"/>
    </row>
    <row r="317">
      <c r="A317" s="186"/>
      <c r="E317" s="23"/>
      <c r="F317" s="193"/>
      <c r="G317" s="193"/>
      <c r="H317" s="23"/>
      <c r="I317" s="23"/>
    </row>
    <row r="318">
      <c r="A318" s="181"/>
      <c r="E318" s="18"/>
      <c r="F318" s="163"/>
      <c r="G318" s="163"/>
      <c r="H318" s="18"/>
      <c r="I318" s="18"/>
    </row>
    <row r="319">
      <c r="A319" s="186"/>
      <c r="E319" s="23"/>
      <c r="F319" s="193"/>
      <c r="G319" s="193"/>
      <c r="H319" s="23"/>
      <c r="I319" s="23"/>
    </row>
    <row r="320">
      <c r="A320" s="181"/>
      <c r="E320" s="18"/>
      <c r="F320" s="163"/>
      <c r="G320" s="163"/>
      <c r="H320" s="18"/>
      <c r="I320" s="18"/>
    </row>
    <row r="321">
      <c r="A321" s="186"/>
      <c r="E321" s="23"/>
      <c r="F321" s="193"/>
      <c r="G321" s="193"/>
      <c r="H321" s="23"/>
      <c r="I321" s="23"/>
    </row>
    <row r="322">
      <c r="A322" s="181"/>
      <c r="E322" s="18"/>
      <c r="F322" s="163"/>
      <c r="G322" s="163"/>
      <c r="H322" s="18"/>
      <c r="I322" s="18"/>
    </row>
    <row r="323">
      <c r="A323" s="186"/>
      <c r="E323" s="23"/>
      <c r="F323" s="193"/>
      <c r="G323" s="193"/>
      <c r="H323" s="23"/>
      <c r="I323" s="23"/>
    </row>
    <row r="324">
      <c r="A324" s="181"/>
      <c r="E324" s="18"/>
      <c r="F324" s="163"/>
      <c r="G324" s="163"/>
      <c r="H324" s="18"/>
      <c r="I324" s="18"/>
    </row>
    <row r="325">
      <c r="A325" s="186"/>
      <c r="E325" s="23"/>
      <c r="F325" s="193"/>
      <c r="G325" s="193"/>
      <c r="H325" s="23"/>
      <c r="I325" s="23"/>
    </row>
    <row r="326">
      <c r="A326" s="181"/>
      <c r="E326" s="18"/>
      <c r="F326" s="163"/>
      <c r="G326" s="163"/>
      <c r="H326" s="18"/>
      <c r="I326" s="18"/>
    </row>
    <row r="327">
      <c r="A327" s="186"/>
      <c r="E327" s="23"/>
      <c r="F327" s="193"/>
      <c r="G327" s="193"/>
      <c r="H327" s="23"/>
      <c r="I327" s="23"/>
    </row>
    <row r="328">
      <c r="A328" s="181"/>
      <c r="E328" s="18"/>
      <c r="F328" s="163"/>
      <c r="G328" s="163"/>
      <c r="H328" s="18"/>
      <c r="I328" s="18"/>
    </row>
    <row r="329">
      <c r="A329" s="186"/>
      <c r="E329" s="23"/>
      <c r="F329" s="193"/>
      <c r="G329" s="193"/>
      <c r="H329" s="23"/>
      <c r="I329" s="23"/>
    </row>
    <row r="330">
      <c r="A330" s="181"/>
      <c r="E330" s="18"/>
      <c r="F330" s="163"/>
      <c r="G330" s="163"/>
      <c r="H330" s="18"/>
      <c r="I330" s="18"/>
    </row>
    <row r="331">
      <c r="A331" s="186"/>
      <c r="E331" s="23"/>
      <c r="F331" s="193"/>
      <c r="G331" s="193"/>
      <c r="H331" s="23"/>
      <c r="I331" s="23"/>
    </row>
    <row r="332">
      <c r="A332" s="181"/>
      <c r="E332" s="18"/>
      <c r="F332" s="163"/>
      <c r="G332" s="163"/>
      <c r="H332" s="18"/>
      <c r="I332" s="18"/>
    </row>
    <row r="333">
      <c r="A333" s="186"/>
      <c r="E333" s="23"/>
      <c r="F333" s="193"/>
      <c r="G333" s="193"/>
      <c r="H333" s="23"/>
      <c r="I333" s="23"/>
    </row>
    <row r="334">
      <c r="A334" s="181"/>
      <c r="E334" s="18"/>
      <c r="F334" s="163"/>
      <c r="G334" s="163"/>
      <c r="H334" s="18"/>
      <c r="I334" s="18"/>
    </row>
    <row r="335">
      <c r="A335" s="186"/>
      <c r="E335" s="23"/>
      <c r="F335" s="193"/>
      <c r="G335" s="193"/>
      <c r="H335" s="23"/>
      <c r="I335" s="23"/>
    </row>
    <row r="336">
      <c r="A336" s="181"/>
      <c r="E336" s="18"/>
      <c r="F336" s="163"/>
      <c r="G336" s="163"/>
      <c r="H336" s="18"/>
      <c r="I336" s="18"/>
    </row>
    <row r="337">
      <c r="A337" s="186"/>
      <c r="E337" s="23"/>
      <c r="F337" s="193"/>
      <c r="G337" s="193"/>
      <c r="H337" s="23"/>
      <c r="I337" s="23"/>
    </row>
    <row r="338">
      <c r="A338" s="181"/>
      <c r="E338" s="18"/>
      <c r="F338" s="163"/>
      <c r="G338" s="163"/>
      <c r="H338" s="18"/>
      <c r="I338" s="18"/>
    </row>
    <row r="339">
      <c r="A339" s="186"/>
      <c r="E339" s="23"/>
      <c r="F339" s="193"/>
      <c r="G339" s="193"/>
      <c r="H339" s="23"/>
      <c r="I339" s="23"/>
    </row>
    <row r="340">
      <c r="A340" s="181"/>
      <c r="E340" s="18"/>
      <c r="F340" s="163"/>
      <c r="G340" s="163"/>
      <c r="H340" s="18"/>
      <c r="I340" s="18"/>
    </row>
    <row r="341">
      <c r="A341" s="186"/>
      <c r="E341" s="23"/>
      <c r="F341" s="193"/>
      <c r="G341" s="193"/>
      <c r="H341" s="23"/>
      <c r="I341" s="23"/>
    </row>
    <row r="342">
      <c r="A342" s="181"/>
      <c r="E342" s="18"/>
      <c r="F342" s="163"/>
      <c r="G342" s="163"/>
      <c r="H342" s="18"/>
      <c r="I342" s="18"/>
    </row>
    <row r="343">
      <c r="A343" s="186"/>
      <c r="E343" s="23"/>
      <c r="F343" s="193"/>
      <c r="G343" s="193"/>
      <c r="H343" s="23"/>
      <c r="I343" s="23"/>
    </row>
    <row r="344">
      <c r="A344" s="181"/>
      <c r="E344" s="18"/>
      <c r="F344" s="163"/>
      <c r="G344" s="163"/>
      <c r="H344" s="18"/>
      <c r="I344" s="18"/>
    </row>
    <row r="345">
      <c r="A345" s="186"/>
      <c r="E345" s="23"/>
      <c r="F345" s="193"/>
      <c r="G345" s="193"/>
      <c r="H345" s="23"/>
      <c r="I345" s="23"/>
    </row>
    <row r="346">
      <c r="A346" s="181"/>
      <c r="E346" s="18"/>
      <c r="F346" s="163"/>
      <c r="G346" s="163"/>
      <c r="H346" s="18"/>
      <c r="I346" s="18"/>
    </row>
    <row r="347">
      <c r="A347" s="186"/>
      <c r="E347" s="23"/>
      <c r="F347" s="193"/>
      <c r="G347" s="193"/>
      <c r="H347" s="23"/>
      <c r="I347" s="23"/>
    </row>
    <row r="348">
      <c r="A348" s="181"/>
      <c r="E348" s="18"/>
      <c r="F348" s="163"/>
      <c r="G348" s="163"/>
      <c r="H348" s="18"/>
      <c r="I348" s="18"/>
    </row>
    <row r="349">
      <c r="A349" s="186"/>
      <c r="E349" s="23"/>
      <c r="F349" s="193"/>
      <c r="G349" s="193"/>
      <c r="H349" s="23"/>
      <c r="I349" s="23"/>
    </row>
    <row r="350">
      <c r="A350" s="181"/>
      <c r="E350" s="18"/>
      <c r="F350" s="163"/>
      <c r="G350" s="163"/>
      <c r="H350" s="18"/>
      <c r="I350" s="18"/>
    </row>
    <row r="351">
      <c r="A351" s="186"/>
      <c r="E351" s="23"/>
      <c r="F351" s="193"/>
      <c r="G351" s="193"/>
      <c r="H351" s="23"/>
      <c r="I351" s="23"/>
    </row>
    <row r="352">
      <c r="A352" s="181"/>
      <c r="E352" s="18"/>
      <c r="F352" s="163"/>
      <c r="G352" s="163"/>
      <c r="H352" s="18"/>
      <c r="I352" s="18"/>
    </row>
    <row r="353">
      <c r="A353" s="186"/>
      <c r="E353" s="23"/>
      <c r="F353" s="193"/>
      <c r="G353" s="193"/>
      <c r="H353" s="23"/>
      <c r="I353" s="23"/>
    </row>
    <row r="354">
      <c r="A354" s="181"/>
      <c r="E354" s="18"/>
      <c r="F354" s="163"/>
      <c r="G354" s="163"/>
      <c r="H354" s="18"/>
      <c r="I354" s="18"/>
    </row>
    <row r="355">
      <c r="A355" s="186"/>
      <c r="E355" s="23"/>
      <c r="F355" s="193"/>
      <c r="G355" s="193"/>
      <c r="H355" s="23"/>
      <c r="I355" s="23"/>
    </row>
    <row r="356">
      <c r="A356" s="181"/>
      <c r="E356" s="18"/>
      <c r="F356" s="163"/>
      <c r="G356" s="163"/>
      <c r="H356" s="18"/>
      <c r="I356" s="18"/>
    </row>
    <row r="357">
      <c r="A357" s="186"/>
      <c r="E357" s="23"/>
      <c r="F357" s="193"/>
      <c r="G357" s="193"/>
      <c r="H357" s="23"/>
      <c r="I357" s="23"/>
    </row>
    <row r="358">
      <c r="A358" s="181"/>
      <c r="E358" s="18"/>
      <c r="F358" s="163"/>
      <c r="G358" s="163"/>
      <c r="H358" s="18"/>
      <c r="I358" s="18"/>
    </row>
    <row r="359">
      <c r="A359" s="186"/>
      <c r="E359" s="23"/>
      <c r="F359" s="193"/>
      <c r="G359" s="193"/>
      <c r="H359" s="23"/>
      <c r="I359" s="23"/>
    </row>
    <row r="360">
      <c r="A360" s="181"/>
      <c r="E360" s="18"/>
      <c r="F360" s="163"/>
      <c r="G360" s="163"/>
      <c r="H360" s="18"/>
      <c r="I360" s="18"/>
    </row>
    <row r="361">
      <c r="A361" s="186"/>
      <c r="E361" s="23"/>
      <c r="F361" s="193"/>
      <c r="G361" s="193"/>
      <c r="H361" s="23"/>
      <c r="I361" s="23"/>
    </row>
    <row r="362">
      <c r="A362" s="181"/>
      <c r="E362" s="18"/>
      <c r="F362" s="163"/>
      <c r="G362" s="163"/>
      <c r="H362" s="18"/>
      <c r="I362" s="18"/>
    </row>
    <row r="363">
      <c r="A363" s="186"/>
      <c r="E363" s="23"/>
      <c r="F363" s="193"/>
      <c r="G363" s="193"/>
      <c r="H363" s="23"/>
      <c r="I363" s="23"/>
    </row>
    <row r="364">
      <c r="A364" s="181"/>
      <c r="E364" s="18"/>
      <c r="F364" s="163"/>
      <c r="G364" s="163"/>
      <c r="H364" s="18"/>
      <c r="I364" s="18"/>
    </row>
    <row r="365">
      <c r="A365" s="186"/>
      <c r="E365" s="23"/>
      <c r="F365" s="193"/>
      <c r="G365" s="193"/>
      <c r="H365" s="23"/>
      <c r="I365" s="23"/>
    </row>
    <row r="366">
      <c r="A366" s="181"/>
      <c r="E366" s="18"/>
      <c r="F366" s="163"/>
      <c r="G366" s="163"/>
      <c r="H366" s="18"/>
      <c r="I366" s="18"/>
    </row>
    <row r="367">
      <c r="A367" s="186"/>
      <c r="E367" s="23"/>
      <c r="F367" s="193"/>
      <c r="G367" s="193"/>
      <c r="H367" s="23"/>
      <c r="I367" s="23"/>
    </row>
    <row r="368">
      <c r="A368" s="181"/>
      <c r="E368" s="18"/>
      <c r="F368" s="163"/>
      <c r="G368" s="163"/>
      <c r="H368" s="18"/>
      <c r="I368" s="18"/>
    </row>
    <row r="369">
      <c r="A369" s="186"/>
      <c r="E369" s="23"/>
      <c r="F369" s="193"/>
      <c r="G369" s="193"/>
      <c r="H369" s="23"/>
      <c r="I369" s="23"/>
    </row>
    <row r="370">
      <c r="A370" s="181"/>
      <c r="E370" s="18"/>
      <c r="F370" s="163"/>
      <c r="G370" s="163"/>
      <c r="H370" s="18"/>
      <c r="I370" s="18"/>
    </row>
    <row r="371">
      <c r="A371" s="186"/>
      <c r="E371" s="23"/>
      <c r="F371" s="193"/>
      <c r="G371" s="193"/>
      <c r="H371" s="23"/>
      <c r="I371" s="23"/>
    </row>
    <row r="372">
      <c r="A372" s="181"/>
      <c r="E372" s="18"/>
      <c r="F372" s="163"/>
      <c r="G372" s="163"/>
      <c r="H372" s="18"/>
      <c r="I372" s="18"/>
    </row>
    <row r="373">
      <c r="A373" s="186"/>
      <c r="E373" s="23"/>
      <c r="F373" s="193"/>
      <c r="G373" s="193"/>
      <c r="H373" s="23"/>
      <c r="I373" s="23"/>
    </row>
    <row r="374">
      <c r="A374" s="181"/>
      <c r="E374" s="18"/>
      <c r="F374" s="163"/>
      <c r="G374" s="163"/>
      <c r="H374" s="18"/>
      <c r="I374" s="18"/>
    </row>
    <row r="375">
      <c r="A375" s="186"/>
      <c r="E375" s="23"/>
      <c r="F375" s="193"/>
      <c r="G375" s="193"/>
      <c r="H375" s="23"/>
      <c r="I375" s="23"/>
    </row>
    <row r="376">
      <c r="A376" s="181"/>
      <c r="E376" s="18"/>
      <c r="F376" s="163"/>
      <c r="G376" s="163"/>
      <c r="H376" s="18"/>
      <c r="I376" s="18"/>
    </row>
    <row r="377">
      <c r="A377" s="186"/>
      <c r="E377" s="23"/>
      <c r="F377" s="193"/>
      <c r="G377" s="193"/>
      <c r="H377" s="23"/>
      <c r="I377" s="23"/>
    </row>
    <row r="378">
      <c r="A378" s="181"/>
      <c r="E378" s="18"/>
      <c r="F378" s="163"/>
      <c r="G378" s="163"/>
      <c r="H378" s="18"/>
      <c r="I378" s="18"/>
    </row>
    <row r="379">
      <c r="A379" s="186"/>
      <c r="E379" s="23"/>
      <c r="F379" s="193"/>
      <c r="G379" s="193"/>
      <c r="H379" s="23"/>
      <c r="I379" s="23"/>
    </row>
    <row r="380">
      <c r="A380" s="181"/>
      <c r="E380" s="18"/>
      <c r="F380" s="163"/>
      <c r="G380" s="163"/>
      <c r="H380" s="18"/>
      <c r="I380" s="18"/>
    </row>
    <row r="381">
      <c r="A381" s="186"/>
      <c r="E381" s="23"/>
      <c r="F381" s="193"/>
      <c r="G381" s="193"/>
      <c r="H381" s="23"/>
      <c r="I381" s="23"/>
    </row>
    <row r="382">
      <c r="A382" s="181"/>
      <c r="E382" s="18"/>
      <c r="F382" s="163"/>
      <c r="G382" s="163"/>
      <c r="H382" s="18"/>
      <c r="I382" s="18"/>
    </row>
    <row r="383">
      <c r="A383" s="186"/>
      <c r="E383" s="23"/>
      <c r="F383" s="193"/>
      <c r="G383" s="193"/>
      <c r="H383" s="23"/>
      <c r="I383" s="23"/>
    </row>
    <row r="384">
      <c r="A384" s="181"/>
      <c r="E384" s="18"/>
      <c r="F384" s="163"/>
      <c r="G384" s="163"/>
      <c r="H384" s="18"/>
      <c r="I384" s="18"/>
    </row>
    <row r="385">
      <c r="A385" s="186"/>
      <c r="E385" s="23"/>
      <c r="F385" s="193"/>
      <c r="G385" s="193"/>
      <c r="H385" s="23"/>
      <c r="I385" s="23"/>
    </row>
    <row r="386">
      <c r="A386" s="181"/>
      <c r="E386" s="18"/>
      <c r="F386" s="163"/>
      <c r="G386" s="163"/>
      <c r="H386" s="18"/>
      <c r="I386" s="18"/>
    </row>
    <row r="387">
      <c r="A387" s="186"/>
      <c r="E387" s="23"/>
      <c r="F387" s="193"/>
      <c r="G387" s="193"/>
      <c r="H387" s="23"/>
      <c r="I387" s="23"/>
    </row>
    <row r="388">
      <c r="A388" s="181"/>
      <c r="E388" s="18"/>
      <c r="F388" s="163"/>
      <c r="G388" s="163"/>
      <c r="H388" s="18"/>
      <c r="I388" s="18"/>
    </row>
    <row r="389">
      <c r="A389" s="186"/>
      <c r="E389" s="23"/>
      <c r="F389" s="193"/>
      <c r="G389" s="193"/>
      <c r="H389" s="23"/>
      <c r="I389" s="23"/>
    </row>
    <row r="390">
      <c r="A390" s="181"/>
      <c r="E390" s="18"/>
      <c r="F390" s="163"/>
      <c r="G390" s="163"/>
      <c r="H390" s="18"/>
      <c r="I390" s="18"/>
    </row>
    <row r="391">
      <c r="A391" s="186"/>
      <c r="E391" s="23"/>
      <c r="F391" s="193"/>
      <c r="G391" s="193"/>
      <c r="H391" s="23"/>
      <c r="I391" s="23"/>
    </row>
    <row r="392">
      <c r="A392" s="181"/>
      <c r="E392" s="18"/>
      <c r="F392" s="163"/>
      <c r="G392" s="163"/>
      <c r="H392" s="18"/>
      <c r="I392" s="18"/>
    </row>
    <row r="393">
      <c r="A393" s="186"/>
      <c r="E393" s="23"/>
      <c r="F393" s="193"/>
      <c r="G393" s="193"/>
      <c r="H393" s="23"/>
      <c r="I393" s="23"/>
    </row>
    <row r="394">
      <c r="A394" s="181"/>
      <c r="E394" s="18"/>
      <c r="F394" s="163"/>
      <c r="G394" s="163"/>
      <c r="H394" s="18"/>
      <c r="I394" s="18"/>
    </row>
    <row r="395">
      <c r="A395" s="186"/>
      <c r="E395" s="23"/>
      <c r="F395" s="193"/>
      <c r="G395" s="193"/>
      <c r="H395" s="23"/>
      <c r="I395" s="23"/>
    </row>
    <row r="396">
      <c r="A396" s="181"/>
      <c r="E396" s="18"/>
      <c r="F396" s="163"/>
      <c r="G396" s="163"/>
      <c r="H396" s="18"/>
      <c r="I396" s="18"/>
    </row>
    <row r="397">
      <c r="A397" s="186"/>
      <c r="E397" s="23"/>
      <c r="F397" s="193"/>
      <c r="G397" s="193"/>
      <c r="H397" s="23"/>
      <c r="I397" s="23"/>
    </row>
    <row r="398">
      <c r="A398" s="181"/>
      <c r="E398" s="18"/>
      <c r="F398" s="163"/>
      <c r="G398" s="163"/>
      <c r="H398" s="18"/>
      <c r="I398" s="18"/>
    </row>
    <row r="399">
      <c r="A399" s="186"/>
      <c r="E399" s="23"/>
      <c r="F399" s="193"/>
      <c r="G399" s="193"/>
      <c r="H399" s="23"/>
      <c r="I399" s="23"/>
    </row>
    <row r="400">
      <c r="A400" s="181"/>
      <c r="E400" s="18"/>
      <c r="F400" s="163"/>
      <c r="G400" s="163"/>
      <c r="H400" s="18"/>
      <c r="I400" s="18"/>
    </row>
    <row r="401">
      <c r="A401" s="186"/>
      <c r="E401" s="23"/>
      <c r="F401" s="193"/>
      <c r="G401" s="193"/>
      <c r="H401" s="23"/>
      <c r="I401" s="23"/>
    </row>
    <row r="402">
      <c r="A402" s="181"/>
      <c r="E402" s="18"/>
      <c r="F402" s="163"/>
      <c r="G402" s="163"/>
      <c r="H402" s="18"/>
      <c r="I402" s="18"/>
    </row>
    <row r="403">
      <c r="A403" s="186"/>
      <c r="E403" s="23"/>
      <c r="F403" s="193"/>
      <c r="G403" s="193"/>
      <c r="H403" s="23"/>
      <c r="I403" s="23"/>
    </row>
    <row r="404">
      <c r="A404" s="181"/>
      <c r="E404" s="18"/>
      <c r="F404" s="163"/>
      <c r="G404" s="163"/>
      <c r="H404" s="18"/>
      <c r="I404" s="18"/>
    </row>
    <row r="405">
      <c r="A405" s="186"/>
      <c r="E405" s="23"/>
      <c r="F405" s="193"/>
      <c r="G405" s="193"/>
      <c r="H405" s="23"/>
      <c r="I405" s="23"/>
    </row>
    <row r="406">
      <c r="A406" s="181"/>
      <c r="E406" s="18"/>
      <c r="F406" s="163"/>
      <c r="G406" s="163"/>
      <c r="H406" s="18"/>
      <c r="I406" s="18"/>
    </row>
    <row r="407">
      <c r="A407" s="186"/>
      <c r="E407" s="23"/>
      <c r="F407" s="193"/>
      <c r="G407" s="193"/>
      <c r="H407" s="23"/>
      <c r="I407" s="23"/>
    </row>
    <row r="408">
      <c r="A408" s="181"/>
      <c r="E408" s="18"/>
      <c r="F408" s="163"/>
      <c r="G408" s="163"/>
      <c r="H408" s="18"/>
      <c r="I408" s="18"/>
    </row>
    <row r="409">
      <c r="A409" s="186"/>
      <c r="E409" s="23"/>
      <c r="F409" s="193"/>
      <c r="G409" s="193"/>
      <c r="H409" s="23"/>
      <c r="I409" s="23"/>
    </row>
    <row r="410">
      <c r="A410" s="181"/>
      <c r="E410" s="18"/>
      <c r="F410" s="163"/>
      <c r="G410" s="163"/>
      <c r="H410" s="18"/>
      <c r="I410" s="18"/>
    </row>
    <row r="411">
      <c r="A411" s="186"/>
      <c r="E411" s="23"/>
      <c r="F411" s="193"/>
      <c r="G411" s="193"/>
      <c r="H411" s="23"/>
      <c r="I411" s="23"/>
    </row>
    <row r="412">
      <c r="A412" s="181"/>
      <c r="E412" s="18"/>
      <c r="F412" s="163"/>
      <c r="G412" s="163"/>
      <c r="H412" s="18"/>
      <c r="I412" s="18"/>
    </row>
    <row r="413">
      <c r="A413" s="186"/>
      <c r="E413" s="23"/>
      <c r="F413" s="193"/>
      <c r="G413" s="193"/>
      <c r="H413" s="23"/>
      <c r="I413" s="23"/>
    </row>
    <row r="414">
      <c r="A414" s="181"/>
      <c r="E414" s="18"/>
      <c r="F414" s="163"/>
      <c r="G414" s="163"/>
      <c r="H414" s="18"/>
      <c r="I414" s="18"/>
    </row>
    <row r="415">
      <c r="A415" s="186"/>
      <c r="E415" s="23"/>
      <c r="F415" s="193"/>
      <c r="G415" s="193"/>
      <c r="H415" s="23"/>
      <c r="I415" s="23"/>
    </row>
    <row r="416">
      <c r="A416" s="181"/>
      <c r="E416" s="18"/>
      <c r="F416" s="163"/>
      <c r="G416" s="163"/>
      <c r="H416" s="18"/>
      <c r="I416" s="18"/>
    </row>
    <row r="417">
      <c r="A417" s="186"/>
      <c r="E417" s="23"/>
      <c r="F417" s="193"/>
      <c r="G417" s="193"/>
      <c r="H417" s="23"/>
      <c r="I417" s="23"/>
    </row>
    <row r="418">
      <c r="A418" s="181"/>
      <c r="E418" s="18"/>
      <c r="F418" s="163"/>
      <c r="G418" s="163"/>
      <c r="H418" s="18"/>
      <c r="I418" s="18"/>
    </row>
    <row r="419">
      <c r="A419" s="186"/>
      <c r="E419" s="23"/>
      <c r="F419" s="193"/>
      <c r="G419" s="193"/>
      <c r="H419" s="23"/>
      <c r="I419" s="23"/>
    </row>
    <row r="420">
      <c r="A420" s="181"/>
      <c r="E420" s="18"/>
      <c r="F420" s="163"/>
      <c r="G420" s="163"/>
      <c r="H420" s="18"/>
      <c r="I420" s="18"/>
    </row>
    <row r="421">
      <c r="A421" s="186"/>
      <c r="E421" s="23"/>
      <c r="F421" s="193"/>
      <c r="G421" s="193"/>
      <c r="H421" s="23"/>
      <c r="I421" s="23"/>
    </row>
    <row r="422">
      <c r="A422" s="181"/>
      <c r="E422" s="18"/>
      <c r="F422" s="163"/>
      <c r="G422" s="163"/>
      <c r="H422" s="18"/>
      <c r="I422" s="18"/>
    </row>
    <row r="423">
      <c r="A423" s="186"/>
      <c r="E423" s="23"/>
      <c r="F423" s="193"/>
      <c r="G423" s="193"/>
      <c r="H423" s="23"/>
      <c r="I423" s="23"/>
    </row>
    <row r="424">
      <c r="A424" s="181"/>
      <c r="E424" s="18"/>
      <c r="F424" s="163"/>
      <c r="G424" s="163"/>
      <c r="H424" s="18"/>
      <c r="I424" s="18"/>
    </row>
    <row r="425">
      <c r="A425" s="186"/>
      <c r="E425" s="23"/>
      <c r="F425" s="193"/>
      <c r="G425" s="193"/>
      <c r="H425" s="23"/>
      <c r="I425" s="23"/>
    </row>
    <row r="426">
      <c r="A426" s="181"/>
      <c r="E426" s="18"/>
      <c r="F426" s="163"/>
      <c r="G426" s="163"/>
      <c r="H426" s="18"/>
      <c r="I426" s="18"/>
    </row>
    <row r="427">
      <c r="A427" s="186"/>
      <c r="E427" s="23"/>
      <c r="F427" s="193"/>
      <c r="G427" s="193"/>
      <c r="H427" s="23"/>
      <c r="I427" s="23"/>
    </row>
    <row r="428">
      <c r="A428" s="181"/>
      <c r="E428" s="18"/>
      <c r="F428" s="163"/>
      <c r="G428" s="163"/>
      <c r="H428" s="18"/>
      <c r="I428" s="18"/>
    </row>
    <row r="429">
      <c r="A429" s="186"/>
      <c r="E429" s="23"/>
      <c r="F429" s="193"/>
      <c r="G429" s="193"/>
      <c r="H429" s="23"/>
      <c r="I429" s="23"/>
    </row>
    <row r="430">
      <c r="A430" s="181"/>
      <c r="E430" s="18"/>
      <c r="F430" s="163"/>
      <c r="G430" s="163"/>
      <c r="H430" s="18"/>
      <c r="I430" s="18"/>
    </row>
    <row r="431">
      <c r="A431" s="186"/>
      <c r="E431" s="23"/>
      <c r="F431" s="193"/>
      <c r="G431" s="193"/>
      <c r="H431" s="23"/>
      <c r="I431" s="23"/>
    </row>
    <row r="432">
      <c r="A432" s="181"/>
      <c r="E432" s="18"/>
      <c r="F432" s="163"/>
      <c r="G432" s="163"/>
      <c r="H432" s="18"/>
      <c r="I432" s="18"/>
    </row>
    <row r="433">
      <c r="A433" s="186"/>
      <c r="E433" s="23"/>
      <c r="F433" s="193"/>
      <c r="G433" s="193"/>
      <c r="H433" s="23"/>
      <c r="I433" s="23"/>
    </row>
    <row r="434">
      <c r="A434" s="181"/>
      <c r="E434" s="18"/>
      <c r="F434" s="163"/>
      <c r="G434" s="163"/>
      <c r="H434" s="18"/>
      <c r="I434" s="18"/>
    </row>
    <row r="435">
      <c r="A435" s="186"/>
      <c r="E435" s="23"/>
      <c r="F435" s="193"/>
      <c r="G435" s="193"/>
      <c r="H435" s="23"/>
      <c r="I435" s="23"/>
    </row>
    <row r="436">
      <c r="A436" s="181"/>
      <c r="E436" s="18"/>
      <c r="F436" s="163"/>
      <c r="G436" s="163"/>
      <c r="H436" s="18"/>
      <c r="I436" s="18"/>
    </row>
    <row r="437">
      <c r="A437" s="186"/>
      <c r="E437" s="23"/>
      <c r="F437" s="193"/>
      <c r="G437" s="193"/>
      <c r="H437" s="23"/>
      <c r="I437" s="23"/>
    </row>
    <row r="438">
      <c r="A438" s="181"/>
      <c r="E438" s="18"/>
      <c r="F438" s="163"/>
      <c r="G438" s="163"/>
      <c r="H438" s="18"/>
      <c r="I438" s="18"/>
    </row>
    <row r="439">
      <c r="A439" s="186"/>
      <c r="E439" s="23"/>
      <c r="F439" s="193"/>
      <c r="G439" s="193"/>
      <c r="H439" s="23"/>
      <c r="I439" s="23"/>
    </row>
    <row r="440">
      <c r="A440" s="181"/>
      <c r="E440" s="18"/>
      <c r="F440" s="163"/>
      <c r="G440" s="163"/>
      <c r="H440" s="18"/>
      <c r="I440" s="18"/>
    </row>
    <row r="441">
      <c r="A441" s="186"/>
      <c r="E441" s="23"/>
      <c r="F441" s="193"/>
      <c r="G441" s="193"/>
      <c r="H441" s="23"/>
      <c r="I441" s="23"/>
    </row>
    <row r="442">
      <c r="A442" s="181"/>
      <c r="E442" s="18"/>
      <c r="F442" s="163"/>
      <c r="G442" s="163"/>
      <c r="H442" s="18"/>
      <c r="I442" s="18"/>
    </row>
    <row r="443">
      <c r="A443" s="186"/>
      <c r="E443" s="23"/>
      <c r="F443" s="193"/>
      <c r="G443" s="193"/>
      <c r="H443" s="23"/>
      <c r="I443" s="23"/>
    </row>
    <row r="444">
      <c r="A444" s="181"/>
      <c r="E444" s="18"/>
      <c r="F444" s="163"/>
      <c r="G444" s="163"/>
      <c r="H444" s="18"/>
      <c r="I444" s="18"/>
    </row>
    <row r="445">
      <c r="A445" s="186"/>
      <c r="E445" s="23"/>
      <c r="F445" s="193"/>
      <c r="G445" s="193"/>
      <c r="H445" s="23"/>
      <c r="I445" s="23"/>
    </row>
    <row r="446">
      <c r="A446" s="181"/>
      <c r="E446" s="18"/>
      <c r="F446" s="163"/>
      <c r="G446" s="163"/>
      <c r="H446" s="18"/>
      <c r="I446" s="18"/>
    </row>
    <row r="447">
      <c r="A447" s="186"/>
      <c r="E447" s="23"/>
      <c r="F447" s="193"/>
      <c r="G447" s="193"/>
      <c r="H447" s="23"/>
      <c r="I447" s="23"/>
    </row>
    <row r="448">
      <c r="A448" s="181"/>
      <c r="E448" s="18"/>
      <c r="F448" s="163"/>
      <c r="G448" s="163"/>
      <c r="H448" s="18"/>
      <c r="I448" s="18"/>
    </row>
    <row r="449">
      <c r="A449" s="186"/>
      <c r="E449" s="23"/>
      <c r="F449" s="193"/>
      <c r="G449" s="193"/>
      <c r="H449" s="23"/>
      <c r="I449" s="23"/>
    </row>
    <row r="450">
      <c r="A450" s="181"/>
      <c r="E450" s="18"/>
      <c r="F450" s="163"/>
      <c r="G450" s="163"/>
      <c r="H450" s="18"/>
      <c r="I450" s="18"/>
    </row>
    <row r="451">
      <c r="A451" s="186"/>
      <c r="E451" s="23"/>
      <c r="F451" s="193"/>
      <c r="G451" s="193"/>
      <c r="H451" s="23"/>
      <c r="I451" s="23"/>
    </row>
    <row r="452">
      <c r="A452" s="181"/>
      <c r="E452" s="18"/>
      <c r="F452" s="163"/>
      <c r="G452" s="163"/>
      <c r="H452" s="18"/>
      <c r="I452" s="18"/>
    </row>
    <row r="453">
      <c r="A453" s="186"/>
      <c r="E453" s="23"/>
      <c r="F453" s="193"/>
      <c r="G453" s="193"/>
      <c r="H453" s="23"/>
      <c r="I453" s="23"/>
    </row>
    <row r="454">
      <c r="A454" s="181"/>
      <c r="E454" s="18"/>
      <c r="F454" s="163"/>
      <c r="G454" s="163"/>
      <c r="H454" s="18"/>
      <c r="I454" s="18"/>
    </row>
    <row r="455">
      <c r="A455" s="186"/>
      <c r="E455" s="23"/>
      <c r="F455" s="193"/>
      <c r="G455" s="193"/>
      <c r="H455" s="23"/>
      <c r="I455" s="23"/>
    </row>
    <row r="456">
      <c r="A456" s="181"/>
      <c r="E456" s="18"/>
      <c r="F456" s="163"/>
      <c r="G456" s="163"/>
      <c r="H456" s="18"/>
      <c r="I456" s="18"/>
    </row>
    <row r="457">
      <c r="A457" s="186"/>
      <c r="E457" s="23"/>
      <c r="F457" s="193"/>
      <c r="G457" s="193"/>
      <c r="H457" s="23"/>
      <c r="I457" s="23"/>
    </row>
    <row r="458">
      <c r="A458" s="181"/>
      <c r="E458" s="18"/>
      <c r="F458" s="163"/>
      <c r="G458" s="163"/>
      <c r="H458" s="18"/>
      <c r="I458" s="18"/>
    </row>
    <row r="459">
      <c r="A459" s="186"/>
      <c r="E459" s="23"/>
      <c r="F459" s="193"/>
      <c r="G459" s="193"/>
      <c r="H459" s="23"/>
      <c r="I459" s="23"/>
    </row>
    <row r="460">
      <c r="A460" s="181"/>
      <c r="E460" s="18"/>
      <c r="F460" s="163"/>
      <c r="G460" s="163"/>
      <c r="H460" s="18"/>
      <c r="I460" s="18"/>
    </row>
    <row r="461">
      <c r="A461" s="186"/>
      <c r="E461" s="23"/>
      <c r="F461" s="193"/>
      <c r="G461" s="193"/>
      <c r="H461" s="23"/>
      <c r="I461" s="23"/>
    </row>
    <row r="462">
      <c r="A462" s="181"/>
      <c r="E462" s="18"/>
      <c r="F462" s="163"/>
      <c r="G462" s="163"/>
      <c r="H462" s="18"/>
      <c r="I462" s="18"/>
    </row>
    <row r="463">
      <c r="A463" s="186"/>
      <c r="E463" s="23"/>
      <c r="F463" s="193"/>
      <c r="G463" s="193"/>
      <c r="H463" s="23"/>
      <c r="I463" s="23"/>
    </row>
    <row r="464">
      <c r="A464" s="181"/>
      <c r="E464" s="18"/>
      <c r="F464" s="163"/>
      <c r="G464" s="163"/>
      <c r="H464" s="18"/>
      <c r="I464" s="18"/>
    </row>
    <row r="465">
      <c r="A465" s="186"/>
      <c r="E465" s="23"/>
      <c r="F465" s="193"/>
      <c r="G465" s="193"/>
      <c r="H465" s="23"/>
      <c r="I465" s="23"/>
    </row>
    <row r="466">
      <c r="A466" s="181"/>
      <c r="E466" s="18"/>
      <c r="F466" s="163"/>
      <c r="G466" s="163"/>
      <c r="H466" s="18"/>
      <c r="I466" s="18"/>
    </row>
    <row r="467">
      <c r="A467" s="186"/>
      <c r="E467" s="23"/>
      <c r="F467" s="193"/>
      <c r="G467" s="193"/>
      <c r="H467" s="23"/>
      <c r="I467" s="23"/>
    </row>
    <row r="468">
      <c r="A468" s="181"/>
      <c r="E468" s="18"/>
      <c r="F468" s="163"/>
      <c r="G468" s="163"/>
      <c r="H468" s="18"/>
      <c r="I468" s="18"/>
    </row>
    <row r="469">
      <c r="A469" s="186"/>
      <c r="E469" s="23"/>
      <c r="F469" s="193"/>
      <c r="G469" s="193"/>
      <c r="H469" s="23"/>
      <c r="I469" s="23"/>
    </row>
    <row r="470">
      <c r="A470" s="181"/>
      <c r="E470" s="18"/>
      <c r="F470" s="163"/>
      <c r="G470" s="163"/>
      <c r="H470" s="18"/>
      <c r="I470" s="18"/>
    </row>
    <row r="471">
      <c r="A471" s="186"/>
      <c r="E471" s="23"/>
      <c r="F471" s="193"/>
      <c r="G471" s="193"/>
      <c r="H471" s="23"/>
      <c r="I471" s="23"/>
    </row>
    <row r="472">
      <c r="A472" s="181"/>
      <c r="E472" s="18"/>
      <c r="F472" s="163"/>
      <c r="G472" s="163"/>
      <c r="H472" s="18"/>
      <c r="I472" s="18"/>
    </row>
    <row r="473">
      <c r="A473" s="186"/>
      <c r="E473" s="23"/>
      <c r="F473" s="193"/>
      <c r="G473" s="193"/>
      <c r="H473" s="23"/>
      <c r="I473" s="23"/>
    </row>
    <row r="474">
      <c r="A474" s="181"/>
      <c r="E474" s="18"/>
      <c r="F474" s="163"/>
      <c r="G474" s="163"/>
      <c r="H474" s="18"/>
      <c r="I474" s="18"/>
    </row>
    <row r="475">
      <c r="A475" s="186"/>
      <c r="E475" s="23"/>
      <c r="F475" s="193"/>
      <c r="G475" s="193"/>
      <c r="H475" s="23"/>
      <c r="I475" s="23"/>
    </row>
    <row r="476">
      <c r="A476" s="181"/>
      <c r="E476" s="18"/>
      <c r="F476" s="163"/>
      <c r="G476" s="163"/>
      <c r="H476" s="18"/>
      <c r="I476" s="18"/>
    </row>
    <row r="477">
      <c r="A477" s="186"/>
      <c r="E477" s="23"/>
      <c r="F477" s="193"/>
      <c r="G477" s="193"/>
      <c r="H477" s="23"/>
      <c r="I477" s="23"/>
    </row>
    <row r="478">
      <c r="A478" s="181"/>
      <c r="E478" s="18"/>
      <c r="F478" s="163"/>
      <c r="G478" s="163"/>
      <c r="H478" s="18"/>
      <c r="I478" s="18"/>
    </row>
    <row r="479">
      <c r="A479" s="186"/>
      <c r="E479" s="23"/>
      <c r="F479" s="193"/>
      <c r="G479" s="193"/>
      <c r="H479" s="23"/>
      <c r="I479" s="23"/>
    </row>
    <row r="480">
      <c r="A480" s="181"/>
      <c r="E480" s="18"/>
      <c r="F480" s="163"/>
      <c r="G480" s="163"/>
      <c r="H480" s="18"/>
      <c r="I480" s="18"/>
    </row>
    <row r="481">
      <c r="A481" s="186"/>
      <c r="E481" s="23"/>
      <c r="F481" s="193"/>
      <c r="G481" s="193"/>
      <c r="H481" s="23"/>
      <c r="I481" s="23"/>
    </row>
    <row r="482">
      <c r="A482" s="181"/>
      <c r="E482" s="18"/>
      <c r="F482" s="163"/>
      <c r="G482" s="163"/>
      <c r="H482" s="18"/>
      <c r="I482" s="18"/>
    </row>
    <row r="483">
      <c r="A483" s="186"/>
      <c r="E483" s="23"/>
      <c r="F483" s="193"/>
      <c r="G483" s="193"/>
      <c r="H483" s="23"/>
      <c r="I483" s="23"/>
    </row>
    <row r="484">
      <c r="A484" s="181"/>
      <c r="E484" s="18"/>
      <c r="F484" s="163"/>
      <c r="G484" s="163"/>
      <c r="H484" s="18"/>
      <c r="I484" s="18"/>
    </row>
    <row r="485">
      <c r="A485" s="186"/>
      <c r="E485" s="23"/>
      <c r="F485" s="193"/>
      <c r="G485" s="193"/>
      <c r="H485" s="23"/>
      <c r="I485" s="23"/>
    </row>
    <row r="486">
      <c r="A486" s="181"/>
      <c r="E486" s="18"/>
      <c r="F486" s="163"/>
      <c r="G486" s="163"/>
      <c r="H486" s="18"/>
      <c r="I486" s="18"/>
    </row>
    <row r="487">
      <c r="A487" s="186"/>
      <c r="E487" s="23"/>
      <c r="F487" s="193"/>
      <c r="G487" s="193"/>
      <c r="H487" s="23"/>
      <c r="I487" s="23"/>
    </row>
    <row r="488">
      <c r="A488" s="181"/>
      <c r="E488" s="18"/>
      <c r="F488" s="163"/>
      <c r="G488" s="163"/>
      <c r="H488" s="18"/>
      <c r="I488" s="18"/>
    </row>
    <row r="489">
      <c r="A489" s="186"/>
      <c r="E489" s="23"/>
      <c r="F489" s="193"/>
      <c r="G489" s="193"/>
      <c r="H489" s="23"/>
      <c r="I489" s="23"/>
    </row>
    <row r="490">
      <c r="A490" s="181"/>
      <c r="E490" s="18"/>
      <c r="F490" s="163"/>
      <c r="G490" s="163"/>
      <c r="H490" s="18"/>
      <c r="I490" s="18"/>
    </row>
    <row r="491">
      <c r="A491" s="186"/>
      <c r="E491" s="23"/>
      <c r="F491" s="193"/>
      <c r="G491" s="193"/>
      <c r="H491" s="23"/>
      <c r="I491" s="23"/>
    </row>
    <row r="492">
      <c r="A492" s="181"/>
      <c r="E492" s="18"/>
      <c r="F492" s="163"/>
      <c r="G492" s="163"/>
      <c r="H492" s="18"/>
      <c r="I492" s="18"/>
    </row>
    <row r="493">
      <c r="A493" s="186"/>
      <c r="E493" s="23"/>
      <c r="F493" s="193"/>
      <c r="G493" s="193"/>
      <c r="H493" s="23"/>
      <c r="I493" s="23"/>
    </row>
    <row r="494">
      <c r="A494" s="181"/>
      <c r="E494" s="18"/>
      <c r="F494" s="163"/>
      <c r="G494" s="163"/>
      <c r="H494" s="18"/>
      <c r="I494" s="18"/>
    </row>
    <row r="495">
      <c r="A495" s="186"/>
      <c r="E495" s="23"/>
      <c r="F495" s="193"/>
      <c r="G495" s="193"/>
      <c r="H495" s="23"/>
      <c r="I495" s="23"/>
    </row>
    <row r="496">
      <c r="A496" s="181"/>
      <c r="E496" s="18"/>
      <c r="F496" s="163"/>
      <c r="G496" s="163"/>
      <c r="H496" s="18"/>
      <c r="I496" s="18"/>
    </row>
    <row r="497">
      <c r="A497" s="186"/>
      <c r="E497" s="23"/>
      <c r="F497" s="193"/>
      <c r="G497" s="193"/>
      <c r="H497" s="23"/>
      <c r="I497" s="23"/>
    </row>
    <row r="498">
      <c r="A498" s="181"/>
      <c r="E498" s="18"/>
      <c r="F498" s="163"/>
      <c r="G498" s="163"/>
      <c r="H498" s="18"/>
      <c r="I498" s="18"/>
    </row>
    <row r="499">
      <c r="A499" s="186"/>
      <c r="E499" s="23"/>
      <c r="F499" s="193"/>
      <c r="G499" s="193"/>
      <c r="H499" s="23"/>
      <c r="I499" s="23"/>
    </row>
    <row r="500">
      <c r="A500" s="181"/>
      <c r="E500" s="18"/>
      <c r="F500" s="163"/>
      <c r="G500" s="163"/>
      <c r="H500" s="18"/>
      <c r="I500" s="18"/>
    </row>
    <row r="501">
      <c r="A501" s="186"/>
      <c r="E501" s="23"/>
      <c r="F501" s="193"/>
      <c r="G501" s="193"/>
      <c r="H501" s="23"/>
      <c r="I501" s="23"/>
    </row>
    <row r="502">
      <c r="A502" s="181"/>
      <c r="E502" s="18"/>
      <c r="F502" s="163"/>
      <c r="G502" s="163"/>
      <c r="H502" s="18"/>
      <c r="I502" s="18"/>
    </row>
    <row r="503">
      <c r="A503" s="186"/>
      <c r="E503" s="23"/>
      <c r="F503" s="193"/>
      <c r="G503" s="193"/>
      <c r="H503" s="23"/>
      <c r="I503" s="23"/>
    </row>
    <row r="504">
      <c r="A504" s="181"/>
      <c r="E504" s="18"/>
      <c r="F504" s="163"/>
      <c r="G504" s="163"/>
      <c r="H504" s="18"/>
      <c r="I504" s="18"/>
    </row>
    <row r="505">
      <c r="A505" s="186"/>
      <c r="E505" s="23"/>
      <c r="F505" s="193"/>
      <c r="G505" s="193"/>
      <c r="H505" s="23"/>
      <c r="I505" s="23"/>
    </row>
    <row r="506">
      <c r="A506" s="181"/>
      <c r="E506" s="18"/>
      <c r="F506" s="163"/>
      <c r="G506" s="163"/>
      <c r="H506" s="18"/>
      <c r="I506" s="18"/>
    </row>
    <row r="507">
      <c r="A507" s="186"/>
      <c r="E507" s="23"/>
      <c r="F507" s="193"/>
      <c r="G507" s="193"/>
      <c r="H507" s="23"/>
      <c r="I507" s="23"/>
    </row>
    <row r="508">
      <c r="A508" s="181"/>
      <c r="E508" s="18"/>
      <c r="F508" s="163"/>
      <c r="G508" s="163"/>
      <c r="H508" s="18"/>
      <c r="I508" s="18"/>
    </row>
    <row r="509">
      <c r="A509" s="186"/>
      <c r="E509" s="23"/>
      <c r="F509" s="193"/>
      <c r="G509" s="193"/>
      <c r="H509" s="23"/>
      <c r="I509" s="23"/>
    </row>
    <row r="510">
      <c r="A510" s="181"/>
      <c r="E510" s="18"/>
      <c r="F510" s="163"/>
      <c r="G510" s="163"/>
      <c r="H510" s="18"/>
      <c r="I510" s="18"/>
    </row>
    <row r="511">
      <c r="A511" s="186"/>
      <c r="E511" s="23"/>
      <c r="F511" s="193"/>
      <c r="G511" s="193"/>
      <c r="H511" s="23"/>
      <c r="I511" s="23"/>
    </row>
    <row r="512">
      <c r="A512" s="181"/>
      <c r="E512" s="18"/>
      <c r="F512" s="163"/>
      <c r="G512" s="163"/>
      <c r="H512" s="18"/>
      <c r="I512" s="18"/>
    </row>
    <row r="513">
      <c r="A513" s="186"/>
      <c r="E513" s="23"/>
      <c r="F513" s="193"/>
      <c r="G513" s="193"/>
      <c r="H513" s="23"/>
      <c r="I513" s="23"/>
    </row>
    <row r="514">
      <c r="A514" s="181"/>
      <c r="E514" s="18"/>
      <c r="F514" s="163"/>
      <c r="G514" s="163"/>
      <c r="H514" s="18"/>
      <c r="I514" s="18"/>
    </row>
    <row r="515">
      <c r="A515" s="186"/>
      <c r="E515" s="23"/>
      <c r="F515" s="193"/>
      <c r="G515" s="193"/>
      <c r="H515" s="23"/>
      <c r="I515" s="23"/>
    </row>
    <row r="516">
      <c r="A516" s="181"/>
      <c r="E516" s="18"/>
      <c r="F516" s="163"/>
      <c r="G516" s="163"/>
      <c r="H516" s="18"/>
      <c r="I516" s="18"/>
    </row>
    <row r="517">
      <c r="A517" s="186"/>
      <c r="E517" s="23"/>
      <c r="F517" s="193"/>
      <c r="G517" s="193"/>
      <c r="H517" s="23"/>
      <c r="I517" s="23"/>
    </row>
    <row r="518">
      <c r="A518" s="181"/>
      <c r="E518" s="18"/>
      <c r="F518" s="163"/>
      <c r="G518" s="163"/>
      <c r="H518" s="18"/>
      <c r="I518" s="18"/>
    </row>
    <row r="519">
      <c r="A519" s="186"/>
      <c r="E519" s="23"/>
      <c r="F519" s="193"/>
      <c r="G519" s="193"/>
      <c r="H519" s="23"/>
      <c r="I519" s="23"/>
    </row>
    <row r="520">
      <c r="A520" s="181"/>
      <c r="E520" s="18"/>
      <c r="F520" s="163"/>
      <c r="G520" s="163"/>
      <c r="H520" s="18"/>
      <c r="I520" s="18"/>
    </row>
    <row r="521">
      <c r="A521" s="186"/>
      <c r="E521" s="23"/>
      <c r="F521" s="193"/>
      <c r="G521" s="193"/>
      <c r="H521" s="23"/>
      <c r="I521" s="23"/>
    </row>
    <row r="522">
      <c r="A522" s="181"/>
      <c r="E522" s="18"/>
      <c r="F522" s="163"/>
      <c r="G522" s="163"/>
      <c r="H522" s="18"/>
      <c r="I522" s="18"/>
    </row>
    <row r="523">
      <c r="A523" s="186"/>
      <c r="E523" s="23"/>
      <c r="F523" s="193"/>
      <c r="G523" s="193"/>
      <c r="H523" s="23"/>
      <c r="I523" s="23"/>
    </row>
    <row r="524">
      <c r="A524" s="181"/>
      <c r="E524" s="18"/>
      <c r="F524" s="163"/>
      <c r="G524" s="163"/>
      <c r="H524" s="18"/>
      <c r="I524" s="18"/>
    </row>
    <row r="525">
      <c r="A525" s="186"/>
      <c r="E525" s="23"/>
      <c r="F525" s="193"/>
      <c r="G525" s="193"/>
      <c r="H525" s="23"/>
      <c r="I525" s="23"/>
    </row>
    <row r="526">
      <c r="A526" s="181"/>
      <c r="E526" s="18"/>
      <c r="F526" s="163"/>
      <c r="G526" s="163"/>
      <c r="H526" s="18"/>
      <c r="I526" s="18"/>
    </row>
    <row r="527">
      <c r="A527" s="186"/>
      <c r="E527" s="23"/>
      <c r="F527" s="193"/>
      <c r="G527" s="193"/>
      <c r="H527" s="23"/>
      <c r="I527" s="23"/>
    </row>
    <row r="528">
      <c r="A528" s="181"/>
      <c r="E528" s="18"/>
      <c r="F528" s="163"/>
      <c r="G528" s="163"/>
      <c r="H528" s="18"/>
      <c r="I528" s="18"/>
    </row>
    <row r="529">
      <c r="A529" s="186"/>
      <c r="E529" s="23"/>
      <c r="F529" s="193"/>
      <c r="G529" s="193"/>
      <c r="H529" s="23"/>
      <c r="I529" s="23"/>
    </row>
    <row r="530">
      <c r="A530" s="181"/>
      <c r="E530" s="18"/>
      <c r="F530" s="163"/>
      <c r="G530" s="163"/>
      <c r="H530" s="18"/>
      <c r="I530" s="18"/>
    </row>
    <row r="531">
      <c r="A531" s="186"/>
      <c r="E531" s="23"/>
      <c r="F531" s="193"/>
      <c r="G531" s="193"/>
      <c r="H531" s="23"/>
      <c r="I531" s="23"/>
    </row>
    <row r="532">
      <c r="A532" s="181"/>
      <c r="E532" s="18"/>
      <c r="F532" s="163"/>
      <c r="G532" s="163"/>
      <c r="H532" s="18"/>
      <c r="I532" s="18"/>
    </row>
    <row r="533">
      <c r="A533" s="186"/>
      <c r="E533" s="23"/>
      <c r="F533" s="193"/>
      <c r="G533" s="193"/>
      <c r="H533" s="23"/>
      <c r="I533" s="23"/>
    </row>
    <row r="534">
      <c r="A534" s="181"/>
      <c r="E534" s="18"/>
      <c r="F534" s="163"/>
      <c r="G534" s="163"/>
      <c r="H534" s="18"/>
      <c r="I534" s="18"/>
    </row>
    <row r="535">
      <c r="A535" s="186"/>
      <c r="E535" s="23"/>
      <c r="F535" s="193"/>
      <c r="G535" s="193"/>
      <c r="H535" s="23"/>
      <c r="I535" s="23"/>
    </row>
    <row r="536">
      <c r="A536" s="181"/>
      <c r="E536" s="18"/>
      <c r="F536" s="163"/>
      <c r="G536" s="163"/>
      <c r="H536" s="18"/>
      <c r="I536" s="18"/>
    </row>
    <row r="537">
      <c r="A537" s="186"/>
      <c r="E537" s="23"/>
      <c r="F537" s="193"/>
      <c r="G537" s="193"/>
      <c r="H537" s="23"/>
      <c r="I537" s="23"/>
    </row>
    <row r="538">
      <c r="A538" s="181"/>
      <c r="E538" s="18"/>
      <c r="F538" s="163"/>
      <c r="G538" s="163"/>
      <c r="H538" s="18"/>
      <c r="I538" s="18"/>
    </row>
    <row r="539">
      <c r="A539" s="186"/>
      <c r="E539" s="23"/>
      <c r="F539" s="193"/>
      <c r="G539" s="193"/>
      <c r="H539" s="23"/>
      <c r="I539" s="23"/>
    </row>
    <row r="540">
      <c r="A540" s="181"/>
      <c r="E540" s="18"/>
      <c r="F540" s="163"/>
      <c r="G540" s="163"/>
      <c r="H540" s="18"/>
      <c r="I540" s="18"/>
    </row>
    <row r="541">
      <c r="A541" s="186"/>
      <c r="E541" s="23"/>
      <c r="F541" s="193"/>
      <c r="G541" s="193"/>
      <c r="H541" s="23"/>
      <c r="I541" s="23"/>
    </row>
    <row r="542">
      <c r="A542" s="181"/>
      <c r="E542" s="18"/>
      <c r="F542" s="163"/>
      <c r="G542" s="163"/>
      <c r="H542" s="18"/>
      <c r="I542" s="18"/>
    </row>
    <row r="543">
      <c r="A543" s="186"/>
      <c r="E543" s="23"/>
      <c r="F543" s="193"/>
      <c r="G543" s="193"/>
      <c r="H543" s="23"/>
      <c r="I543" s="23"/>
    </row>
    <row r="544">
      <c r="A544" s="181"/>
      <c r="E544" s="18"/>
      <c r="F544" s="163"/>
      <c r="G544" s="163"/>
      <c r="H544" s="18"/>
      <c r="I544" s="18"/>
    </row>
    <row r="545">
      <c r="A545" s="186"/>
      <c r="E545" s="23"/>
      <c r="F545" s="193"/>
      <c r="G545" s="193"/>
      <c r="H545" s="23"/>
      <c r="I545" s="23"/>
    </row>
    <row r="546">
      <c r="A546" s="181"/>
      <c r="E546" s="18"/>
      <c r="F546" s="163"/>
      <c r="G546" s="163"/>
      <c r="H546" s="18"/>
      <c r="I546" s="18"/>
    </row>
    <row r="547">
      <c r="A547" s="186"/>
      <c r="E547" s="23"/>
      <c r="F547" s="193"/>
      <c r="G547" s="193"/>
      <c r="H547" s="23"/>
      <c r="I547" s="23"/>
    </row>
    <row r="548">
      <c r="A548" s="181"/>
      <c r="E548" s="18"/>
      <c r="F548" s="163"/>
      <c r="G548" s="163"/>
      <c r="H548" s="18"/>
      <c r="I548" s="18"/>
    </row>
    <row r="549">
      <c r="A549" s="186"/>
      <c r="E549" s="23"/>
      <c r="F549" s="193"/>
      <c r="G549" s="193"/>
      <c r="H549" s="23"/>
      <c r="I549" s="23"/>
    </row>
    <row r="550">
      <c r="A550" s="181"/>
      <c r="E550" s="18"/>
      <c r="F550" s="163"/>
      <c r="G550" s="163"/>
      <c r="H550" s="18"/>
      <c r="I550" s="18"/>
    </row>
    <row r="551">
      <c r="A551" s="186"/>
      <c r="E551" s="23"/>
      <c r="F551" s="193"/>
      <c r="G551" s="193"/>
      <c r="H551" s="23"/>
      <c r="I551" s="23"/>
    </row>
    <row r="552">
      <c r="A552" s="181"/>
      <c r="E552" s="18"/>
      <c r="F552" s="163"/>
      <c r="G552" s="163"/>
      <c r="H552" s="18"/>
      <c r="I552" s="18"/>
    </row>
    <row r="553">
      <c r="A553" s="186"/>
      <c r="E553" s="23"/>
      <c r="F553" s="193"/>
      <c r="G553" s="193"/>
      <c r="H553" s="23"/>
      <c r="I553" s="23"/>
    </row>
    <row r="554">
      <c r="A554" s="181"/>
      <c r="E554" s="18"/>
      <c r="F554" s="163"/>
      <c r="G554" s="163"/>
      <c r="H554" s="18"/>
      <c r="I554" s="18"/>
    </row>
    <row r="555">
      <c r="A555" s="186"/>
      <c r="E555" s="23"/>
      <c r="F555" s="193"/>
      <c r="G555" s="193"/>
      <c r="H555" s="23"/>
      <c r="I555" s="23"/>
    </row>
    <row r="556">
      <c r="A556" s="181"/>
      <c r="E556" s="18"/>
      <c r="F556" s="163"/>
      <c r="G556" s="163"/>
      <c r="H556" s="18"/>
      <c r="I556" s="18"/>
    </row>
    <row r="557">
      <c r="A557" s="186"/>
      <c r="E557" s="23"/>
      <c r="F557" s="193"/>
      <c r="G557" s="193"/>
      <c r="H557" s="23"/>
      <c r="I557" s="23"/>
    </row>
    <row r="558">
      <c r="A558" s="181"/>
      <c r="E558" s="18"/>
      <c r="F558" s="163"/>
      <c r="G558" s="163"/>
      <c r="H558" s="18"/>
      <c r="I558" s="18"/>
    </row>
    <row r="559">
      <c r="A559" s="186"/>
      <c r="E559" s="23"/>
      <c r="F559" s="193"/>
      <c r="G559" s="193"/>
      <c r="H559" s="23"/>
      <c r="I559" s="23"/>
    </row>
    <row r="560">
      <c r="A560" s="181"/>
      <c r="E560" s="18"/>
      <c r="F560" s="163"/>
      <c r="G560" s="163"/>
      <c r="H560" s="18"/>
      <c r="I560" s="18"/>
    </row>
    <row r="561">
      <c r="A561" s="186"/>
      <c r="E561" s="23"/>
      <c r="F561" s="193"/>
      <c r="G561" s="193"/>
      <c r="H561" s="23"/>
      <c r="I561" s="23"/>
    </row>
    <row r="562">
      <c r="A562" s="181"/>
      <c r="E562" s="18"/>
      <c r="F562" s="163"/>
      <c r="G562" s="163"/>
      <c r="H562" s="18"/>
      <c r="I562" s="18"/>
    </row>
    <row r="563">
      <c r="A563" s="186"/>
      <c r="E563" s="23"/>
      <c r="F563" s="193"/>
      <c r="G563" s="193"/>
      <c r="H563" s="23"/>
      <c r="I563" s="23"/>
    </row>
    <row r="564">
      <c r="A564" s="181"/>
      <c r="E564" s="18"/>
      <c r="F564" s="163"/>
      <c r="G564" s="163"/>
      <c r="H564" s="18"/>
      <c r="I564" s="18"/>
    </row>
    <row r="565">
      <c r="A565" s="186"/>
      <c r="E565" s="23"/>
      <c r="F565" s="193"/>
      <c r="G565" s="193"/>
      <c r="H565" s="23"/>
      <c r="I565" s="23"/>
    </row>
    <row r="566">
      <c r="A566" s="181"/>
      <c r="E566" s="18"/>
      <c r="F566" s="163"/>
      <c r="G566" s="163"/>
      <c r="H566" s="18"/>
      <c r="I566" s="18"/>
    </row>
    <row r="567">
      <c r="A567" s="186"/>
      <c r="E567" s="23"/>
      <c r="F567" s="193"/>
      <c r="G567" s="193"/>
      <c r="H567" s="23"/>
      <c r="I567" s="23"/>
    </row>
    <row r="568">
      <c r="A568" s="181"/>
      <c r="E568" s="18"/>
      <c r="F568" s="163"/>
      <c r="G568" s="163"/>
      <c r="H568" s="18"/>
      <c r="I568" s="18"/>
    </row>
    <row r="569">
      <c r="A569" s="186"/>
      <c r="E569" s="23"/>
      <c r="F569" s="193"/>
      <c r="G569" s="193"/>
      <c r="H569" s="23"/>
      <c r="I569" s="23"/>
    </row>
    <row r="570">
      <c r="A570" s="181"/>
      <c r="E570" s="18"/>
      <c r="F570" s="163"/>
      <c r="G570" s="163"/>
      <c r="H570" s="18"/>
      <c r="I570" s="18"/>
    </row>
    <row r="571">
      <c r="A571" s="186"/>
      <c r="E571" s="23"/>
      <c r="F571" s="193"/>
      <c r="G571" s="193"/>
      <c r="H571" s="23"/>
      <c r="I571" s="23"/>
    </row>
    <row r="572">
      <c r="A572" s="181"/>
      <c r="E572" s="18"/>
      <c r="F572" s="163"/>
      <c r="G572" s="163"/>
      <c r="H572" s="18"/>
      <c r="I572" s="18"/>
    </row>
    <row r="573">
      <c r="A573" s="186"/>
      <c r="E573" s="23"/>
      <c r="F573" s="193"/>
      <c r="G573" s="193"/>
      <c r="H573" s="23"/>
      <c r="I573" s="23"/>
    </row>
    <row r="574">
      <c r="A574" s="181"/>
      <c r="E574" s="18"/>
      <c r="F574" s="163"/>
      <c r="G574" s="163"/>
      <c r="H574" s="18"/>
      <c r="I574" s="18"/>
    </row>
    <row r="575">
      <c r="A575" s="186"/>
      <c r="E575" s="23"/>
      <c r="F575" s="193"/>
      <c r="G575" s="193"/>
      <c r="H575" s="23"/>
      <c r="I575" s="23"/>
    </row>
    <row r="576">
      <c r="A576" s="181"/>
      <c r="E576" s="18"/>
      <c r="F576" s="163"/>
      <c r="G576" s="163"/>
      <c r="H576" s="18"/>
      <c r="I576" s="18"/>
    </row>
    <row r="577">
      <c r="A577" s="186"/>
      <c r="E577" s="23"/>
      <c r="F577" s="193"/>
      <c r="G577" s="193"/>
      <c r="H577" s="23"/>
      <c r="I577" s="23"/>
    </row>
    <row r="578">
      <c r="A578" s="181"/>
      <c r="E578" s="18"/>
      <c r="F578" s="163"/>
      <c r="G578" s="163"/>
      <c r="H578" s="18"/>
      <c r="I578" s="18"/>
    </row>
    <row r="579">
      <c r="A579" s="186"/>
      <c r="E579" s="23"/>
      <c r="F579" s="193"/>
      <c r="G579" s="193"/>
      <c r="H579" s="23"/>
      <c r="I579" s="23"/>
    </row>
    <row r="580">
      <c r="A580" s="181"/>
      <c r="E580" s="18"/>
      <c r="F580" s="163"/>
      <c r="G580" s="163"/>
      <c r="H580" s="18"/>
      <c r="I580" s="18"/>
    </row>
    <row r="581">
      <c r="A581" s="186"/>
      <c r="E581" s="23"/>
      <c r="F581" s="193"/>
      <c r="G581" s="193"/>
      <c r="H581" s="23"/>
      <c r="I581" s="23"/>
    </row>
    <row r="582">
      <c r="A582" s="181"/>
      <c r="E582" s="18"/>
      <c r="F582" s="163"/>
      <c r="G582" s="163"/>
      <c r="H582" s="18"/>
      <c r="I582" s="18"/>
    </row>
    <row r="583">
      <c r="A583" s="186"/>
      <c r="E583" s="23"/>
      <c r="F583" s="193"/>
      <c r="G583" s="193"/>
      <c r="H583" s="23"/>
      <c r="I583" s="23"/>
    </row>
    <row r="584">
      <c r="A584" s="181"/>
      <c r="E584" s="18"/>
      <c r="F584" s="163"/>
      <c r="G584" s="163"/>
      <c r="H584" s="18"/>
      <c r="I584" s="18"/>
    </row>
    <row r="585">
      <c r="A585" s="186"/>
      <c r="E585" s="23"/>
      <c r="F585" s="193"/>
      <c r="G585" s="193"/>
      <c r="H585" s="23"/>
      <c r="I585" s="23"/>
    </row>
    <row r="586">
      <c r="A586" s="181"/>
      <c r="E586" s="18"/>
      <c r="F586" s="163"/>
      <c r="G586" s="163"/>
      <c r="H586" s="18"/>
      <c r="I586" s="18"/>
    </row>
    <row r="587">
      <c r="A587" s="186"/>
      <c r="E587" s="23"/>
      <c r="F587" s="193"/>
      <c r="G587" s="193"/>
      <c r="H587" s="23"/>
      <c r="I587" s="23"/>
    </row>
    <row r="588">
      <c r="A588" s="181"/>
      <c r="E588" s="18"/>
      <c r="F588" s="163"/>
      <c r="G588" s="163"/>
      <c r="H588" s="18"/>
      <c r="I588" s="18"/>
    </row>
    <row r="589">
      <c r="A589" s="186"/>
      <c r="E589" s="23"/>
      <c r="F589" s="193"/>
      <c r="G589" s="193"/>
      <c r="H589" s="23"/>
      <c r="I589" s="23"/>
    </row>
    <row r="590">
      <c r="A590" s="181"/>
      <c r="E590" s="18"/>
      <c r="F590" s="163"/>
      <c r="G590" s="163"/>
      <c r="H590" s="18"/>
      <c r="I590" s="18"/>
    </row>
    <row r="591">
      <c r="A591" s="186"/>
      <c r="E591" s="23"/>
      <c r="F591" s="193"/>
      <c r="G591" s="193"/>
      <c r="H591" s="23"/>
      <c r="I591" s="23"/>
    </row>
    <row r="592">
      <c r="A592" s="181"/>
      <c r="E592" s="18"/>
      <c r="F592" s="163"/>
      <c r="G592" s="163"/>
      <c r="H592" s="18"/>
      <c r="I592" s="18"/>
    </row>
    <row r="593">
      <c r="A593" s="186"/>
      <c r="E593" s="23"/>
      <c r="F593" s="193"/>
      <c r="G593" s="193"/>
      <c r="H593" s="23"/>
      <c r="I593" s="23"/>
    </row>
    <row r="594">
      <c r="A594" s="181"/>
      <c r="E594" s="18"/>
      <c r="F594" s="163"/>
      <c r="G594" s="163"/>
      <c r="H594" s="18"/>
      <c r="I594" s="18"/>
    </row>
    <row r="595">
      <c r="A595" s="186"/>
      <c r="E595" s="23"/>
      <c r="F595" s="193"/>
      <c r="G595" s="193"/>
      <c r="H595" s="23"/>
      <c r="I595" s="23"/>
    </row>
    <row r="596">
      <c r="A596" s="181"/>
      <c r="E596" s="18"/>
      <c r="F596" s="163"/>
      <c r="G596" s="163"/>
      <c r="H596" s="18"/>
      <c r="I596" s="18"/>
    </row>
    <row r="597">
      <c r="A597" s="186"/>
      <c r="E597" s="23"/>
      <c r="F597" s="193"/>
      <c r="G597" s="193"/>
      <c r="H597" s="23"/>
      <c r="I597" s="23"/>
    </row>
    <row r="598">
      <c r="A598" s="181"/>
      <c r="E598" s="18"/>
      <c r="F598" s="163"/>
      <c r="G598" s="163"/>
      <c r="H598" s="18"/>
      <c r="I598" s="18"/>
    </row>
    <row r="599">
      <c r="A599" s="186"/>
      <c r="E599" s="23"/>
      <c r="F599" s="193"/>
      <c r="G599" s="193"/>
      <c r="H599" s="23"/>
      <c r="I599" s="23"/>
    </row>
    <row r="600">
      <c r="A600" s="181"/>
      <c r="E600" s="18"/>
      <c r="F600" s="163"/>
      <c r="G600" s="163"/>
      <c r="H600" s="18"/>
      <c r="I600" s="18"/>
    </row>
    <row r="601">
      <c r="A601" s="186"/>
      <c r="E601" s="23"/>
      <c r="F601" s="193"/>
      <c r="G601" s="193"/>
      <c r="H601" s="23"/>
      <c r="I601" s="23"/>
    </row>
    <row r="602">
      <c r="A602" s="181"/>
      <c r="E602" s="18"/>
      <c r="F602" s="163"/>
      <c r="G602" s="163"/>
      <c r="H602" s="18"/>
      <c r="I602" s="18"/>
    </row>
    <row r="603">
      <c r="A603" s="186"/>
      <c r="E603" s="23"/>
      <c r="F603" s="193"/>
      <c r="G603" s="193"/>
      <c r="H603" s="23"/>
      <c r="I603" s="23"/>
    </row>
    <row r="604">
      <c r="A604" s="181"/>
      <c r="E604" s="18"/>
      <c r="F604" s="163"/>
      <c r="G604" s="163"/>
      <c r="H604" s="18"/>
      <c r="I604" s="18"/>
    </row>
    <row r="605">
      <c r="A605" s="186"/>
      <c r="E605" s="23"/>
      <c r="F605" s="193"/>
      <c r="G605" s="193"/>
      <c r="H605" s="23"/>
      <c r="I605" s="23"/>
    </row>
    <row r="606">
      <c r="A606" s="181"/>
      <c r="E606" s="18"/>
      <c r="F606" s="163"/>
      <c r="G606" s="163"/>
      <c r="H606" s="18"/>
      <c r="I606" s="18"/>
    </row>
    <row r="607">
      <c r="A607" s="186"/>
      <c r="E607" s="23"/>
      <c r="F607" s="193"/>
      <c r="G607" s="193"/>
      <c r="H607" s="23"/>
      <c r="I607" s="23"/>
    </row>
    <row r="608">
      <c r="A608" s="181"/>
      <c r="E608" s="18"/>
      <c r="F608" s="163"/>
      <c r="G608" s="163"/>
      <c r="H608" s="18"/>
      <c r="I608" s="18"/>
    </row>
    <row r="609">
      <c r="A609" s="186"/>
      <c r="E609" s="23"/>
      <c r="F609" s="193"/>
      <c r="G609" s="193"/>
      <c r="H609" s="23"/>
      <c r="I609" s="23"/>
    </row>
    <row r="610">
      <c r="A610" s="181"/>
      <c r="E610" s="18"/>
      <c r="F610" s="163"/>
      <c r="G610" s="163"/>
      <c r="H610" s="18"/>
      <c r="I610" s="18"/>
    </row>
    <row r="611">
      <c r="A611" s="186"/>
      <c r="E611" s="23"/>
      <c r="F611" s="193"/>
      <c r="G611" s="193"/>
      <c r="H611" s="23"/>
      <c r="I611" s="23"/>
    </row>
    <row r="612">
      <c r="A612" s="181"/>
      <c r="E612" s="18"/>
      <c r="F612" s="163"/>
      <c r="G612" s="163"/>
      <c r="H612" s="18"/>
      <c r="I612" s="18"/>
    </row>
    <row r="613">
      <c r="A613" s="186"/>
      <c r="E613" s="23"/>
      <c r="F613" s="193"/>
      <c r="G613" s="193"/>
      <c r="H613" s="23"/>
      <c r="I613" s="23"/>
    </row>
    <row r="614">
      <c r="A614" s="181"/>
      <c r="E614" s="18"/>
      <c r="F614" s="163"/>
      <c r="G614" s="163"/>
      <c r="H614" s="18"/>
      <c r="I614" s="18"/>
    </row>
    <row r="615">
      <c r="A615" s="186"/>
      <c r="E615" s="23"/>
      <c r="F615" s="193"/>
      <c r="G615" s="193"/>
      <c r="H615" s="23"/>
      <c r="I615" s="23"/>
    </row>
    <row r="616">
      <c r="A616" s="181"/>
      <c r="E616" s="18"/>
      <c r="F616" s="163"/>
      <c r="G616" s="163"/>
      <c r="H616" s="18"/>
      <c r="I616" s="18"/>
    </row>
    <row r="617">
      <c r="A617" s="186"/>
      <c r="E617" s="23"/>
      <c r="F617" s="193"/>
      <c r="G617" s="193"/>
      <c r="H617" s="23"/>
      <c r="I617" s="23"/>
    </row>
    <row r="618">
      <c r="A618" s="181"/>
      <c r="E618" s="18"/>
      <c r="F618" s="163"/>
      <c r="G618" s="163"/>
      <c r="H618" s="18"/>
      <c r="I618" s="18"/>
    </row>
    <row r="619">
      <c r="A619" s="186"/>
      <c r="E619" s="23"/>
      <c r="F619" s="193"/>
      <c r="G619" s="193"/>
      <c r="H619" s="23"/>
      <c r="I619" s="23"/>
    </row>
    <row r="620">
      <c r="A620" s="181"/>
      <c r="E620" s="18"/>
      <c r="F620" s="163"/>
      <c r="G620" s="163"/>
      <c r="H620" s="18"/>
      <c r="I620" s="18"/>
    </row>
    <row r="621">
      <c r="A621" s="186"/>
      <c r="E621" s="23"/>
      <c r="F621" s="193"/>
      <c r="G621" s="193"/>
      <c r="H621" s="23"/>
      <c r="I621" s="23"/>
    </row>
    <row r="622">
      <c r="A622" s="181"/>
      <c r="E622" s="18"/>
      <c r="F622" s="163"/>
      <c r="G622" s="163"/>
      <c r="H622" s="18"/>
      <c r="I622" s="18"/>
    </row>
    <row r="623">
      <c r="A623" s="186"/>
      <c r="E623" s="23"/>
      <c r="F623" s="193"/>
      <c r="G623" s="193"/>
      <c r="H623" s="23"/>
      <c r="I623" s="23"/>
    </row>
    <row r="624">
      <c r="A624" s="181"/>
      <c r="E624" s="18"/>
      <c r="F624" s="163"/>
      <c r="G624" s="163"/>
      <c r="H624" s="18"/>
      <c r="I624" s="18"/>
    </row>
    <row r="625">
      <c r="A625" s="186"/>
      <c r="E625" s="23"/>
      <c r="F625" s="193"/>
      <c r="G625" s="193"/>
      <c r="H625" s="23"/>
      <c r="I625" s="23"/>
    </row>
    <row r="626">
      <c r="A626" s="181"/>
      <c r="E626" s="18"/>
      <c r="F626" s="163"/>
      <c r="G626" s="163"/>
      <c r="H626" s="18"/>
      <c r="I626" s="18"/>
    </row>
    <row r="627">
      <c r="A627" s="186"/>
      <c r="E627" s="23"/>
      <c r="F627" s="193"/>
      <c r="G627" s="193"/>
      <c r="H627" s="23"/>
      <c r="I627" s="23"/>
    </row>
    <row r="628">
      <c r="A628" s="181"/>
      <c r="E628" s="18"/>
      <c r="F628" s="163"/>
      <c r="G628" s="163"/>
      <c r="H628" s="18"/>
      <c r="I628" s="18"/>
    </row>
    <row r="629">
      <c r="A629" s="186"/>
      <c r="E629" s="23"/>
      <c r="F629" s="193"/>
      <c r="G629" s="193"/>
      <c r="H629" s="23"/>
      <c r="I629" s="23"/>
    </row>
    <row r="630">
      <c r="A630" s="181"/>
      <c r="E630" s="18"/>
      <c r="F630" s="163"/>
      <c r="G630" s="163"/>
      <c r="H630" s="18"/>
      <c r="I630" s="18"/>
    </row>
    <row r="631">
      <c r="A631" s="186"/>
      <c r="E631" s="23"/>
      <c r="F631" s="193"/>
      <c r="G631" s="193"/>
      <c r="H631" s="23"/>
      <c r="I631" s="23"/>
    </row>
    <row r="632">
      <c r="A632" s="181"/>
      <c r="E632" s="18"/>
      <c r="F632" s="163"/>
      <c r="G632" s="163"/>
      <c r="H632" s="18"/>
      <c r="I632" s="18"/>
    </row>
    <row r="633">
      <c r="A633" s="186"/>
      <c r="E633" s="23"/>
      <c r="F633" s="193"/>
      <c r="G633" s="193"/>
      <c r="H633" s="23"/>
      <c r="I633" s="23"/>
    </row>
    <row r="634">
      <c r="A634" s="181"/>
      <c r="E634" s="18"/>
      <c r="F634" s="163"/>
      <c r="G634" s="163"/>
      <c r="H634" s="18"/>
      <c r="I634" s="18"/>
    </row>
    <row r="635">
      <c r="A635" s="186"/>
      <c r="E635" s="23"/>
      <c r="F635" s="193"/>
      <c r="G635" s="193"/>
      <c r="H635" s="23"/>
      <c r="I635" s="23"/>
    </row>
    <row r="636">
      <c r="A636" s="181"/>
      <c r="E636" s="18"/>
      <c r="F636" s="163"/>
      <c r="G636" s="163"/>
      <c r="H636" s="18"/>
      <c r="I636" s="18"/>
    </row>
    <row r="637">
      <c r="A637" s="186"/>
      <c r="E637" s="23"/>
      <c r="F637" s="193"/>
      <c r="G637" s="193"/>
      <c r="H637" s="23"/>
      <c r="I637" s="23"/>
    </row>
    <row r="638">
      <c r="A638" s="181"/>
      <c r="E638" s="18"/>
      <c r="F638" s="163"/>
      <c r="G638" s="163"/>
      <c r="H638" s="18"/>
      <c r="I638" s="18"/>
    </row>
    <row r="639">
      <c r="A639" s="186"/>
      <c r="E639" s="23"/>
      <c r="F639" s="193"/>
      <c r="G639" s="193"/>
      <c r="H639" s="23"/>
      <c r="I639" s="23"/>
    </row>
    <row r="640">
      <c r="A640" s="181"/>
      <c r="E640" s="18"/>
      <c r="F640" s="163"/>
      <c r="G640" s="163"/>
      <c r="H640" s="18"/>
      <c r="I640" s="18"/>
    </row>
    <row r="641">
      <c r="A641" s="186"/>
      <c r="E641" s="23"/>
      <c r="F641" s="193"/>
      <c r="G641" s="193"/>
      <c r="H641" s="23"/>
      <c r="I641" s="23"/>
    </row>
    <row r="642">
      <c r="A642" s="181"/>
      <c r="E642" s="18"/>
      <c r="F642" s="163"/>
      <c r="G642" s="163"/>
      <c r="H642" s="18"/>
      <c r="I642" s="18"/>
    </row>
    <row r="643">
      <c r="A643" s="186"/>
      <c r="E643" s="23"/>
      <c r="F643" s="193"/>
      <c r="G643" s="193"/>
      <c r="H643" s="23"/>
      <c r="I643" s="23"/>
    </row>
    <row r="644">
      <c r="A644" s="181"/>
      <c r="E644" s="18"/>
      <c r="F644" s="163"/>
      <c r="G644" s="163"/>
      <c r="H644" s="18"/>
      <c r="I644" s="18"/>
    </row>
    <row r="645">
      <c r="A645" s="186"/>
      <c r="E645" s="23"/>
      <c r="F645" s="193"/>
      <c r="G645" s="193"/>
      <c r="H645" s="23"/>
      <c r="I645" s="23"/>
    </row>
    <row r="646">
      <c r="A646" s="181"/>
      <c r="E646" s="18"/>
      <c r="F646" s="163"/>
      <c r="G646" s="163"/>
      <c r="H646" s="18"/>
      <c r="I646" s="18"/>
    </row>
    <row r="647">
      <c r="A647" s="186"/>
      <c r="E647" s="23"/>
      <c r="F647" s="193"/>
      <c r="G647" s="193"/>
      <c r="H647" s="23"/>
      <c r="I647" s="23"/>
    </row>
    <row r="648">
      <c r="A648" s="181"/>
      <c r="E648" s="18"/>
      <c r="F648" s="163"/>
      <c r="G648" s="163"/>
      <c r="H648" s="18"/>
      <c r="I648" s="18"/>
    </row>
    <row r="649">
      <c r="A649" s="186"/>
      <c r="E649" s="23"/>
      <c r="F649" s="193"/>
      <c r="G649" s="193"/>
      <c r="H649" s="23"/>
      <c r="I649" s="23"/>
    </row>
    <row r="650">
      <c r="A650" s="181"/>
      <c r="E650" s="18"/>
      <c r="F650" s="163"/>
      <c r="G650" s="163"/>
      <c r="H650" s="18"/>
      <c r="I650" s="18"/>
    </row>
    <row r="651">
      <c r="A651" s="186"/>
      <c r="E651" s="23"/>
      <c r="F651" s="193"/>
      <c r="G651" s="193"/>
      <c r="H651" s="23"/>
      <c r="I651" s="23"/>
    </row>
    <row r="652">
      <c r="A652" s="181"/>
      <c r="E652" s="18"/>
      <c r="F652" s="163"/>
      <c r="G652" s="163"/>
      <c r="H652" s="18"/>
      <c r="I652" s="18"/>
    </row>
    <row r="653">
      <c r="A653" s="186"/>
      <c r="E653" s="23"/>
      <c r="F653" s="193"/>
      <c r="G653" s="193"/>
      <c r="H653" s="23"/>
      <c r="I653" s="23"/>
    </row>
    <row r="654">
      <c r="A654" s="181"/>
      <c r="E654" s="18"/>
      <c r="F654" s="163"/>
      <c r="G654" s="163"/>
      <c r="H654" s="18"/>
      <c r="I654" s="18"/>
    </row>
    <row r="655">
      <c r="A655" s="186"/>
      <c r="E655" s="23"/>
      <c r="F655" s="193"/>
      <c r="G655" s="193"/>
      <c r="H655" s="23"/>
      <c r="I655" s="23"/>
    </row>
    <row r="656">
      <c r="A656" s="181"/>
      <c r="E656" s="18"/>
      <c r="F656" s="163"/>
      <c r="G656" s="163"/>
      <c r="H656" s="18"/>
      <c r="I656" s="18"/>
    </row>
    <row r="657">
      <c r="A657" s="186"/>
      <c r="E657" s="23"/>
      <c r="F657" s="193"/>
      <c r="G657" s="193"/>
      <c r="H657" s="23"/>
      <c r="I657" s="23"/>
    </row>
    <row r="658">
      <c r="A658" s="181"/>
      <c r="E658" s="18"/>
      <c r="F658" s="163"/>
      <c r="G658" s="163"/>
      <c r="H658" s="18"/>
      <c r="I658" s="18"/>
    </row>
    <row r="659">
      <c r="A659" s="186"/>
      <c r="E659" s="23"/>
      <c r="F659" s="193"/>
      <c r="G659" s="193"/>
      <c r="H659" s="23"/>
      <c r="I659" s="23"/>
    </row>
    <row r="660">
      <c r="A660" s="181"/>
      <c r="E660" s="18"/>
      <c r="F660" s="163"/>
      <c r="G660" s="163"/>
      <c r="H660" s="18"/>
      <c r="I660" s="18"/>
    </row>
    <row r="661">
      <c r="A661" s="186"/>
      <c r="E661" s="23"/>
      <c r="F661" s="193"/>
      <c r="G661" s="193"/>
      <c r="H661" s="23"/>
      <c r="I661" s="23"/>
    </row>
    <row r="662">
      <c r="A662" s="181"/>
      <c r="E662" s="18"/>
      <c r="F662" s="163"/>
      <c r="G662" s="163"/>
      <c r="H662" s="18"/>
      <c r="I662" s="18"/>
    </row>
    <row r="663">
      <c r="A663" s="186"/>
      <c r="E663" s="23"/>
      <c r="F663" s="193"/>
      <c r="G663" s="193"/>
      <c r="H663" s="23"/>
      <c r="I663" s="23"/>
    </row>
    <row r="664">
      <c r="A664" s="181"/>
      <c r="E664" s="18"/>
      <c r="F664" s="163"/>
      <c r="G664" s="163"/>
      <c r="H664" s="18"/>
      <c r="I664" s="18"/>
    </row>
    <row r="665">
      <c r="A665" s="186"/>
      <c r="E665" s="23"/>
      <c r="F665" s="193"/>
      <c r="G665" s="193"/>
      <c r="H665" s="23"/>
      <c r="I665" s="23"/>
    </row>
    <row r="666">
      <c r="A666" s="181"/>
      <c r="E666" s="18"/>
      <c r="F666" s="163"/>
      <c r="G666" s="163"/>
      <c r="H666" s="18"/>
      <c r="I666" s="18"/>
    </row>
    <row r="667">
      <c r="A667" s="186"/>
      <c r="E667" s="23"/>
      <c r="F667" s="193"/>
      <c r="G667" s="193"/>
      <c r="H667" s="23"/>
      <c r="I667" s="23"/>
    </row>
    <row r="668">
      <c r="A668" s="181"/>
      <c r="E668" s="18"/>
      <c r="F668" s="163"/>
      <c r="G668" s="163"/>
      <c r="H668" s="18"/>
      <c r="I668" s="18"/>
    </row>
    <row r="669">
      <c r="A669" s="186"/>
      <c r="E669" s="23"/>
      <c r="F669" s="193"/>
      <c r="G669" s="193"/>
      <c r="H669" s="23"/>
      <c r="I669" s="23"/>
    </row>
    <row r="670">
      <c r="A670" s="181"/>
      <c r="E670" s="18"/>
      <c r="F670" s="163"/>
      <c r="G670" s="163"/>
      <c r="H670" s="18"/>
      <c r="I670" s="18"/>
    </row>
    <row r="671">
      <c r="A671" s="186"/>
      <c r="E671" s="23"/>
      <c r="F671" s="193"/>
      <c r="G671" s="193"/>
      <c r="H671" s="23"/>
      <c r="I671" s="23"/>
    </row>
    <row r="672">
      <c r="A672" s="181"/>
      <c r="E672" s="18"/>
      <c r="F672" s="163"/>
      <c r="G672" s="163"/>
      <c r="H672" s="18"/>
      <c r="I672" s="18"/>
    </row>
    <row r="673">
      <c r="A673" s="186"/>
      <c r="E673" s="23"/>
      <c r="F673" s="193"/>
      <c r="G673" s="193"/>
      <c r="H673" s="23"/>
      <c r="I673" s="23"/>
    </row>
    <row r="674">
      <c r="A674" s="181"/>
      <c r="E674" s="18"/>
      <c r="F674" s="163"/>
      <c r="G674" s="163"/>
      <c r="H674" s="18"/>
      <c r="I674" s="18"/>
    </row>
    <row r="675">
      <c r="A675" s="186"/>
      <c r="E675" s="23"/>
      <c r="F675" s="193"/>
      <c r="G675" s="193"/>
      <c r="H675" s="23"/>
      <c r="I675" s="23"/>
    </row>
    <row r="676">
      <c r="A676" s="181"/>
      <c r="E676" s="18"/>
      <c r="F676" s="163"/>
      <c r="G676" s="163"/>
      <c r="H676" s="18"/>
      <c r="I676" s="18"/>
    </row>
    <row r="677">
      <c r="A677" s="186"/>
      <c r="E677" s="23"/>
      <c r="F677" s="193"/>
      <c r="G677" s="193"/>
      <c r="H677" s="23"/>
      <c r="I677" s="23"/>
    </row>
    <row r="678">
      <c r="A678" s="181"/>
      <c r="E678" s="18"/>
      <c r="F678" s="163"/>
      <c r="G678" s="163"/>
      <c r="H678" s="18"/>
      <c r="I678" s="18"/>
    </row>
    <row r="679">
      <c r="A679" s="186"/>
      <c r="E679" s="23"/>
      <c r="F679" s="193"/>
      <c r="G679" s="193"/>
      <c r="H679" s="23"/>
      <c r="I679" s="23"/>
    </row>
    <row r="680">
      <c r="A680" s="181"/>
      <c r="E680" s="18"/>
      <c r="F680" s="163"/>
      <c r="G680" s="163"/>
      <c r="H680" s="18"/>
      <c r="I680" s="18"/>
    </row>
    <row r="681">
      <c r="A681" s="186"/>
      <c r="E681" s="23"/>
      <c r="F681" s="193"/>
      <c r="G681" s="193"/>
      <c r="H681" s="23"/>
      <c r="I681" s="23"/>
    </row>
    <row r="682">
      <c r="A682" s="181"/>
      <c r="E682" s="18"/>
      <c r="F682" s="163"/>
      <c r="G682" s="163"/>
      <c r="H682" s="18"/>
      <c r="I682" s="18"/>
    </row>
    <row r="683">
      <c r="A683" s="186"/>
      <c r="E683" s="23"/>
      <c r="F683" s="193"/>
      <c r="G683" s="193"/>
      <c r="H683" s="23"/>
      <c r="I683" s="23"/>
    </row>
    <row r="684">
      <c r="A684" s="181"/>
      <c r="E684" s="18"/>
      <c r="F684" s="163"/>
      <c r="G684" s="163"/>
      <c r="H684" s="18"/>
      <c r="I684" s="18"/>
    </row>
    <row r="685">
      <c r="A685" s="186"/>
      <c r="E685" s="23"/>
      <c r="F685" s="193"/>
      <c r="G685" s="193"/>
      <c r="H685" s="23"/>
      <c r="I685" s="23"/>
    </row>
    <row r="686">
      <c r="A686" s="181"/>
      <c r="E686" s="18"/>
      <c r="F686" s="163"/>
      <c r="G686" s="163"/>
      <c r="H686" s="18"/>
      <c r="I686" s="18"/>
    </row>
    <row r="687">
      <c r="A687" s="186"/>
      <c r="E687" s="23"/>
      <c r="F687" s="193"/>
      <c r="G687" s="193"/>
      <c r="H687" s="23"/>
      <c r="I687" s="23"/>
    </row>
    <row r="688">
      <c r="A688" s="181"/>
      <c r="E688" s="18"/>
      <c r="F688" s="163"/>
      <c r="G688" s="163"/>
      <c r="H688" s="18"/>
      <c r="I688" s="18"/>
    </row>
    <row r="689">
      <c r="A689" s="186"/>
      <c r="E689" s="23"/>
      <c r="F689" s="193"/>
      <c r="G689" s="193"/>
      <c r="H689" s="23"/>
      <c r="I689" s="23"/>
    </row>
    <row r="690">
      <c r="A690" s="181"/>
      <c r="E690" s="18"/>
      <c r="F690" s="163"/>
      <c r="G690" s="163"/>
      <c r="H690" s="18"/>
      <c r="I690" s="18"/>
    </row>
    <row r="691">
      <c r="A691" s="186"/>
      <c r="E691" s="23"/>
      <c r="F691" s="193"/>
      <c r="G691" s="193"/>
      <c r="H691" s="23"/>
      <c r="I691" s="23"/>
    </row>
    <row r="692">
      <c r="A692" s="181"/>
      <c r="E692" s="18"/>
      <c r="F692" s="163"/>
      <c r="G692" s="163"/>
      <c r="H692" s="18"/>
      <c r="I692" s="18"/>
    </row>
    <row r="693">
      <c r="A693" s="186"/>
      <c r="E693" s="23"/>
      <c r="F693" s="193"/>
      <c r="G693" s="193"/>
      <c r="H693" s="23"/>
      <c r="I693" s="23"/>
    </row>
    <row r="694">
      <c r="A694" s="181"/>
      <c r="E694" s="18"/>
      <c r="F694" s="163"/>
      <c r="G694" s="163"/>
      <c r="H694" s="18"/>
      <c r="I694" s="18"/>
    </row>
    <row r="695">
      <c r="A695" s="186"/>
      <c r="E695" s="23"/>
      <c r="F695" s="193"/>
      <c r="G695" s="193"/>
      <c r="H695" s="23"/>
      <c r="I695" s="23"/>
    </row>
    <row r="696">
      <c r="A696" s="181"/>
      <c r="E696" s="18"/>
      <c r="F696" s="163"/>
      <c r="G696" s="163"/>
      <c r="H696" s="18"/>
      <c r="I696" s="18"/>
    </row>
    <row r="697">
      <c r="A697" s="186"/>
      <c r="E697" s="23"/>
      <c r="F697" s="193"/>
      <c r="G697" s="193"/>
      <c r="H697" s="23"/>
      <c r="I697" s="23"/>
    </row>
    <row r="698">
      <c r="A698" s="181"/>
      <c r="E698" s="18"/>
      <c r="F698" s="163"/>
      <c r="G698" s="163"/>
      <c r="H698" s="18"/>
      <c r="I698" s="18"/>
    </row>
    <row r="699">
      <c r="A699" s="186"/>
      <c r="E699" s="23"/>
      <c r="F699" s="193"/>
      <c r="G699" s="193"/>
      <c r="H699" s="23"/>
      <c r="I699" s="23"/>
    </row>
    <row r="700">
      <c r="A700" s="181"/>
      <c r="E700" s="18"/>
      <c r="F700" s="163"/>
      <c r="G700" s="163"/>
      <c r="H700" s="18"/>
      <c r="I700" s="18"/>
    </row>
    <row r="701">
      <c r="A701" s="186"/>
      <c r="E701" s="23"/>
      <c r="F701" s="193"/>
      <c r="G701" s="193"/>
      <c r="H701" s="23"/>
      <c r="I701" s="23"/>
    </row>
    <row r="702">
      <c r="A702" s="181"/>
      <c r="E702" s="18"/>
      <c r="F702" s="163"/>
      <c r="G702" s="163"/>
      <c r="H702" s="18"/>
      <c r="I702" s="18"/>
    </row>
    <row r="703">
      <c r="A703" s="186"/>
      <c r="E703" s="23"/>
      <c r="F703" s="193"/>
      <c r="G703" s="193"/>
      <c r="H703" s="23"/>
      <c r="I703" s="23"/>
    </row>
    <row r="704">
      <c r="A704" s="181"/>
      <c r="E704" s="18"/>
      <c r="F704" s="163"/>
      <c r="G704" s="163"/>
      <c r="H704" s="18"/>
      <c r="I704" s="18"/>
    </row>
    <row r="705">
      <c r="A705" s="186"/>
      <c r="E705" s="23"/>
      <c r="F705" s="193"/>
      <c r="G705" s="193"/>
      <c r="H705" s="23"/>
      <c r="I705" s="23"/>
    </row>
    <row r="706">
      <c r="A706" s="181"/>
      <c r="E706" s="18"/>
      <c r="F706" s="163"/>
      <c r="G706" s="163"/>
      <c r="H706" s="18"/>
      <c r="I706" s="18"/>
    </row>
    <row r="707">
      <c r="A707" s="186"/>
      <c r="E707" s="23"/>
      <c r="F707" s="193"/>
      <c r="G707" s="193"/>
      <c r="H707" s="23"/>
      <c r="I707" s="23"/>
    </row>
    <row r="708">
      <c r="A708" s="181"/>
      <c r="E708" s="18"/>
      <c r="F708" s="163"/>
      <c r="G708" s="163"/>
      <c r="H708" s="18"/>
      <c r="I708" s="18"/>
    </row>
    <row r="709">
      <c r="A709" s="186"/>
      <c r="E709" s="23"/>
      <c r="F709" s="193"/>
      <c r="G709" s="193"/>
      <c r="H709" s="23"/>
      <c r="I709" s="23"/>
    </row>
    <row r="710">
      <c r="A710" s="181"/>
      <c r="E710" s="18"/>
      <c r="F710" s="163"/>
      <c r="G710" s="163"/>
      <c r="H710" s="18"/>
      <c r="I710" s="18"/>
    </row>
    <row r="711">
      <c r="A711" s="186"/>
      <c r="E711" s="23"/>
      <c r="F711" s="193"/>
      <c r="G711" s="193"/>
      <c r="H711" s="23"/>
      <c r="I711" s="23"/>
    </row>
    <row r="712">
      <c r="A712" s="181"/>
      <c r="E712" s="18"/>
      <c r="F712" s="163"/>
      <c r="G712" s="163"/>
      <c r="H712" s="18"/>
      <c r="I712" s="18"/>
    </row>
    <row r="713">
      <c r="A713" s="186"/>
      <c r="E713" s="23"/>
      <c r="F713" s="193"/>
      <c r="G713" s="193"/>
      <c r="H713" s="23"/>
      <c r="I713" s="23"/>
    </row>
    <row r="714">
      <c r="A714" s="181"/>
      <c r="E714" s="18"/>
      <c r="F714" s="163"/>
      <c r="G714" s="163"/>
      <c r="H714" s="18"/>
      <c r="I714" s="18"/>
    </row>
    <row r="715">
      <c r="A715" s="186"/>
      <c r="E715" s="23"/>
      <c r="F715" s="193"/>
      <c r="G715" s="193"/>
      <c r="H715" s="23"/>
      <c r="I715" s="23"/>
    </row>
    <row r="716">
      <c r="A716" s="181"/>
      <c r="E716" s="18"/>
      <c r="F716" s="163"/>
      <c r="G716" s="163"/>
      <c r="H716" s="18"/>
      <c r="I716" s="18"/>
    </row>
    <row r="717">
      <c r="A717" s="186"/>
      <c r="E717" s="23"/>
      <c r="F717" s="193"/>
      <c r="G717" s="193"/>
      <c r="H717" s="23"/>
      <c r="I717" s="23"/>
    </row>
    <row r="718">
      <c r="A718" s="181"/>
      <c r="E718" s="18"/>
      <c r="F718" s="163"/>
      <c r="G718" s="163"/>
      <c r="H718" s="18"/>
      <c r="I718" s="18"/>
    </row>
    <row r="719">
      <c r="A719" s="186"/>
      <c r="E719" s="23"/>
      <c r="F719" s="193"/>
      <c r="G719" s="193"/>
      <c r="H719" s="23"/>
      <c r="I719" s="23"/>
    </row>
    <row r="720">
      <c r="A720" s="181"/>
      <c r="E720" s="18"/>
      <c r="F720" s="163"/>
      <c r="G720" s="163"/>
      <c r="H720" s="18"/>
      <c r="I720" s="18"/>
    </row>
    <row r="721">
      <c r="A721" s="186"/>
      <c r="E721" s="23"/>
      <c r="F721" s="193"/>
      <c r="G721" s="193"/>
      <c r="H721" s="23"/>
      <c r="I721" s="23"/>
    </row>
    <row r="722">
      <c r="A722" s="181"/>
      <c r="E722" s="18"/>
      <c r="F722" s="163"/>
      <c r="G722" s="163"/>
      <c r="H722" s="18"/>
      <c r="I722" s="18"/>
    </row>
    <row r="723">
      <c r="A723" s="186"/>
      <c r="E723" s="23"/>
      <c r="F723" s="193"/>
      <c r="G723" s="193"/>
      <c r="H723" s="23"/>
      <c r="I723" s="23"/>
    </row>
    <row r="724">
      <c r="A724" s="181"/>
      <c r="E724" s="18"/>
      <c r="F724" s="163"/>
      <c r="G724" s="163"/>
      <c r="H724" s="18"/>
      <c r="I724" s="18"/>
    </row>
    <row r="725">
      <c r="A725" s="186"/>
      <c r="E725" s="23"/>
      <c r="F725" s="193"/>
      <c r="G725" s="193"/>
      <c r="H725" s="23"/>
      <c r="I725" s="23"/>
    </row>
    <row r="726">
      <c r="A726" s="181"/>
      <c r="E726" s="18"/>
      <c r="F726" s="163"/>
      <c r="G726" s="163"/>
      <c r="H726" s="18"/>
      <c r="I726" s="18"/>
    </row>
    <row r="727">
      <c r="A727" s="186"/>
      <c r="E727" s="23"/>
      <c r="F727" s="193"/>
      <c r="G727" s="193"/>
      <c r="H727" s="23"/>
      <c r="I727" s="23"/>
    </row>
    <row r="728">
      <c r="A728" s="181"/>
      <c r="E728" s="18"/>
      <c r="F728" s="163"/>
      <c r="G728" s="163"/>
      <c r="H728" s="18"/>
      <c r="I728" s="18"/>
    </row>
    <row r="729">
      <c r="A729" s="186"/>
      <c r="E729" s="23"/>
      <c r="F729" s="193"/>
      <c r="G729" s="193"/>
      <c r="H729" s="23"/>
      <c r="I729" s="23"/>
    </row>
    <row r="730">
      <c r="A730" s="181"/>
      <c r="E730" s="18"/>
      <c r="F730" s="163"/>
      <c r="G730" s="163"/>
      <c r="H730" s="18"/>
      <c r="I730" s="18"/>
    </row>
    <row r="731">
      <c r="A731" s="186"/>
      <c r="E731" s="23"/>
      <c r="F731" s="193"/>
      <c r="G731" s="193"/>
      <c r="H731" s="23"/>
      <c r="I731" s="23"/>
    </row>
    <row r="732">
      <c r="A732" s="181"/>
      <c r="E732" s="18"/>
      <c r="F732" s="163"/>
      <c r="G732" s="163"/>
      <c r="H732" s="18"/>
      <c r="I732" s="18"/>
    </row>
    <row r="733">
      <c r="A733" s="186"/>
      <c r="E733" s="23"/>
      <c r="F733" s="193"/>
      <c r="G733" s="193"/>
      <c r="H733" s="23"/>
      <c r="I733" s="23"/>
    </row>
    <row r="734">
      <c r="A734" s="181"/>
      <c r="E734" s="18"/>
      <c r="F734" s="163"/>
      <c r="G734" s="163"/>
      <c r="H734" s="18"/>
      <c r="I734" s="18"/>
    </row>
    <row r="735">
      <c r="A735" s="186"/>
      <c r="E735" s="23"/>
      <c r="F735" s="193"/>
      <c r="G735" s="193"/>
      <c r="H735" s="23"/>
      <c r="I735" s="23"/>
    </row>
    <row r="736">
      <c r="A736" s="181"/>
      <c r="E736" s="18"/>
      <c r="F736" s="163"/>
      <c r="G736" s="163"/>
      <c r="H736" s="18"/>
      <c r="I736" s="18"/>
    </row>
    <row r="737">
      <c r="A737" s="186"/>
      <c r="E737" s="23"/>
      <c r="F737" s="193"/>
      <c r="G737" s="193"/>
      <c r="H737" s="23"/>
      <c r="I737" s="23"/>
    </row>
    <row r="738">
      <c r="A738" s="181"/>
      <c r="E738" s="18"/>
      <c r="F738" s="163"/>
      <c r="G738" s="163"/>
      <c r="H738" s="18"/>
      <c r="I738" s="18"/>
    </row>
    <row r="739">
      <c r="A739" s="186"/>
      <c r="E739" s="23"/>
      <c r="F739" s="193"/>
      <c r="G739" s="193"/>
      <c r="H739" s="23"/>
      <c r="I739" s="23"/>
    </row>
    <row r="740">
      <c r="A740" s="181"/>
      <c r="E740" s="18"/>
      <c r="F740" s="163"/>
      <c r="G740" s="163"/>
      <c r="H740" s="18"/>
      <c r="I740" s="18"/>
    </row>
    <row r="741">
      <c r="A741" s="186"/>
      <c r="E741" s="23"/>
      <c r="F741" s="193"/>
      <c r="G741" s="193"/>
      <c r="H741" s="23"/>
      <c r="I741" s="23"/>
    </row>
    <row r="742">
      <c r="A742" s="181"/>
      <c r="E742" s="18"/>
      <c r="F742" s="163"/>
      <c r="G742" s="163"/>
      <c r="H742" s="18"/>
      <c r="I742" s="18"/>
    </row>
    <row r="743">
      <c r="A743" s="186"/>
      <c r="E743" s="23"/>
      <c r="F743" s="193"/>
      <c r="G743" s="193"/>
      <c r="H743" s="23"/>
      <c r="I743" s="23"/>
    </row>
    <row r="744">
      <c r="A744" s="181"/>
      <c r="E744" s="18"/>
      <c r="F744" s="163"/>
      <c r="G744" s="163"/>
      <c r="H744" s="18"/>
      <c r="I744" s="18"/>
    </row>
    <row r="745">
      <c r="A745" s="186"/>
      <c r="E745" s="23"/>
      <c r="F745" s="193"/>
      <c r="G745" s="193"/>
      <c r="H745" s="23"/>
      <c r="I745" s="23"/>
    </row>
    <row r="746">
      <c r="A746" s="181"/>
      <c r="E746" s="18"/>
      <c r="F746" s="163"/>
      <c r="G746" s="163"/>
      <c r="H746" s="18"/>
      <c r="I746" s="18"/>
    </row>
    <row r="747">
      <c r="A747" s="186"/>
      <c r="E747" s="23"/>
      <c r="F747" s="193"/>
      <c r="G747" s="193"/>
      <c r="H747" s="23"/>
      <c r="I747" s="23"/>
    </row>
    <row r="748">
      <c r="A748" s="181"/>
      <c r="E748" s="18"/>
      <c r="F748" s="163"/>
      <c r="G748" s="163"/>
      <c r="H748" s="18"/>
      <c r="I748" s="18"/>
    </row>
    <row r="749">
      <c r="A749" s="186"/>
      <c r="E749" s="23"/>
      <c r="F749" s="193"/>
      <c r="G749" s="193"/>
      <c r="H749" s="23"/>
      <c r="I749" s="23"/>
    </row>
    <row r="750">
      <c r="A750" s="181"/>
      <c r="E750" s="18"/>
      <c r="F750" s="163"/>
      <c r="G750" s="163"/>
      <c r="H750" s="18"/>
      <c r="I750" s="18"/>
    </row>
    <row r="751">
      <c r="A751" s="186"/>
      <c r="E751" s="23"/>
      <c r="F751" s="193"/>
      <c r="G751" s="193"/>
      <c r="H751" s="23"/>
      <c r="I751" s="23"/>
    </row>
    <row r="752">
      <c r="A752" s="181"/>
      <c r="E752" s="18"/>
      <c r="F752" s="163"/>
      <c r="G752" s="163"/>
      <c r="H752" s="18"/>
      <c r="I752" s="18"/>
    </row>
    <row r="753">
      <c r="A753" s="186"/>
      <c r="E753" s="23"/>
      <c r="F753" s="193"/>
      <c r="G753" s="193"/>
      <c r="H753" s="23"/>
      <c r="I753" s="23"/>
    </row>
    <row r="754">
      <c r="A754" s="181"/>
      <c r="E754" s="18"/>
      <c r="F754" s="163"/>
      <c r="G754" s="163"/>
      <c r="H754" s="18"/>
      <c r="I754" s="18"/>
    </row>
    <row r="755">
      <c r="A755" s="186"/>
      <c r="E755" s="23"/>
      <c r="F755" s="193"/>
      <c r="G755" s="193"/>
      <c r="H755" s="23"/>
      <c r="I755" s="23"/>
    </row>
    <row r="756">
      <c r="A756" s="181"/>
      <c r="E756" s="18"/>
      <c r="F756" s="163"/>
      <c r="G756" s="163"/>
      <c r="H756" s="18"/>
      <c r="I756" s="18"/>
    </row>
    <row r="757">
      <c r="A757" s="186"/>
      <c r="E757" s="23"/>
      <c r="F757" s="193"/>
      <c r="G757" s="193"/>
      <c r="H757" s="23"/>
      <c r="I757" s="23"/>
    </row>
    <row r="758">
      <c r="A758" s="181"/>
      <c r="E758" s="18"/>
      <c r="F758" s="163"/>
      <c r="G758" s="163"/>
      <c r="H758" s="18"/>
      <c r="I758" s="18"/>
    </row>
    <row r="759">
      <c r="A759" s="186"/>
      <c r="E759" s="23"/>
      <c r="F759" s="193"/>
      <c r="G759" s="193"/>
      <c r="H759" s="23"/>
      <c r="I759" s="23"/>
    </row>
    <row r="760">
      <c r="A760" s="181"/>
      <c r="E760" s="18"/>
      <c r="F760" s="163"/>
      <c r="G760" s="163"/>
      <c r="H760" s="18"/>
      <c r="I760" s="18"/>
    </row>
    <row r="761">
      <c r="A761" s="186"/>
      <c r="E761" s="23"/>
      <c r="F761" s="193"/>
      <c r="G761" s="193"/>
      <c r="H761" s="23"/>
      <c r="I761" s="23"/>
    </row>
    <row r="762">
      <c r="A762" s="181"/>
      <c r="E762" s="18"/>
      <c r="F762" s="163"/>
      <c r="G762" s="163"/>
      <c r="H762" s="18"/>
      <c r="I762" s="18"/>
    </row>
    <row r="763">
      <c r="A763" s="186"/>
      <c r="E763" s="23"/>
      <c r="F763" s="193"/>
      <c r="G763" s="193"/>
      <c r="H763" s="23"/>
      <c r="I763" s="23"/>
    </row>
    <row r="764">
      <c r="A764" s="181"/>
      <c r="E764" s="18"/>
      <c r="F764" s="163"/>
      <c r="G764" s="163"/>
      <c r="H764" s="18"/>
      <c r="I764" s="18"/>
    </row>
    <row r="765">
      <c r="A765" s="186"/>
      <c r="E765" s="23"/>
      <c r="F765" s="193"/>
      <c r="G765" s="193"/>
      <c r="H765" s="23"/>
      <c r="I765" s="23"/>
    </row>
    <row r="766">
      <c r="A766" s="181"/>
      <c r="E766" s="18"/>
      <c r="F766" s="163"/>
      <c r="G766" s="163"/>
      <c r="H766" s="18"/>
      <c r="I766" s="18"/>
    </row>
    <row r="767">
      <c r="A767" s="186"/>
      <c r="E767" s="23"/>
      <c r="F767" s="193"/>
      <c r="G767" s="193"/>
      <c r="H767" s="23"/>
      <c r="I767" s="23"/>
    </row>
    <row r="768">
      <c r="A768" s="181"/>
      <c r="E768" s="18"/>
      <c r="F768" s="163"/>
      <c r="G768" s="163"/>
      <c r="H768" s="18"/>
      <c r="I768" s="18"/>
    </row>
    <row r="769">
      <c r="A769" s="186"/>
      <c r="E769" s="23"/>
      <c r="F769" s="193"/>
      <c r="G769" s="193"/>
      <c r="H769" s="23"/>
      <c r="I769" s="23"/>
    </row>
    <row r="770">
      <c r="A770" s="181"/>
      <c r="E770" s="18"/>
      <c r="F770" s="163"/>
      <c r="G770" s="163"/>
      <c r="H770" s="18"/>
      <c r="I770" s="18"/>
    </row>
    <row r="771">
      <c r="A771" s="186"/>
      <c r="E771" s="23"/>
      <c r="F771" s="193"/>
      <c r="G771" s="193"/>
      <c r="H771" s="23"/>
      <c r="I771" s="23"/>
    </row>
    <row r="772">
      <c r="A772" s="181"/>
      <c r="E772" s="18"/>
      <c r="F772" s="163"/>
      <c r="G772" s="163"/>
      <c r="H772" s="18"/>
      <c r="I772" s="18"/>
    </row>
    <row r="773">
      <c r="A773" s="186"/>
      <c r="E773" s="23"/>
      <c r="F773" s="193"/>
      <c r="G773" s="193"/>
      <c r="H773" s="23"/>
      <c r="I773" s="23"/>
    </row>
    <row r="774">
      <c r="A774" s="181"/>
      <c r="E774" s="18"/>
      <c r="F774" s="163"/>
      <c r="G774" s="163"/>
      <c r="H774" s="18"/>
      <c r="I774" s="18"/>
    </row>
    <row r="775">
      <c r="A775" s="186"/>
      <c r="E775" s="23"/>
      <c r="F775" s="193"/>
      <c r="G775" s="193"/>
      <c r="H775" s="23"/>
      <c r="I775" s="23"/>
    </row>
    <row r="776">
      <c r="A776" s="181"/>
      <c r="E776" s="18"/>
      <c r="F776" s="163"/>
      <c r="G776" s="163"/>
      <c r="H776" s="18"/>
      <c r="I776" s="18"/>
    </row>
    <row r="777">
      <c r="A777" s="186"/>
      <c r="E777" s="23"/>
      <c r="F777" s="193"/>
      <c r="G777" s="193"/>
      <c r="H777" s="23"/>
      <c r="I777" s="23"/>
    </row>
    <row r="778">
      <c r="A778" s="181"/>
      <c r="E778" s="18"/>
      <c r="F778" s="163"/>
      <c r="G778" s="163"/>
      <c r="H778" s="18"/>
      <c r="I778" s="18"/>
    </row>
    <row r="779">
      <c r="A779" s="186"/>
      <c r="E779" s="23"/>
      <c r="F779" s="193"/>
      <c r="G779" s="193"/>
      <c r="H779" s="23"/>
      <c r="I779" s="23"/>
    </row>
    <row r="780">
      <c r="A780" s="181"/>
      <c r="E780" s="18"/>
      <c r="F780" s="163"/>
      <c r="G780" s="163"/>
      <c r="H780" s="18"/>
      <c r="I780" s="18"/>
    </row>
    <row r="781">
      <c r="A781" s="186"/>
      <c r="E781" s="23"/>
      <c r="F781" s="193"/>
      <c r="G781" s="193"/>
      <c r="H781" s="23"/>
      <c r="I781" s="23"/>
    </row>
    <row r="782">
      <c r="A782" s="181"/>
      <c r="E782" s="18"/>
      <c r="F782" s="163"/>
      <c r="G782" s="163"/>
      <c r="H782" s="18"/>
      <c r="I782" s="18"/>
    </row>
    <row r="783">
      <c r="A783" s="186"/>
      <c r="E783" s="23"/>
      <c r="F783" s="193"/>
      <c r="G783" s="193"/>
      <c r="H783" s="23"/>
      <c r="I783" s="23"/>
    </row>
    <row r="784">
      <c r="A784" s="181"/>
      <c r="E784" s="18"/>
      <c r="F784" s="163"/>
      <c r="G784" s="163"/>
      <c r="H784" s="18"/>
      <c r="I784" s="18"/>
    </row>
    <row r="785">
      <c r="A785" s="186"/>
      <c r="E785" s="23"/>
      <c r="F785" s="193"/>
      <c r="G785" s="193"/>
      <c r="H785" s="23"/>
      <c r="I785" s="23"/>
    </row>
    <row r="786">
      <c r="A786" s="181"/>
      <c r="E786" s="18"/>
      <c r="F786" s="163"/>
      <c r="G786" s="163"/>
      <c r="H786" s="18"/>
      <c r="I786" s="18"/>
    </row>
    <row r="787">
      <c r="A787" s="186"/>
      <c r="E787" s="23"/>
      <c r="F787" s="193"/>
      <c r="G787" s="193"/>
      <c r="H787" s="23"/>
      <c r="I787" s="23"/>
    </row>
    <row r="788">
      <c r="A788" s="181"/>
      <c r="E788" s="18"/>
      <c r="F788" s="163"/>
      <c r="G788" s="163"/>
      <c r="H788" s="18"/>
      <c r="I788" s="18"/>
    </row>
    <row r="789">
      <c r="A789" s="186"/>
      <c r="E789" s="23"/>
      <c r="F789" s="193"/>
      <c r="G789" s="193"/>
      <c r="H789" s="23"/>
      <c r="I789" s="23"/>
    </row>
    <row r="790">
      <c r="A790" s="181"/>
      <c r="E790" s="18"/>
      <c r="F790" s="163"/>
      <c r="G790" s="163"/>
      <c r="H790" s="18"/>
      <c r="I790" s="18"/>
    </row>
    <row r="791">
      <c r="A791" s="186"/>
      <c r="E791" s="23"/>
      <c r="F791" s="193"/>
      <c r="G791" s="193"/>
      <c r="H791" s="23"/>
      <c r="I791" s="23"/>
    </row>
    <row r="792">
      <c r="A792" s="181"/>
      <c r="E792" s="18"/>
      <c r="F792" s="163"/>
      <c r="G792" s="163"/>
      <c r="H792" s="18"/>
      <c r="I792" s="18"/>
    </row>
    <row r="793">
      <c r="A793" s="186"/>
      <c r="E793" s="23"/>
      <c r="F793" s="193"/>
      <c r="G793" s="193"/>
      <c r="H793" s="23"/>
      <c r="I793" s="23"/>
    </row>
    <row r="794">
      <c r="A794" s="181"/>
      <c r="E794" s="18"/>
      <c r="F794" s="163"/>
      <c r="G794" s="163"/>
      <c r="H794" s="18"/>
      <c r="I794" s="18"/>
    </row>
    <row r="795">
      <c r="A795" s="186"/>
      <c r="E795" s="23"/>
      <c r="F795" s="193"/>
      <c r="G795" s="193"/>
      <c r="H795" s="23"/>
      <c r="I795" s="23"/>
    </row>
    <row r="796">
      <c r="A796" s="181"/>
      <c r="E796" s="18"/>
      <c r="F796" s="163"/>
      <c r="G796" s="163"/>
      <c r="H796" s="18"/>
      <c r="I796" s="18"/>
    </row>
    <row r="797">
      <c r="A797" s="186"/>
      <c r="E797" s="23"/>
      <c r="F797" s="193"/>
      <c r="G797" s="193"/>
      <c r="H797" s="23"/>
      <c r="I797" s="23"/>
    </row>
    <row r="798">
      <c r="A798" s="181"/>
      <c r="E798" s="18"/>
      <c r="F798" s="163"/>
      <c r="G798" s="163"/>
      <c r="H798" s="18"/>
      <c r="I798" s="18"/>
    </row>
    <row r="799">
      <c r="A799" s="186"/>
      <c r="E799" s="23"/>
      <c r="F799" s="193"/>
      <c r="G799" s="193"/>
      <c r="H799" s="23"/>
      <c r="I799" s="23"/>
    </row>
    <row r="800">
      <c r="A800" s="181"/>
      <c r="E800" s="18"/>
      <c r="F800" s="163"/>
      <c r="G800" s="163"/>
      <c r="H800" s="18"/>
      <c r="I800" s="18"/>
    </row>
    <row r="801">
      <c r="A801" s="186"/>
      <c r="E801" s="23"/>
      <c r="F801" s="193"/>
      <c r="G801" s="193"/>
      <c r="H801" s="23"/>
      <c r="I801" s="23"/>
    </row>
    <row r="802">
      <c r="A802" s="181"/>
      <c r="E802" s="18"/>
      <c r="F802" s="163"/>
      <c r="G802" s="163"/>
      <c r="H802" s="18"/>
      <c r="I802" s="18"/>
    </row>
    <row r="803">
      <c r="A803" s="186"/>
      <c r="E803" s="23"/>
      <c r="F803" s="193"/>
      <c r="G803" s="193"/>
      <c r="H803" s="23"/>
      <c r="I803" s="23"/>
    </row>
    <row r="804">
      <c r="A804" s="181"/>
      <c r="E804" s="18"/>
      <c r="F804" s="163"/>
      <c r="G804" s="163"/>
      <c r="H804" s="18"/>
      <c r="I804" s="18"/>
    </row>
    <row r="805">
      <c r="A805" s="186"/>
      <c r="E805" s="23"/>
      <c r="F805" s="193"/>
      <c r="G805" s="193"/>
      <c r="H805" s="23"/>
      <c r="I805" s="23"/>
    </row>
    <row r="806">
      <c r="A806" s="181"/>
      <c r="E806" s="18"/>
      <c r="F806" s="163"/>
      <c r="G806" s="163"/>
      <c r="H806" s="18"/>
      <c r="I806" s="18"/>
    </row>
    <row r="807">
      <c r="A807" s="186"/>
      <c r="E807" s="23"/>
      <c r="F807" s="193"/>
      <c r="G807" s="193"/>
      <c r="H807" s="23"/>
      <c r="I807" s="23"/>
    </row>
    <row r="808">
      <c r="A808" s="181"/>
      <c r="E808" s="18"/>
      <c r="F808" s="163"/>
      <c r="G808" s="163"/>
      <c r="H808" s="18"/>
      <c r="I808" s="18"/>
    </row>
    <row r="809">
      <c r="A809" s="186"/>
      <c r="E809" s="23"/>
      <c r="F809" s="193"/>
      <c r="G809" s="193"/>
      <c r="H809" s="23"/>
      <c r="I809" s="23"/>
    </row>
    <row r="810">
      <c r="A810" s="181"/>
      <c r="E810" s="18"/>
      <c r="F810" s="163"/>
      <c r="G810" s="163"/>
      <c r="H810" s="18"/>
      <c r="I810" s="18"/>
    </row>
    <row r="811">
      <c r="A811" s="186"/>
      <c r="E811" s="23"/>
      <c r="F811" s="193"/>
      <c r="G811" s="193"/>
      <c r="H811" s="23"/>
      <c r="I811" s="23"/>
    </row>
    <row r="812">
      <c r="A812" s="181"/>
      <c r="E812" s="18"/>
      <c r="F812" s="163"/>
      <c r="G812" s="163"/>
      <c r="H812" s="18"/>
      <c r="I812" s="18"/>
    </row>
    <row r="813">
      <c r="A813" s="186"/>
      <c r="E813" s="23"/>
      <c r="F813" s="193"/>
      <c r="G813" s="193"/>
      <c r="H813" s="23"/>
      <c r="I813" s="23"/>
    </row>
    <row r="814">
      <c r="A814" s="181"/>
      <c r="E814" s="18"/>
      <c r="F814" s="163"/>
      <c r="G814" s="163"/>
      <c r="H814" s="18"/>
      <c r="I814" s="18"/>
    </row>
    <row r="815">
      <c r="A815" s="186"/>
      <c r="E815" s="23"/>
      <c r="F815" s="193"/>
      <c r="G815" s="193"/>
      <c r="H815" s="23"/>
      <c r="I815" s="23"/>
    </row>
    <row r="816">
      <c r="A816" s="181"/>
      <c r="E816" s="18"/>
      <c r="F816" s="163"/>
      <c r="G816" s="163"/>
      <c r="H816" s="18"/>
      <c r="I816" s="18"/>
    </row>
    <row r="817">
      <c r="A817" s="186"/>
      <c r="E817" s="23"/>
      <c r="F817" s="193"/>
      <c r="G817" s="193"/>
      <c r="H817" s="23"/>
      <c r="I817" s="23"/>
    </row>
    <row r="818">
      <c r="A818" s="181"/>
      <c r="E818" s="18"/>
      <c r="F818" s="163"/>
      <c r="G818" s="163"/>
      <c r="H818" s="18"/>
      <c r="I818" s="18"/>
    </row>
    <row r="819">
      <c r="A819" s="186"/>
      <c r="E819" s="23"/>
      <c r="F819" s="193"/>
      <c r="G819" s="193"/>
      <c r="H819" s="23"/>
      <c r="I819" s="23"/>
    </row>
    <row r="820">
      <c r="A820" s="181"/>
      <c r="E820" s="18"/>
      <c r="F820" s="163"/>
      <c r="G820" s="163"/>
      <c r="H820" s="18"/>
      <c r="I820" s="18"/>
    </row>
    <row r="821">
      <c r="A821" s="186"/>
      <c r="E821" s="23"/>
      <c r="F821" s="193"/>
      <c r="G821" s="193"/>
      <c r="H821" s="23"/>
      <c r="I821" s="23"/>
    </row>
    <row r="822">
      <c r="A822" s="181"/>
      <c r="E822" s="18"/>
      <c r="F822" s="163"/>
      <c r="G822" s="163"/>
      <c r="H822" s="18"/>
      <c r="I822" s="18"/>
    </row>
    <row r="823">
      <c r="A823" s="186"/>
      <c r="E823" s="23"/>
      <c r="F823" s="193"/>
      <c r="G823" s="193"/>
      <c r="H823" s="23"/>
      <c r="I823" s="23"/>
    </row>
    <row r="824">
      <c r="A824" s="181"/>
      <c r="E824" s="18"/>
      <c r="F824" s="163"/>
      <c r="G824" s="163"/>
      <c r="H824" s="18"/>
      <c r="I824" s="18"/>
    </row>
    <row r="825">
      <c r="A825" s="186"/>
      <c r="E825" s="23"/>
      <c r="F825" s="193"/>
      <c r="G825" s="193"/>
      <c r="H825" s="23"/>
      <c r="I825" s="23"/>
    </row>
    <row r="826">
      <c r="A826" s="181"/>
      <c r="E826" s="18"/>
      <c r="F826" s="163"/>
      <c r="G826" s="163"/>
      <c r="H826" s="18"/>
      <c r="I826" s="18"/>
    </row>
    <row r="827">
      <c r="A827" s="186"/>
      <c r="E827" s="23"/>
      <c r="F827" s="193"/>
      <c r="G827" s="193"/>
      <c r="H827" s="23"/>
      <c r="I827" s="23"/>
    </row>
    <row r="828">
      <c r="A828" s="181"/>
      <c r="E828" s="18"/>
      <c r="F828" s="163"/>
      <c r="G828" s="163"/>
      <c r="H828" s="18"/>
      <c r="I828" s="18"/>
    </row>
    <row r="829">
      <c r="A829" s="186"/>
      <c r="E829" s="23"/>
      <c r="F829" s="193"/>
      <c r="G829" s="193"/>
      <c r="H829" s="23"/>
      <c r="I829" s="23"/>
    </row>
    <row r="830">
      <c r="A830" s="181"/>
      <c r="E830" s="18"/>
      <c r="F830" s="163"/>
      <c r="G830" s="163"/>
      <c r="H830" s="18"/>
      <c r="I830" s="18"/>
    </row>
    <row r="831">
      <c r="A831" s="186"/>
      <c r="E831" s="23"/>
      <c r="F831" s="193"/>
      <c r="G831" s="193"/>
      <c r="H831" s="23"/>
      <c r="I831" s="23"/>
    </row>
    <row r="832">
      <c r="A832" s="181"/>
      <c r="E832" s="18"/>
      <c r="F832" s="163"/>
      <c r="G832" s="163"/>
      <c r="H832" s="18"/>
      <c r="I832" s="18"/>
    </row>
    <row r="833">
      <c r="A833" s="186"/>
      <c r="E833" s="23"/>
      <c r="F833" s="193"/>
      <c r="G833" s="193"/>
      <c r="H833" s="23"/>
      <c r="I833" s="23"/>
    </row>
    <row r="834">
      <c r="A834" s="181"/>
      <c r="E834" s="18"/>
      <c r="F834" s="163"/>
      <c r="G834" s="163"/>
      <c r="H834" s="18"/>
      <c r="I834" s="18"/>
    </row>
    <row r="835">
      <c r="A835" s="186"/>
      <c r="E835" s="23"/>
      <c r="F835" s="193"/>
      <c r="G835" s="193"/>
      <c r="H835" s="23"/>
      <c r="I835" s="23"/>
    </row>
    <row r="836">
      <c r="A836" s="181"/>
      <c r="E836" s="18"/>
      <c r="F836" s="163"/>
      <c r="G836" s="163"/>
      <c r="H836" s="18"/>
      <c r="I836" s="18"/>
    </row>
    <row r="837">
      <c r="A837" s="186"/>
      <c r="E837" s="23"/>
      <c r="F837" s="193"/>
      <c r="G837" s="193"/>
      <c r="H837" s="23"/>
      <c r="I837" s="23"/>
    </row>
    <row r="838">
      <c r="A838" s="181"/>
      <c r="E838" s="18"/>
      <c r="F838" s="163"/>
      <c r="G838" s="163"/>
      <c r="H838" s="18"/>
      <c r="I838" s="18"/>
    </row>
    <row r="839">
      <c r="A839" s="186"/>
      <c r="E839" s="23"/>
      <c r="F839" s="193"/>
      <c r="G839" s="193"/>
      <c r="H839" s="23"/>
      <c r="I839" s="23"/>
    </row>
    <row r="840">
      <c r="A840" s="181"/>
      <c r="E840" s="18"/>
      <c r="F840" s="163"/>
      <c r="G840" s="163"/>
      <c r="H840" s="18"/>
      <c r="I840" s="18"/>
    </row>
    <row r="841">
      <c r="A841" s="186"/>
      <c r="E841" s="23"/>
      <c r="F841" s="193"/>
      <c r="G841" s="193"/>
      <c r="H841" s="23"/>
      <c r="I841" s="23"/>
    </row>
    <row r="842">
      <c r="A842" s="181"/>
      <c r="E842" s="18"/>
      <c r="F842" s="163"/>
      <c r="G842" s="163"/>
      <c r="H842" s="18"/>
      <c r="I842" s="18"/>
    </row>
    <row r="843">
      <c r="A843" s="186"/>
      <c r="E843" s="23"/>
      <c r="F843" s="193"/>
      <c r="G843" s="193"/>
      <c r="H843" s="23"/>
      <c r="I843" s="23"/>
    </row>
    <row r="844">
      <c r="A844" s="181"/>
      <c r="E844" s="18"/>
      <c r="F844" s="163"/>
      <c r="G844" s="163"/>
      <c r="H844" s="18"/>
      <c r="I844" s="18"/>
    </row>
    <row r="845">
      <c r="A845" s="186"/>
      <c r="E845" s="23"/>
      <c r="F845" s="193"/>
      <c r="G845" s="193"/>
      <c r="H845" s="23"/>
      <c r="I845" s="23"/>
    </row>
    <row r="846">
      <c r="A846" s="181"/>
      <c r="E846" s="18"/>
      <c r="F846" s="163"/>
      <c r="G846" s="163"/>
      <c r="H846" s="18"/>
      <c r="I846" s="18"/>
    </row>
    <row r="847">
      <c r="A847" s="186"/>
      <c r="E847" s="23"/>
      <c r="F847" s="193"/>
      <c r="G847" s="193"/>
      <c r="H847" s="23"/>
      <c r="I847" s="23"/>
    </row>
    <row r="848">
      <c r="A848" s="181"/>
      <c r="E848" s="18"/>
      <c r="F848" s="163"/>
      <c r="G848" s="163"/>
      <c r="H848" s="18"/>
      <c r="I848" s="18"/>
    </row>
    <row r="849">
      <c r="A849" s="186"/>
      <c r="E849" s="23"/>
      <c r="F849" s="193"/>
      <c r="G849" s="193"/>
      <c r="H849" s="23"/>
      <c r="I849" s="23"/>
    </row>
    <row r="850">
      <c r="A850" s="181"/>
      <c r="E850" s="18"/>
      <c r="F850" s="163"/>
      <c r="G850" s="163"/>
      <c r="H850" s="18"/>
      <c r="I850" s="18"/>
    </row>
    <row r="851">
      <c r="A851" s="186"/>
      <c r="E851" s="23"/>
      <c r="F851" s="193"/>
      <c r="G851" s="193"/>
      <c r="H851" s="23"/>
      <c r="I851" s="23"/>
    </row>
    <row r="852">
      <c r="A852" s="181"/>
      <c r="E852" s="18"/>
      <c r="F852" s="163"/>
      <c r="G852" s="163"/>
      <c r="H852" s="18"/>
      <c r="I852" s="18"/>
    </row>
    <row r="853">
      <c r="A853" s="186"/>
      <c r="E853" s="23"/>
      <c r="F853" s="193"/>
      <c r="G853" s="193"/>
      <c r="H853" s="23"/>
      <c r="I853" s="23"/>
    </row>
    <row r="854">
      <c r="A854" s="181"/>
      <c r="E854" s="18"/>
      <c r="F854" s="163"/>
      <c r="G854" s="163"/>
      <c r="H854" s="18"/>
      <c r="I854" s="18"/>
    </row>
    <row r="855">
      <c r="A855" s="186"/>
      <c r="E855" s="23"/>
      <c r="F855" s="193"/>
      <c r="G855" s="193"/>
      <c r="H855" s="23"/>
      <c r="I855" s="23"/>
    </row>
    <row r="856">
      <c r="A856" s="181"/>
      <c r="E856" s="18"/>
      <c r="F856" s="163"/>
      <c r="G856" s="163"/>
      <c r="H856" s="18"/>
      <c r="I856" s="18"/>
    </row>
    <row r="857">
      <c r="A857" s="186"/>
      <c r="E857" s="23"/>
      <c r="F857" s="193"/>
      <c r="G857" s="193"/>
      <c r="H857" s="23"/>
      <c r="I857" s="23"/>
    </row>
    <row r="858">
      <c r="A858" s="181"/>
      <c r="E858" s="18"/>
      <c r="F858" s="163"/>
      <c r="G858" s="163"/>
      <c r="H858" s="18"/>
      <c r="I858" s="18"/>
    </row>
    <row r="859">
      <c r="A859" s="186"/>
      <c r="E859" s="23"/>
      <c r="F859" s="193"/>
      <c r="G859" s="193"/>
      <c r="H859" s="23"/>
      <c r="I859" s="23"/>
    </row>
    <row r="860">
      <c r="A860" s="181"/>
      <c r="E860" s="18"/>
      <c r="F860" s="163"/>
      <c r="G860" s="163"/>
      <c r="H860" s="18"/>
      <c r="I860" s="18"/>
    </row>
    <row r="861">
      <c r="A861" s="186"/>
      <c r="E861" s="23"/>
      <c r="F861" s="193"/>
      <c r="G861" s="193"/>
      <c r="H861" s="23"/>
      <c r="I861" s="23"/>
    </row>
    <row r="862">
      <c r="A862" s="181"/>
      <c r="E862" s="18"/>
      <c r="F862" s="163"/>
      <c r="G862" s="163"/>
      <c r="H862" s="18"/>
      <c r="I862" s="18"/>
    </row>
    <row r="863">
      <c r="A863" s="186"/>
      <c r="E863" s="23"/>
      <c r="F863" s="193"/>
      <c r="G863" s="193"/>
      <c r="H863" s="23"/>
      <c r="I863" s="23"/>
    </row>
    <row r="864">
      <c r="A864" s="181"/>
      <c r="E864" s="18"/>
      <c r="F864" s="163"/>
      <c r="G864" s="163"/>
      <c r="H864" s="18"/>
      <c r="I864" s="18"/>
    </row>
    <row r="865">
      <c r="A865" s="186"/>
      <c r="E865" s="23"/>
      <c r="F865" s="193"/>
      <c r="G865" s="193"/>
      <c r="H865" s="23"/>
      <c r="I865" s="23"/>
    </row>
    <row r="866">
      <c r="A866" s="181"/>
      <c r="E866" s="18"/>
      <c r="F866" s="163"/>
      <c r="G866" s="163"/>
      <c r="H866" s="18"/>
      <c r="I866" s="18"/>
    </row>
    <row r="867">
      <c r="A867" s="186"/>
      <c r="E867" s="23"/>
      <c r="F867" s="193"/>
      <c r="G867" s="193"/>
      <c r="H867" s="23"/>
      <c r="I867" s="23"/>
    </row>
    <row r="868">
      <c r="A868" s="181"/>
      <c r="E868" s="18"/>
      <c r="F868" s="163"/>
      <c r="G868" s="163"/>
      <c r="H868" s="18"/>
      <c r="I868" s="18"/>
    </row>
    <row r="869">
      <c r="A869" s="186"/>
      <c r="E869" s="23"/>
      <c r="F869" s="193"/>
      <c r="G869" s="193"/>
      <c r="H869" s="23"/>
      <c r="I869" s="23"/>
    </row>
    <row r="870">
      <c r="A870" s="181"/>
      <c r="E870" s="18"/>
      <c r="F870" s="163"/>
      <c r="G870" s="163"/>
      <c r="H870" s="18"/>
      <c r="I870" s="18"/>
    </row>
    <row r="871">
      <c r="A871" s="186"/>
      <c r="E871" s="23"/>
      <c r="F871" s="193"/>
      <c r="G871" s="193"/>
      <c r="H871" s="23"/>
      <c r="I871" s="23"/>
    </row>
    <row r="872">
      <c r="A872" s="181"/>
      <c r="E872" s="18"/>
      <c r="F872" s="163"/>
      <c r="G872" s="163"/>
      <c r="H872" s="18"/>
      <c r="I872" s="18"/>
    </row>
    <row r="873">
      <c r="A873" s="186"/>
      <c r="E873" s="23"/>
      <c r="F873" s="193"/>
      <c r="G873" s="193"/>
      <c r="H873" s="23"/>
      <c r="I873" s="23"/>
    </row>
    <row r="874">
      <c r="A874" s="181"/>
      <c r="E874" s="18"/>
      <c r="F874" s="163"/>
      <c r="G874" s="163"/>
      <c r="H874" s="18"/>
      <c r="I874" s="18"/>
    </row>
    <row r="875">
      <c r="A875" s="186"/>
      <c r="E875" s="23"/>
      <c r="F875" s="193"/>
      <c r="G875" s="193"/>
      <c r="H875" s="23"/>
      <c r="I875" s="23"/>
    </row>
    <row r="876">
      <c r="A876" s="181"/>
      <c r="E876" s="18"/>
      <c r="F876" s="163"/>
      <c r="G876" s="163"/>
      <c r="H876" s="18"/>
      <c r="I876" s="18"/>
    </row>
    <row r="877">
      <c r="A877" s="186"/>
      <c r="E877" s="23"/>
      <c r="F877" s="193"/>
      <c r="G877" s="193"/>
      <c r="H877" s="23"/>
      <c r="I877" s="23"/>
    </row>
    <row r="878">
      <c r="A878" s="181"/>
      <c r="E878" s="18"/>
      <c r="F878" s="163"/>
      <c r="G878" s="163"/>
      <c r="H878" s="18"/>
      <c r="I878" s="18"/>
    </row>
    <row r="879">
      <c r="A879" s="186"/>
      <c r="E879" s="23"/>
      <c r="F879" s="193"/>
      <c r="G879" s="193"/>
      <c r="H879" s="23"/>
      <c r="I879" s="23"/>
    </row>
    <row r="880">
      <c r="A880" s="181"/>
      <c r="E880" s="18"/>
      <c r="F880" s="163"/>
      <c r="G880" s="163"/>
      <c r="H880" s="18"/>
      <c r="I880" s="18"/>
    </row>
    <row r="881">
      <c r="A881" s="186"/>
      <c r="E881" s="23"/>
      <c r="F881" s="193"/>
      <c r="G881" s="193"/>
      <c r="H881" s="23"/>
      <c r="I881" s="23"/>
    </row>
    <row r="882">
      <c r="A882" s="181"/>
      <c r="E882" s="18"/>
      <c r="F882" s="163"/>
      <c r="G882" s="163"/>
      <c r="H882" s="18"/>
      <c r="I882" s="18"/>
    </row>
    <row r="883">
      <c r="A883" s="186"/>
      <c r="E883" s="23"/>
      <c r="F883" s="193"/>
      <c r="G883" s="193"/>
      <c r="H883" s="23"/>
      <c r="I883" s="23"/>
    </row>
    <row r="884">
      <c r="A884" s="181"/>
      <c r="E884" s="18"/>
      <c r="F884" s="163"/>
      <c r="G884" s="163"/>
      <c r="H884" s="18"/>
      <c r="I884" s="18"/>
    </row>
    <row r="885">
      <c r="A885" s="186"/>
      <c r="E885" s="23"/>
      <c r="F885" s="193"/>
      <c r="G885" s="193"/>
      <c r="H885" s="23"/>
      <c r="I885" s="23"/>
    </row>
    <row r="886">
      <c r="A886" s="181"/>
      <c r="E886" s="18"/>
      <c r="F886" s="163"/>
      <c r="G886" s="163"/>
      <c r="H886" s="18"/>
      <c r="I886" s="18"/>
    </row>
    <row r="887">
      <c r="A887" s="186"/>
      <c r="E887" s="23"/>
      <c r="F887" s="193"/>
      <c r="G887" s="193"/>
      <c r="H887" s="23"/>
      <c r="I887" s="23"/>
    </row>
    <row r="888">
      <c r="A888" s="181"/>
      <c r="E888" s="18"/>
      <c r="F888" s="163"/>
      <c r="G888" s="163"/>
      <c r="H888" s="18"/>
      <c r="I888" s="18"/>
    </row>
    <row r="889">
      <c r="A889" s="186"/>
      <c r="E889" s="23"/>
      <c r="F889" s="193"/>
      <c r="G889" s="193"/>
      <c r="H889" s="23"/>
      <c r="I889" s="23"/>
    </row>
    <row r="890">
      <c r="A890" s="181"/>
      <c r="E890" s="18"/>
      <c r="F890" s="163"/>
      <c r="G890" s="163"/>
      <c r="H890" s="18"/>
      <c r="I890" s="18"/>
    </row>
    <row r="891">
      <c r="A891" s="186"/>
      <c r="E891" s="23"/>
      <c r="F891" s="193"/>
      <c r="G891" s="193"/>
      <c r="H891" s="23"/>
      <c r="I891" s="23"/>
    </row>
    <row r="892">
      <c r="A892" s="181"/>
      <c r="E892" s="18"/>
      <c r="F892" s="163"/>
      <c r="G892" s="163"/>
      <c r="H892" s="18"/>
      <c r="I892" s="18"/>
    </row>
    <row r="893">
      <c r="A893" s="186"/>
      <c r="E893" s="23"/>
      <c r="F893" s="193"/>
      <c r="G893" s="193"/>
      <c r="H893" s="23"/>
      <c r="I893" s="23"/>
    </row>
    <row r="894">
      <c r="A894" s="181"/>
      <c r="E894" s="18"/>
      <c r="F894" s="163"/>
      <c r="G894" s="163"/>
      <c r="H894" s="18"/>
      <c r="I894" s="18"/>
    </row>
    <row r="895">
      <c r="A895" s="186"/>
      <c r="E895" s="23"/>
      <c r="F895" s="193"/>
      <c r="G895" s="193"/>
      <c r="H895" s="23"/>
      <c r="I895" s="23"/>
    </row>
    <row r="896">
      <c r="A896" s="181"/>
      <c r="E896" s="18"/>
      <c r="F896" s="163"/>
      <c r="G896" s="163"/>
      <c r="H896" s="18"/>
      <c r="I896" s="18"/>
    </row>
    <row r="897">
      <c r="A897" s="186"/>
      <c r="E897" s="23"/>
      <c r="F897" s="193"/>
      <c r="G897" s="193"/>
      <c r="H897" s="23"/>
      <c r="I897" s="23"/>
    </row>
    <row r="898">
      <c r="A898" s="181"/>
      <c r="E898" s="18"/>
      <c r="F898" s="163"/>
      <c r="G898" s="163"/>
      <c r="H898" s="18"/>
      <c r="I898" s="18"/>
    </row>
    <row r="899">
      <c r="A899" s="186"/>
      <c r="E899" s="23"/>
      <c r="F899" s="193"/>
      <c r="G899" s="193"/>
      <c r="H899" s="23"/>
      <c r="I899" s="23"/>
    </row>
    <row r="900">
      <c r="A900" s="181"/>
      <c r="E900" s="18"/>
      <c r="F900" s="163"/>
      <c r="G900" s="163"/>
      <c r="H900" s="18"/>
      <c r="I900" s="18"/>
    </row>
    <row r="901">
      <c r="A901" s="186"/>
      <c r="E901" s="23"/>
      <c r="F901" s="193"/>
      <c r="G901" s="193"/>
      <c r="H901" s="23"/>
      <c r="I901" s="23"/>
    </row>
    <row r="902">
      <c r="A902" s="181"/>
      <c r="E902" s="18"/>
      <c r="F902" s="163"/>
      <c r="G902" s="163"/>
      <c r="H902" s="18"/>
      <c r="I902" s="18"/>
    </row>
    <row r="903">
      <c r="A903" s="186"/>
      <c r="E903" s="23"/>
      <c r="F903" s="193"/>
      <c r="G903" s="193"/>
      <c r="H903" s="23"/>
      <c r="I903" s="23"/>
    </row>
    <row r="904">
      <c r="A904" s="181"/>
      <c r="E904" s="18"/>
      <c r="F904" s="163"/>
      <c r="G904" s="163"/>
      <c r="H904" s="18"/>
      <c r="I904" s="18"/>
    </row>
    <row r="905">
      <c r="A905" s="186"/>
      <c r="E905" s="23"/>
      <c r="F905" s="193"/>
      <c r="G905" s="193"/>
      <c r="H905" s="23"/>
      <c r="I905" s="23"/>
    </row>
    <row r="906">
      <c r="A906" s="181"/>
      <c r="E906" s="18"/>
      <c r="F906" s="163"/>
      <c r="G906" s="163"/>
      <c r="H906" s="18"/>
      <c r="I906" s="18"/>
    </row>
    <row r="907">
      <c r="A907" s="186"/>
      <c r="E907" s="23"/>
      <c r="F907" s="193"/>
      <c r="G907" s="193"/>
      <c r="H907" s="23"/>
      <c r="I907" s="23"/>
    </row>
    <row r="908">
      <c r="A908" s="181"/>
      <c r="E908" s="18"/>
      <c r="F908" s="163"/>
      <c r="G908" s="163"/>
      <c r="H908" s="18"/>
      <c r="I908" s="18"/>
    </row>
    <row r="909">
      <c r="A909" s="186"/>
      <c r="E909" s="23"/>
      <c r="F909" s="193"/>
      <c r="G909" s="193"/>
      <c r="H909" s="23"/>
      <c r="I909" s="23"/>
    </row>
    <row r="910">
      <c r="A910" s="181"/>
      <c r="E910" s="18"/>
      <c r="F910" s="163"/>
      <c r="G910" s="163"/>
      <c r="H910" s="18"/>
      <c r="I910" s="18"/>
    </row>
    <row r="911">
      <c r="A911" s="186"/>
      <c r="E911" s="23"/>
      <c r="F911" s="193"/>
      <c r="G911" s="193"/>
      <c r="H911" s="23"/>
      <c r="I911" s="23"/>
    </row>
    <row r="912">
      <c r="A912" s="181"/>
      <c r="E912" s="18"/>
      <c r="F912" s="163"/>
      <c r="G912" s="163"/>
      <c r="H912" s="18"/>
      <c r="I912" s="18"/>
    </row>
    <row r="913">
      <c r="A913" s="186"/>
      <c r="E913" s="23"/>
      <c r="F913" s="193"/>
      <c r="G913" s="193"/>
      <c r="H913" s="23"/>
      <c r="I913" s="23"/>
    </row>
    <row r="914">
      <c r="A914" s="181"/>
      <c r="E914" s="18"/>
      <c r="F914" s="163"/>
      <c r="G914" s="163"/>
      <c r="H914" s="18"/>
      <c r="I914" s="18"/>
    </row>
    <row r="915">
      <c r="A915" s="186"/>
      <c r="E915" s="23"/>
      <c r="F915" s="193"/>
      <c r="G915" s="193"/>
      <c r="H915" s="23"/>
      <c r="I915" s="23"/>
    </row>
    <row r="916">
      <c r="A916" s="181"/>
      <c r="E916" s="18"/>
      <c r="F916" s="163"/>
      <c r="G916" s="163"/>
      <c r="H916" s="18"/>
      <c r="I916" s="18"/>
    </row>
    <row r="917">
      <c r="A917" s="186"/>
      <c r="E917" s="23"/>
      <c r="F917" s="193"/>
      <c r="G917" s="193"/>
      <c r="H917" s="23"/>
      <c r="I917" s="23"/>
    </row>
    <row r="918">
      <c r="A918" s="181"/>
      <c r="E918" s="18"/>
      <c r="F918" s="163"/>
      <c r="G918" s="163"/>
      <c r="H918" s="18"/>
      <c r="I918" s="18"/>
    </row>
    <row r="919">
      <c r="A919" s="186"/>
      <c r="E919" s="23"/>
      <c r="F919" s="193"/>
      <c r="G919" s="193"/>
      <c r="H919" s="23"/>
      <c r="I919" s="23"/>
    </row>
    <row r="920">
      <c r="A920" s="181"/>
      <c r="E920" s="18"/>
      <c r="F920" s="163"/>
      <c r="G920" s="163"/>
      <c r="H920" s="18"/>
      <c r="I920" s="18"/>
    </row>
    <row r="921">
      <c r="A921" s="186"/>
      <c r="E921" s="23"/>
      <c r="F921" s="193"/>
      <c r="G921" s="193"/>
      <c r="H921" s="23"/>
      <c r="I921" s="23"/>
    </row>
    <row r="922">
      <c r="A922" s="181"/>
      <c r="E922" s="18"/>
      <c r="F922" s="163"/>
      <c r="G922" s="163"/>
      <c r="H922" s="18"/>
      <c r="I922" s="18"/>
    </row>
    <row r="923">
      <c r="A923" s="186"/>
      <c r="E923" s="23"/>
      <c r="F923" s="193"/>
      <c r="G923" s="193"/>
      <c r="H923" s="23"/>
      <c r="I923" s="23"/>
    </row>
    <row r="924">
      <c r="A924" s="181"/>
      <c r="E924" s="18"/>
      <c r="F924" s="163"/>
      <c r="G924" s="163"/>
      <c r="H924" s="18"/>
      <c r="I924" s="18"/>
    </row>
    <row r="925">
      <c r="A925" s="186"/>
      <c r="E925" s="23"/>
      <c r="F925" s="193"/>
      <c r="G925" s="193"/>
      <c r="H925" s="23"/>
      <c r="I925" s="23"/>
    </row>
    <row r="926">
      <c r="A926" s="181"/>
      <c r="E926" s="18"/>
      <c r="F926" s="163"/>
      <c r="G926" s="163"/>
      <c r="H926" s="18"/>
      <c r="I926" s="18"/>
    </row>
    <row r="927">
      <c r="A927" s="186"/>
      <c r="E927" s="23"/>
      <c r="F927" s="193"/>
      <c r="G927" s="193"/>
      <c r="H927" s="23"/>
      <c r="I927" s="23"/>
    </row>
    <row r="928">
      <c r="A928" s="181"/>
      <c r="E928" s="18"/>
      <c r="F928" s="163"/>
      <c r="G928" s="163"/>
      <c r="H928" s="18"/>
      <c r="I928" s="18"/>
    </row>
    <row r="929">
      <c r="A929" s="186"/>
      <c r="E929" s="23"/>
      <c r="F929" s="193"/>
      <c r="G929" s="193"/>
      <c r="H929" s="23"/>
      <c r="I929" s="23"/>
    </row>
    <row r="930">
      <c r="A930" s="181"/>
      <c r="E930" s="18"/>
      <c r="F930" s="163"/>
      <c r="G930" s="163"/>
      <c r="H930" s="18"/>
      <c r="I930" s="18"/>
    </row>
  </sheetData>
  <autoFilter ref="$A$1:$I$100">
    <sortState ref="A1:I100">
      <sortCondition ref="E1:E100"/>
    </sortState>
  </autoFilter>
  <dataValidations>
    <dataValidation type="list" allowBlank="1" showErrorMessage="1" sqref="C2:C99">
      <formula1>"عام,ريض,فيز,كهع,مدن,قوى,كهق,كهت,كهح,UNI,EMP,CCE,EPE"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8.25"/>
    <col customWidth="1" min="2" max="2" width="11.5"/>
    <col customWidth="1" min="3" max="3" width="10.88"/>
    <col customWidth="1" min="4" max="4" width="7.75"/>
    <col customWidth="1" min="5" max="5" width="9.38"/>
    <col customWidth="1" min="6" max="6" width="13.75"/>
    <col customWidth="1" min="7" max="7" width="7.13"/>
    <col customWidth="1" min="8" max="8" width="12.0"/>
    <col customWidth="1" min="9" max="9" width="6.25"/>
    <col customWidth="1" min="10" max="10" width="10.5"/>
    <col customWidth="1" min="11" max="11" width="5.25"/>
    <col customWidth="1" min="12" max="12" width="14.38"/>
    <col customWidth="1" min="13" max="13" width="5.0"/>
    <col customWidth="1" min="14" max="14" width="14.38"/>
    <col customWidth="1" min="15" max="16" width="5.0"/>
    <col customWidth="1" min="17" max="21" width="5.5"/>
    <col customWidth="1" min="22" max="22" width="1.88"/>
  </cols>
  <sheetData>
    <row r="1">
      <c r="A1" s="11" t="s">
        <v>334</v>
      </c>
      <c r="B1" s="11" t="s">
        <v>335</v>
      </c>
      <c r="F1" s="110">
        <v>1.0</v>
      </c>
      <c r="G1" s="49" t="s">
        <v>336</v>
      </c>
      <c r="L1" s="44">
        <f>COUNTIF(C7:V29,1)</f>
        <v>4</v>
      </c>
    </row>
    <row r="2">
      <c r="F2" s="111" t="s">
        <v>337</v>
      </c>
      <c r="G2" s="49" t="s">
        <v>338</v>
      </c>
      <c r="L2" s="112">
        <f>COUNTIF(D7:V29,2)</f>
        <v>4</v>
      </c>
    </row>
    <row r="4">
      <c r="F4" s="11" t="s">
        <v>339</v>
      </c>
    </row>
    <row r="5"/>
    <row r="6"/>
    <row r="7"/>
    <row r="8"/>
    <row r="9"/>
    <row r="10"/>
    <row r="11"/>
    <row r="12"/>
    <row r="13"/>
    <row r="14"/>
    <row r="15"/>
    <row r="16"/>
    <row r="17"/>
    <row r="30">
      <c r="A30" s="44"/>
      <c r="B30" s="44"/>
      <c r="C30" s="44" t="s">
        <v>304</v>
      </c>
      <c r="D30" s="44" t="s">
        <v>341</v>
      </c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</row>
    <row r="31">
      <c r="A31" s="44"/>
      <c r="B31" s="44"/>
      <c r="C31" s="44" t="s">
        <v>330</v>
      </c>
      <c r="D31" s="44"/>
      <c r="E31" s="44" t="s">
        <v>325</v>
      </c>
      <c r="F31" s="44"/>
      <c r="G31" s="44" t="s">
        <v>329</v>
      </c>
      <c r="H31" s="44"/>
      <c r="I31" s="44" t="s">
        <v>327</v>
      </c>
      <c r="J31" s="44"/>
      <c r="K31" s="44" t="s">
        <v>331</v>
      </c>
      <c r="L31" s="44"/>
      <c r="M31" s="44" t="s">
        <v>326</v>
      </c>
      <c r="N31" s="44"/>
      <c r="O31" s="44" t="s">
        <v>322</v>
      </c>
      <c r="P31" s="44"/>
      <c r="Q31" s="44" t="s">
        <v>328</v>
      </c>
      <c r="R31" s="44"/>
      <c r="S31" s="44" t="s">
        <v>320</v>
      </c>
      <c r="T31" s="44"/>
    </row>
    <row r="32">
      <c r="A32" s="44" t="s">
        <v>300</v>
      </c>
      <c r="B32" s="44" t="s">
        <v>301</v>
      </c>
      <c r="C32" s="44" t="s">
        <v>340</v>
      </c>
      <c r="D32" s="44" t="s">
        <v>342</v>
      </c>
      <c r="E32" s="44" t="s">
        <v>340</v>
      </c>
      <c r="F32" s="44" t="s">
        <v>342</v>
      </c>
      <c r="G32" s="44" t="s">
        <v>340</v>
      </c>
      <c r="H32" s="44" t="s">
        <v>342</v>
      </c>
      <c r="I32" s="44" t="s">
        <v>340</v>
      </c>
      <c r="J32" s="44" t="s">
        <v>342</v>
      </c>
      <c r="K32" s="44" t="s">
        <v>340</v>
      </c>
      <c r="L32" s="44" t="s">
        <v>342</v>
      </c>
      <c r="M32" s="44" t="s">
        <v>340</v>
      </c>
      <c r="N32" s="44" t="s">
        <v>342</v>
      </c>
      <c r="O32" s="44" t="s">
        <v>340</v>
      </c>
      <c r="P32" s="44" t="s">
        <v>342</v>
      </c>
      <c r="Q32" s="44" t="s">
        <v>340</v>
      </c>
      <c r="R32" s="44" t="s">
        <v>342</v>
      </c>
      <c r="S32" s="44" t="s">
        <v>340</v>
      </c>
      <c r="T32" s="44" t="s">
        <v>342</v>
      </c>
    </row>
    <row r="33">
      <c r="A33" s="44" t="s">
        <v>318</v>
      </c>
      <c r="B33" s="44">
        <v>1.0</v>
      </c>
      <c r="C33" s="44">
        <v>1.0</v>
      </c>
      <c r="D33" s="44" t="s">
        <v>234</v>
      </c>
      <c r="E33" s="44">
        <v>1.0</v>
      </c>
      <c r="F33" s="44" t="s">
        <v>249</v>
      </c>
      <c r="G33" s="44"/>
      <c r="H33" s="44"/>
      <c r="I33" s="44">
        <v>1.0</v>
      </c>
      <c r="J33" s="44" t="s">
        <v>177</v>
      </c>
      <c r="K33" s="44"/>
      <c r="L33" s="44"/>
      <c r="M33" s="44">
        <v>1.0</v>
      </c>
      <c r="N33" s="44" t="s">
        <v>239</v>
      </c>
      <c r="O33" s="44"/>
      <c r="P33" s="44"/>
      <c r="Q33" s="44">
        <v>1.0</v>
      </c>
      <c r="R33" s="44" t="s">
        <v>183</v>
      </c>
      <c r="S33" s="44"/>
      <c r="T33" s="44"/>
    </row>
    <row r="34">
      <c r="A34" s="44"/>
      <c r="B34" s="44">
        <v>2.0</v>
      </c>
      <c r="C34" s="44">
        <v>1.0</v>
      </c>
      <c r="D34" s="44" t="s">
        <v>284</v>
      </c>
      <c r="E34" s="44">
        <v>1.0</v>
      </c>
      <c r="F34" s="44" t="s">
        <v>224</v>
      </c>
      <c r="G34" s="44">
        <v>1.0</v>
      </c>
      <c r="H34" s="44" t="s">
        <v>180</v>
      </c>
      <c r="I34" s="44">
        <v>1.0</v>
      </c>
      <c r="J34" s="44" t="s">
        <v>204</v>
      </c>
      <c r="K34" s="44">
        <v>1.0</v>
      </c>
      <c r="L34" s="44" t="s">
        <v>239</v>
      </c>
      <c r="M34" s="44">
        <v>1.0</v>
      </c>
      <c r="N34" s="44" t="s">
        <v>286</v>
      </c>
      <c r="O34" s="44"/>
      <c r="P34" s="44"/>
      <c r="Q34" s="44"/>
      <c r="R34" s="44"/>
      <c r="S34" s="44"/>
      <c r="T34" s="44"/>
    </row>
    <row r="35">
      <c r="A35" s="44"/>
      <c r="B35" s="44">
        <v>3.0</v>
      </c>
      <c r="C35" s="44"/>
      <c r="D35" s="44"/>
      <c r="E35" s="44"/>
      <c r="F35" s="44"/>
      <c r="G35" s="44"/>
      <c r="H35" s="44"/>
      <c r="I35" s="44"/>
      <c r="J35" s="44"/>
      <c r="K35" s="44">
        <v>1.0</v>
      </c>
      <c r="L35" s="44" t="s">
        <v>172</v>
      </c>
      <c r="M35" s="44">
        <v>1.0</v>
      </c>
      <c r="N35" s="44" t="s">
        <v>242</v>
      </c>
      <c r="O35" s="44"/>
      <c r="P35" s="44"/>
      <c r="Q35" s="44">
        <v>1.0</v>
      </c>
      <c r="R35" s="44" t="s">
        <v>186</v>
      </c>
      <c r="S35" s="44">
        <v>1.0</v>
      </c>
      <c r="T35" s="44" t="s">
        <v>227</v>
      </c>
    </row>
    <row r="36">
      <c r="A36" s="44"/>
      <c r="B36" s="44">
        <v>4.0</v>
      </c>
      <c r="C36" s="44">
        <v>1.0</v>
      </c>
      <c r="D36" s="44" t="s">
        <v>253</v>
      </c>
      <c r="E36" s="44"/>
      <c r="F36" s="44"/>
      <c r="G36" s="44"/>
      <c r="H36" s="44"/>
      <c r="I36" s="44"/>
      <c r="J36" s="44"/>
      <c r="K36" s="44"/>
      <c r="L36" s="44"/>
      <c r="M36" s="44">
        <v>1.0</v>
      </c>
      <c r="N36" s="44" t="s">
        <v>294</v>
      </c>
      <c r="O36" s="44"/>
      <c r="P36" s="44"/>
      <c r="Q36" s="44">
        <v>1.0</v>
      </c>
      <c r="R36" s="44" t="s">
        <v>172</v>
      </c>
      <c r="S36" s="44">
        <v>1.0</v>
      </c>
      <c r="T36" s="44" t="s">
        <v>227</v>
      </c>
    </row>
    <row r="37">
      <c r="A37" s="44" t="s">
        <v>321</v>
      </c>
      <c r="B37" s="44">
        <v>1.0</v>
      </c>
      <c r="C37" s="44">
        <v>1.0</v>
      </c>
      <c r="D37" s="44" t="s">
        <v>245</v>
      </c>
      <c r="E37" s="44">
        <v>1.0</v>
      </c>
      <c r="F37" s="44" t="s">
        <v>293</v>
      </c>
      <c r="G37" s="44">
        <v>1.0</v>
      </c>
      <c r="H37" s="44" t="s">
        <v>232</v>
      </c>
      <c r="I37" s="44">
        <v>1.0</v>
      </c>
      <c r="J37" s="44" t="s">
        <v>192</v>
      </c>
      <c r="K37" s="44">
        <v>1.0</v>
      </c>
      <c r="L37" s="44" t="s">
        <v>255</v>
      </c>
      <c r="M37" s="44">
        <v>1.0</v>
      </c>
      <c r="N37" s="44" t="s">
        <v>258</v>
      </c>
      <c r="O37" s="44">
        <v>1.0</v>
      </c>
      <c r="P37" s="44" t="s">
        <v>210</v>
      </c>
      <c r="Q37" s="44">
        <v>1.0</v>
      </c>
      <c r="R37" s="44" t="s">
        <v>192</v>
      </c>
      <c r="S37" s="44">
        <v>1.0</v>
      </c>
      <c r="T37" s="44" t="s">
        <v>180</v>
      </c>
    </row>
    <row r="38">
      <c r="A38" s="44"/>
      <c r="B38" s="44">
        <v>2.0</v>
      </c>
      <c r="C38" s="44"/>
      <c r="D38" s="44"/>
      <c r="E38" s="44">
        <v>1.0</v>
      </c>
      <c r="F38" s="44" t="s">
        <v>227</v>
      </c>
      <c r="G38" s="44">
        <v>1.0</v>
      </c>
      <c r="H38" s="44" t="s">
        <v>207</v>
      </c>
      <c r="I38" s="44">
        <v>1.0</v>
      </c>
      <c r="J38" s="44" t="s">
        <v>192</v>
      </c>
      <c r="K38" s="44">
        <v>1.0</v>
      </c>
      <c r="L38" s="44" t="s">
        <v>266</v>
      </c>
      <c r="M38" s="44">
        <v>1.0</v>
      </c>
      <c r="N38" s="44" t="s">
        <v>238</v>
      </c>
      <c r="O38" s="44">
        <v>1.0</v>
      </c>
      <c r="P38" s="44" t="s">
        <v>274</v>
      </c>
      <c r="Q38" s="44">
        <v>1.0</v>
      </c>
      <c r="R38" s="44" t="s">
        <v>293</v>
      </c>
      <c r="S38" s="44"/>
      <c r="T38" s="44"/>
    </row>
    <row r="39">
      <c r="A39" s="44"/>
      <c r="B39" s="44">
        <v>3.0</v>
      </c>
      <c r="C39" s="44"/>
      <c r="D39" s="44"/>
      <c r="E39" s="44">
        <v>1.0</v>
      </c>
      <c r="F39" s="44" t="s">
        <v>247</v>
      </c>
      <c r="G39" s="44">
        <v>1.0</v>
      </c>
      <c r="H39" s="44" t="s">
        <v>183</v>
      </c>
      <c r="I39" s="44">
        <v>1.0</v>
      </c>
      <c r="J39" s="44" t="s">
        <v>172</v>
      </c>
      <c r="K39" s="44">
        <v>1.0</v>
      </c>
      <c r="L39" s="44" t="s">
        <v>266</v>
      </c>
      <c r="M39" s="44">
        <v>1.0</v>
      </c>
      <c r="N39" s="44" t="s">
        <v>291</v>
      </c>
      <c r="O39" s="44">
        <v>1.0</v>
      </c>
      <c r="P39" s="44" t="s">
        <v>279</v>
      </c>
      <c r="Q39" s="44"/>
      <c r="R39" s="44"/>
      <c r="S39" s="44"/>
      <c r="T39" s="44"/>
    </row>
    <row r="40">
      <c r="A40" s="44"/>
      <c r="B40" s="44">
        <v>4.0</v>
      </c>
      <c r="C40" s="44">
        <v>1.0</v>
      </c>
      <c r="D40" s="44" t="s">
        <v>295</v>
      </c>
      <c r="E40" s="44">
        <v>1.0</v>
      </c>
      <c r="F40" s="44" t="s">
        <v>229</v>
      </c>
      <c r="G40" s="44"/>
      <c r="H40" s="44"/>
      <c r="I40" s="44"/>
      <c r="J40" s="44"/>
      <c r="K40" s="44"/>
      <c r="L40" s="44"/>
      <c r="M40" s="44">
        <v>1.0</v>
      </c>
      <c r="N40" s="44" t="s">
        <v>265</v>
      </c>
      <c r="O40" s="44"/>
      <c r="P40" s="44"/>
      <c r="Q40" s="44"/>
      <c r="R40" s="44"/>
      <c r="S40" s="44"/>
      <c r="T40" s="44"/>
    </row>
    <row r="41">
      <c r="A41" s="44" t="s">
        <v>323</v>
      </c>
      <c r="B41" s="44">
        <v>1.0</v>
      </c>
      <c r="C41" s="44">
        <v>1.0</v>
      </c>
      <c r="D41" s="44" t="s">
        <v>221</v>
      </c>
      <c r="E41" s="44">
        <v>1.0</v>
      </c>
      <c r="F41" s="44" t="s">
        <v>242</v>
      </c>
      <c r="G41" s="44">
        <v>1.0</v>
      </c>
      <c r="H41" s="44" t="s">
        <v>265</v>
      </c>
      <c r="I41" s="44">
        <v>1.0</v>
      </c>
      <c r="J41" s="44" t="s">
        <v>177</v>
      </c>
      <c r="K41" s="44">
        <v>1.0</v>
      </c>
      <c r="L41" s="44" t="s">
        <v>183</v>
      </c>
      <c r="M41" s="44">
        <v>1.0</v>
      </c>
      <c r="N41" s="44" t="s">
        <v>253</v>
      </c>
      <c r="O41" s="44">
        <v>1.0</v>
      </c>
      <c r="P41" s="44" t="s">
        <v>271</v>
      </c>
      <c r="Q41" s="44"/>
      <c r="R41" s="44"/>
      <c r="S41" s="44">
        <v>1.0</v>
      </c>
      <c r="T41" s="44" t="s">
        <v>180</v>
      </c>
    </row>
    <row r="42">
      <c r="A42" s="44"/>
      <c r="B42" s="44">
        <v>2.0</v>
      </c>
      <c r="C42" s="44"/>
      <c r="D42" s="44"/>
      <c r="E42" s="44">
        <v>1.0</v>
      </c>
      <c r="F42" s="44" t="s">
        <v>242</v>
      </c>
      <c r="G42" s="44">
        <v>1.0</v>
      </c>
      <c r="H42" s="44" t="s">
        <v>186</v>
      </c>
      <c r="I42" s="44">
        <v>1.0</v>
      </c>
      <c r="J42" s="44" t="s">
        <v>177</v>
      </c>
      <c r="K42" s="44">
        <v>1.0</v>
      </c>
      <c r="L42" s="44" t="s">
        <v>204</v>
      </c>
      <c r="M42" s="44">
        <v>1.0</v>
      </c>
      <c r="N42" s="44" t="s">
        <v>288</v>
      </c>
      <c r="O42" s="44">
        <v>1.0</v>
      </c>
      <c r="P42" s="44" t="s">
        <v>218</v>
      </c>
      <c r="Q42" s="44">
        <v>1.0</v>
      </c>
      <c r="R42" s="44" t="s">
        <v>261</v>
      </c>
      <c r="S42" s="44">
        <v>1.0</v>
      </c>
      <c r="T42" s="44" t="s">
        <v>281</v>
      </c>
    </row>
    <row r="43">
      <c r="A43" s="44"/>
      <c r="B43" s="44">
        <v>3.0</v>
      </c>
      <c r="C43" s="44">
        <v>1.0</v>
      </c>
      <c r="D43" s="44" t="s">
        <v>276</v>
      </c>
      <c r="E43" s="44">
        <v>1.0</v>
      </c>
      <c r="F43" s="44" t="s">
        <v>232</v>
      </c>
      <c r="G43" s="44">
        <v>1.0</v>
      </c>
      <c r="H43" s="44" t="s">
        <v>186</v>
      </c>
      <c r="I43" s="44"/>
      <c r="J43" s="44"/>
      <c r="K43" s="44">
        <v>1.0</v>
      </c>
      <c r="L43" s="44" t="s">
        <v>238</v>
      </c>
      <c r="M43" s="44">
        <v>1.0</v>
      </c>
      <c r="N43" s="44" t="s">
        <v>292</v>
      </c>
      <c r="O43" s="44">
        <v>1.0</v>
      </c>
      <c r="P43" s="44" t="s">
        <v>204</v>
      </c>
      <c r="Q43" s="44"/>
      <c r="R43" s="44"/>
      <c r="S43" s="44"/>
      <c r="T43" s="44"/>
    </row>
    <row r="44">
      <c r="A44" s="44"/>
      <c r="B44" s="44">
        <v>4.0</v>
      </c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>
        <v>1.0</v>
      </c>
      <c r="R44" s="44" t="s">
        <v>274</v>
      </c>
      <c r="S44" s="44">
        <v>1.0</v>
      </c>
      <c r="T44" s="44" t="s">
        <v>261</v>
      </c>
    </row>
    <row r="45">
      <c r="A45" s="44" t="s">
        <v>332</v>
      </c>
      <c r="B45" s="44">
        <v>1.0</v>
      </c>
      <c r="C45" s="44"/>
      <c r="D45" s="44"/>
      <c r="E45" s="44">
        <v>1.0</v>
      </c>
      <c r="F45" s="44" t="s">
        <v>271</v>
      </c>
      <c r="G45" s="44">
        <v>1.0</v>
      </c>
      <c r="H45" s="44" t="s">
        <v>210</v>
      </c>
      <c r="I45" s="44">
        <v>1.0</v>
      </c>
      <c r="J45" s="44" t="s">
        <v>197</v>
      </c>
      <c r="K45" s="44">
        <v>1.0</v>
      </c>
      <c r="L45" s="44" t="s">
        <v>292</v>
      </c>
      <c r="M45" s="44">
        <v>1.0</v>
      </c>
      <c r="N45" s="44" t="s">
        <v>236</v>
      </c>
      <c r="O45" s="44">
        <v>1.0</v>
      </c>
      <c r="P45" s="44" t="s">
        <v>256</v>
      </c>
      <c r="Q45" s="44">
        <v>1.0</v>
      </c>
      <c r="R45" s="44" t="s">
        <v>264</v>
      </c>
      <c r="S45" s="44">
        <v>1.0</v>
      </c>
      <c r="T45" s="44" t="s">
        <v>218</v>
      </c>
    </row>
    <row r="46">
      <c r="A46" s="44"/>
      <c r="B46" s="44">
        <v>2.0</v>
      </c>
      <c r="C46" s="44">
        <v>1.0</v>
      </c>
      <c r="D46" s="44" t="s">
        <v>288</v>
      </c>
      <c r="E46" s="44">
        <v>1.0</v>
      </c>
      <c r="F46" s="44" t="s">
        <v>271</v>
      </c>
      <c r="G46" s="44">
        <v>1.0</v>
      </c>
      <c r="H46" s="44" t="s">
        <v>202</v>
      </c>
      <c r="I46" s="44">
        <v>1.0</v>
      </c>
      <c r="J46" s="44" t="s">
        <v>197</v>
      </c>
      <c r="K46" s="44">
        <v>0.0</v>
      </c>
      <c r="L46" s="44" t="s">
        <v>268</v>
      </c>
      <c r="M46" s="44">
        <v>1.0</v>
      </c>
      <c r="N46" s="44" t="s">
        <v>250</v>
      </c>
      <c r="O46" s="44"/>
      <c r="P46" s="44"/>
      <c r="Q46" s="44"/>
      <c r="R46" s="44"/>
      <c r="S46" s="44">
        <v>1.0</v>
      </c>
      <c r="T46" s="44" t="s">
        <v>245</v>
      </c>
    </row>
    <row r="47">
      <c r="A47" s="44"/>
      <c r="B47" s="44">
        <v>3.0</v>
      </c>
      <c r="C47" s="44">
        <v>1.0</v>
      </c>
      <c r="D47" s="44" t="s">
        <v>236</v>
      </c>
      <c r="E47" s="44"/>
      <c r="F47" s="44"/>
      <c r="G47" s="44"/>
      <c r="H47" s="44"/>
      <c r="I47" s="44">
        <v>1.0</v>
      </c>
      <c r="J47" s="44" t="s">
        <v>202</v>
      </c>
      <c r="K47" s="44">
        <v>0.0</v>
      </c>
      <c r="L47" s="44" t="s">
        <v>296</v>
      </c>
      <c r="M47" s="44"/>
      <c r="N47" s="44"/>
      <c r="O47" s="44">
        <v>1.0</v>
      </c>
      <c r="P47" s="44" t="s">
        <v>264</v>
      </c>
      <c r="Q47" s="44">
        <v>1.0</v>
      </c>
      <c r="R47" s="44" t="s">
        <v>284</v>
      </c>
      <c r="S47" s="44"/>
      <c r="T47" s="44"/>
    </row>
    <row r="48">
      <c r="A48" s="44"/>
      <c r="B48" s="44">
        <v>4.0</v>
      </c>
      <c r="C48" s="44"/>
      <c r="D48" s="44"/>
      <c r="E48" s="44">
        <v>0.0</v>
      </c>
      <c r="F48" s="44" t="s">
        <v>248</v>
      </c>
      <c r="G48" s="44"/>
      <c r="H48" s="44"/>
      <c r="I48" s="44">
        <v>0.0</v>
      </c>
      <c r="J48" s="44" t="s">
        <v>202</v>
      </c>
      <c r="K48" s="44">
        <v>0.0</v>
      </c>
      <c r="L48" s="44" t="s">
        <v>268</v>
      </c>
      <c r="M48" s="44"/>
      <c r="N48" s="44"/>
      <c r="O48" s="44"/>
      <c r="P48" s="44"/>
      <c r="Q48" s="44">
        <v>0.0</v>
      </c>
      <c r="R48" s="44" t="s">
        <v>296</v>
      </c>
      <c r="S48" s="44"/>
      <c r="T48" s="44"/>
    </row>
    <row r="49">
      <c r="A49" s="44" t="s">
        <v>333</v>
      </c>
      <c r="B49" s="44">
        <v>1.0</v>
      </c>
      <c r="C49" s="44">
        <v>1.0</v>
      </c>
      <c r="D49" s="44" t="s">
        <v>276</v>
      </c>
      <c r="E49" s="44">
        <v>1.0</v>
      </c>
      <c r="F49" s="44" t="s">
        <v>291</v>
      </c>
      <c r="G49" s="44"/>
      <c r="H49" s="44"/>
      <c r="I49" s="44">
        <v>1.0</v>
      </c>
      <c r="J49" s="44" t="s">
        <v>215</v>
      </c>
      <c r="K49" s="44">
        <v>1.0</v>
      </c>
      <c r="L49" s="44" t="s">
        <v>224</v>
      </c>
      <c r="M49" s="44">
        <v>1.0</v>
      </c>
      <c r="N49" s="44" t="s">
        <v>234</v>
      </c>
      <c r="O49" s="44">
        <v>1.0</v>
      </c>
      <c r="P49" s="44" t="s">
        <v>263</v>
      </c>
      <c r="Q49" s="44">
        <v>1.0</v>
      </c>
      <c r="R49" s="44" t="s">
        <v>256</v>
      </c>
      <c r="S49" s="44">
        <v>1.0</v>
      </c>
      <c r="T49" s="44" t="s">
        <v>210</v>
      </c>
    </row>
    <row r="50">
      <c r="A50" s="44"/>
      <c r="B50" s="44">
        <v>2.0</v>
      </c>
      <c r="C50" s="44">
        <v>2.0</v>
      </c>
      <c r="D50" s="44" t="s">
        <v>279</v>
      </c>
      <c r="E50" s="44">
        <v>1.0</v>
      </c>
      <c r="F50" s="44" t="s">
        <v>239</v>
      </c>
      <c r="G50" s="44">
        <v>1.0</v>
      </c>
      <c r="H50" s="44" t="s">
        <v>294</v>
      </c>
      <c r="I50" s="44"/>
      <c r="J50" s="44"/>
      <c r="K50" s="44"/>
      <c r="L50" s="44"/>
      <c r="M50" s="44"/>
      <c r="N50" s="44"/>
      <c r="O50" s="44">
        <v>1.0</v>
      </c>
      <c r="P50" s="44" t="s">
        <v>221</v>
      </c>
      <c r="Q50" s="44">
        <v>1.0</v>
      </c>
      <c r="R50" s="44" t="s">
        <v>250</v>
      </c>
      <c r="S50" s="44">
        <v>1.0</v>
      </c>
      <c r="T50" s="44" t="s">
        <v>207</v>
      </c>
    </row>
    <row r="51">
      <c r="A51" s="44"/>
      <c r="B51" s="44">
        <v>3.0</v>
      </c>
      <c r="C51" s="44">
        <v>1.0</v>
      </c>
      <c r="D51" s="44" t="s">
        <v>279</v>
      </c>
      <c r="E51" s="44">
        <v>1.0</v>
      </c>
      <c r="F51" s="44" t="s">
        <v>229</v>
      </c>
      <c r="G51" s="44"/>
      <c r="H51" s="44"/>
      <c r="I51" s="44">
        <v>1.0</v>
      </c>
      <c r="J51" s="44" t="s">
        <v>258</v>
      </c>
      <c r="K51" s="44">
        <v>1.0</v>
      </c>
      <c r="L51" s="44" t="s">
        <v>286</v>
      </c>
      <c r="M51" s="44"/>
      <c r="N51" s="44"/>
      <c r="O51" s="44"/>
      <c r="P51" s="44"/>
      <c r="Q51" s="44">
        <v>1.0</v>
      </c>
      <c r="R51" s="44" t="s">
        <v>207</v>
      </c>
      <c r="S51" s="44"/>
      <c r="T51" s="44"/>
    </row>
    <row r="52">
      <c r="A52" s="44"/>
      <c r="B52" s="44">
        <v>4.0</v>
      </c>
      <c r="C52" s="44"/>
      <c r="D52" s="44"/>
      <c r="E52" s="44">
        <v>1.0</v>
      </c>
      <c r="F52" s="44" t="s">
        <v>229</v>
      </c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</row>
    <row r="56">
      <c r="A56" s="44"/>
      <c r="B56" s="44"/>
      <c r="C56" s="44" t="s">
        <v>304</v>
      </c>
      <c r="D56" s="44" t="s">
        <v>341</v>
      </c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</row>
    <row r="57">
      <c r="A57" s="44"/>
      <c r="B57" s="44"/>
      <c r="C57" s="44" t="s">
        <v>330</v>
      </c>
      <c r="D57" s="44"/>
      <c r="E57" s="44" t="s">
        <v>325</v>
      </c>
      <c r="F57" s="44"/>
      <c r="G57" s="44" t="s">
        <v>329</v>
      </c>
      <c r="H57" s="44"/>
      <c r="I57" s="44" t="s">
        <v>327</v>
      </c>
      <c r="J57" s="44"/>
      <c r="K57" s="44" t="s">
        <v>331</v>
      </c>
      <c r="L57" s="44"/>
      <c r="M57" s="44" t="s">
        <v>326</v>
      </c>
      <c r="N57" s="44"/>
      <c r="O57" s="44" t="s">
        <v>322</v>
      </c>
      <c r="P57" s="44"/>
      <c r="Q57" s="44" t="s">
        <v>328</v>
      </c>
      <c r="R57" s="44"/>
      <c r="S57" s="44" t="s">
        <v>320</v>
      </c>
      <c r="T57" s="44"/>
    </row>
    <row r="58">
      <c r="A58" s="44" t="s">
        <v>300</v>
      </c>
      <c r="B58" s="44" t="s">
        <v>301</v>
      </c>
      <c r="C58" s="44" t="s">
        <v>340</v>
      </c>
      <c r="D58" s="44" t="s">
        <v>342</v>
      </c>
      <c r="E58" s="44" t="s">
        <v>340</v>
      </c>
      <c r="F58" s="44" t="s">
        <v>342</v>
      </c>
      <c r="G58" s="44" t="s">
        <v>340</v>
      </c>
      <c r="H58" s="44" t="s">
        <v>342</v>
      </c>
      <c r="I58" s="44" t="s">
        <v>340</v>
      </c>
      <c r="J58" s="44" t="s">
        <v>342</v>
      </c>
      <c r="K58" s="44" t="s">
        <v>340</v>
      </c>
      <c r="L58" s="44" t="s">
        <v>342</v>
      </c>
      <c r="M58" s="44" t="s">
        <v>340</v>
      </c>
      <c r="N58" s="44" t="s">
        <v>342</v>
      </c>
      <c r="O58" s="44" t="s">
        <v>340</v>
      </c>
      <c r="P58" s="44" t="s">
        <v>342</v>
      </c>
      <c r="Q58" s="44" t="s">
        <v>340</v>
      </c>
      <c r="R58" s="44" t="s">
        <v>342</v>
      </c>
      <c r="S58" s="44" t="s">
        <v>340</v>
      </c>
      <c r="T58" s="44" t="s">
        <v>342</v>
      </c>
    </row>
    <row r="59">
      <c r="A59" s="44" t="s">
        <v>318</v>
      </c>
      <c r="B59" s="44">
        <v>1.0</v>
      </c>
      <c r="C59" s="44">
        <v>1.0</v>
      </c>
      <c r="D59" s="44" t="s">
        <v>181</v>
      </c>
      <c r="E59" s="44">
        <v>1.0</v>
      </c>
      <c r="F59" s="44" t="s">
        <v>228</v>
      </c>
      <c r="G59" s="44"/>
      <c r="H59" s="44"/>
      <c r="I59" s="44">
        <v>1.0</v>
      </c>
      <c r="J59" s="44" t="s">
        <v>179</v>
      </c>
      <c r="K59" s="44"/>
      <c r="L59" s="44"/>
      <c r="M59" s="44">
        <v>1.0</v>
      </c>
      <c r="N59" s="44" t="s">
        <v>241</v>
      </c>
      <c r="O59" s="44"/>
      <c r="P59" s="44"/>
      <c r="Q59" s="44">
        <v>1.0</v>
      </c>
      <c r="R59" s="44" t="s">
        <v>185</v>
      </c>
      <c r="S59" s="44"/>
      <c r="T59" s="44"/>
    </row>
    <row r="60">
      <c r="A60" s="44"/>
      <c r="B60" s="44">
        <v>2.0</v>
      </c>
      <c r="C60" s="44">
        <v>1.0</v>
      </c>
      <c r="D60" s="44" t="s">
        <v>285</v>
      </c>
      <c r="E60" s="44">
        <v>1.0</v>
      </c>
      <c r="F60" s="44" t="s">
        <v>225</v>
      </c>
      <c r="G60" s="44">
        <v>1.0</v>
      </c>
      <c r="H60" s="44" t="s">
        <v>181</v>
      </c>
      <c r="I60" s="44">
        <v>1.0</v>
      </c>
      <c r="J60" s="44" t="s">
        <v>205</v>
      </c>
      <c r="K60" s="44">
        <v>1.0</v>
      </c>
      <c r="L60" s="44" t="s">
        <v>241</v>
      </c>
      <c r="M60" s="44">
        <v>1.0</v>
      </c>
      <c r="N60" s="44" t="s">
        <v>287</v>
      </c>
      <c r="O60" s="44"/>
      <c r="P60" s="44"/>
      <c r="Q60" s="44"/>
      <c r="R60" s="44"/>
      <c r="S60" s="44"/>
      <c r="T60" s="44"/>
    </row>
    <row r="61">
      <c r="A61" s="44"/>
      <c r="B61" s="44">
        <v>3.0</v>
      </c>
      <c r="C61" s="44"/>
      <c r="D61" s="44"/>
      <c r="E61" s="44"/>
      <c r="F61" s="44"/>
      <c r="G61" s="44"/>
      <c r="H61" s="44"/>
      <c r="I61" s="44"/>
      <c r="J61" s="44"/>
      <c r="K61" s="44">
        <v>1.0</v>
      </c>
      <c r="L61" s="44" t="s">
        <v>175</v>
      </c>
      <c r="M61" s="44">
        <v>1.0</v>
      </c>
      <c r="N61" s="44" t="s">
        <v>244</v>
      </c>
      <c r="O61" s="44"/>
      <c r="P61" s="44"/>
      <c r="Q61" s="44">
        <v>1.0</v>
      </c>
      <c r="R61" s="44" t="s">
        <v>187</v>
      </c>
      <c r="S61" s="44">
        <v>1.0</v>
      </c>
      <c r="T61" s="44" t="s">
        <v>228</v>
      </c>
    </row>
    <row r="62">
      <c r="A62" s="44"/>
      <c r="B62" s="44">
        <v>4.0</v>
      </c>
      <c r="C62" s="44">
        <v>1.0</v>
      </c>
      <c r="D62" s="44" t="s">
        <v>254</v>
      </c>
      <c r="E62" s="44"/>
      <c r="F62" s="44"/>
      <c r="G62" s="44"/>
      <c r="H62" s="44"/>
      <c r="I62" s="44"/>
      <c r="J62" s="44"/>
      <c r="K62" s="44"/>
      <c r="L62" s="44"/>
      <c r="M62" s="44">
        <v>1.0</v>
      </c>
      <c r="N62" s="44" t="s">
        <v>290</v>
      </c>
      <c r="O62" s="44"/>
      <c r="P62" s="44"/>
      <c r="Q62" s="44">
        <v>1.0</v>
      </c>
      <c r="R62" s="44" t="s">
        <v>262</v>
      </c>
      <c r="S62" s="44">
        <v>1.0</v>
      </c>
      <c r="T62" s="44" t="s">
        <v>228</v>
      </c>
    </row>
    <row r="63">
      <c r="A63" s="44" t="s">
        <v>321</v>
      </c>
      <c r="B63" s="44">
        <v>1.0</v>
      </c>
      <c r="C63" s="44">
        <v>1.0</v>
      </c>
      <c r="D63" s="44" t="s">
        <v>246</v>
      </c>
      <c r="E63" s="44">
        <v>1.0</v>
      </c>
      <c r="F63" s="44" t="s">
        <v>233</v>
      </c>
      <c r="G63" s="44">
        <v>1.0</v>
      </c>
      <c r="H63" s="44" t="s">
        <v>233</v>
      </c>
      <c r="I63" s="44">
        <v>1.0</v>
      </c>
      <c r="J63" s="44" t="s">
        <v>195</v>
      </c>
      <c r="K63" s="44">
        <v>1.0</v>
      </c>
      <c r="L63" s="44" t="s">
        <v>226</v>
      </c>
      <c r="M63" s="44">
        <v>1.0</v>
      </c>
      <c r="N63" s="44" t="s">
        <v>228</v>
      </c>
      <c r="O63" s="44">
        <v>1.0</v>
      </c>
      <c r="P63" s="44" t="s">
        <v>270</v>
      </c>
      <c r="Q63" s="44">
        <v>1.0</v>
      </c>
      <c r="R63" s="44" t="s">
        <v>269</v>
      </c>
      <c r="S63" s="44">
        <v>1.0</v>
      </c>
      <c r="T63" s="44" t="s">
        <v>182</v>
      </c>
    </row>
    <row r="64">
      <c r="A64" s="44"/>
      <c r="B64" s="44">
        <v>2.0</v>
      </c>
      <c r="C64" s="44"/>
      <c r="D64" s="44"/>
      <c r="E64" s="44">
        <v>1.0</v>
      </c>
      <c r="F64" s="44" t="s">
        <v>174</v>
      </c>
      <c r="G64" s="44">
        <v>1.0</v>
      </c>
      <c r="H64" s="44" t="s">
        <v>208</v>
      </c>
      <c r="I64" s="44">
        <v>1.0</v>
      </c>
      <c r="J64" s="44" t="s">
        <v>193</v>
      </c>
      <c r="K64" s="44">
        <v>1.0</v>
      </c>
      <c r="L64" s="44" t="s">
        <v>267</v>
      </c>
      <c r="M64" s="44">
        <v>1.0</v>
      </c>
      <c r="N64" s="44" t="s">
        <v>237</v>
      </c>
      <c r="O64" s="44">
        <v>1.0</v>
      </c>
      <c r="P64" s="44" t="s">
        <v>230</v>
      </c>
      <c r="Q64" s="44">
        <v>1.0</v>
      </c>
      <c r="R64" s="44" t="s">
        <v>231</v>
      </c>
      <c r="S64" s="44"/>
      <c r="T64" s="44"/>
    </row>
    <row r="65">
      <c r="A65" s="44"/>
      <c r="B65" s="44">
        <v>3.0</v>
      </c>
      <c r="C65" s="44"/>
      <c r="D65" s="44"/>
      <c r="E65" s="44">
        <v>1.0</v>
      </c>
      <c r="F65" s="44" t="s">
        <v>181</v>
      </c>
      <c r="G65" s="44">
        <v>1.0</v>
      </c>
      <c r="H65" s="44" t="s">
        <v>184</v>
      </c>
      <c r="I65" s="44">
        <v>1.0</v>
      </c>
      <c r="J65" s="44" t="s">
        <v>174</v>
      </c>
      <c r="K65" s="44">
        <v>1.0</v>
      </c>
      <c r="L65" s="44" t="s">
        <v>257</v>
      </c>
      <c r="M65" s="44">
        <v>1.0</v>
      </c>
      <c r="N65" s="44" t="s">
        <v>241</v>
      </c>
      <c r="O65" s="44">
        <v>1.0</v>
      </c>
      <c r="P65" s="44" t="s">
        <v>270</v>
      </c>
      <c r="Q65" s="44"/>
      <c r="R65" s="44"/>
      <c r="S65" s="44"/>
      <c r="T65" s="44"/>
    </row>
    <row r="66">
      <c r="A66" s="44"/>
      <c r="B66" s="44">
        <v>4.0</v>
      </c>
      <c r="C66" s="44">
        <v>1.0</v>
      </c>
      <c r="D66" s="44" t="s">
        <v>208</v>
      </c>
      <c r="E66" s="44">
        <v>1.0</v>
      </c>
      <c r="F66" s="44" t="s">
        <v>230</v>
      </c>
      <c r="G66" s="44"/>
      <c r="H66" s="44"/>
      <c r="I66" s="44"/>
      <c r="J66" s="44"/>
      <c r="K66" s="44"/>
      <c r="L66" s="44"/>
      <c r="M66" s="44">
        <v>1.0</v>
      </c>
      <c r="N66" s="44" t="s">
        <v>257</v>
      </c>
      <c r="O66" s="44"/>
      <c r="P66" s="44"/>
      <c r="Q66" s="44"/>
      <c r="R66" s="44"/>
      <c r="S66" s="44"/>
      <c r="T66" s="44"/>
    </row>
    <row r="67">
      <c r="A67" s="44" t="s">
        <v>323</v>
      </c>
      <c r="B67" s="44">
        <v>1.0</v>
      </c>
      <c r="C67" s="44">
        <v>1.0</v>
      </c>
      <c r="D67" s="44" t="s">
        <v>222</v>
      </c>
      <c r="E67" s="44">
        <v>1.0</v>
      </c>
      <c r="F67" s="44" t="s">
        <v>243</v>
      </c>
      <c r="G67" s="44">
        <v>1.0</v>
      </c>
      <c r="H67" s="44" t="s">
        <v>246</v>
      </c>
      <c r="I67" s="44">
        <v>1.0</v>
      </c>
      <c r="J67" s="44" t="s">
        <v>178</v>
      </c>
      <c r="K67" s="44">
        <v>1.0</v>
      </c>
      <c r="L67" s="44" t="s">
        <v>185</v>
      </c>
      <c r="M67" s="44">
        <v>1.0</v>
      </c>
      <c r="N67" s="44" t="s">
        <v>252</v>
      </c>
      <c r="O67" s="44">
        <v>1.0</v>
      </c>
      <c r="P67" s="44" t="s">
        <v>273</v>
      </c>
      <c r="Q67" s="44"/>
      <c r="R67" s="44"/>
      <c r="S67" s="44">
        <v>1.0</v>
      </c>
      <c r="T67" s="44" t="s">
        <v>182</v>
      </c>
    </row>
    <row r="68">
      <c r="A68" s="44"/>
      <c r="B68" s="44">
        <v>2.0</v>
      </c>
      <c r="C68" s="44"/>
      <c r="D68" s="44"/>
      <c r="E68" s="44">
        <v>1.0</v>
      </c>
      <c r="F68" s="44" t="s">
        <v>243</v>
      </c>
      <c r="G68" s="44">
        <v>1.0</v>
      </c>
      <c r="H68" s="44" t="s">
        <v>187</v>
      </c>
      <c r="I68" s="44">
        <v>1.0</v>
      </c>
      <c r="J68" s="44" t="s">
        <v>179</v>
      </c>
      <c r="K68" s="44">
        <v>1.0</v>
      </c>
      <c r="L68" s="44" t="s">
        <v>206</v>
      </c>
      <c r="M68" s="44">
        <v>1.0</v>
      </c>
      <c r="N68" s="44" t="s">
        <v>290</v>
      </c>
      <c r="O68" s="44">
        <v>1.0</v>
      </c>
      <c r="P68" s="44" t="s">
        <v>220</v>
      </c>
      <c r="Q68" s="44">
        <v>1.0</v>
      </c>
      <c r="R68" s="44" t="s">
        <v>262</v>
      </c>
      <c r="S68" s="44">
        <v>1.0</v>
      </c>
      <c r="T68" s="44" t="s">
        <v>283</v>
      </c>
    </row>
    <row r="69">
      <c r="A69" s="44"/>
      <c r="B69" s="44">
        <v>3.0</v>
      </c>
      <c r="C69" s="44">
        <v>1.0</v>
      </c>
      <c r="D69" s="44" t="s">
        <v>278</v>
      </c>
      <c r="E69" s="44">
        <v>1.0</v>
      </c>
      <c r="F69" s="44" t="s">
        <v>209</v>
      </c>
      <c r="G69" s="44">
        <v>1.0</v>
      </c>
      <c r="H69" s="44" t="s">
        <v>184</v>
      </c>
      <c r="I69" s="44"/>
      <c r="J69" s="44"/>
      <c r="K69" s="44">
        <v>1.0</v>
      </c>
      <c r="L69" s="44" t="s">
        <v>235</v>
      </c>
      <c r="M69" s="44">
        <v>1.0</v>
      </c>
      <c r="N69" s="44" t="s">
        <v>273</v>
      </c>
      <c r="O69" s="44">
        <v>1.0</v>
      </c>
      <c r="P69" s="44" t="s">
        <v>206</v>
      </c>
      <c r="Q69" s="44"/>
      <c r="R69" s="44"/>
      <c r="S69" s="44"/>
      <c r="T69" s="44"/>
    </row>
    <row r="70">
      <c r="A70" s="44"/>
      <c r="B70" s="44">
        <v>4.0</v>
      </c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>
        <v>1.0</v>
      </c>
      <c r="R70" s="44" t="s">
        <v>275</v>
      </c>
      <c r="S70" s="44">
        <v>1.0</v>
      </c>
      <c r="T70" s="44" t="s">
        <v>219</v>
      </c>
    </row>
    <row r="71">
      <c r="A71" s="44" t="s">
        <v>332</v>
      </c>
      <c r="B71" s="44">
        <v>1.0</v>
      </c>
      <c r="C71" s="44"/>
      <c r="D71" s="44"/>
      <c r="E71" s="44">
        <v>1.0</v>
      </c>
      <c r="F71" s="44" t="s">
        <v>272</v>
      </c>
      <c r="G71" s="44">
        <v>1.0</v>
      </c>
      <c r="H71" s="44" t="s">
        <v>211</v>
      </c>
      <c r="I71" s="44">
        <v>1.0</v>
      </c>
      <c r="J71" s="44" t="s">
        <v>200</v>
      </c>
      <c r="K71" s="44">
        <v>1.0</v>
      </c>
      <c r="L71" s="44" t="s">
        <v>289</v>
      </c>
      <c r="M71" s="44">
        <v>1.0</v>
      </c>
      <c r="N71" s="44" t="s">
        <v>237</v>
      </c>
      <c r="O71" s="44">
        <v>1.0</v>
      </c>
      <c r="P71" s="44" t="s">
        <v>178</v>
      </c>
      <c r="Q71" s="44">
        <v>1.0</v>
      </c>
      <c r="R71" s="44" t="s">
        <v>244</v>
      </c>
      <c r="S71" s="44">
        <v>1.0</v>
      </c>
      <c r="T71" s="44" t="s">
        <v>219</v>
      </c>
    </row>
    <row r="72">
      <c r="A72" s="44"/>
      <c r="B72" s="44">
        <v>2.0</v>
      </c>
      <c r="C72" s="44">
        <v>1.0</v>
      </c>
      <c r="D72" s="44" t="s">
        <v>289</v>
      </c>
      <c r="E72" s="44">
        <v>1.0</v>
      </c>
      <c r="F72" s="44" t="s">
        <v>272</v>
      </c>
      <c r="G72" s="44">
        <v>1.0</v>
      </c>
      <c r="H72" s="44" t="s">
        <v>203</v>
      </c>
      <c r="I72" s="44">
        <v>1.0</v>
      </c>
      <c r="J72" s="44" t="s">
        <v>198</v>
      </c>
      <c r="K72" s="44">
        <v>0.0</v>
      </c>
      <c r="L72" s="44"/>
      <c r="M72" s="44">
        <v>1.0</v>
      </c>
      <c r="N72" s="44" t="s">
        <v>251</v>
      </c>
      <c r="O72" s="44"/>
      <c r="P72" s="44"/>
      <c r="Q72" s="44"/>
      <c r="R72" s="44"/>
      <c r="S72" s="44">
        <v>1.0</v>
      </c>
      <c r="T72" s="44" t="s">
        <v>223</v>
      </c>
    </row>
    <row r="73">
      <c r="A73" s="44"/>
      <c r="B73" s="44">
        <v>3.0</v>
      </c>
      <c r="C73" s="44">
        <v>1.0</v>
      </c>
      <c r="D73" s="44" t="s">
        <v>220</v>
      </c>
      <c r="E73" s="44"/>
      <c r="F73" s="44"/>
      <c r="G73" s="44"/>
      <c r="H73" s="44"/>
      <c r="I73" s="44">
        <v>1.0</v>
      </c>
      <c r="J73" s="44" t="s">
        <v>203</v>
      </c>
      <c r="K73" s="44">
        <v>0.0</v>
      </c>
      <c r="L73" s="44"/>
      <c r="M73" s="44"/>
      <c r="N73" s="44"/>
      <c r="O73" s="44">
        <v>1.0</v>
      </c>
      <c r="P73" s="44" t="s">
        <v>184</v>
      </c>
      <c r="Q73" s="44">
        <v>1.0</v>
      </c>
      <c r="R73" s="44" t="s">
        <v>283</v>
      </c>
      <c r="S73" s="44"/>
      <c r="T73" s="44"/>
    </row>
    <row r="74">
      <c r="A74" s="44"/>
      <c r="B74" s="44">
        <v>4.0</v>
      </c>
      <c r="C74" s="44"/>
      <c r="D74" s="44"/>
      <c r="E74" s="44">
        <v>0.0</v>
      </c>
      <c r="F74" s="44"/>
      <c r="G74" s="44"/>
      <c r="H74" s="44"/>
      <c r="I74" s="44">
        <v>0.0</v>
      </c>
      <c r="J74" s="44"/>
      <c r="K74" s="44">
        <v>0.0</v>
      </c>
      <c r="L74" s="44"/>
      <c r="M74" s="44"/>
      <c r="N74" s="44"/>
      <c r="O74" s="44"/>
      <c r="P74" s="44"/>
      <c r="Q74" s="44">
        <v>0.0</v>
      </c>
      <c r="R74" s="44"/>
      <c r="S74" s="44"/>
      <c r="T74" s="44"/>
    </row>
    <row r="75">
      <c r="A75" s="44" t="s">
        <v>333</v>
      </c>
      <c r="B75" s="44">
        <v>1.0</v>
      </c>
      <c r="C75" s="44">
        <v>1.0</v>
      </c>
      <c r="D75" s="44" t="s">
        <v>277</v>
      </c>
      <c r="E75" s="44">
        <v>1.0</v>
      </c>
      <c r="F75" s="44" t="s">
        <v>240</v>
      </c>
      <c r="G75" s="44"/>
      <c r="H75" s="44"/>
      <c r="I75" s="44">
        <v>1.0</v>
      </c>
      <c r="J75" s="44" t="s">
        <v>216</v>
      </c>
      <c r="K75" s="44">
        <v>1.0</v>
      </c>
      <c r="L75" s="44" t="s">
        <v>226</v>
      </c>
      <c r="M75" s="44">
        <v>1.0</v>
      </c>
      <c r="N75" s="44" t="s">
        <v>235</v>
      </c>
      <c r="O75" s="44">
        <v>1.0</v>
      </c>
      <c r="P75" s="44" t="s">
        <v>260</v>
      </c>
      <c r="Q75" s="44">
        <v>1.0</v>
      </c>
      <c r="R75" s="44" t="s">
        <v>257</v>
      </c>
      <c r="S75" s="44">
        <v>1.0</v>
      </c>
      <c r="T75" s="44" t="s">
        <v>175</v>
      </c>
    </row>
    <row r="76">
      <c r="A76" s="44"/>
      <c r="B76" s="44">
        <v>2.0</v>
      </c>
      <c r="C76" s="44">
        <v>2.0</v>
      </c>
      <c r="D76" s="44" t="s">
        <v>280</v>
      </c>
      <c r="E76" s="44">
        <v>1.0</v>
      </c>
      <c r="F76" s="44" t="s">
        <v>240</v>
      </c>
      <c r="G76" s="44">
        <v>1.0</v>
      </c>
      <c r="H76" s="44" t="s">
        <v>282</v>
      </c>
      <c r="I76" s="44"/>
      <c r="J76" s="44"/>
      <c r="K76" s="44"/>
      <c r="L76" s="44"/>
      <c r="M76" s="44"/>
      <c r="N76" s="44"/>
      <c r="O76" s="44">
        <v>1.0</v>
      </c>
      <c r="P76" s="44" t="s">
        <v>223</v>
      </c>
      <c r="Q76" s="44">
        <v>1.0</v>
      </c>
      <c r="R76" s="44" t="s">
        <v>252</v>
      </c>
      <c r="S76" s="44">
        <v>1.0</v>
      </c>
      <c r="T76" s="44" t="s">
        <v>209</v>
      </c>
    </row>
    <row r="77">
      <c r="A77" s="44"/>
      <c r="B77" s="44">
        <v>3.0</v>
      </c>
      <c r="C77" s="44">
        <v>1.0</v>
      </c>
      <c r="D77" s="44" t="s">
        <v>280</v>
      </c>
      <c r="E77" s="44">
        <v>1.0</v>
      </c>
      <c r="F77" s="44" t="s">
        <v>231</v>
      </c>
      <c r="G77" s="44"/>
      <c r="H77" s="44"/>
      <c r="I77" s="44">
        <v>1.0</v>
      </c>
      <c r="J77" s="44" t="s">
        <v>259</v>
      </c>
      <c r="K77" s="44">
        <v>1.0</v>
      </c>
      <c r="L77" s="44" t="s">
        <v>206</v>
      </c>
      <c r="M77" s="44"/>
      <c r="N77" s="44"/>
      <c r="O77" s="44"/>
      <c r="P77" s="44"/>
      <c r="Q77" s="44">
        <v>1.0</v>
      </c>
      <c r="R77" s="44" t="s">
        <v>209</v>
      </c>
      <c r="S77" s="44"/>
      <c r="T77" s="44"/>
    </row>
    <row r="78">
      <c r="A78" s="44"/>
      <c r="B78" s="44">
        <v>4.0</v>
      </c>
      <c r="C78" s="44"/>
      <c r="D78" s="44"/>
      <c r="E78" s="44">
        <v>1.0</v>
      </c>
      <c r="F78" s="44" t="s">
        <v>231</v>
      </c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</row>
    <row r="87">
      <c r="A87" s="44"/>
      <c r="B87" s="44"/>
      <c r="C87" s="44" t="s">
        <v>304</v>
      </c>
      <c r="D87" s="44" t="s">
        <v>341</v>
      </c>
      <c r="E87" s="44"/>
      <c r="F87" s="44"/>
      <c r="G87" s="44"/>
      <c r="H87" s="44"/>
      <c r="I87" s="44"/>
      <c r="J87" s="44"/>
    </row>
    <row r="88">
      <c r="A88" s="44"/>
      <c r="B88" s="44"/>
      <c r="C88" s="44" t="s">
        <v>330</v>
      </c>
      <c r="D88" s="44"/>
      <c r="E88" s="44" t="s">
        <v>325</v>
      </c>
      <c r="F88" s="44"/>
      <c r="G88" s="44" t="s">
        <v>329</v>
      </c>
      <c r="H88" s="44"/>
      <c r="I88" s="44" t="s">
        <v>327</v>
      </c>
      <c r="J88" s="44"/>
    </row>
    <row r="89">
      <c r="A89" s="44" t="s">
        <v>300</v>
      </c>
      <c r="B89" s="44" t="s">
        <v>301</v>
      </c>
      <c r="C89" s="44" t="s">
        <v>340</v>
      </c>
      <c r="D89" s="44" t="s">
        <v>342</v>
      </c>
      <c r="E89" s="44" t="s">
        <v>340</v>
      </c>
      <c r="F89" s="44" t="s">
        <v>342</v>
      </c>
      <c r="G89" s="44" t="s">
        <v>340</v>
      </c>
      <c r="H89" s="44" t="s">
        <v>342</v>
      </c>
      <c r="I89" s="44" t="s">
        <v>340</v>
      </c>
      <c r="J89" s="44" t="s">
        <v>342</v>
      </c>
      <c r="K89" s="44"/>
      <c r="L89" s="44"/>
      <c r="M89" s="44"/>
      <c r="N89" s="44"/>
      <c r="O89" s="44"/>
      <c r="P89" s="44"/>
      <c r="Q89" s="44"/>
      <c r="R89" s="44"/>
      <c r="S89" s="44"/>
      <c r="T89" s="44"/>
    </row>
    <row r="90">
      <c r="A90" s="44" t="s">
        <v>318</v>
      </c>
      <c r="B90" s="44">
        <v>1.0</v>
      </c>
      <c r="C90" s="44">
        <v>1.0</v>
      </c>
      <c r="D90" s="44" t="s">
        <v>343</v>
      </c>
      <c r="E90" s="44">
        <v>1.0</v>
      </c>
      <c r="F90" s="44" t="s">
        <v>344</v>
      </c>
      <c r="G90" s="44"/>
      <c r="H90" s="44"/>
      <c r="I90" s="44">
        <v>1.0</v>
      </c>
      <c r="J90" s="44" t="s">
        <v>345</v>
      </c>
      <c r="K90" s="44"/>
      <c r="L90" s="44"/>
      <c r="M90" s="44"/>
      <c r="N90" s="44"/>
      <c r="O90" s="44"/>
      <c r="P90" s="44"/>
      <c r="Q90" s="44"/>
      <c r="R90" s="44"/>
      <c r="S90" s="44"/>
      <c r="T90" s="44"/>
    </row>
    <row r="91">
      <c r="A91" s="44"/>
      <c r="B91" s="44">
        <v>2.0</v>
      </c>
      <c r="C91" s="44">
        <v>1.0</v>
      </c>
      <c r="D91" s="44" t="s">
        <v>346</v>
      </c>
      <c r="E91" s="44">
        <v>1.0</v>
      </c>
      <c r="F91" s="44" t="s">
        <v>347</v>
      </c>
      <c r="G91" s="44">
        <v>1.0</v>
      </c>
      <c r="H91" s="44" t="s">
        <v>348</v>
      </c>
      <c r="I91" s="44">
        <v>1.0</v>
      </c>
      <c r="J91" s="44" t="s">
        <v>345</v>
      </c>
      <c r="K91" s="44"/>
      <c r="L91" s="44"/>
      <c r="M91" s="44"/>
      <c r="N91" s="44"/>
      <c r="O91" s="44"/>
      <c r="P91" s="44"/>
      <c r="Q91" s="44"/>
      <c r="R91" s="44"/>
      <c r="S91" s="44"/>
      <c r="T91" s="44"/>
    </row>
    <row r="92">
      <c r="A92" s="44"/>
      <c r="B92" s="44">
        <v>4.0</v>
      </c>
      <c r="C92" s="44">
        <v>1.0</v>
      </c>
      <c r="D92" s="44" t="s">
        <v>344</v>
      </c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</row>
    <row r="93">
      <c r="A93" s="44" t="s">
        <v>321</v>
      </c>
      <c r="B93" s="44">
        <v>1.0</v>
      </c>
      <c r="C93" s="44">
        <v>1.0</v>
      </c>
      <c r="D93" s="44" t="s">
        <v>343</v>
      </c>
      <c r="E93" s="44">
        <v>1.0</v>
      </c>
      <c r="F93" s="44" t="s">
        <v>349</v>
      </c>
      <c r="G93" s="44">
        <v>1.0</v>
      </c>
      <c r="H93" s="44" t="s">
        <v>347</v>
      </c>
      <c r="I93" s="44">
        <v>1.0</v>
      </c>
      <c r="J93" s="44" t="s">
        <v>350</v>
      </c>
      <c r="K93" s="44"/>
      <c r="L93" s="44"/>
      <c r="M93" s="44"/>
      <c r="N93" s="44"/>
      <c r="O93" s="44"/>
      <c r="P93" s="44"/>
      <c r="Q93" s="44"/>
      <c r="R93" s="44"/>
      <c r="S93" s="44"/>
      <c r="T93" s="44"/>
    </row>
    <row r="94">
      <c r="A94" s="44"/>
      <c r="B94" s="44">
        <v>2.0</v>
      </c>
      <c r="C94" s="44"/>
      <c r="D94" s="44"/>
      <c r="E94" s="44">
        <v>1.0</v>
      </c>
      <c r="F94" s="44" t="s">
        <v>347</v>
      </c>
      <c r="G94" s="44">
        <v>1.0</v>
      </c>
      <c r="H94" s="44" t="s">
        <v>351</v>
      </c>
      <c r="I94" s="44">
        <v>1.0</v>
      </c>
      <c r="J94" s="44" t="s">
        <v>350</v>
      </c>
      <c r="K94" s="44"/>
      <c r="L94" s="44"/>
      <c r="M94" s="44"/>
      <c r="N94" s="44"/>
      <c r="O94" s="44"/>
      <c r="P94" s="44"/>
      <c r="Q94" s="44"/>
      <c r="R94" s="44"/>
      <c r="S94" s="44"/>
      <c r="T94" s="44"/>
    </row>
    <row r="95">
      <c r="A95" s="44"/>
      <c r="B95" s="44">
        <v>3.0</v>
      </c>
      <c r="C95" s="44"/>
      <c r="D95" s="44"/>
      <c r="E95" s="44">
        <v>1.0</v>
      </c>
      <c r="F95" s="44" t="s">
        <v>343</v>
      </c>
      <c r="G95" s="44">
        <v>1.0</v>
      </c>
      <c r="H95" s="44" t="s">
        <v>351</v>
      </c>
      <c r="I95" s="44">
        <v>1.0</v>
      </c>
      <c r="J95" s="44" t="s">
        <v>350</v>
      </c>
      <c r="K95" s="44"/>
      <c r="L95" s="44"/>
      <c r="M95" s="44"/>
      <c r="N95" s="44"/>
      <c r="O95" s="44"/>
      <c r="P95" s="44"/>
      <c r="Q95" s="44"/>
      <c r="R95" s="44"/>
      <c r="S95" s="44"/>
      <c r="T95" s="44"/>
    </row>
    <row r="96">
      <c r="A96" s="44"/>
      <c r="B96" s="44">
        <v>4.0</v>
      </c>
      <c r="C96" s="44">
        <v>1.0</v>
      </c>
      <c r="D96" s="44" t="s">
        <v>349</v>
      </c>
      <c r="E96" s="44">
        <v>1.0</v>
      </c>
      <c r="F96" s="44" t="s">
        <v>347</v>
      </c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</row>
    <row r="97">
      <c r="A97" s="44" t="s">
        <v>323</v>
      </c>
      <c r="B97" s="44">
        <v>1.0</v>
      </c>
      <c r="C97" s="44">
        <v>1.0</v>
      </c>
      <c r="D97" s="44" t="s">
        <v>347</v>
      </c>
      <c r="E97" s="44">
        <v>1.0</v>
      </c>
      <c r="F97" s="44" t="s">
        <v>343</v>
      </c>
      <c r="G97" s="44">
        <v>1.0</v>
      </c>
      <c r="H97" s="44" t="s">
        <v>352</v>
      </c>
      <c r="I97" s="44">
        <v>1.0</v>
      </c>
      <c r="J97" s="44" t="s">
        <v>350</v>
      </c>
      <c r="K97" s="44"/>
      <c r="L97" s="44"/>
      <c r="M97" s="44"/>
      <c r="N97" s="44"/>
      <c r="O97" s="44"/>
      <c r="P97" s="44"/>
      <c r="Q97" s="44"/>
      <c r="R97" s="44"/>
      <c r="S97" s="44"/>
      <c r="T97" s="44"/>
    </row>
    <row r="98">
      <c r="A98" s="44"/>
      <c r="B98" s="44">
        <v>2.0</v>
      </c>
      <c r="C98" s="44"/>
      <c r="D98" s="44"/>
      <c r="E98" s="44">
        <v>1.0</v>
      </c>
      <c r="F98" s="44" t="s">
        <v>343</v>
      </c>
      <c r="G98" s="44">
        <v>1.0</v>
      </c>
      <c r="H98" s="44" t="s">
        <v>351</v>
      </c>
      <c r="I98" s="44">
        <v>1.0</v>
      </c>
      <c r="J98" s="44" t="s">
        <v>350</v>
      </c>
      <c r="K98" s="44"/>
      <c r="L98" s="44"/>
      <c r="M98" s="44"/>
      <c r="N98" s="44"/>
      <c r="O98" s="44"/>
      <c r="P98" s="44"/>
      <c r="Q98" s="44"/>
      <c r="R98" s="44"/>
      <c r="S98" s="44"/>
      <c r="T98" s="44"/>
    </row>
    <row r="99">
      <c r="A99" s="44"/>
      <c r="B99" s="44">
        <v>3.0</v>
      </c>
      <c r="C99" s="44">
        <v>1.0</v>
      </c>
      <c r="D99" s="44" t="s">
        <v>346</v>
      </c>
      <c r="E99" s="44">
        <v>1.0</v>
      </c>
      <c r="F99" s="44" t="s">
        <v>347</v>
      </c>
      <c r="G99" s="44">
        <v>1.0</v>
      </c>
      <c r="H99" s="44" t="s">
        <v>351</v>
      </c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</row>
    <row r="100">
      <c r="A100" s="44" t="s">
        <v>332</v>
      </c>
      <c r="B100" s="44">
        <v>1.0</v>
      </c>
      <c r="C100" s="44"/>
      <c r="D100" s="44"/>
      <c r="E100" s="44">
        <v>1.0</v>
      </c>
      <c r="F100" s="44" t="s">
        <v>346</v>
      </c>
      <c r="G100" s="44">
        <v>1.0</v>
      </c>
      <c r="H100" s="44" t="s">
        <v>351</v>
      </c>
      <c r="I100" s="44">
        <v>1.0</v>
      </c>
      <c r="J100" s="44" t="s">
        <v>350</v>
      </c>
      <c r="K100" s="44"/>
      <c r="L100" s="44"/>
      <c r="M100" s="44"/>
      <c r="N100" s="44"/>
      <c r="O100" s="44"/>
      <c r="P100" s="44"/>
      <c r="Q100" s="44"/>
      <c r="R100" s="44"/>
      <c r="S100" s="44"/>
      <c r="T100" s="44"/>
    </row>
    <row r="101">
      <c r="A101" s="44"/>
      <c r="B101" s="44">
        <v>2.0</v>
      </c>
      <c r="C101" s="44">
        <v>1.0</v>
      </c>
      <c r="D101" s="44" t="s">
        <v>349</v>
      </c>
      <c r="E101" s="44">
        <v>1.0</v>
      </c>
      <c r="F101" s="44" t="s">
        <v>346</v>
      </c>
      <c r="G101" s="44">
        <v>1.0</v>
      </c>
      <c r="H101" s="44" t="s">
        <v>351</v>
      </c>
      <c r="I101" s="44">
        <v>1.0</v>
      </c>
      <c r="J101" s="44" t="s">
        <v>350</v>
      </c>
      <c r="K101" s="44"/>
      <c r="L101" s="44"/>
      <c r="M101" s="44"/>
      <c r="N101" s="44"/>
      <c r="O101" s="44"/>
      <c r="P101" s="44"/>
      <c r="Q101" s="44"/>
      <c r="R101" s="44"/>
      <c r="S101" s="44"/>
      <c r="T101" s="44"/>
    </row>
    <row r="102">
      <c r="A102" s="44"/>
      <c r="B102" s="44">
        <v>3.0</v>
      </c>
      <c r="C102" s="44">
        <v>1.0</v>
      </c>
      <c r="D102" s="44" t="s">
        <v>343</v>
      </c>
      <c r="E102" s="44"/>
      <c r="F102" s="44"/>
      <c r="G102" s="44"/>
      <c r="H102" s="44"/>
      <c r="I102" s="44">
        <v>1.0</v>
      </c>
      <c r="J102" s="44" t="s">
        <v>351</v>
      </c>
      <c r="K102" s="44"/>
      <c r="L102" s="44"/>
      <c r="M102" s="44"/>
      <c r="N102" s="44"/>
      <c r="O102" s="44"/>
      <c r="P102" s="44"/>
      <c r="Q102" s="44"/>
      <c r="R102" s="44"/>
      <c r="S102" s="44"/>
      <c r="T102" s="44"/>
    </row>
    <row r="103">
      <c r="A103" s="44"/>
      <c r="B103" s="44">
        <v>4.0</v>
      </c>
      <c r="C103" s="44"/>
      <c r="D103" s="44"/>
      <c r="E103" s="44">
        <v>0.0</v>
      </c>
      <c r="F103" s="44" t="s">
        <v>343</v>
      </c>
      <c r="G103" s="44"/>
      <c r="H103" s="44"/>
      <c r="I103" s="44">
        <v>0.0</v>
      </c>
      <c r="J103" s="44" t="s">
        <v>351</v>
      </c>
      <c r="K103" s="44"/>
      <c r="L103" s="44"/>
      <c r="M103" s="44"/>
      <c r="N103" s="44"/>
      <c r="O103" s="44"/>
      <c r="P103" s="44"/>
      <c r="Q103" s="44"/>
      <c r="R103" s="44"/>
      <c r="S103" s="44"/>
      <c r="T103" s="44"/>
    </row>
    <row r="104">
      <c r="A104" s="44" t="s">
        <v>333</v>
      </c>
      <c r="B104" s="44">
        <v>1.0</v>
      </c>
      <c r="C104" s="44">
        <v>1.0</v>
      </c>
      <c r="D104" s="44" t="s">
        <v>346</v>
      </c>
      <c r="E104" s="44">
        <v>1.0</v>
      </c>
      <c r="F104" s="44" t="s">
        <v>349</v>
      </c>
      <c r="G104" s="44"/>
      <c r="H104" s="44"/>
      <c r="I104" s="44">
        <v>1.0</v>
      </c>
      <c r="J104" s="44" t="s">
        <v>345</v>
      </c>
      <c r="K104" s="44"/>
      <c r="L104" s="44"/>
      <c r="M104" s="44"/>
      <c r="N104" s="44"/>
      <c r="O104" s="44"/>
      <c r="P104" s="44"/>
      <c r="Q104" s="44"/>
      <c r="R104" s="44"/>
      <c r="S104" s="44"/>
      <c r="T104" s="44"/>
    </row>
    <row r="105">
      <c r="A105" s="44"/>
      <c r="B105" s="44">
        <v>2.0</v>
      </c>
      <c r="C105" s="44">
        <v>2.0</v>
      </c>
      <c r="D105" s="44" t="s">
        <v>346</v>
      </c>
      <c r="E105" s="44">
        <v>1.0</v>
      </c>
      <c r="F105" s="44" t="s">
        <v>343</v>
      </c>
      <c r="G105" s="44">
        <v>1.0</v>
      </c>
      <c r="H105" s="44" t="s">
        <v>349</v>
      </c>
      <c r="I105" s="44"/>
      <c r="J105" s="44"/>
    </row>
    <row r="106">
      <c r="A106" s="44"/>
      <c r="B106" s="44">
        <v>3.0</v>
      </c>
      <c r="C106" s="44">
        <v>1.0</v>
      </c>
      <c r="D106" s="44" t="s">
        <v>346</v>
      </c>
      <c r="E106" s="44">
        <v>1.0</v>
      </c>
      <c r="F106" s="44" t="s">
        <v>347</v>
      </c>
      <c r="G106" s="44"/>
      <c r="H106" s="44"/>
      <c r="I106" s="44">
        <v>1.0</v>
      </c>
      <c r="J106" s="44" t="s">
        <v>352</v>
      </c>
    </row>
    <row r="107">
      <c r="A107" s="44"/>
      <c r="B107" s="44">
        <v>4.0</v>
      </c>
      <c r="C107" s="44"/>
      <c r="D107" s="44"/>
      <c r="E107" s="44">
        <v>1.0</v>
      </c>
      <c r="F107" s="44" t="s">
        <v>344</v>
      </c>
      <c r="G107" s="44"/>
      <c r="H107" s="44"/>
      <c r="I107" s="44"/>
      <c r="J107" s="44"/>
    </row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46">
      <c r="E146" s="9" t="s">
        <v>321</v>
      </c>
      <c r="I146" s="9" t="s">
        <v>318</v>
      </c>
      <c r="M146" s="9" t="s">
        <v>332</v>
      </c>
      <c r="Q146" s="9" t="s">
        <v>323</v>
      </c>
      <c r="U146" s="9" t="s">
        <v>333</v>
      </c>
    </row>
    <row r="147">
      <c r="D147" s="11" t="s">
        <v>304</v>
      </c>
      <c r="E147" s="11">
        <v>1.0</v>
      </c>
      <c r="F147" s="11">
        <v>2.0</v>
      </c>
      <c r="G147" s="11">
        <v>3.0</v>
      </c>
      <c r="H147" s="11">
        <v>4.0</v>
      </c>
      <c r="I147" s="11">
        <v>1.0</v>
      </c>
      <c r="J147" s="11">
        <v>2.0</v>
      </c>
      <c r="K147" s="11">
        <v>3.0</v>
      </c>
      <c r="L147" s="11">
        <v>4.0</v>
      </c>
      <c r="M147" s="11">
        <v>1.0</v>
      </c>
      <c r="N147" s="11">
        <v>2.0</v>
      </c>
      <c r="O147" s="11">
        <v>3.0</v>
      </c>
      <c r="P147" s="11">
        <v>4.0</v>
      </c>
      <c r="Q147" s="11">
        <v>1.0</v>
      </c>
      <c r="R147" s="11">
        <v>2.0</v>
      </c>
      <c r="S147" s="11">
        <v>3.0</v>
      </c>
      <c r="T147" s="11">
        <v>4.0</v>
      </c>
      <c r="U147" s="11">
        <v>1.0</v>
      </c>
      <c r="V147" s="11">
        <v>2.0</v>
      </c>
      <c r="W147" s="11">
        <v>3.0</v>
      </c>
      <c r="X147" s="11">
        <v>4.0</v>
      </c>
    </row>
    <row r="148">
      <c r="D148" s="9" t="s">
        <v>327</v>
      </c>
      <c r="E148" s="9" t="s">
        <v>638</v>
      </c>
      <c r="F148" s="9" t="s">
        <v>638</v>
      </c>
      <c r="G148" s="9" t="s">
        <v>638</v>
      </c>
      <c r="I148" s="9" t="s">
        <v>638</v>
      </c>
      <c r="J148" s="9" t="s">
        <v>638</v>
      </c>
      <c r="K148" s="9" t="s">
        <v>638</v>
      </c>
      <c r="M148" s="9" t="s">
        <v>638</v>
      </c>
      <c r="N148" s="9" t="s">
        <v>639</v>
      </c>
      <c r="O148" s="9" t="s">
        <v>638</v>
      </c>
      <c r="Q148" s="9" t="s">
        <v>640</v>
      </c>
      <c r="R148" s="9" t="s">
        <v>641</v>
      </c>
      <c r="S148" s="9" t="s">
        <v>638</v>
      </c>
      <c r="U148" s="9" t="s">
        <v>638</v>
      </c>
      <c r="V148" s="9" t="s">
        <v>638</v>
      </c>
      <c r="W148" s="9" t="s">
        <v>642</v>
      </c>
      <c r="X148" s="9" t="s">
        <v>640</v>
      </c>
    </row>
    <row r="149">
      <c r="D149" s="9" t="s">
        <v>329</v>
      </c>
      <c r="E149" s="9" t="s">
        <v>643</v>
      </c>
      <c r="F149" s="9" t="s">
        <v>640</v>
      </c>
      <c r="G149" s="9" t="s">
        <v>644</v>
      </c>
      <c r="I149" s="9" t="s">
        <v>644</v>
      </c>
      <c r="J149" s="9" t="s">
        <v>645</v>
      </c>
      <c r="K149" s="9" t="s">
        <v>644</v>
      </c>
      <c r="M149" s="9" t="s">
        <v>645</v>
      </c>
      <c r="N149" s="9" t="s">
        <v>646</v>
      </c>
      <c r="O149" s="9" t="s">
        <v>647</v>
      </c>
      <c r="P149" s="9" t="s">
        <v>648</v>
      </c>
      <c r="Q149" s="9" t="s">
        <v>644</v>
      </c>
      <c r="R149" s="9" t="s">
        <v>648</v>
      </c>
      <c r="U149" s="9" t="s">
        <v>649</v>
      </c>
      <c r="X149" s="9" t="s">
        <v>644</v>
      </c>
    </row>
    <row r="150">
      <c r="D150" s="9" t="s">
        <v>325</v>
      </c>
      <c r="E150" s="9" t="s">
        <v>650</v>
      </c>
      <c r="F150" s="9" t="s">
        <v>650</v>
      </c>
      <c r="G150" s="9" t="s">
        <v>651</v>
      </c>
      <c r="I150" s="9" t="s">
        <v>640</v>
      </c>
      <c r="J150" s="9" t="s">
        <v>640</v>
      </c>
      <c r="M150" s="9" t="s">
        <v>652</v>
      </c>
      <c r="N150" s="9" t="s">
        <v>652</v>
      </c>
      <c r="O150" s="9" t="s">
        <v>640</v>
      </c>
      <c r="Q150" s="9" t="s">
        <v>650</v>
      </c>
      <c r="R150" s="9" t="s">
        <v>653</v>
      </c>
      <c r="S150" s="9" t="s">
        <v>643</v>
      </c>
      <c r="T150" s="9" t="s">
        <v>640</v>
      </c>
      <c r="U150" s="9" t="s">
        <v>650</v>
      </c>
      <c r="V150" s="9" t="s">
        <v>640</v>
      </c>
      <c r="W150" s="9" t="s">
        <v>640</v>
      </c>
      <c r="X150" s="9" t="s">
        <v>650</v>
      </c>
    </row>
    <row r="151">
      <c r="D151" s="9" t="s">
        <v>330</v>
      </c>
      <c r="E151" s="9" t="s">
        <v>652</v>
      </c>
      <c r="F151" s="9" t="s">
        <v>651</v>
      </c>
      <c r="G151" s="9" t="s">
        <v>640</v>
      </c>
      <c r="I151" s="9" t="s">
        <v>652</v>
      </c>
      <c r="J151" s="9" t="s">
        <v>652</v>
      </c>
      <c r="L151" s="9" t="s">
        <v>653</v>
      </c>
      <c r="M151" s="9" t="s">
        <v>654</v>
      </c>
      <c r="P151" s="9" t="s">
        <v>640</v>
      </c>
      <c r="Q151" s="9" t="s">
        <v>643</v>
      </c>
      <c r="R151" s="9" t="s">
        <v>650</v>
      </c>
      <c r="S151" s="9" t="s">
        <v>649</v>
      </c>
      <c r="U151" s="9" t="s">
        <v>652</v>
      </c>
      <c r="V151" s="9" t="s">
        <v>655</v>
      </c>
      <c r="W151" s="9" t="s">
        <v>652</v>
      </c>
      <c r="X151" s="9" t="s">
        <v>652</v>
      </c>
    </row>
    <row r="152">
      <c r="D152" s="9" t="s">
        <v>320</v>
      </c>
      <c r="E152" s="9" t="s">
        <v>640</v>
      </c>
      <c r="L152" s="9" t="s">
        <v>650</v>
      </c>
      <c r="M152" s="9" t="s">
        <v>643</v>
      </c>
      <c r="N152" s="9" t="s">
        <v>643</v>
      </c>
      <c r="O152" s="9" t="s">
        <v>643</v>
      </c>
      <c r="Q152" s="9" t="s">
        <v>649</v>
      </c>
      <c r="R152" s="9" t="s">
        <v>652</v>
      </c>
      <c r="S152" s="9" t="s">
        <v>645</v>
      </c>
      <c r="T152" s="9" t="s">
        <v>649</v>
      </c>
      <c r="U152" s="9" t="s">
        <v>643</v>
      </c>
      <c r="V152" s="9" t="s">
        <v>653</v>
      </c>
      <c r="W152" s="9" t="s">
        <v>647</v>
      </c>
    </row>
    <row r="153">
      <c r="D153" s="9" t="s">
        <v>328</v>
      </c>
      <c r="E153" s="9" t="s">
        <v>647</v>
      </c>
      <c r="H153" s="9" t="s">
        <v>653</v>
      </c>
      <c r="I153" s="9" t="s">
        <v>653</v>
      </c>
      <c r="J153" s="9" t="s">
        <v>650</v>
      </c>
      <c r="L153" s="9" t="s">
        <v>648</v>
      </c>
      <c r="M153" s="9" t="s">
        <v>653</v>
      </c>
      <c r="N153" s="9" t="s">
        <v>649</v>
      </c>
      <c r="O153" s="9" t="s">
        <v>652</v>
      </c>
      <c r="P153" s="9" t="s">
        <v>650</v>
      </c>
      <c r="R153" s="9" t="s">
        <v>645</v>
      </c>
      <c r="U153" s="9" t="s">
        <v>653</v>
      </c>
      <c r="V153" s="9" t="s">
        <v>647</v>
      </c>
      <c r="W153" s="9" t="s">
        <v>645</v>
      </c>
    </row>
    <row r="154">
      <c r="D154" s="9" t="s">
        <v>322</v>
      </c>
      <c r="E154" s="9" t="s">
        <v>653</v>
      </c>
      <c r="F154" s="9" t="s">
        <v>652</v>
      </c>
      <c r="G154" s="9" t="s">
        <v>652</v>
      </c>
      <c r="H154" s="9" t="s">
        <v>650</v>
      </c>
      <c r="I154" s="9" t="s">
        <v>643</v>
      </c>
      <c r="J154" s="9" t="s">
        <v>653</v>
      </c>
      <c r="K154" s="9" t="s">
        <v>653</v>
      </c>
      <c r="M154" s="9" t="s">
        <v>649</v>
      </c>
      <c r="N154" s="9" t="s">
        <v>648</v>
      </c>
      <c r="O154" s="9" t="s">
        <v>648</v>
      </c>
      <c r="Q154" s="9" t="s">
        <v>652</v>
      </c>
      <c r="R154" s="9" t="s">
        <v>649</v>
      </c>
      <c r="U154" s="9" t="s">
        <v>648</v>
      </c>
      <c r="V154" s="9" t="s">
        <v>643</v>
      </c>
      <c r="W154" s="9" t="s">
        <v>649</v>
      </c>
    </row>
    <row r="155">
      <c r="D155" s="9" t="s">
        <v>326</v>
      </c>
      <c r="E155" s="9" t="s">
        <v>645</v>
      </c>
      <c r="F155" s="9" t="s">
        <v>645</v>
      </c>
      <c r="G155" s="9" t="s">
        <v>650</v>
      </c>
      <c r="H155" s="9" t="s">
        <v>649</v>
      </c>
      <c r="I155" s="9" t="s">
        <v>650</v>
      </c>
      <c r="K155" s="9" t="s">
        <v>650</v>
      </c>
      <c r="M155" s="9" t="s">
        <v>640</v>
      </c>
      <c r="N155" s="9" t="s">
        <v>653</v>
      </c>
      <c r="P155" s="9" t="s">
        <v>643</v>
      </c>
      <c r="R155" s="9" t="s">
        <v>647</v>
      </c>
      <c r="U155" s="9" t="s">
        <v>640</v>
      </c>
      <c r="V155" s="9" t="s">
        <v>650</v>
      </c>
      <c r="X155" s="9" t="s">
        <v>649</v>
      </c>
    </row>
    <row r="156">
      <c r="D156" s="9" t="s">
        <v>331</v>
      </c>
      <c r="E156" s="9" t="s">
        <v>648</v>
      </c>
      <c r="F156" s="9" t="s">
        <v>649</v>
      </c>
      <c r="G156" s="9" t="s">
        <v>649</v>
      </c>
      <c r="H156" s="9" t="s">
        <v>650</v>
      </c>
      <c r="I156" s="9" t="s">
        <v>649</v>
      </c>
      <c r="K156" s="9" t="s">
        <v>643</v>
      </c>
      <c r="L156" s="9" t="s">
        <v>643</v>
      </c>
      <c r="N156" s="9" t="s">
        <v>640</v>
      </c>
      <c r="O156" s="9" t="s">
        <v>649</v>
      </c>
      <c r="P156" s="9" t="s">
        <v>656</v>
      </c>
      <c r="R156" s="9" t="s">
        <v>640</v>
      </c>
      <c r="S156" s="9" t="s">
        <v>640</v>
      </c>
      <c r="U156" s="9" t="s">
        <v>647</v>
      </c>
      <c r="V156" s="9" t="s">
        <v>649</v>
      </c>
      <c r="W156" s="9" t="s">
        <v>650</v>
      </c>
    </row>
  </sheetData>
  <conditionalFormatting sqref="D7:AJ51 AK7:AN32 D118:M137">
    <cfRule type="cellIs" dxfId="6" priority="1" operator="greaterThan">
      <formula>1</formula>
    </cfRule>
  </conditionalFormatting>
  <conditionalFormatting sqref="D7:P46 Q7:AN32 D118:M137">
    <cfRule type="cellIs" dxfId="7" priority="2" operator="equal">
      <formula>1</formula>
    </cfRule>
  </conditionalFormatting>
  <conditionalFormatting sqref="D7:P46 Q7:AN33 D118:M137">
    <cfRule type="cellIs" dxfId="8" priority="3" operator="equal">
      <formula>0</formula>
    </cfRule>
  </conditionalFormatting>
  <conditionalFormatting sqref="C58:T73 C89:T104">
    <cfRule type="containsBlanks" dxfId="0" priority="4">
      <formula>LEN(TRIM(C58))=0</formula>
    </cfRule>
  </conditionalFormatting>
  <conditionalFormatting sqref="C58:T78 C89:T109">
    <cfRule type="cellIs" dxfId="9" priority="5" operator="equal">
      <formula>2</formula>
    </cfRule>
  </conditionalFormatting>
  <conditionalFormatting sqref="L2">
    <cfRule type="cellIs" dxfId="10" priority="6" operator="greaterThan">
      <formula>0</formula>
    </cfRule>
  </conditionalFormatting>
  <conditionalFormatting sqref="L2">
    <cfRule type="cellIs" dxfId="0" priority="7" operator="equal">
      <formula>1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34.25"/>
  </cols>
  <sheetData>
    <row r="1">
      <c r="A1" s="11" t="s">
        <v>201</v>
      </c>
      <c r="B1" s="11">
        <v>1.0</v>
      </c>
      <c r="C1" s="9" t="s">
        <v>546</v>
      </c>
      <c r="D1" s="9">
        <v>101.0</v>
      </c>
      <c r="E1" s="9" t="s">
        <v>547</v>
      </c>
      <c r="F1" s="11">
        <v>2.0</v>
      </c>
      <c r="G1" s="11">
        <v>2.0</v>
      </c>
      <c r="J1" s="11">
        <v>4.0</v>
      </c>
      <c r="K1" s="11">
        <v>10.0</v>
      </c>
      <c r="L1" s="11">
        <v>20.0</v>
      </c>
      <c r="M1" s="11">
        <v>10.0</v>
      </c>
      <c r="N1" s="11">
        <v>60.0</v>
      </c>
    </row>
    <row r="2">
      <c r="A2" s="11" t="s">
        <v>201</v>
      </c>
      <c r="B2" s="11">
        <v>1.0</v>
      </c>
      <c r="C2" s="9" t="s">
        <v>548</v>
      </c>
      <c r="D2" s="9">
        <v>103.0</v>
      </c>
      <c r="E2" s="9" t="s">
        <v>549</v>
      </c>
      <c r="F2" s="11">
        <v>2.0</v>
      </c>
      <c r="G2" s="11">
        <v>2.0</v>
      </c>
      <c r="J2" s="11">
        <v>4.0</v>
      </c>
      <c r="K2" s="11">
        <v>10.0</v>
      </c>
      <c r="L2" s="11">
        <v>20.0</v>
      </c>
      <c r="M2" s="11">
        <v>10.0</v>
      </c>
      <c r="N2" s="11">
        <v>60.0</v>
      </c>
    </row>
    <row r="3">
      <c r="A3" s="11" t="s">
        <v>201</v>
      </c>
      <c r="B3" s="11">
        <v>1.0</v>
      </c>
      <c r="C3" s="9" t="s">
        <v>550</v>
      </c>
      <c r="D3" s="9">
        <v>104.0</v>
      </c>
      <c r="E3" s="9" t="s">
        <v>551</v>
      </c>
      <c r="F3" s="11">
        <v>2.0</v>
      </c>
      <c r="G3" s="11">
        <v>3.0</v>
      </c>
      <c r="J3" s="11">
        <v>5.0</v>
      </c>
      <c r="K3" s="11">
        <v>30.0</v>
      </c>
      <c r="L3" s="11">
        <v>20.0</v>
      </c>
      <c r="M3" s="11">
        <v>10.0</v>
      </c>
      <c r="N3" s="11">
        <v>90.0</v>
      </c>
    </row>
    <row r="4">
      <c r="A4" s="11" t="s">
        <v>201</v>
      </c>
      <c r="B4" s="11">
        <v>1.0</v>
      </c>
      <c r="C4" s="9" t="s">
        <v>552</v>
      </c>
      <c r="D4" s="9">
        <v>118.0</v>
      </c>
      <c r="E4" s="9" t="s">
        <v>553</v>
      </c>
      <c r="F4" s="11">
        <v>2.0</v>
      </c>
      <c r="G4" s="11">
        <v>2.0</v>
      </c>
      <c r="J4" s="11">
        <v>4.0</v>
      </c>
      <c r="K4" s="11">
        <v>30.0</v>
      </c>
      <c r="L4" s="11">
        <v>20.0</v>
      </c>
      <c r="M4" s="11">
        <v>10.0</v>
      </c>
      <c r="N4" s="11">
        <v>90.0</v>
      </c>
    </row>
    <row r="5">
      <c r="A5" s="11" t="s">
        <v>201</v>
      </c>
      <c r="B5" s="11">
        <v>1.0</v>
      </c>
      <c r="C5" s="9" t="s">
        <v>554</v>
      </c>
      <c r="D5" s="9">
        <v>105.0</v>
      </c>
      <c r="E5" s="9" t="s">
        <v>555</v>
      </c>
      <c r="F5" s="11">
        <v>2.0</v>
      </c>
      <c r="G5" s="11">
        <v>2.0</v>
      </c>
      <c r="J5" s="11">
        <v>4.0</v>
      </c>
      <c r="K5" s="11">
        <v>30.0</v>
      </c>
      <c r="L5" s="11">
        <v>20.0</v>
      </c>
      <c r="M5" s="11">
        <v>10.0</v>
      </c>
      <c r="N5" s="11">
        <v>90.0</v>
      </c>
    </row>
    <row r="6">
      <c r="A6" s="11" t="s">
        <v>201</v>
      </c>
      <c r="B6" s="11">
        <v>1.0</v>
      </c>
      <c r="C6" s="9" t="s">
        <v>544</v>
      </c>
      <c r="D6" s="9">
        <v>106.0</v>
      </c>
      <c r="E6" s="9" t="s">
        <v>545</v>
      </c>
      <c r="F6" s="11">
        <v>2.0</v>
      </c>
      <c r="G6" s="11">
        <v>2.0</v>
      </c>
      <c r="J6" s="11">
        <v>4.0</v>
      </c>
      <c r="K6" s="11">
        <v>20.0</v>
      </c>
      <c r="L6" s="11">
        <v>20.0</v>
      </c>
      <c r="M6" s="11" t="s">
        <v>657</v>
      </c>
      <c r="N6" s="11">
        <v>60.0</v>
      </c>
    </row>
    <row r="7">
      <c r="A7" s="11" t="s">
        <v>201</v>
      </c>
      <c r="B7" s="11">
        <v>2.0</v>
      </c>
      <c r="C7" s="9" t="s">
        <v>546</v>
      </c>
      <c r="D7" s="9">
        <v>102.0</v>
      </c>
      <c r="E7" s="9" t="s">
        <v>658</v>
      </c>
      <c r="F7" s="11">
        <v>2.0</v>
      </c>
      <c r="G7" s="11">
        <v>2.0</v>
      </c>
      <c r="H7" s="11">
        <v>4.0</v>
      </c>
      <c r="I7" s="11">
        <v>10.0</v>
      </c>
      <c r="J7" s="11">
        <v>20.0</v>
      </c>
      <c r="K7" s="11">
        <v>10.0</v>
      </c>
      <c r="L7" s="11">
        <v>60.0</v>
      </c>
    </row>
    <row r="8">
      <c r="A8" s="11" t="s">
        <v>201</v>
      </c>
      <c r="B8" s="11">
        <v>2.0</v>
      </c>
      <c r="C8" s="9" t="s">
        <v>550</v>
      </c>
      <c r="D8" s="9">
        <v>107.0</v>
      </c>
      <c r="E8" s="9" t="s">
        <v>659</v>
      </c>
      <c r="F8" s="11">
        <v>2.0</v>
      </c>
      <c r="G8" s="11">
        <v>2.0</v>
      </c>
      <c r="H8" s="11">
        <v>4.0</v>
      </c>
      <c r="I8" s="11">
        <v>30.0</v>
      </c>
      <c r="J8" s="11">
        <v>20.0</v>
      </c>
      <c r="K8" s="11">
        <v>10.0</v>
      </c>
      <c r="L8" s="11">
        <v>90.0</v>
      </c>
    </row>
    <row r="9">
      <c r="A9" s="11" t="s">
        <v>201</v>
      </c>
      <c r="B9" s="11">
        <v>2.0</v>
      </c>
      <c r="C9" s="9" t="s">
        <v>550</v>
      </c>
      <c r="D9" s="9">
        <v>108.0</v>
      </c>
      <c r="E9" s="9" t="s">
        <v>660</v>
      </c>
      <c r="F9" s="11">
        <v>2.0</v>
      </c>
      <c r="G9" s="11">
        <v>3.0</v>
      </c>
      <c r="H9" s="11">
        <v>5.0</v>
      </c>
      <c r="I9" s="11">
        <v>20.0</v>
      </c>
      <c r="J9" s="11">
        <v>10.0</v>
      </c>
      <c r="K9" s="11">
        <v>10.0</v>
      </c>
      <c r="L9" s="11">
        <v>60.0</v>
      </c>
    </row>
    <row r="10">
      <c r="A10" s="11" t="s">
        <v>201</v>
      </c>
      <c r="B10" s="11">
        <v>2.0</v>
      </c>
      <c r="C10" s="9" t="s">
        <v>554</v>
      </c>
      <c r="D10" s="9">
        <v>109.0</v>
      </c>
      <c r="E10" s="9" t="s">
        <v>661</v>
      </c>
      <c r="F10" s="11">
        <v>2.0</v>
      </c>
      <c r="G10" s="11">
        <v>2.0</v>
      </c>
      <c r="H10" s="11">
        <v>4.0</v>
      </c>
      <c r="I10" s="11">
        <v>30.0</v>
      </c>
      <c r="J10" s="11">
        <v>20.0</v>
      </c>
      <c r="K10" s="11">
        <v>10.0</v>
      </c>
      <c r="L10" s="11">
        <v>90.0</v>
      </c>
    </row>
    <row r="11">
      <c r="A11" s="11" t="s">
        <v>201</v>
      </c>
      <c r="B11" s="11">
        <v>2.0</v>
      </c>
      <c r="C11" s="9" t="s">
        <v>550</v>
      </c>
      <c r="D11" s="9">
        <v>119.0</v>
      </c>
      <c r="E11" s="9" t="s">
        <v>662</v>
      </c>
      <c r="F11" s="11">
        <v>1.0</v>
      </c>
      <c r="G11" s="11">
        <v>2.0</v>
      </c>
      <c r="H11" s="11">
        <v>3.0</v>
      </c>
      <c r="I11" s="11">
        <v>30.0</v>
      </c>
      <c r="J11" s="11">
        <v>20.0</v>
      </c>
      <c r="K11" s="11">
        <v>10.0</v>
      </c>
      <c r="L11" s="11">
        <v>90.0</v>
      </c>
    </row>
    <row r="12">
      <c r="A12" s="11" t="s">
        <v>201</v>
      </c>
      <c r="B12" s="11">
        <v>2.0</v>
      </c>
      <c r="C12" s="9" t="s">
        <v>571</v>
      </c>
      <c r="D12" s="9">
        <v>111.0</v>
      </c>
      <c r="E12" s="9" t="s">
        <v>663</v>
      </c>
      <c r="F12" s="11">
        <v>2.0</v>
      </c>
      <c r="G12" s="11">
        <v>3.0</v>
      </c>
      <c r="H12" s="11">
        <v>5.0</v>
      </c>
      <c r="I12" s="11">
        <v>20.0</v>
      </c>
      <c r="J12" s="11">
        <v>10.0</v>
      </c>
      <c r="K12" s="11">
        <v>10.0</v>
      </c>
      <c r="L12" s="11">
        <v>60.0</v>
      </c>
    </row>
    <row r="13">
      <c r="A13" s="11" t="s">
        <v>201</v>
      </c>
      <c r="B13" s="11">
        <v>1.0</v>
      </c>
      <c r="C13" s="9" t="s">
        <v>546</v>
      </c>
      <c r="D13" s="9">
        <v>203.0</v>
      </c>
      <c r="E13" s="9" t="s">
        <v>566</v>
      </c>
      <c r="F13" s="11">
        <v>2.0</v>
      </c>
      <c r="G13" s="11">
        <v>2.0</v>
      </c>
      <c r="J13" s="11">
        <v>4.0</v>
      </c>
      <c r="K13" s="11">
        <v>10.0</v>
      </c>
      <c r="L13" s="11">
        <v>20.0</v>
      </c>
      <c r="M13" s="11">
        <v>10.0</v>
      </c>
      <c r="N13" s="11">
        <v>60.0</v>
      </c>
    </row>
    <row r="14">
      <c r="A14" s="11" t="s">
        <v>201</v>
      </c>
      <c r="B14" s="11">
        <v>1.0</v>
      </c>
      <c r="C14" s="9" t="s">
        <v>546</v>
      </c>
      <c r="D14" s="9">
        <v>204.0</v>
      </c>
      <c r="E14" s="9" t="s">
        <v>567</v>
      </c>
      <c r="F14" s="11">
        <v>2.0</v>
      </c>
      <c r="G14" s="11">
        <v>2.0</v>
      </c>
      <c r="J14" s="11">
        <v>4.0</v>
      </c>
      <c r="K14" s="11">
        <v>10.0</v>
      </c>
      <c r="L14" s="11">
        <v>20.0</v>
      </c>
      <c r="M14" s="11">
        <v>10.0</v>
      </c>
      <c r="N14" s="11">
        <v>60.0</v>
      </c>
    </row>
    <row r="15">
      <c r="A15" s="11" t="s">
        <v>201</v>
      </c>
      <c r="B15" s="11">
        <v>1.0</v>
      </c>
      <c r="C15" s="9" t="s">
        <v>568</v>
      </c>
      <c r="D15" s="9">
        <v>201.0</v>
      </c>
      <c r="E15" s="9" t="s">
        <v>569</v>
      </c>
      <c r="F15" s="11">
        <v>2.0</v>
      </c>
      <c r="G15" s="11">
        <v>2.0</v>
      </c>
      <c r="J15" s="11">
        <v>4.0</v>
      </c>
      <c r="K15" s="11">
        <v>20.0</v>
      </c>
      <c r="L15" s="11">
        <v>10.0</v>
      </c>
      <c r="M15" s="11">
        <v>10.0</v>
      </c>
      <c r="N15" s="11">
        <v>60.0</v>
      </c>
    </row>
    <row r="16">
      <c r="A16" s="11" t="s">
        <v>201</v>
      </c>
      <c r="B16" s="11">
        <v>1.0</v>
      </c>
      <c r="C16" s="9" t="s">
        <v>550</v>
      </c>
      <c r="D16" s="9">
        <v>203.0</v>
      </c>
      <c r="E16" s="9" t="s">
        <v>570</v>
      </c>
      <c r="F16" s="11">
        <v>2.0</v>
      </c>
      <c r="G16" s="11">
        <v>2.0</v>
      </c>
      <c r="J16" s="11">
        <v>4.0</v>
      </c>
      <c r="K16" s="11">
        <v>30.0</v>
      </c>
      <c r="L16" s="11">
        <v>20.0</v>
      </c>
      <c r="M16" s="11">
        <v>10.0</v>
      </c>
      <c r="N16" s="11">
        <v>90.0</v>
      </c>
    </row>
    <row r="17">
      <c r="A17" s="11" t="s">
        <v>201</v>
      </c>
      <c r="B17" s="11">
        <v>1.0</v>
      </c>
      <c r="C17" s="9" t="s">
        <v>571</v>
      </c>
      <c r="D17" s="9">
        <v>204.0</v>
      </c>
      <c r="E17" s="9" t="s">
        <v>572</v>
      </c>
      <c r="F17" s="11">
        <v>2.0</v>
      </c>
      <c r="G17" s="11">
        <v>2.0</v>
      </c>
      <c r="J17" s="11">
        <v>4.0</v>
      </c>
      <c r="K17" s="11">
        <v>30.0</v>
      </c>
      <c r="L17" s="11">
        <v>20.0</v>
      </c>
      <c r="M17" s="11">
        <v>10.0</v>
      </c>
      <c r="N17" s="11">
        <v>90.0</v>
      </c>
    </row>
    <row r="18">
      <c r="A18" s="11" t="s">
        <v>201</v>
      </c>
      <c r="B18" s="11">
        <v>1.0</v>
      </c>
      <c r="C18" s="9" t="s">
        <v>550</v>
      </c>
      <c r="D18" s="9">
        <v>203.0</v>
      </c>
      <c r="E18" s="9" t="s">
        <v>573</v>
      </c>
      <c r="F18" s="11">
        <v>2.0</v>
      </c>
      <c r="G18" s="11">
        <v>3.0</v>
      </c>
      <c r="J18" s="11">
        <v>5.0</v>
      </c>
      <c r="K18" s="11">
        <v>30.0</v>
      </c>
      <c r="L18" s="11">
        <v>20.0</v>
      </c>
      <c r="M18" s="11">
        <v>10.0</v>
      </c>
      <c r="N18" s="11">
        <v>90.0</v>
      </c>
    </row>
    <row r="19">
      <c r="A19" s="11" t="s">
        <v>201</v>
      </c>
      <c r="B19" s="11">
        <v>2.0</v>
      </c>
      <c r="C19" s="9" t="s">
        <v>568</v>
      </c>
      <c r="D19" s="9">
        <v>202.0</v>
      </c>
      <c r="E19" s="9" t="s">
        <v>664</v>
      </c>
      <c r="F19" s="11">
        <v>3.0</v>
      </c>
      <c r="G19" s="11">
        <v>2.0</v>
      </c>
      <c r="H19" s="11">
        <v>5.0</v>
      </c>
      <c r="I19" s="11">
        <v>30.0</v>
      </c>
      <c r="J19" s="11">
        <v>20.0</v>
      </c>
      <c r="K19" s="11">
        <v>10.0</v>
      </c>
      <c r="L19" s="11">
        <v>90.0</v>
      </c>
    </row>
    <row r="20">
      <c r="A20" s="11" t="s">
        <v>201</v>
      </c>
      <c r="B20" s="11">
        <v>2.0</v>
      </c>
      <c r="C20" s="9" t="s">
        <v>546</v>
      </c>
      <c r="D20" s="9">
        <v>202.0</v>
      </c>
      <c r="E20" s="9" t="s">
        <v>665</v>
      </c>
      <c r="F20" s="11">
        <v>2.0</v>
      </c>
      <c r="G20" s="11">
        <v>2.0</v>
      </c>
      <c r="H20" s="11">
        <v>4.0</v>
      </c>
      <c r="I20" s="11">
        <v>10.0</v>
      </c>
      <c r="J20" s="11">
        <v>20.0</v>
      </c>
      <c r="K20" s="11">
        <v>10.0</v>
      </c>
      <c r="L20" s="11">
        <v>60.0</v>
      </c>
    </row>
    <row r="21">
      <c r="A21" s="11" t="s">
        <v>201</v>
      </c>
      <c r="B21" s="11">
        <v>2.0</v>
      </c>
      <c r="C21" s="9" t="s">
        <v>550</v>
      </c>
      <c r="D21" s="9">
        <v>219.0</v>
      </c>
      <c r="E21" s="9" t="s">
        <v>666</v>
      </c>
      <c r="F21" s="11">
        <v>2.0</v>
      </c>
      <c r="G21" s="11">
        <v>1.0</v>
      </c>
      <c r="H21" s="11">
        <v>3.0</v>
      </c>
      <c r="I21" s="11">
        <v>20.0</v>
      </c>
      <c r="J21" s="11">
        <v>10.0</v>
      </c>
      <c r="K21" s="11">
        <v>10.0</v>
      </c>
      <c r="L21" s="11">
        <v>60.0</v>
      </c>
    </row>
    <row r="22">
      <c r="A22" s="11" t="s">
        <v>201</v>
      </c>
      <c r="B22" s="11">
        <v>2.0</v>
      </c>
      <c r="C22" s="9" t="s">
        <v>568</v>
      </c>
      <c r="D22" s="9">
        <v>214.0</v>
      </c>
      <c r="E22" s="9" t="s">
        <v>667</v>
      </c>
      <c r="F22" s="11">
        <v>3.0</v>
      </c>
      <c r="G22" s="11">
        <v>2.0</v>
      </c>
      <c r="H22" s="11">
        <v>5.0</v>
      </c>
      <c r="I22" s="11">
        <v>30.0</v>
      </c>
      <c r="J22" s="11">
        <v>20.0</v>
      </c>
      <c r="K22" s="11">
        <v>10.0</v>
      </c>
      <c r="L22" s="11">
        <v>90.0</v>
      </c>
    </row>
    <row r="23">
      <c r="A23" s="11" t="s">
        <v>201</v>
      </c>
      <c r="B23" s="11">
        <v>2.0</v>
      </c>
      <c r="C23" s="9" t="s">
        <v>571</v>
      </c>
      <c r="D23" s="9">
        <v>215.0</v>
      </c>
      <c r="E23" s="9" t="s">
        <v>668</v>
      </c>
      <c r="F23" s="11">
        <v>2.0</v>
      </c>
      <c r="G23" s="11">
        <v>2.0</v>
      </c>
      <c r="H23" s="11">
        <v>4.0</v>
      </c>
      <c r="I23" s="11">
        <v>30.0</v>
      </c>
      <c r="J23" s="11">
        <v>20.0</v>
      </c>
      <c r="K23" s="11">
        <v>10.0</v>
      </c>
      <c r="L23" s="11">
        <v>90.0</v>
      </c>
    </row>
    <row r="24">
      <c r="A24" s="11" t="s">
        <v>201</v>
      </c>
      <c r="B24" s="11">
        <v>2.0</v>
      </c>
      <c r="C24" s="9" t="s">
        <v>546</v>
      </c>
      <c r="D24" s="9">
        <v>201.0</v>
      </c>
      <c r="E24" s="9" t="s">
        <v>669</v>
      </c>
      <c r="F24" s="11">
        <v>2.0</v>
      </c>
      <c r="G24" s="11">
        <v>2.0</v>
      </c>
      <c r="H24" s="11">
        <v>4.0</v>
      </c>
      <c r="I24" s="11">
        <v>10.0</v>
      </c>
      <c r="J24" s="11">
        <v>20.0</v>
      </c>
      <c r="K24" s="11">
        <v>10.0</v>
      </c>
      <c r="L24" s="11">
        <v>60.0</v>
      </c>
    </row>
    <row r="25">
      <c r="A25" s="11" t="s">
        <v>201</v>
      </c>
      <c r="B25" s="11">
        <v>1.0</v>
      </c>
      <c r="C25" s="9" t="s">
        <v>568</v>
      </c>
      <c r="D25" s="9">
        <v>301.0</v>
      </c>
      <c r="E25" s="9" t="s">
        <v>582</v>
      </c>
      <c r="F25" s="11">
        <v>3.0</v>
      </c>
      <c r="G25" s="11">
        <v>2.0</v>
      </c>
      <c r="J25" s="11">
        <v>5.0</v>
      </c>
      <c r="K25" s="11">
        <v>30.0</v>
      </c>
      <c r="L25" s="11">
        <v>20.0</v>
      </c>
      <c r="M25" s="11">
        <v>10.0</v>
      </c>
      <c r="N25" s="11">
        <v>90.0</v>
      </c>
    </row>
    <row r="26">
      <c r="A26" s="11" t="s">
        <v>201</v>
      </c>
      <c r="B26" s="11">
        <v>1.0</v>
      </c>
      <c r="C26" s="9" t="s">
        <v>568</v>
      </c>
      <c r="D26" s="9">
        <v>302.0</v>
      </c>
      <c r="E26" s="9" t="s">
        <v>583</v>
      </c>
      <c r="F26" s="11">
        <v>2.0</v>
      </c>
      <c r="G26" s="11">
        <v>2.0</v>
      </c>
      <c r="J26" s="11">
        <v>4.0</v>
      </c>
      <c r="K26" s="11">
        <v>20.0</v>
      </c>
      <c r="L26" s="11">
        <v>10.0</v>
      </c>
      <c r="M26" s="11">
        <v>10.0</v>
      </c>
      <c r="N26" s="11">
        <v>60.0</v>
      </c>
    </row>
    <row r="27">
      <c r="A27" s="11" t="s">
        <v>201</v>
      </c>
      <c r="B27" s="11">
        <v>1.0</v>
      </c>
      <c r="C27" s="9" t="s">
        <v>568</v>
      </c>
      <c r="D27" s="9">
        <v>303.0</v>
      </c>
      <c r="E27" s="9" t="s">
        <v>584</v>
      </c>
      <c r="F27" s="11">
        <v>3.0</v>
      </c>
      <c r="G27" s="11">
        <v>2.0</v>
      </c>
      <c r="J27" s="11">
        <v>5.0</v>
      </c>
      <c r="K27" s="11">
        <v>30.0</v>
      </c>
      <c r="L27" s="11">
        <v>20.0</v>
      </c>
      <c r="M27" s="11">
        <v>10.0</v>
      </c>
      <c r="N27" s="11">
        <v>90.0</v>
      </c>
    </row>
    <row r="28">
      <c r="A28" s="11" t="s">
        <v>201</v>
      </c>
      <c r="B28" s="11">
        <v>1.0</v>
      </c>
      <c r="C28" s="9" t="s">
        <v>568</v>
      </c>
      <c r="D28" s="9">
        <v>304.0</v>
      </c>
      <c r="E28" s="9" t="s">
        <v>585</v>
      </c>
      <c r="F28" s="11">
        <v>3.0</v>
      </c>
      <c r="G28" s="11">
        <v>2.0</v>
      </c>
      <c r="J28" s="11">
        <v>5.0</v>
      </c>
      <c r="K28" s="11">
        <v>30.0</v>
      </c>
      <c r="L28" s="11">
        <v>20.0</v>
      </c>
      <c r="M28" s="11">
        <v>10.0</v>
      </c>
      <c r="N28" s="11">
        <v>90.0</v>
      </c>
    </row>
    <row r="29">
      <c r="A29" s="11" t="s">
        <v>201</v>
      </c>
      <c r="B29" s="11">
        <v>1.0</v>
      </c>
      <c r="C29" s="9" t="s">
        <v>568</v>
      </c>
      <c r="D29" s="9">
        <v>305.0</v>
      </c>
      <c r="E29" s="9" t="s">
        <v>586</v>
      </c>
      <c r="F29" s="11">
        <v>2.0</v>
      </c>
      <c r="G29" s="11">
        <v>1.0</v>
      </c>
      <c r="J29" s="11">
        <v>3.0</v>
      </c>
      <c r="K29" s="11">
        <v>20.0</v>
      </c>
      <c r="L29" s="11">
        <v>10.0</v>
      </c>
      <c r="M29" s="11">
        <v>10.0</v>
      </c>
      <c r="N29" s="11">
        <v>60.0</v>
      </c>
    </row>
    <row r="30">
      <c r="A30" s="11" t="s">
        <v>201</v>
      </c>
      <c r="B30" s="11">
        <v>1.0</v>
      </c>
      <c r="C30" s="9" t="s">
        <v>568</v>
      </c>
      <c r="D30" s="9" t="s">
        <v>670</v>
      </c>
      <c r="E30" s="9" t="s">
        <v>671</v>
      </c>
      <c r="F30" s="11">
        <v>2.0</v>
      </c>
      <c r="G30" s="11">
        <v>1.0</v>
      </c>
      <c r="J30" s="11">
        <v>3.0</v>
      </c>
      <c r="K30" s="11">
        <v>20.0</v>
      </c>
      <c r="L30" s="11">
        <v>10.0</v>
      </c>
      <c r="M30" s="11">
        <v>10.0</v>
      </c>
      <c r="N30" s="11">
        <v>60.0</v>
      </c>
    </row>
    <row r="31">
      <c r="A31" s="11" t="s">
        <v>201</v>
      </c>
      <c r="B31" s="11">
        <v>2.0</v>
      </c>
      <c r="C31" s="9" t="s">
        <v>568</v>
      </c>
      <c r="D31" s="9">
        <v>306.0</v>
      </c>
      <c r="E31" s="9" t="s">
        <v>672</v>
      </c>
      <c r="F31" s="11">
        <v>3.0</v>
      </c>
      <c r="G31" s="11">
        <v>2.0</v>
      </c>
      <c r="H31" s="11">
        <v>5.0</v>
      </c>
      <c r="I31" s="11">
        <v>30.0</v>
      </c>
      <c r="J31" s="11">
        <v>20.0</v>
      </c>
      <c r="K31" s="11">
        <v>10.0</v>
      </c>
      <c r="L31" s="11">
        <v>90.0</v>
      </c>
    </row>
    <row r="32">
      <c r="A32" s="11" t="s">
        <v>201</v>
      </c>
      <c r="B32" s="11">
        <v>2.0</v>
      </c>
      <c r="C32" s="9" t="s">
        <v>568</v>
      </c>
      <c r="D32" s="9">
        <v>307.0</v>
      </c>
      <c r="E32" s="9" t="s">
        <v>673</v>
      </c>
      <c r="F32" s="11">
        <v>3.0</v>
      </c>
      <c r="G32" s="11">
        <v>2.0</v>
      </c>
      <c r="H32" s="11">
        <v>5.0</v>
      </c>
      <c r="I32" s="11">
        <v>30.0</v>
      </c>
      <c r="J32" s="11">
        <v>20.0</v>
      </c>
      <c r="K32" s="11">
        <v>10.0</v>
      </c>
      <c r="L32" s="11">
        <v>90.0</v>
      </c>
    </row>
    <row r="33">
      <c r="A33" s="11" t="s">
        <v>201</v>
      </c>
      <c r="B33" s="11">
        <v>2.0</v>
      </c>
      <c r="C33" s="9" t="s">
        <v>568</v>
      </c>
      <c r="D33" s="9">
        <v>308.0</v>
      </c>
      <c r="E33" s="9" t="s">
        <v>674</v>
      </c>
      <c r="F33" s="11">
        <v>2.0</v>
      </c>
      <c r="G33" s="11">
        <v>2.0</v>
      </c>
      <c r="H33" s="11">
        <v>4.0</v>
      </c>
      <c r="I33" s="11">
        <v>20.0</v>
      </c>
      <c r="J33" s="11">
        <v>10.0</v>
      </c>
      <c r="K33" s="11">
        <v>10.0</v>
      </c>
      <c r="L33" s="11">
        <v>60.0</v>
      </c>
    </row>
    <row r="34">
      <c r="A34" s="11" t="s">
        <v>201</v>
      </c>
      <c r="B34" s="11">
        <v>2.0</v>
      </c>
      <c r="C34" s="9" t="s">
        <v>568</v>
      </c>
      <c r="D34" s="9">
        <v>309.0</v>
      </c>
      <c r="E34" s="9" t="s">
        <v>675</v>
      </c>
      <c r="F34" s="11">
        <v>3.0</v>
      </c>
      <c r="G34" s="11">
        <v>2.0</v>
      </c>
      <c r="H34" s="11">
        <v>5.0</v>
      </c>
      <c r="I34" s="11">
        <v>30.0</v>
      </c>
      <c r="J34" s="11">
        <v>20.0</v>
      </c>
      <c r="K34" s="11">
        <v>10.0</v>
      </c>
      <c r="L34" s="11">
        <v>90.0</v>
      </c>
    </row>
    <row r="35">
      <c r="A35" s="11" t="s">
        <v>201</v>
      </c>
      <c r="B35" s="11">
        <v>2.0</v>
      </c>
      <c r="C35" s="9" t="s">
        <v>568</v>
      </c>
      <c r="D35" s="9" t="s">
        <v>670</v>
      </c>
      <c r="E35" s="9" t="s">
        <v>676</v>
      </c>
      <c r="F35" s="11">
        <v>2.0</v>
      </c>
      <c r="G35" s="11">
        <v>1.0</v>
      </c>
      <c r="H35" s="11">
        <v>3.0</v>
      </c>
      <c r="I35" s="11">
        <v>20.0</v>
      </c>
      <c r="J35" s="11">
        <v>10.0</v>
      </c>
      <c r="K35" s="11">
        <v>10.0</v>
      </c>
      <c r="L35" s="11">
        <v>60.0</v>
      </c>
    </row>
    <row r="36">
      <c r="A36" s="11" t="s">
        <v>201</v>
      </c>
      <c r="B36" s="11">
        <v>2.0</v>
      </c>
      <c r="C36" s="9" t="s">
        <v>544</v>
      </c>
      <c r="D36" s="9">
        <v>310.0</v>
      </c>
      <c r="E36" s="9" t="s">
        <v>677</v>
      </c>
      <c r="F36" s="11">
        <v>2.0</v>
      </c>
      <c r="G36" s="11">
        <v>1.0</v>
      </c>
      <c r="H36" s="11">
        <v>3.0</v>
      </c>
      <c r="I36" s="11">
        <v>20.0</v>
      </c>
      <c r="J36" s="11">
        <v>10.0</v>
      </c>
      <c r="K36" s="11">
        <v>10.0</v>
      </c>
      <c r="L36" s="11">
        <v>60.0</v>
      </c>
    </row>
    <row r="37">
      <c r="A37" s="11" t="s">
        <v>201</v>
      </c>
      <c r="B37" s="11">
        <v>1.0</v>
      </c>
      <c r="C37" s="9" t="s">
        <v>568</v>
      </c>
      <c r="D37" s="9">
        <v>401.0</v>
      </c>
      <c r="E37" s="9" t="s">
        <v>599</v>
      </c>
      <c r="F37" s="11">
        <v>2.0</v>
      </c>
      <c r="G37" s="11">
        <v>1.0</v>
      </c>
      <c r="J37" s="11">
        <v>3.0</v>
      </c>
      <c r="K37" s="11">
        <v>20.0</v>
      </c>
      <c r="L37" s="11">
        <v>10.0</v>
      </c>
      <c r="M37" s="11">
        <v>10.0</v>
      </c>
      <c r="N37" s="11">
        <v>60.0</v>
      </c>
    </row>
    <row r="38">
      <c r="A38" s="11" t="s">
        <v>201</v>
      </c>
      <c r="B38" s="11">
        <v>1.0</v>
      </c>
      <c r="C38" s="9" t="s">
        <v>568</v>
      </c>
      <c r="D38" s="9">
        <v>402.0</v>
      </c>
      <c r="E38" s="9" t="s">
        <v>600</v>
      </c>
      <c r="F38" s="11">
        <v>2.0</v>
      </c>
      <c r="G38" s="11">
        <v>1.0</v>
      </c>
      <c r="J38" s="11">
        <v>3.0</v>
      </c>
      <c r="K38" s="11">
        <v>20.0</v>
      </c>
      <c r="L38" s="11">
        <v>10.0</v>
      </c>
      <c r="M38" s="11">
        <v>10.0</v>
      </c>
      <c r="N38" s="11">
        <v>60.0</v>
      </c>
    </row>
    <row r="39">
      <c r="A39" s="11" t="s">
        <v>201</v>
      </c>
      <c r="B39" s="11">
        <v>1.0</v>
      </c>
      <c r="C39" s="9" t="s">
        <v>568</v>
      </c>
      <c r="D39" s="9">
        <v>403.0</v>
      </c>
      <c r="E39" s="9" t="s">
        <v>601</v>
      </c>
      <c r="F39" s="11">
        <v>2.0</v>
      </c>
      <c r="G39" s="11">
        <v>1.0</v>
      </c>
      <c r="J39" s="11">
        <v>3.0</v>
      </c>
      <c r="K39" s="11">
        <v>20.0</v>
      </c>
      <c r="L39" s="11">
        <v>10.0</v>
      </c>
      <c r="M39" s="11">
        <v>10.0</v>
      </c>
      <c r="N39" s="11">
        <v>60.0</v>
      </c>
    </row>
    <row r="40">
      <c r="A40" s="11" t="s">
        <v>201</v>
      </c>
      <c r="B40" s="11">
        <v>1.0</v>
      </c>
      <c r="C40" s="9" t="s">
        <v>568</v>
      </c>
      <c r="D40" s="9">
        <v>498.0</v>
      </c>
      <c r="E40" s="9" t="s">
        <v>602</v>
      </c>
      <c r="F40" s="11">
        <v>1.0</v>
      </c>
      <c r="G40" s="11">
        <v>2.0</v>
      </c>
      <c r="J40" s="11">
        <v>3.0</v>
      </c>
      <c r="K40" s="11">
        <v>50.0</v>
      </c>
      <c r="L40" s="11" t="s">
        <v>657</v>
      </c>
      <c r="M40" s="11" t="s">
        <v>657</v>
      </c>
      <c r="N40" s="11" t="s">
        <v>657</v>
      </c>
    </row>
    <row r="41">
      <c r="A41" s="11" t="s">
        <v>201</v>
      </c>
      <c r="B41" s="11">
        <v>1.0</v>
      </c>
      <c r="C41" s="9" t="s">
        <v>568</v>
      </c>
      <c r="D41" s="9">
        <v>404.0</v>
      </c>
      <c r="E41" s="9" t="s">
        <v>603</v>
      </c>
      <c r="F41" s="11">
        <v>2.0</v>
      </c>
      <c r="G41" s="11">
        <v>2.0</v>
      </c>
      <c r="J41" s="11">
        <v>4.0</v>
      </c>
      <c r="K41" s="11">
        <v>20.0</v>
      </c>
      <c r="L41" s="11">
        <v>10.0</v>
      </c>
      <c r="M41" s="11">
        <v>10.0</v>
      </c>
      <c r="N41" s="11">
        <v>60.0</v>
      </c>
    </row>
    <row r="42">
      <c r="A42" s="11" t="s">
        <v>201</v>
      </c>
      <c r="B42" s="11">
        <v>1.0</v>
      </c>
      <c r="C42" s="9" t="s">
        <v>568</v>
      </c>
      <c r="D42" s="9" t="s">
        <v>612</v>
      </c>
      <c r="E42" s="9" t="s">
        <v>613</v>
      </c>
      <c r="F42" s="11">
        <v>2.0</v>
      </c>
      <c r="G42" s="11">
        <v>1.0</v>
      </c>
      <c r="J42" s="11">
        <v>3.0</v>
      </c>
      <c r="K42" s="11">
        <v>20.0</v>
      </c>
      <c r="L42" s="11">
        <v>10.0</v>
      </c>
      <c r="M42" s="11">
        <v>10.0</v>
      </c>
      <c r="N42" s="11">
        <v>60.0</v>
      </c>
    </row>
    <row r="43">
      <c r="A43" s="11" t="s">
        <v>201</v>
      </c>
      <c r="B43" s="11">
        <v>1.0</v>
      </c>
      <c r="C43" s="9" t="s">
        <v>568</v>
      </c>
      <c r="D43" s="9" t="s">
        <v>612</v>
      </c>
      <c r="E43" s="9" t="s">
        <v>614</v>
      </c>
      <c r="F43" s="11">
        <v>2.0</v>
      </c>
      <c r="G43" s="11">
        <v>1.0</v>
      </c>
      <c r="J43" s="11">
        <v>3.0</v>
      </c>
      <c r="K43" s="11">
        <v>20.0</v>
      </c>
      <c r="L43" s="11">
        <v>10.0</v>
      </c>
      <c r="M43" s="11">
        <v>10.0</v>
      </c>
      <c r="N43" s="11">
        <v>60.0</v>
      </c>
    </row>
    <row r="44">
      <c r="A44" s="11" t="s">
        <v>201</v>
      </c>
      <c r="B44" s="11">
        <v>1.0</v>
      </c>
      <c r="C44" s="9" t="s">
        <v>568</v>
      </c>
      <c r="D44" s="9">
        <v>499.0</v>
      </c>
      <c r="E44" s="9" t="s">
        <v>607</v>
      </c>
      <c r="F44" s="11" t="s">
        <v>657</v>
      </c>
      <c r="G44" s="11">
        <v>3.0</v>
      </c>
      <c r="J44" s="11">
        <v>3.0</v>
      </c>
      <c r="K44" s="11">
        <v>40.0</v>
      </c>
      <c r="L44" s="11" t="s">
        <v>657</v>
      </c>
      <c r="M44" s="11">
        <v>60.0</v>
      </c>
      <c r="N44" s="11" t="s">
        <v>657</v>
      </c>
    </row>
    <row r="45">
      <c r="A45" s="11" t="s">
        <v>201</v>
      </c>
      <c r="B45" s="11">
        <v>2.0</v>
      </c>
      <c r="C45" s="9" t="s">
        <v>568</v>
      </c>
      <c r="D45" s="9">
        <v>405.0</v>
      </c>
      <c r="E45" s="9" t="s">
        <v>678</v>
      </c>
      <c r="F45" s="11">
        <v>2.0</v>
      </c>
      <c r="G45" s="11">
        <v>2.0</v>
      </c>
      <c r="H45" s="11">
        <v>4.0</v>
      </c>
      <c r="I45" s="11">
        <v>10.0</v>
      </c>
      <c r="J45" s="11">
        <v>20.0</v>
      </c>
      <c r="K45" s="11">
        <v>10.0</v>
      </c>
      <c r="L45" s="11">
        <v>60.0</v>
      </c>
    </row>
    <row r="46">
      <c r="A46" s="11" t="s">
        <v>201</v>
      </c>
      <c r="B46" s="11">
        <v>2.0</v>
      </c>
      <c r="C46" s="9" t="s">
        <v>568</v>
      </c>
      <c r="D46" s="9">
        <v>406.0</v>
      </c>
      <c r="E46" s="9" t="s">
        <v>679</v>
      </c>
      <c r="F46" s="11">
        <v>2.0</v>
      </c>
      <c r="G46" s="11">
        <v>2.0</v>
      </c>
      <c r="H46" s="11">
        <v>4.0</v>
      </c>
      <c r="I46" s="11">
        <v>10.0</v>
      </c>
      <c r="J46" s="11">
        <v>20.0</v>
      </c>
      <c r="K46" s="11">
        <v>10.0</v>
      </c>
      <c r="L46" s="11">
        <v>60.0</v>
      </c>
    </row>
    <row r="47">
      <c r="A47" s="11" t="s">
        <v>201</v>
      </c>
      <c r="B47" s="11">
        <v>2.0</v>
      </c>
      <c r="C47" s="9" t="s">
        <v>568</v>
      </c>
      <c r="D47" s="9">
        <v>407.0</v>
      </c>
      <c r="E47" s="9" t="s">
        <v>680</v>
      </c>
      <c r="F47" s="11">
        <v>2.0</v>
      </c>
      <c r="G47" s="11">
        <v>2.0</v>
      </c>
      <c r="H47" s="11">
        <v>4.0</v>
      </c>
      <c r="I47" s="11">
        <v>30.0</v>
      </c>
      <c r="J47" s="11">
        <v>20.0</v>
      </c>
      <c r="K47" s="11">
        <v>10.0</v>
      </c>
      <c r="L47" s="11">
        <v>90.0</v>
      </c>
    </row>
    <row r="48">
      <c r="A48" s="11" t="s">
        <v>201</v>
      </c>
      <c r="B48" s="11">
        <v>2.0</v>
      </c>
      <c r="C48" s="9" t="s">
        <v>568</v>
      </c>
      <c r="D48" s="9">
        <v>408.0</v>
      </c>
      <c r="E48" s="9" t="s">
        <v>681</v>
      </c>
      <c r="F48" s="11">
        <v>3.0</v>
      </c>
      <c r="G48" s="11">
        <v>2.0</v>
      </c>
      <c r="H48" s="11">
        <v>4.0</v>
      </c>
      <c r="I48" s="11">
        <v>10.0</v>
      </c>
      <c r="J48" s="11">
        <v>20.0</v>
      </c>
      <c r="K48" s="11">
        <v>10.0</v>
      </c>
      <c r="L48" s="11">
        <v>60.0</v>
      </c>
    </row>
    <row r="49">
      <c r="A49" s="11" t="s">
        <v>201</v>
      </c>
      <c r="B49" s="11">
        <v>2.0</v>
      </c>
      <c r="C49" s="9" t="s">
        <v>568</v>
      </c>
      <c r="D49" s="9" t="s">
        <v>612</v>
      </c>
      <c r="E49" s="9" t="s">
        <v>682</v>
      </c>
      <c r="F49" s="11">
        <v>2.0</v>
      </c>
      <c r="G49" s="11">
        <v>1.0</v>
      </c>
      <c r="H49" s="11">
        <v>3.0</v>
      </c>
      <c r="I49" s="11">
        <v>10.0</v>
      </c>
      <c r="J49" s="11">
        <v>20.0</v>
      </c>
      <c r="K49" s="11">
        <v>10.0</v>
      </c>
      <c r="L49" s="11">
        <v>60.0</v>
      </c>
    </row>
    <row r="50">
      <c r="A50" s="11" t="s">
        <v>201</v>
      </c>
      <c r="B50" s="11">
        <v>2.0</v>
      </c>
      <c r="C50" s="9" t="s">
        <v>568</v>
      </c>
      <c r="D50" s="9" t="s">
        <v>612</v>
      </c>
      <c r="E50" s="9" t="s">
        <v>683</v>
      </c>
      <c r="F50" s="11">
        <v>2.0</v>
      </c>
      <c r="G50" s="11">
        <v>1.0</v>
      </c>
      <c r="H50" s="11">
        <v>3.0</v>
      </c>
      <c r="I50" s="11">
        <v>10.0</v>
      </c>
      <c r="J50" s="11">
        <v>20.0</v>
      </c>
      <c r="K50" s="11">
        <v>10.0</v>
      </c>
      <c r="L50" s="11">
        <v>60.0</v>
      </c>
    </row>
    <row r="51">
      <c r="A51" s="11" t="s">
        <v>201</v>
      </c>
      <c r="B51" s="11">
        <v>2.0</v>
      </c>
      <c r="C51" s="9" t="s">
        <v>568</v>
      </c>
      <c r="D51" s="9">
        <v>499.0</v>
      </c>
      <c r="E51" s="9" t="s">
        <v>684</v>
      </c>
      <c r="F51" s="11" t="s">
        <v>657</v>
      </c>
      <c r="G51" s="11">
        <v>3.0</v>
      </c>
      <c r="H51" s="11">
        <v>3.0</v>
      </c>
      <c r="I51" s="11">
        <v>40.0</v>
      </c>
      <c r="J51" s="11" t="s">
        <v>657</v>
      </c>
      <c r="K51" s="11">
        <v>60.0</v>
      </c>
      <c r="L51" s="11" t="s">
        <v>657</v>
      </c>
    </row>
    <row r="52">
      <c r="A52" s="11" t="s">
        <v>173</v>
      </c>
      <c r="B52" s="11">
        <v>1.0</v>
      </c>
      <c r="C52" s="9" t="s">
        <v>546</v>
      </c>
      <c r="D52" s="9">
        <v>101.0</v>
      </c>
      <c r="E52" s="9" t="s">
        <v>547</v>
      </c>
      <c r="F52" s="11">
        <v>2.0</v>
      </c>
      <c r="G52" s="11">
        <v>2.0</v>
      </c>
      <c r="J52" s="11">
        <v>4.0</v>
      </c>
      <c r="K52" s="11">
        <v>10.0</v>
      </c>
      <c r="L52" s="11">
        <v>20.0</v>
      </c>
      <c r="M52" s="11">
        <v>10.0</v>
      </c>
      <c r="N52" s="11">
        <v>60.0</v>
      </c>
    </row>
    <row r="53">
      <c r="A53" s="11" t="s">
        <v>173</v>
      </c>
      <c r="B53" s="11">
        <v>1.0</v>
      </c>
      <c r="C53" s="9" t="s">
        <v>548</v>
      </c>
      <c r="D53" s="9">
        <v>103.0</v>
      </c>
      <c r="E53" s="9" t="s">
        <v>549</v>
      </c>
      <c r="F53" s="11">
        <v>2.0</v>
      </c>
      <c r="G53" s="11">
        <v>2.0</v>
      </c>
      <c r="J53" s="11">
        <v>4.0</v>
      </c>
      <c r="K53" s="11">
        <v>10.0</v>
      </c>
      <c r="L53" s="11">
        <v>20.0</v>
      </c>
      <c r="M53" s="11">
        <v>10.0</v>
      </c>
      <c r="N53" s="11">
        <v>60.0</v>
      </c>
    </row>
    <row r="54">
      <c r="A54" s="11" t="s">
        <v>173</v>
      </c>
      <c r="B54" s="11">
        <v>1.0</v>
      </c>
      <c r="C54" s="9" t="s">
        <v>550</v>
      </c>
      <c r="D54" s="9">
        <v>104.0</v>
      </c>
      <c r="E54" s="9" t="s">
        <v>551</v>
      </c>
      <c r="F54" s="11">
        <v>2.0</v>
      </c>
      <c r="G54" s="11">
        <v>3.0</v>
      </c>
      <c r="J54" s="11">
        <v>5.0</v>
      </c>
      <c r="K54" s="11">
        <v>30.0</v>
      </c>
      <c r="L54" s="11">
        <v>20.0</v>
      </c>
      <c r="M54" s="11">
        <v>10.0</v>
      </c>
      <c r="N54" s="11">
        <v>90.0</v>
      </c>
    </row>
    <row r="55">
      <c r="A55" s="11" t="s">
        <v>173</v>
      </c>
      <c r="B55" s="11">
        <v>1.0</v>
      </c>
      <c r="C55" s="9" t="s">
        <v>552</v>
      </c>
      <c r="D55" s="9">
        <v>118.0</v>
      </c>
      <c r="E55" s="9" t="s">
        <v>553</v>
      </c>
      <c r="F55" s="11">
        <v>2.0</v>
      </c>
      <c r="G55" s="11">
        <v>2.0</v>
      </c>
      <c r="J55" s="11">
        <v>4.0</v>
      </c>
      <c r="K55" s="11">
        <v>30.0</v>
      </c>
      <c r="L55" s="11">
        <v>20.0</v>
      </c>
      <c r="M55" s="11">
        <v>10.0</v>
      </c>
      <c r="N55" s="11">
        <v>90.0</v>
      </c>
    </row>
    <row r="56">
      <c r="A56" s="11" t="s">
        <v>173</v>
      </c>
      <c r="B56" s="11">
        <v>1.0</v>
      </c>
      <c r="C56" s="9" t="s">
        <v>554</v>
      </c>
      <c r="D56" s="9">
        <v>105.0</v>
      </c>
      <c r="E56" s="9" t="s">
        <v>555</v>
      </c>
      <c r="F56" s="11">
        <v>2.0</v>
      </c>
      <c r="G56" s="11">
        <v>2.0</v>
      </c>
      <c r="J56" s="11">
        <v>4.0</v>
      </c>
      <c r="K56" s="11">
        <v>30.0</v>
      </c>
      <c r="L56" s="11">
        <v>20.0</v>
      </c>
      <c r="M56" s="11">
        <v>10.0</v>
      </c>
      <c r="N56" s="11">
        <v>90.0</v>
      </c>
    </row>
    <row r="57">
      <c r="A57" s="11" t="s">
        <v>173</v>
      </c>
      <c r="B57" s="11">
        <v>1.0</v>
      </c>
      <c r="C57" s="9" t="s">
        <v>544</v>
      </c>
      <c r="D57" s="9">
        <v>106.0</v>
      </c>
      <c r="E57" s="9" t="s">
        <v>545</v>
      </c>
      <c r="F57" s="11">
        <v>2.0</v>
      </c>
      <c r="G57" s="11">
        <v>2.0</v>
      </c>
      <c r="J57" s="11">
        <v>4.0</v>
      </c>
      <c r="K57" s="11">
        <v>20.0</v>
      </c>
      <c r="L57" s="11">
        <v>20.0</v>
      </c>
      <c r="M57" s="11" t="s">
        <v>657</v>
      </c>
      <c r="N57" s="11">
        <v>60.0</v>
      </c>
    </row>
    <row r="58">
      <c r="A58" s="11" t="s">
        <v>173</v>
      </c>
      <c r="B58" s="11">
        <v>2.0</v>
      </c>
      <c r="C58" s="9" t="s">
        <v>546</v>
      </c>
      <c r="D58" s="9">
        <v>102.0</v>
      </c>
      <c r="E58" s="9" t="s">
        <v>658</v>
      </c>
      <c r="F58" s="11">
        <v>2.0</v>
      </c>
      <c r="G58" s="11">
        <v>2.0</v>
      </c>
      <c r="H58" s="11">
        <v>4.0</v>
      </c>
      <c r="I58" s="11">
        <v>10.0</v>
      </c>
      <c r="J58" s="11">
        <v>20.0</v>
      </c>
      <c r="K58" s="11">
        <v>10.0</v>
      </c>
      <c r="L58" s="11">
        <v>60.0</v>
      </c>
    </row>
    <row r="59">
      <c r="A59" s="11" t="s">
        <v>173</v>
      </c>
      <c r="B59" s="11">
        <v>2.0</v>
      </c>
      <c r="C59" s="9" t="s">
        <v>550</v>
      </c>
      <c r="D59" s="9">
        <v>107.0</v>
      </c>
      <c r="E59" s="9" t="s">
        <v>659</v>
      </c>
      <c r="F59" s="11">
        <v>2.0</v>
      </c>
      <c r="G59" s="11">
        <v>2.0</v>
      </c>
      <c r="H59" s="11">
        <v>4.0</v>
      </c>
      <c r="I59" s="11">
        <v>30.0</v>
      </c>
      <c r="J59" s="11">
        <v>20.0</v>
      </c>
      <c r="K59" s="11">
        <v>10.0</v>
      </c>
      <c r="L59" s="11">
        <v>90.0</v>
      </c>
    </row>
    <row r="60">
      <c r="A60" s="11" t="s">
        <v>173</v>
      </c>
      <c r="B60" s="11">
        <v>2.0</v>
      </c>
      <c r="C60" s="9" t="s">
        <v>550</v>
      </c>
      <c r="D60" s="9">
        <v>108.0</v>
      </c>
      <c r="E60" s="9" t="s">
        <v>660</v>
      </c>
      <c r="F60" s="11">
        <v>2.0</v>
      </c>
      <c r="G60" s="11">
        <v>3.0</v>
      </c>
      <c r="H60" s="11">
        <v>5.0</v>
      </c>
      <c r="I60" s="11">
        <v>20.0</v>
      </c>
      <c r="J60" s="11">
        <v>10.0</v>
      </c>
      <c r="K60" s="11">
        <v>10.0</v>
      </c>
      <c r="L60" s="11">
        <v>60.0</v>
      </c>
    </row>
    <row r="61">
      <c r="A61" s="11" t="s">
        <v>173</v>
      </c>
      <c r="B61" s="11">
        <v>2.0</v>
      </c>
      <c r="C61" s="9" t="s">
        <v>554</v>
      </c>
      <c r="D61" s="9">
        <v>109.0</v>
      </c>
      <c r="E61" s="9" t="s">
        <v>661</v>
      </c>
      <c r="F61" s="11">
        <v>2.0</v>
      </c>
      <c r="G61" s="11">
        <v>2.0</v>
      </c>
      <c r="H61" s="11">
        <v>4.0</v>
      </c>
      <c r="I61" s="11">
        <v>30.0</v>
      </c>
      <c r="J61" s="11">
        <v>20.0</v>
      </c>
      <c r="K61" s="11">
        <v>10.0</v>
      </c>
      <c r="L61" s="11">
        <v>90.0</v>
      </c>
    </row>
    <row r="62">
      <c r="A62" s="11" t="s">
        <v>173</v>
      </c>
      <c r="B62" s="11">
        <v>2.0</v>
      </c>
      <c r="C62" s="9" t="s">
        <v>550</v>
      </c>
      <c r="D62" s="9">
        <v>110.0</v>
      </c>
      <c r="E62" s="9" t="s">
        <v>685</v>
      </c>
      <c r="F62" s="11">
        <v>1.0</v>
      </c>
      <c r="G62" s="11">
        <v>2.0</v>
      </c>
      <c r="H62" s="11">
        <v>3.0</v>
      </c>
      <c r="I62" s="11">
        <v>30.0</v>
      </c>
      <c r="J62" s="11">
        <v>20.0</v>
      </c>
      <c r="K62" s="11">
        <v>10.0</v>
      </c>
      <c r="L62" s="11">
        <v>90.0</v>
      </c>
    </row>
    <row r="63">
      <c r="A63" s="11" t="s">
        <v>173</v>
      </c>
      <c r="B63" s="11">
        <v>2.0</v>
      </c>
      <c r="C63" s="9" t="s">
        <v>571</v>
      </c>
      <c r="D63" s="9">
        <v>111.0</v>
      </c>
      <c r="E63" s="9" t="s">
        <v>663</v>
      </c>
      <c r="F63" s="11">
        <v>2.0</v>
      </c>
      <c r="G63" s="11">
        <v>3.0</v>
      </c>
      <c r="H63" s="11">
        <v>5.0</v>
      </c>
      <c r="I63" s="11">
        <v>20.0</v>
      </c>
      <c r="J63" s="11">
        <v>10.0</v>
      </c>
      <c r="K63" s="11">
        <v>10.0</v>
      </c>
      <c r="L63" s="11">
        <v>60.0</v>
      </c>
    </row>
    <row r="64">
      <c r="A64" s="11" t="s">
        <v>173</v>
      </c>
      <c r="B64" s="11">
        <v>1.0</v>
      </c>
      <c r="C64" s="9" t="s">
        <v>546</v>
      </c>
      <c r="D64" s="9">
        <v>203.0</v>
      </c>
      <c r="E64" s="9" t="s">
        <v>566</v>
      </c>
      <c r="F64" s="11">
        <v>2.0</v>
      </c>
      <c r="G64" s="11">
        <v>2.0</v>
      </c>
      <c r="J64" s="11">
        <v>4.0</v>
      </c>
      <c r="K64" s="11">
        <v>10.0</v>
      </c>
      <c r="L64" s="11">
        <v>20.0</v>
      </c>
      <c r="M64" s="11">
        <v>10.0</v>
      </c>
      <c r="N64" s="11">
        <v>60.0</v>
      </c>
    </row>
    <row r="65">
      <c r="A65" s="11" t="s">
        <v>173</v>
      </c>
      <c r="B65" s="11">
        <v>1.0</v>
      </c>
      <c r="C65" s="9" t="s">
        <v>546</v>
      </c>
      <c r="D65" s="9">
        <v>204.0</v>
      </c>
      <c r="E65" s="9" t="s">
        <v>567</v>
      </c>
      <c r="F65" s="11">
        <v>2.0</v>
      </c>
      <c r="G65" s="11">
        <v>2.0</v>
      </c>
      <c r="J65" s="11">
        <v>4.0</v>
      </c>
      <c r="K65" s="11">
        <v>10.0</v>
      </c>
      <c r="L65" s="11">
        <v>20.0</v>
      </c>
      <c r="M65" s="11">
        <v>10.0</v>
      </c>
      <c r="N65" s="11">
        <v>60.0</v>
      </c>
    </row>
    <row r="66">
      <c r="A66" s="11" t="s">
        <v>173</v>
      </c>
      <c r="B66" s="11">
        <v>1.0</v>
      </c>
      <c r="C66" s="9" t="s">
        <v>571</v>
      </c>
      <c r="D66" s="9">
        <v>206.0</v>
      </c>
      <c r="E66" s="9" t="s">
        <v>574</v>
      </c>
      <c r="F66" s="11">
        <v>2.0</v>
      </c>
      <c r="G66" s="11">
        <v>2.0</v>
      </c>
      <c r="J66" s="11">
        <v>4.0</v>
      </c>
      <c r="K66" s="11">
        <v>20.0</v>
      </c>
      <c r="L66" s="11">
        <v>10.0</v>
      </c>
      <c r="M66" s="11">
        <v>10.0</v>
      </c>
      <c r="N66" s="11">
        <v>60.0</v>
      </c>
    </row>
    <row r="67">
      <c r="A67" s="11" t="s">
        <v>173</v>
      </c>
      <c r="B67" s="11">
        <v>1.0</v>
      </c>
      <c r="C67" s="9" t="s">
        <v>550</v>
      </c>
      <c r="D67" s="9">
        <v>208.0</v>
      </c>
      <c r="E67" s="9" t="s">
        <v>570</v>
      </c>
      <c r="F67" s="11">
        <v>2.0</v>
      </c>
      <c r="G67" s="11">
        <v>2.0</v>
      </c>
      <c r="J67" s="11">
        <v>4.0</v>
      </c>
      <c r="K67" s="11">
        <v>30.0</v>
      </c>
      <c r="L67" s="11">
        <v>20.0</v>
      </c>
      <c r="M67" s="11">
        <v>10.0</v>
      </c>
      <c r="N67" s="11">
        <v>90.0</v>
      </c>
    </row>
    <row r="68">
      <c r="A68" s="11" t="s">
        <v>173</v>
      </c>
      <c r="B68" s="11">
        <v>1.0</v>
      </c>
      <c r="C68" s="9" t="s">
        <v>571</v>
      </c>
      <c r="D68" s="9">
        <v>205.0</v>
      </c>
      <c r="E68" s="9" t="s">
        <v>572</v>
      </c>
      <c r="F68" s="11">
        <v>2.0</v>
      </c>
      <c r="G68" s="11">
        <v>2.0</v>
      </c>
      <c r="J68" s="11">
        <v>4.0</v>
      </c>
      <c r="K68" s="11">
        <v>30.0</v>
      </c>
      <c r="L68" s="11">
        <v>20.0</v>
      </c>
      <c r="M68" s="11">
        <v>10.0</v>
      </c>
      <c r="N68" s="11">
        <v>90.0</v>
      </c>
    </row>
    <row r="69">
      <c r="A69" s="11" t="s">
        <v>173</v>
      </c>
      <c r="B69" s="11">
        <v>1.0</v>
      </c>
      <c r="C69" s="9" t="s">
        <v>550</v>
      </c>
      <c r="D69" s="9">
        <v>207.0</v>
      </c>
      <c r="E69" s="9" t="s">
        <v>573</v>
      </c>
      <c r="F69" s="11">
        <v>2.0</v>
      </c>
      <c r="G69" s="11">
        <v>3.0</v>
      </c>
      <c r="J69" s="11">
        <v>5.0</v>
      </c>
      <c r="K69" s="11">
        <v>30.0</v>
      </c>
      <c r="L69" s="11">
        <v>20.0</v>
      </c>
      <c r="M69" s="11">
        <v>10.0</v>
      </c>
      <c r="N69" s="11">
        <v>90.0</v>
      </c>
    </row>
    <row r="70">
      <c r="A70" s="11" t="s">
        <v>173</v>
      </c>
      <c r="B70" s="11">
        <v>2.0</v>
      </c>
      <c r="C70" s="9" t="s">
        <v>571</v>
      </c>
      <c r="D70" s="9">
        <v>209.0</v>
      </c>
      <c r="E70" s="9" t="s">
        <v>686</v>
      </c>
      <c r="F70" s="11">
        <v>2.0</v>
      </c>
      <c r="G70" s="11">
        <v>2.0</v>
      </c>
      <c r="H70" s="11">
        <v>4.0</v>
      </c>
      <c r="I70" s="11">
        <v>20.0</v>
      </c>
      <c r="J70" s="11">
        <v>10.0</v>
      </c>
      <c r="K70" s="11">
        <v>10.0</v>
      </c>
      <c r="L70" s="11">
        <v>60.0</v>
      </c>
    </row>
    <row r="71">
      <c r="A71" s="11" t="s">
        <v>173</v>
      </c>
      <c r="B71" s="11">
        <v>2.0</v>
      </c>
      <c r="C71" s="9" t="s">
        <v>546</v>
      </c>
      <c r="D71" s="9">
        <v>202.0</v>
      </c>
      <c r="E71" s="9" t="s">
        <v>665</v>
      </c>
      <c r="F71" s="11">
        <v>2.0</v>
      </c>
      <c r="G71" s="11">
        <v>2.0</v>
      </c>
      <c r="H71" s="11">
        <v>4.0</v>
      </c>
      <c r="I71" s="11">
        <v>10.0</v>
      </c>
      <c r="J71" s="11">
        <v>20.0</v>
      </c>
      <c r="K71" s="11">
        <v>10.0</v>
      </c>
      <c r="L71" s="11">
        <v>60.0</v>
      </c>
    </row>
    <row r="72">
      <c r="A72" s="11" t="s">
        <v>173</v>
      </c>
      <c r="B72" s="11">
        <v>2.0</v>
      </c>
      <c r="C72" s="9" t="s">
        <v>575</v>
      </c>
      <c r="D72" s="9">
        <v>216.0</v>
      </c>
      <c r="E72" s="9" t="s">
        <v>687</v>
      </c>
      <c r="F72" s="11">
        <v>2.0</v>
      </c>
      <c r="G72" s="11">
        <v>3.0</v>
      </c>
      <c r="H72" s="11">
        <v>5.0</v>
      </c>
      <c r="I72" s="11">
        <v>30.0</v>
      </c>
      <c r="J72" s="11">
        <v>20.0</v>
      </c>
      <c r="K72" s="11">
        <v>10.0</v>
      </c>
      <c r="L72" s="11">
        <v>90.0</v>
      </c>
    </row>
    <row r="73">
      <c r="A73" s="11" t="s">
        <v>173</v>
      </c>
      <c r="B73" s="11">
        <v>2.0</v>
      </c>
      <c r="C73" s="9" t="s">
        <v>568</v>
      </c>
      <c r="D73" s="9">
        <v>211.0</v>
      </c>
      <c r="E73" s="9" t="s">
        <v>688</v>
      </c>
      <c r="F73" s="11">
        <v>2.0</v>
      </c>
      <c r="G73" s="11">
        <v>2.0</v>
      </c>
      <c r="H73" s="11">
        <v>4.0</v>
      </c>
      <c r="I73" s="11">
        <v>30.0</v>
      </c>
      <c r="J73" s="11">
        <v>20.0</v>
      </c>
      <c r="K73" s="11">
        <v>10.0</v>
      </c>
      <c r="L73" s="11">
        <v>90.0</v>
      </c>
    </row>
    <row r="74">
      <c r="A74" s="11" t="s">
        <v>173</v>
      </c>
      <c r="B74" s="11">
        <v>2.0</v>
      </c>
      <c r="C74" s="9" t="s">
        <v>571</v>
      </c>
      <c r="D74" s="9">
        <v>212.0</v>
      </c>
      <c r="E74" s="9" t="s">
        <v>689</v>
      </c>
      <c r="F74" s="11">
        <v>2.0</v>
      </c>
      <c r="G74" s="11">
        <v>2.0</v>
      </c>
      <c r="H74" s="11">
        <v>4.0</v>
      </c>
      <c r="I74" s="11">
        <v>30.0</v>
      </c>
      <c r="J74" s="11">
        <v>20.0</v>
      </c>
      <c r="K74" s="11">
        <v>10.0</v>
      </c>
      <c r="L74" s="11">
        <v>90.0</v>
      </c>
    </row>
    <row r="75">
      <c r="A75" s="11" t="s">
        <v>173</v>
      </c>
      <c r="B75" s="11">
        <v>2.0</v>
      </c>
      <c r="C75" s="9" t="s">
        <v>546</v>
      </c>
      <c r="D75" s="9">
        <v>201.0</v>
      </c>
      <c r="E75" s="9" t="s">
        <v>669</v>
      </c>
      <c r="F75" s="11">
        <v>2.0</v>
      </c>
      <c r="G75" s="11">
        <v>2.0</v>
      </c>
      <c r="H75" s="11">
        <v>4.0</v>
      </c>
      <c r="I75" s="11">
        <v>10.0</v>
      </c>
      <c r="J75" s="11">
        <v>20.0</v>
      </c>
      <c r="K75" s="11">
        <v>10.0</v>
      </c>
      <c r="L75" s="11">
        <v>60.0</v>
      </c>
    </row>
    <row r="76">
      <c r="A76" s="11" t="s">
        <v>173</v>
      </c>
      <c r="B76" s="11">
        <v>1.0</v>
      </c>
      <c r="C76" s="9" t="s">
        <v>571</v>
      </c>
      <c r="D76" s="9">
        <v>301.0</v>
      </c>
      <c r="E76" s="9" t="s">
        <v>588</v>
      </c>
      <c r="F76" s="11">
        <v>2.0</v>
      </c>
      <c r="G76" s="11">
        <v>2.0</v>
      </c>
      <c r="J76" s="11">
        <v>4.0</v>
      </c>
      <c r="K76" s="11">
        <v>20.0</v>
      </c>
      <c r="L76" s="11">
        <v>10.0</v>
      </c>
      <c r="M76" s="11">
        <v>10.0</v>
      </c>
      <c r="N76" s="11">
        <v>60.0</v>
      </c>
    </row>
    <row r="77">
      <c r="A77" s="11" t="s">
        <v>173</v>
      </c>
      <c r="B77" s="11">
        <v>1.0</v>
      </c>
      <c r="C77" s="9" t="s">
        <v>571</v>
      </c>
      <c r="D77" s="9">
        <v>302.0</v>
      </c>
      <c r="E77" s="9" t="s">
        <v>589</v>
      </c>
      <c r="F77" s="11">
        <v>2.0</v>
      </c>
      <c r="G77" s="11">
        <v>2.0</v>
      </c>
      <c r="J77" s="11">
        <v>4.0</v>
      </c>
      <c r="K77" s="11">
        <v>20.0</v>
      </c>
      <c r="L77" s="11">
        <v>10.0</v>
      </c>
      <c r="M77" s="11">
        <v>10.0</v>
      </c>
      <c r="N77" s="11">
        <v>60.0</v>
      </c>
    </row>
    <row r="78">
      <c r="A78" s="11" t="s">
        <v>173</v>
      </c>
      <c r="B78" s="11">
        <v>1.0</v>
      </c>
      <c r="C78" s="9" t="s">
        <v>571</v>
      </c>
      <c r="D78" s="9">
        <v>303.0</v>
      </c>
      <c r="E78" s="9" t="s">
        <v>590</v>
      </c>
      <c r="F78" s="11">
        <v>2.0</v>
      </c>
      <c r="G78" s="11">
        <v>3.0</v>
      </c>
      <c r="J78" s="11">
        <v>5.0</v>
      </c>
      <c r="K78" s="11">
        <v>30.0</v>
      </c>
      <c r="L78" s="11">
        <v>20.0</v>
      </c>
      <c r="M78" s="11">
        <v>10.0</v>
      </c>
      <c r="N78" s="11">
        <v>90.0</v>
      </c>
    </row>
    <row r="79">
      <c r="A79" s="11" t="s">
        <v>173</v>
      </c>
      <c r="B79" s="11">
        <v>1.0</v>
      </c>
      <c r="C79" s="9" t="s">
        <v>571</v>
      </c>
      <c r="D79" s="9">
        <v>304.0</v>
      </c>
      <c r="E79" s="9" t="s">
        <v>591</v>
      </c>
      <c r="F79" s="11">
        <v>2.0</v>
      </c>
      <c r="G79" s="11">
        <v>3.0</v>
      </c>
      <c r="J79" s="11">
        <v>5.0</v>
      </c>
      <c r="K79" s="11">
        <v>30.0</v>
      </c>
      <c r="L79" s="11">
        <v>20.0</v>
      </c>
      <c r="M79" s="11">
        <v>10.0</v>
      </c>
      <c r="N79" s="11">
        <v>90.0</v>
      </c>
    </row>
    <row r="80">
      <c r="A80" s="11" t="s">
        <v>173</v>
      </c>
      <c r="B80" s="11">
        <v>1.0</v>
      </c>
      <c r="C80" s="9" t="s">
        <v>571</v>
      </c>
      <c r="D80" s="9">
        <v>305.0</v>
      </c>
      <c r="E80" s="9" t="s">
        <v>592</v>
      </c>
      <c r="F80" s="11">
        <v>2.0</v>
      </c>
      <c r="G80" s="11">
        <v>2.0</v>
      </c>
      <c r="J80" s="11">
        <v>4.0</v>
      </c>
      <c r="K80" s="11">
        <v>30.0</v>
      </c>
      <c r="L80" s="11">
        <v>20.0</v>
      </c>
      <c r="M80" s="11">
        <v>10.0</v>
      </c>
      <c r="N80" s="11">
        <v>90.0</v>
      </c>
    </row>
    <row r="81">
      <c r="A81" s="11" t="s">
        <v>173</v>
      </c>
      <c r="B81" s="11">
        <v>1.0</v>
      </c>
      <c r="C81" s="9" t="s">
        <v>571</v>
      </c>
      <c r="D81" s="9" t="s">
        <v>670</v>
      </c>
      <c r="E81" s="9" t="s">
        <v>690</v>
      </c>
      <c r="F81" s="11">
        <v>2.0</v>
      </c>
      <c r="G81" s="11">
        <v>1.0</v>
      </c>
      <c r="J81" s="11">
        <v>3.0</v>
      </c>
      <c r="K81" s="11">
        <v>20.0</v>
      </c>
      <c r="L81" s="11">
        <v>10.0</v>
      </c>
      <c r="M81" s="11">
        <v>10.0</v>
      </c>
      <c r="N81" s="11">
        <v>60.0</v>
      </c>
    </row>
    <row r="82">
      <c r="A82" s="11" t="s">
        <v>173</v>
      </c>
      <c r="B82" s="11">
        <v>2.0</v>
      </c>
      <c r="C82" s="9" t="s">
        <v>571</v>
      </c>
      <c r="D82" s="9">
        <v>307.0</v>
      </c>
      <c r="E82" s="9" t="s">
        <v>691</v>
      </c>
      <c r="F82" s="11">
        <v>2.0</v>
      </c>
      <c r="G82" s="11">
        <v>2.0</v>
      </c>
      <c r="H82" s="11">
        <v>4.0</v>
      </c>
      <c r="I82" s="11">
        <v>20.0</v>
      </c>
      <c r="J82" s="11">
        <v>10.0</v>
      </c>
      <c r="K82" s="11">
        <v>10.0</v>
      </c>
      <c r="L82" s="11">
        <v>60.0</v>
      </c>
    </row>
    <row r="83">
      <c r="A83" s="11" t="s">
        <v>173</v>
      </c>
      <c r="B83" s="11">
        <v>2.0</v>
      </c>
      <c r="C83" s="9" t="s">
        <v>571</v>
      </c>
      <c r="D83" s="9">
        <v>308.0</v>
      </c>
      <c r="E83" s="9" t="s">
        <v>692</v>
      </c>
      <c r="F83" s="11">
        <v>2.0</v>
      </c>
      <c r="G83" s="11">
        <v>2.0</v>
      </c>
      <c r="H83" s="11">
        <v>4.0</v>
      </c>
      <c r="I83" s="11">
        <v>30.0</v>
      </c>
      <c r="J83" s="11">
        <v>20.0</v>
      </c>
      <c r="K83" s="11">
        <v>10.0</v>
      </c>
      <c r="L83" s="11">
        <v>90.0</v>
      </c>
    </row>
    <row r="84">
      <c r="A84" s="11" t="s">
        <v>173</v>
      </c>
      <c r="B84" s="11">
        <v>2.0</v>
      </c>
      <c r="C84" s="9" t="s">
        <v>571</v>
      </c>
      <c r="D84" s="9">
        <v>309.0</v>
      </c>
      <c r="E84" s="9" t="s">
        <v>693</v>
      </c>
      <c r="F84" s="11">
        <v>2.0</v>
      </c>
      <c r="G84" s="11">
        <v>3.0</v>
      </c>
      <c r="H84" s="11">
        <v>5.0</v>
      </c>
      <c r="I84" s="11">
        <v>30.0</v>
      </c>
      <c r="J84" s="11">
        <v>20.0</v>
      </c>
      <c r="K84" s="11">
        <v>10.0</v>
      </c>
      <c r="L84" s="11">
        <v>90.0</v>
      </c>
    </row>
    <row r="85">
      <c r="A85" s="11" t="s">
        <v>173</v>
      </c>
      <c r="B85" s="11">
        <v>2.0</v>
      </c>
      <c r="C85" s="9" t="s">
        <v>571</v>
      </c>
      <c r="D85" s="9">
        <v>310.0</v>
      </c>
      <c r="E85" s="9" t="s">
        <v>694</v>
      </c>
      <c r="F85" s="11">
        <v>2.0</v>
      </c>
      <c r="G85" s="11">
        <v>3.0</v>
      </c>
      <c r="H85" s="11">
        <v>5.0</v>
      </c>
      <c r="I85" s="11">
        <v>20.0</v>
      </c>
      <c r="J85" s="11">
        <v>10.0</v>
      </c>
      <c r="K85" s="11">
        <v>10.0</v>
      </c>
      <c r="L85" s="11">
        <v>60.0</v>
      </c>
    </row>
    <row r="86">
      <c r="A86" s="11" t="s">
        <v>173</v>
      </c>
      <c r="B86" s="11">
        <v>2.0</v>
      </c>
      <c r="C86" s="9" t="s">
        <v>571</v>
      </c>
      <c r="D86" s="9">
        <v>311.0</v>
      </c>
      <c r="E86" s="9" t="s">
        <v>695</v>
      </c>
      <c r="F86" s="11">
        <v>2.0</v>
      </c>
      <c r="G86" s="11">
        <v>2.0</v>
      </c>
      <c r="H86" s="11">
        <v>4.0</v>
      </c>
      <c r="I86" s="11">
        <v>30.0</v>
      </c>
      <c r="J86" s="11">
        <v>20.0</v>
      </c>
      <c r="K86" s="11">
        <v>10.0</v>
      </c>
      <c r="L86" s="11">
        <v>90.0</v>
      </c>
    </row>
    <row r="87">
      <c r="A87" s="11" t="s">
        <v>173</v>
      </c>
      <c r="B87" s="11">
        <v>2.0</v>
      </c>
      <c r="C87" s="9" t="s">
        <v>571</v>
      </c>
      <c r="D87" s="9" t="s">
        <v>670</v>
      </c>
      <c r="E87" s="9" t="s">
        <v>696</v>
      </c>
      <c r="F87" s="11">
        <v>2.0</v>
      </c>
      <c r="G87" s="11">
        <v>1.0</v>
      </c>
      <c r="H87" s="11">
        <v>3.0</v>
      </c>
      <c r="I87" s="11">
        <v>20.0</v>
      </c>
      <c r="J87" s="11">
        <v>10.0</v>
      </c>
      <c r="K87" s="11">
        <v>10.0</v>
      </c>
      <c r="L87" s="11">
        <v>60.0</v>
      </c>
    </row>
    <row r="88">
      <c r="A88" s="11" t="s">
        <v>173</v>
      </c>
      <c r="B88" s="11">
        <v>1.0</v>
      </c>
      <c r="C88" s="9" t="s">
        <v>571</v>
      </c>
      <c r="D88" s="9">
        <v>401.0</v>
      </c>
      <c r="E88" s="9" t="s">
        <v>608</v>
      </c>
      <c r="F88" s="11">
        <v>2.0</v>
      </c>
      <c r="G88" s="11">
        <v>1.0</v>
      </c>
      <c r="J88" s="11">
        <v>3.0</v>
      </c>
      <c r="K88" s="11">
        <v>20.0</v>
      </c>
      <c r="L88" s="11">
        <v>10.0</v>
      </c>
      <c r="M88" s="11">
        <v>10.0</v>
      </c>
      <c r="N88" s="11">
        <v>60.0</v>
      </c>
      <c r="O88" s="11">
        <v>100.0</v>
      </c>
    </row>
    <row r="89">
      <c r="A89" s="11" t="s">
        <v>173</v>
      </c>
      <c r="B89" s="11">
        <v>1.0</v>
      </c>
      <c r="C89" s="9" t="s">
        <v>571</v>
      </c>
      <c r="D89" s="9">
        <v>402.0</v>
      </c>
      <c r="E89" s="9" t="s">
        <v>609</v>
      </c>
      <c r="F89" s="11">
        <v>2.0</v>
      </c>
      <c r="G89" s="11">
        <v>1.0</v>
      </c>
      <c r="J89" s="11">
        <v>3.0</v>
      </c>
      <c r="K89" s="11">
        <v>20.0</v>
      </c>
      <c r="L89" s="11">
        <v>10.0</v>
      </c>
      <c r="M89" s="11">
        <v>10.0</v>
      </c>
      <c r="N89" s="11">
        <v>60.0</v>
      </c>
      <c r="O89" s="11">
        <v>100.0</v>
      </c>
    </row>
    <row r="90">
      <c r="A90" s="11" t="s">
        <v>173</v>
      </c>
      <c r="B90" s="11">
        <v>1.0</v>
      </c>
      <c r="C90" s="9" t="s">
        <v>571</v>
      </c>
      <c r="D90" s="9">
        <v>403.0</v>
      </c>
      <c r="E90" s="9" t="s">
        <v>610</v>
      </c>
      <c r="F90" s="11">
        <v>2.0</v>
      </c>
      <c r="G90" s="11">
        <v>1.0</v>
      </c>
      <c r="J90" s="11">
        <v>3.0</v>
      </c>
      <c r="K90" s="11">
        <v>20.0</v>
      </c>
      <c r="L90" s="11">
        <v>10.0</v>
      </c>
      <c r="M90" s="11">
        <v>10.0</v>
      </c>
      <c r="N90" s="11">
        <v>60.0</v>
      </c>
      <c r="O90" s="11">
        <v>100.0</v>
      </c>
    </row>
    <row r="91">
      <c r="A91" s="11" t="s">
        <v>173</v>
      </c>
      <c r="B91" s="11">
        <v>1.0</v>
      </c>
      <c r="C91" s="9" t="s">
        <v>571</v>
      </c>
      <c r="D91" s="9">
        <v>498.0</v>
      </c>
      <c r="E91" s="9" t="s">
        <v>602</v>
      </c>
      <c r="F91" s="11">
        <v>1.0</v>
      </c>
      <c r="G91" s="11">
        <v>2.0</v>
      </c>
      <c r="J91" s="11">
        <v>3.0</v>
      </c>
      <c r="K91" s="11">
        <v>50.0</v>
      </c>
      <c r="L91" s="11" t="s">
        <v>657</v>
      </c>
      <c r="M91" s="11" t="s">
        <v>657</v>
      </c>
      <c r="N91" s="11" t="s">
        <v>657</v>
      </c>
      <c r="O91" s="11">
        <v>50.0</v>
      </c>
    </row>
    <row r="92">
      <c r="A92" s="11" t="s">
        <v>173</v>
      </c>
      <c r="B92" s="11">
        <v>1.0</v>
      </c>
      <c r="C92" s="9" t="s">
        <v>571</v>
      </c>
      <c r="D92" s="9">
        <v>404.0</v>
      </c>
      <c r="E92" s="9" t="s">
        <v>611</v>
      </c>
      <c r="F92" s="11">
        <v>2.0</v>
      </c>
      <c r="G92" s="11">
        <v>2.0</v>
      </c>
      <c r="J92" s="11">
        <v>4.0</v>
      </c>
      <c r="K92" s="11">
        <v>20.0</v>
      </c>
      <c r="L92" s="11">
        <v>10.0</v>
      </c>
      <c r="M92" s="11">
        <v>10.0</v>
      </c>
      <c r="N92" s="11">
        <v>60.0</v>
      </c>
      <c r="O92" s="11">
        <v>100.0</v>
      </c>
    </row>
    <row r="93">
      <c r="A93" s="11" t="s">
        <v>173</v>
      </c>
      <c r="B93" s="11">
        <v>1.0</v>
      </c>
      <c r="C93" s="9" t="s">
        <v>571</v>
      </c>
      <c r="D93" s="9" t="s">
        <v>612</v>
      </c>
      <c r="E93" s="9" t="s">
        <v>613</v>
      </c>
      <c r="F93" s="11">
        <v>2.0</v>
      </c>
      <c r="G93" s="11">
        <v>1.0</v>
      </c>
      <c r="J93" s="11">
        <v>3.0</v>
      </c>
      <c r="K93" s="11">
        <v>20.0</v>
      </c>
      <c r="L93" s="11">
        <v>10.0</v>
      </c>
      <c r="M93" s="11">
        <v>10.0</v>
      </c>
      <c r="N93" s="11">
        <v>60.0</v>
      </c>
      <c r="O93" s="11">
        <v>100.0</v>
      </c>
    </row>
    <row r="94">
      <c r="A94" s="11" t="s">
        <v>173</v>
      </c>
      <c r="B94" s="11">
        <v>1.0</v>
      </c>
      <c r="C94" s="9" t="s">
        <v>571</v>
      </c>
      <c r="D94" s="9" t="s">
        <v>612</v>
      </c>
      <c r="E94" s="9" t="s">
        <v>614</v>
      </c>
      <c r="F94" s="11">
        <v>2.0</v>
      </c>
      <c r="G94" s="11">
        <v>1.0</v>
      </c>
      <c r="J94" s="11">
        <v>3.0</v>
      </c>
      <c r="K94" s="11">
        <v>20.0</v>
      </c>
      <c r="L94" s="11">
        <v>10.0</v>
      </c>
      <c r="M94" s="11">
        <v>10.0</v>
      </c>
      <c r="N94" s="11">
        <v>60.0</v>
      </c>
      <c r="O94" s="11">
        <v>100.0</v>
      </c>
    </row>
    <row r="95">
      <c r="A95" s="11" t="s">
        <v>173</v>
      </c>
      <c r="B95" s="11">
        <v>2.0</v>
      </c>
      <c r="C95" s="9" t="s">
        <v>571</v>
      </c>
      <c r="D95" s="9">
        <v>499.0</v>
      </c>
      <c r="E95" s="9" t="s">
        <v>607</v>
      </c>
      <c r="F95" s="11" t="s">
        <v>657</v>
      </c>
      <c r="G95" s="11">
        <v>3.0</v>
      </c>
      <c r="J95" s="11">
        <v>3.0</v>
      </c>
      <c r="K95" s="11">
        <v>40.0</v>
      </c>
      <c r="L95" s="11" t="s">
        <v>657</v>
      </c>
      <c r="M95" s="11">
        <v>60.0</v>
      </c>
      <c r="N95" s="11" t="s">
        <v>657</v>
      </c>
      <c r="O95" s="11">
        <v>100.0</v>
      </c>
    </row>
    <row r="96">
      <c r="A96" s="11" t="s">
        <v>173</v>
      </c>
      <c r="B96" s="11">
        <v>2.0</v>
      </c>
      <c r="C96" s="9" t="s">
        <v>571</v>
      </c>
      <c r="D96" s="9">
        <v>405.0</v>
      </c>
      <c r="E96" s="9" t="s">
        <v>697</v>
      </c>
      <c r="F96" s="11">
        <v>2.0</v>
      </c>
      <c r="G96" s="11">
        <v>2.0</v>
      </c>
      <c r="H96" s="11">
        <v>4.0</v>
      </c>
      <c r="I96" s="11">
        <v>20.0</v>
      </c>
      <c r="J96" s="11">
        <v>10.0</v>
      </c>
      <c r="K96" s="11">
        <v>10.0</v>
      </c>
      <c r="L96" s="11">
        <v>60.0</v>
      </c>
      <c r="M96" s="11">
        <v>100.0</v>
      </c>
    </row>
    <row r="97">
      <c r="A97" s="11" t="s">
        <v>173</v>
      </c>
      <c r="B97" s="11">
        <v>2.0</v>
      </c>
      <c r="C97" s="9" t="s">
        <v>571</v>
      </c>
      <c r="D97" s="9">
        <v>406.0</v>
      </c>
      <c r="E97" s="9" t="s">
        <v>698</v>
      </c>
      <c r="F97" s="11">
        <v>2.0</v>
      </c>
      <c r="G97" s="11">
        <v>2.0</v>
      </c>
      <c r="H97" s="11">
        <v>4.0</v>
      </c>
      <c r="I97" s="11">
        <v>20.0</v>
      </c>
      <c r="J97" s="11">
        <v>10.0</v>
      </c>
      <c r="K97" s="11">
        <v>10.0</v>
      </c>
      <c r="L97" s="11">
        <v>60.0</v>
      </c>
      <c r="M97" s="11">
        <v>100.0</v>
      </c>
    </row>
    <row r="98">
      <c r="A98" s="11" t="s">
        <v>173</v>
      </c>
      <c r="B98" s="11">
        <v>2.0</v>
      </c>
      <c r="C98" s="9" t="s">
        <v>571</v>
      </c>
      <c r="D98" s="9">
        <v>407.0</v>
      </c>
      <c r="E98" s="9" t="s">
        <v>699</v>
      </c>
      <c r="F98" s="11">
        <v>2.0</v>
      </c>
      <c r="G98" s="11">
        <v>2.0</v>
      </c>
      <c r="H98" s="11">
        <v>4.0</v>
      </c>
      <c r="I98" s="11">
        <v>20.0</v>
      </c>
      <c r="J98" s="11">
        <v>10.0</v>
      </c>
      <c r="K98" s="11">
        <v>10.0</v>
      </c>
      <c r="L98" s="11">
        <v>60.0</v>
      </c>
      <c r="M98" s="11">
        <v>100.0</v>
      </c>
    </row>
    <row r="99">
      <c r="A99" s="11" t="s">
        <v>173</v>
      </c>
      <c r="B99" s="11">
        <v>2.0</v>
      </c>
      <c r="C99" s="9" t="s">
        <v>571</v>
      </c>
      <c r="D99" s="9">
        <v>408.0</v>
      </c>
      <c r="E99" s="9" t="s">
        <v>700</v>
      </c>
      <c r="F99" s="11">
        <v>2.0</v>
      </c>
      <c r="G99" s="11">
        <v>2.0</v>
      </c>
      <c r="H99" s="11">
        <v>4.0</v>
      </c>
      <c r="I99" s="11">
        <v>30.0</v>
      </c>
      <c r="J99" s="11">
        <v>20.0</v>
      </c>
      <c r="K99" s="11">
        <v>10.0</v>
      </c>
      <c r="L99" s="11">
        <v>90.0</v>
      </c>
      <c r="M99" s="11">
        <v>150.0</v>
      </c>
    </row>
    <row r="100">
      <c r="A100" s="11" t="s">
        <v>173</v>
      </c>
      <c r="B100" s="11">
        <v>2.0</v>
      </c>
      <c r="C100" s="9" t="s">
        <v>571</v>
      </c>
      <c r="D100" s="9" t="s">
        <v>612</v>
      </c>
      <c r="E100" s="9" t="s">
        <v>701</v>
      </c>
      <c r="F100" s="11">
        <v>2.0</v>
      </c>
      <c r="G100" s="11">
        <v>1.0</v>
      </c>
      <c r="H100" s="11">
        <v>3.0</v>
      </c>
      <c r="I100" s="11">
        <v>20.0</v>
      </c>
      <c r="J100" s="11">
        <v>10.0</v>
      </c>
      <c r="K100" s="11">
        <v>10.0</v>
      </c>
      <c r="L100" s="11">
        <v>60.0</v>
      </c>
      <c r="M100" s="11">
        <v>100.0</v>
      </c>
    </row>
    <row r="101">
      <c r="A101" s="11" t="s">
        <v>173</v>
      </c>
      <c r="B101" s="11">
        <v>2.0</v>
      </c>
      <c r="C101" s="9" t="s">
        <v>571</v>
      </c>
      <c r="D101" s="9" t="s">
        <v>612</v>
      </c>
      <c r="E101" s="9" t="s">
        <v>702</v>
      </c>
      <c r="F101" s="11">
        <v>2.0</v>
      </c>
      <c r="G101" s="11">
        <v>1.0</v>
      </c>
      <c r="H101" s="11">
        <v>3.0</v>
      </c>
      <c r="I101" s="11">
        <v>20.0</v>
      </c>
      <c r="J101" s="11">
        <v>10.0</v>
      </c>
      <c r="K101" s="11">
        <v>10.0</v>
      </c>
      <c r="L101" s="11">
        <v>60.0</v>
      </c>
      <c r="M101" s="11">
        <v>100.0</v>
      </c>
    </row>
    <row r="102">
      <c r="A102" s="11" t="s">
        <v>173</v>
      </c>
      <c r="B102" s="11">
        <v>2.0</v>
      </c>
      <c r="C102" s="9" t="s">
        <v>571</v>
      </c>
      <c r="D102" s="9">
        <v>499.0</v>
      </c>
      <c r="E102" s="9" t="s">
        <v>684</v>
      </c>
      <c r="F102" s="11" t="s">
        <v>657</v>
      </c>
      <c r="G102" s="11">
        <v>3.0</v>
      </c>
      <c r="H102" s="11">
        <v>3.0</v>
      </c>
      <c r="I102" s="11">
        <v>40.0</v>
      </c>
      <c r="J102" s="11" t="s">
        <v>657</v>
      </c>
      <c r="K102" s="11">
        <v>60.0</v>
      </c>
      <c r="L102" s="11" t="s">
        <v>657</v>
      </c>
      <c r="M102" s="11">
        <v>100.0</v>
      </c>
    </row>
    <row r="103">
      <c r="A103" s="11" t="s">
        <v>176</v>
      </c>
      <c r="B103" s="11">
        <v>1.0</v>
      </c>
      <c r="C103" s="9" t="s">
        <v>546</v>
      </c>
      <c r="D103" s="9">
        <v>101.0</v>
      </c>
      <c r="E103" s="9" t="s">
        <v>547</v>
      </c>
      <c r="F103" s="11">
        <v>2.0</v>
      </c>
      <c r="G103" s="11">
        <v>2.0</v>
      </c>
      <c r="J103" s="11">
        <v>4.0</v>
      </c>
      <c r="K103" s="11">
        <v>10.0</v>
      </c>
      <c r="L103" s="11">
        <v>20.0</v>
      </c>
      <c r="M103" s="11">
        <v>10.0</v>
      </c>
      <c r="N103" s="11">
        <v>60.0</v>
      </c>
      <c r="O103" s="11">
        <v>100.0</v>
      </c>
    </row>
    <row r="104">
      <c r="A104" s="11" t="s">
        <v>176</v>
      </c>
      <c r="B104" s="11">
        <v>1.0</v>
      </c>
      <c r="C104" s="9" t="s">
        <v>548</v>
      </c>
      <c r="D104" s="9">
        <v>103.0</v>
      </c>
      <c r="E104" s="9" t="s">
        <v>549</v>
      </c>
      <c r="F104" s="11">
        <v>2.0</v>
      </c>
      <c r="G104" s="11">
        <v>2.0</v>
      </c>
      <c r="J104" s="11">
        <v>4.0</v>
      </c>
      <c r="K104" s="11">
        <v>10.0</v>
      </c>
      <c r="L104" s="11">
        <v>20.0</v>
      </c>
      <c r="M104" s="11">
        <v>10.0</v>
      </c>
      <c r="N104" s="11">
        <v>60.0</v>
      </c>
      <c r="O104" s="11">
        <v>100.0</v>
      </c>
    </row>
    <row r="105">
      <c r="A105" s="11" t="s">
        <v>176</v>
      </c>
      <c r="B105" s="11">
        <v>1.0</v>
      </c>
      <c r="C105" s="9" t="s">
        <v>550</v>
      </c>
      <c r="D105" s="9">
        <v>104.0</v>
      </c>
      <c r="E105" s="9" t="s">
        <v>551</v>
      </c>
      <c r="F105" s="11">
        <v>2.0</v>
      </c>
      <c r="G105" s="11">
        <v>3.0</v>
      </c>
      <c r="J105" s="11">
        <v>5.0</v>
      </c>
      <c r="K105" s="11">
        <v>30.0</v>
      </c>
      <c r="L105" s="11">
        <v>20.0</v>
      </c>
      <c r="M105" s="11">
        <v>10.0</v>
      </c>
      <c r="N105" s="11">
        <v>90.0</v>
      </c>
      <c r="O105" s="11">
        <v>150.0</v>
      </c>
    </row>
    <row r="106">
      <c r="A106" s="11" t="s">
        <v>176</v>
      </c>
      <c r="B106" s="11">
        <v>1.0</v>
      </c>
      <c r="C106" s="9" t="s">
        <v>552</v>
      </c>
      <c r="D106" s="9">
        <v>118.0</v>
      </c>
      <c r="E106" s="9" t="s">
        <v>553</v>
      </c>
      <c r="F106" s="11">
        <v>2.0</v>
      </c>
      <c r="G106" s="11">
        <v>2.0</v>
      </c>
      <c r="J106" s="11">
        <v>4.0</v>
      </c>
      <c r="K106" s="11">
        <v>30.0</v>
      </c>
      <c r="L106" s="11">
        <v>20.0</v>
      </c>
      <c r="M106" s="11">
        <v>10.0</v>
      </c>
      <c r="N106" s="11">
        <v>90.0</v>
      </c>
      <c r="O106" s="11">
        <v>150.0</v>
      </c>
    </row>
    <row r="107">
      <c r="A107" s="11" t="s">
        <v>176</v>
      </c>
      <c r="B107" s="11">
        <v>1.0</v>
      </c>
      <c r="C107" s="9" t="s">
        <v>554</v>
      </c>
      <c r="D107" s="9">
        <v>105.0</v>
      </c>
      <c r="E107" s="9" t="s">
        <v>555</v>
      </c>
      <c r="F107" s="11">
        <v>2.0</v>
      </c>
      <c r="G107" s="11">
        <v>2.0</v>
      </c>
      <c r="J107" s="11">
        <v>4.0</v>
      </c>
      <c r="K107" s="11">
        <v>30.0</v>
      </c>
      <c r="L107" s="11">
        <v>20.0</v>
      </c>
      <c r="M107" s="11">
        <v>10.0</v>
      </c>
      <c r="N107" s="11">
        <v>90.0</v>
      </c>
      <c r="O107" s="11">
        <v>150.0</v>
      </c>
    </row>
    <row r="108">
      <c r="A108" s="11" t="s">
        <v>176</v>
      </c>
      <c r="B108" s="11">
        <v>1.0</v>
      </c>
      <c r="C108" s="9" t="s">
        <v>544</v>
      </c>
      <c r="D108" s="9">
        <v>106.0</v>
      </c>
      <c r="E108" s="9" t="s">
        <v>545</v>
      </c>
      <c r="F108" s="11">
        <v>2.0</v>
      </c>
      <c r="G108" s="11">
        <v>2.0</v>
      </c>
      <c r="J108" s="11">
        <v>4.0</v>
      </c>
      <c r="K108" s="11">
        <v>20.0</v>
      </c>
      <c r="L108" s="11">
        <v>20.0</v>
      </c>
      <c r="M108" s="11" t="s">
        <v>657</v>
      </c>
      <c r="N108" s="11">
        <v>60.0</v>
      </c>
      <c r="O108" s="11">
        <v>100.0</v>
      </c>
    </row>
    <row r="109">
      <c r="A109" s="11" t="s">
        <v>176</v>
      </c>
      <c r="B109" s="11">
        <v>2.0</v>
      </c>
      <c r="C109" s="9" t="s">
        <v>546</v>
      </c>
      <c r="D109" s="9">
        <v>102.0</v>
      </c>
      <c r="E109" s="9" t="s">
        <v>658</v>
      </c>
      <c r="F109" s="11">
        <v>2.0</v>
      </c>
      <c r="G109" s="11">
        <v>2.0</v>
      </c>
      <c r="H109" s="11">
        <v>4.0</v>
      </c>
      <c r="I109" s="11">
        <v>10.0</v>
      </c>
      <c r="J109" s="11">
        <v>20.0</v>
      </c>
      <c r="K109" s="11">
        <v>10.0</v>
      </c>
      <c r="L109" s="11">
        <v>60.0</v>
      </c>
    </row>
    <row r="110">
      <c r="A110" s="11" t="s">
        <v>176</v>
      </c>
      <c r="B110" s="11">
        <v>2.0</v>
      </c>
      <c r="C110" s="9" t="s">
        <v>550</v>
      </c>
      <c r="D110" s="9">
        <v>107.0</v>
      </c>
      <c r="E110" s="9" t="s">
        <v>659</v>
      </c>
      <c r="F110" s="11">
        <v>2.0</v>
      </c>
      <c r="G110" s="11">
        <v>2.0</v>
      </c>
      <c r="H110" s="11">
        <v>4.0</v>
      </c>
      <c r="I110" s="11">
        <v>30.0</v>
      </c>
      <c r="J110" s="11">
        <v>20.0</v>
      </c>
      <c r="K110" s="11">
        <v>10.0</v>
      </c>
      <c r="L110" s="11">
        <v>90.0</v>
      </c>
    </row>
    <row r="111">
      <c r="A111" s="11" t="s">
        <v>176</v>
      </c>
      <c r="B111" s="11">
        <v>2.0</v>
      </c>
      <c r="C111" s="9" t="s">
        <v>575</v>
      </c>
      <c r="D111" s="9">
        <v>108.0</v>
      </c>
      <c r="E111" s="9" t="s">
        <v>703</v>
      </c>
      <c r="F111" s="11">
        <v>2.0</v>
      </c>
      <c r="G111" s="11">
        <v>3.0</v>
      </c>
      <c r="H111" s="11">
        <v>5.0</v>
      </c>
      <c r="I111" s="11">
        <v>20.0</v>
      </c>
      <c r="J111" s="11">
        <v>10.0</v>
      </c>
      <c r="K111" s="11">
        <v>10.0</v>
      </c>
      <c r="L111" s="11">
        <v>60.0</v>
      </c>
    </row>
    <row r="112">
      <c r="A112" s="11" t="s">
        <v>176</v>
      </c>
      <c r="B112" s="11">
        <v>2.0</v>
      </c>
      <c r="C112" s="9" t="s">
        <v>554</v>
      </c>
      <c r="D112" s="9">
        <v>109.0</v>
      </c>
      <c r="E112" s="9" t="s">
        <v>661</v>
      </c>
      <c r="F112" s="11">
        <v>2.0</v>
      </c>
      <c r="G112" s="11">
        <v>2.0</v>
      </c>
      <c r="H112" s="11">
        <v>4.0</v>
      </c>
      <c r="I112" s="11">
        <v>30.0</v>
      </c>
      <c r="J112" s="11">
        <v>20.0</v>
      </c>
      <c r="K112" s="11">
        <v>10.0</v>
      </c>
      <c r="L112" s="11">
        <v>90.0</v>
      </c>
    </row>
    <row r="113">
      <c r="A113" s="11" t="s">
        <v>176</v>
      </c>
      <c r="B113" s="11">
        <v>2.0</v>
      </c>
      <c r="C113" s="9" t="s">
        <v>550</v>
      </c>
      <c r="D113" s="9">
        <v>110.0</v>
      </c>
      <c r="E113" s="9" t="s">
        <v>685</v>
      </c>
      <c r="F113" s="11">
        <v>1.0</v>
      </c>
      <c r="G113" s="11">
        <v>2.0</v>
      </c>
      <c r="H113" s="11">
        <v>3.0</v>
      </c>
      <c r="I113" s="11">
        <v>30.0</v>
      </c>
      <c r="J113" s="11">
        <v>20.0</v>
      </c>
      <c r="K113" s="11">
        <v>10.0</v>
      </c>
      <c r="L113" s="11">
        <v>90.0</v>
      </c>
    </row>
    <row r="114">
      <c r="A114" s="11" t="s">
        <v>176</v>
      </c>
      <c r="B114" s="11">
        <v>2.0</v>
      </c>
      <c r="C114" s="9" t="s">
        <v>571</v>
      </c>
      <c r="D114" s="9">
        <v>111.0</v>
      </c>
      <c r="E114" s="9" t="s">
        <v>663</v>
      </c>
      <c r="F114" s="11">
        <v>2.0</v>
      </c>
      <c r="G114" s="11">
        <v>3.0</v>
      </c>
      <c r="H114" s="11">
        <v>5.0</v>
      </c>
      <c r="I114" s="11">
        <v>20.0</v>
      </c>
      <c r="J114" s="11">
        <v>10.0</v>
      </c>
      <c r="K114" s="11">
        <v>10.0</v>
      </c>
      <c r="L114" s="11">
        <v>60.0</v>
      </c>
    </row>
    <row r="115">
      <c r="A115" s="11" t="s">
        <v>176</v>
      </c>
      <c r="B115" s="11">
        <v>1.0</v>
      </c>
      <c r="C115" s="9" t="s">
        <v>546</v>
      </c>
      <c r="D115" s="9">
        <v>203.0</v>
      </c>
      <c r="E115" s="9" t="s">
        <v>566</v>
      </c>
      <c r="F115" s="11">
        <v>2.0</v>
      </c>
      <c r="G115" s="11">
        <v>2.0</v>
      </c>
      <c r="J115" s="11">
        <v>4.0</v>
      </c>
      <c r="K115" s="11">
        <v>10.0</v>
      </c>
      <c r="L115" s="11">
        <v>20.0</v>
      </c>
      <c r="M115" s="11">
        <v>10.0</v>
      </c>
      <c r="N115" s="11">
        <v>60.0</v>
      </c>
    </row>
    <row r="116">
      <c r="A116" s="11" t="s">
        <v>176</v>
      </c>
      <c r="B116" s="11">
        <v>1.0</v>
      </c>
      <c r="C116" s="9" t="s">
        <v>546</v>
      </c>
      <c r="D116" s="9">
        <v>204.0</v>
      </c>
      <c r="E116" s="9" t="s">
        <v>567</v>
      </c>
      <c r="F116" s="11">
        <v>2.0</v>
      </c>
      <c r="G116" s="11">
        <v>2.0</v>
      </c>
      <c r="J116" s="11">
        <v>4.0</v>
      </c>
      <c r="K116" s="11">
        <v>10.0</v>
      </c>
      <c r="L116" s="11">
        <v>20.0</v>
      </c>
      <c r="M116" s="11">
        <v>10.0</v>
      </c>
      <c r="N116" s="11">
        <v>60.0</v>
      </c>
    </row>
    <row r="117">
      <c r="A117" s="11" t="s">
        <v>176</v>
      </c>
      <c r="B117" s="11">
        <v>1.0</v>
      </c>
      <c r="C117" s="9" t="s">
        <v>571</v>
      </c>
      <c r="D117" s="9">
        <v>206.0</v>
      </c>
      <c r="E117" s="9" t="s">
        <v>574</v>
      </c>
      <c r="F117" s="11">
        <v>2.0</v>
      </c>
      <c r="G117" s="11">
        <v>2.0</v>
      </c>
      <c r="J117" s="11">
        <v>4.0</v>
      </c>
      <c r="K117" s="11">
        <v>20.0</v>
      </c>
      <c r="L117" s="11">
        <v>10.0</v>
      </c>
      <c r="M117" s="11">
        <v>10.0</v>
      </c>
      <c r="N117" s="11">
        <v>60.0</v>
      </c>
    </row>
    <row r="118">
      <c r="A118" s="11" t="s">
        <v>176</v>
      </c>
      <c r="B118" s="11">
        <v>1.0</v>
      </c>
      <c r="C118" s="9" t="s">
        <v>550</v>
      </c>
      <c r="D118" s="9">
        <v>208.0</v>
      </c>
      <c r="E118" s="9" t="s">
        <v>570</v>
      </c>
      <c r="F118" s="11">
        <v>2.0</v>
      </c>
      <c r="G118" s="11">
        <v>2.0</v>
      </c>
      <c r="J118" s="11">
        <v>4.0</v>
      </c>
      <c r="K118" s="11">
        <v>30.0</v>
      </c>
      <c r="L118" s="11">
        <v>20.0</v>
      </c>
      <c r="M118" s="11">
        <v>10.0</v>
      </c>
      <c r="N118" s="11">
        <v>90.0</v>
      </c>
    </row>
    <row r="119">
      <c r="A119" s="11" t="s">
        <v>176</v>
      </c>
      <c r="B119" s="11">
        <v>1.0</v>
      </c>
      <c r="C119" s="9" t="s">
        <v>571</v>
      </c>
      <c r="D119" s="9">
        <v>205.0</v>
      </c>
      <c r="E119" s="9" t="s">
        <v>572</v>
      </c>
      <c r="F119" s="11">
        <v>2.0</v>
      </c>
      <c r="G119" s="11">
        <v>2.0</v>
      </c>
      <c r="J119" s="11">
        <v>4.0</v>
      </c>
      <c r="K119" s="11">
        <v>30.0</v>
      </c>
      <c r="L119" s="11">
        <v>20.0</v>
      </c>
      <c r="M119" s="11">
        <v>10.0</v>
      </c>
      <c r="N119" s="11">
        <v>90.0</v>
      </c>
    </row>
    <row r="120">
      <c r="A120" s="11" t="s">
        <v>176</v>
      </c>
      <c r="B120" s="11">
        <v>1.0</v>
      </c>
      <c r="C120" s="9" t="s">
        <v>575</v>
      </c>
      <c r="D120" s="9">
        <v>207.0</v>
      </c>
      <c r="E120" s="9" t="s">
        <v>576</v>
      </c>
      <c r="F120" s="11">
        <v>2.0</v>
      </c>
      <c r="G120" s="11">
        <v>3.0</v>
      </c>
      <c r="J120" s="11">
        <v>5.0</v>
      </c>
      <c r="K120" s="11">
        <v>30.0</v>
      </c>
      <c r="L120" s="11">
        <v>20.0</v>
      </c>
      <c r="M120" s="11">
        <v>10.0</v>
      </c>
      <c r="N120" s="11">
        <v>90.0</v>
      </c>
    </row>
    <row r="121">
      <c r="A121" s="11" t="s">
        <v>176</v>
      </c>
      <c r="B121" s="11">
        <v>2.0</v>
      </c>
      <c r="C121" s="9" t="s">
        <v>571</v>
      </c>
      <c r="D121" s="9">
        <v>209.0</v>
      </c>
      <c r="E121" s="9" t="s">
        <v>686</v>
      </c>
      <c r="F121" s="11">
        <v>2.0</v>
      </c>
      <c r="G121" s="11">
        <v>2.0</v>
      </c>
      <c r="H121" s="11">
        <v>4.0</v>
      </c>
      <c r="I121" s="11">
        <v>20.0</v>
      </c>
      <c r="J121" s="11">
        <v>10.0</v>
      </c>
      <c r="K121" s="11">
        <v>10.0</v>
      </c>
      <c r="L121" s="11">
        <v>60.0</v>
      </c>
    </row>
    <row r="122">
      <c r="A122" s="11" t="s">
        <v>176</v>
      </c>
      <c r="B122" s="11">
        <v>2.0</v>
      </c>
      <c r="C122" s="9" t="s">
        <v>546</v>
      </c>
      <c r="D122" s="9">
        <v>202.0</v>
      </c>
      <c r="E122" s="9" t="s">
        <v>665</v>
      </c>
      <c r="F122" s="11">
        <v>2.0</v>
      </c>
      <c r="G122" s="11">
        <v>2.0</v>
      </c>
      <c r="H122" s="11">
        <v>4.0</v>
      </c>
      <c r="I122" s="11">
        <v>10.0</v>
      </c>
      <c r="J122" s="11">
        <v>20.0</v>
      </c>
      <c r="K122" s="11">
        <v>10.0</v>
      </c>
      <c r="L122" s="11">
        <v>60.0</v>
      </c>
    </row>
    <row r="123">
      <c r="A123" s="11" t="s">
        <v>176</v>
      </c>
      <c r="B123" s="11">
        <v>2.0</v>
      </c>
      <c r="C123" s="9" t="s">
        <v>575</v>
      </c>
      <c r="D123" s="9">
        <v>210.0</v>
      </c>
      <c r="E123" s="9" t="s">
        <v>704</v>
      </c>
      <c r="F123" s="11">
        <v>2.0</v>
      </c>
      <c r="G123" s="11">
        <v>3.0</v>
      </c>
      <c r="H123" s="11">
        <v>5.0</v>
      </c>
      <c r="I123" s="11">
        <v>30.0</v>
      </c>
      <c r="J123" s="11">
        <v>20.0</v>
      </c>
      <c r="K123" s="11">
        <v>10.0</v>
      </c>
      <c r="L123" s="11">
        <v>90.0</v>
      </c>
    </row>
    <row r="124">
      <c r="A124" s="11" t="s">
        <v>176</v>
      </c>
      <c r="B124" s="11">
        <v>2.0</v>
      </c>
      <c r="C124" s="9" t="s">
        <v>568</v>
      </c>
      <c r="D124" s="9">
        <v>211.0</v>
      </c>
      <c r="E124" s="9" t="s">
        <v>688</v>
      </c>
      <c r="F124" s="11">
        <v>2.0</v>
      </c>
      <c r="G124" s="11">
        <v>2.0</v>
      </c>
      <c r="H124" s="11">
        <v>4.0</v>
      </c>
      <c r="I124" s="11">
        <v>30.0</v>
      </c>
      <c r="J124" s="11">
        <v>20.0</v>
      </c>
      <c r="K124" s="11">
        <v>10.0</v>
      </c>
      <c r="L124" s="11">
        <v>90.0</v>
      </c>
    </row>
    <row r="125">
      <c r="A125" s="11" t="s">
        <v>176</v>
      </c>
      <c r="B125" s="11">
        <v>2.0</v>
      </c>
      <c r="C125" s="9" t="s">
        <v>571</v>
      </c>
      <c r="D125" s="9">
        <v>212.0</v>
      </c>
      <c r="E125" s="9" t="s">
        <v>689</v>
      </c>
      <c r="F125" s="11">
        <v>2.0</v>
      </c>
      <c r="G125" s="11">
        <v>2.0</v>
      </c>
      <c r="H125" s="11">
        <v>4.0</v>
      </c>
      <c r="I125" s="11">
        <v>30.0</v>
      </c>
      <c r="J125" s="11">
        <v>20.0</v>
      </c>
      <c r="K125" s="11">
        <v>10.0</v>
      </c>
      <c r="L125" s="11">
        <v>90.0</v>
      </c>
    </row>
    <row r="126">
      <c r="A126" s="11" t="s">
        <v>176</v>
      </c>
      <c r="B126" s="11">
        <v>2.0</v>
      </c>
      <c r="C126" s="9" t="s">
        <v>546</v>
      </c>
      <c r="D126" s="9">
        <v>201.0</v>
      </c>
      <c r="E126" s="9" t="s">
        <v>669</v>
      </c>
      <c r="F126" s="11">
        <v>2.0</v>
      </c>
      <c r="G126" s="11">
        <v>2.0</v>
      </c>
      <c r="H126" s="11">
        <v>4.0</v>
      </c>
      <c r="I126" s="11">
        <v>10.0</v>
      </c>
      <c r="J126" s="11">
        <v>20.0</v>
      </c>
      <c r="K126" s="11">
        <v>10.0</v>
      </c>
      <c r="L126" s="11">
        <v>60.0</v>
      </c>
    </row>
    <row r="127">
      <c r="A127" s="11" t="s">
        <v>176</v>
      </c>
      <c r="B127" s="11">
        <v>1.0</v>
      </c>
      <c r="C127" s="9" t="s">
        <v>575</v>
      </c>
      <c r="D127" s="9">
        <v>301.0</v>
      </c>
      <c r="E127" s="9" t="s">
        <v>593</v>
      </c>
      <c r="F127" s="11">
        <v>2.0</v>
      </c>
      <c r="G127" s="11">
        <v>3.0</v>
      </c>
      <c r="J127" s="11">
        <v>5.0</v>
      </c>
      <c r="K127" s="11">
        <v>30.0</v>
      </c>
      <c r="L127" s="11">
        <v>20.0</v>
      </c>
      <c r="M127" s="11">
        <v>10.0</v>
      </c>
      <c r="N127" s="11">
        <v>90.0</v>
      </c>
    </row>
    <row r="128">
      <c r="A128" s="11" t="s">
        <v>176</v>
      </c>
      <c r="B128" s="11">
        <v>1.0</v>
      </c>
      <c r="C128" s="9" t="s">
        <v>575</v>
      </c>
      <c r="D128" s="9">
        <v>302.0</v>
      </c>
      <c r="E128" s="9" t="s">
        <v>594</v>
      </c>
      <c r="F128" s="11">
        <v>2.0</v>
      </c>
      <c r="G128" s="11">
        <v>2.0</v>
      </c>
      <c r="J128" s="11">
        <v>4.0</v>
      </c>
      <c r="K128" s="11">
        <v>30.0</v>
      </c>
      <c r="L128" s="11">
        <v>20.0</v>
      </c>
      <c r="M128" s="11">
        <v>10.0</v>
      </c>
      <c r="N128" s="11">
        <v>90.0</v>
      </c>
    </row>
    <row r="129">
      <c r="A129" s="11" t="s">
        <v>176</v>
      </c>
      <c r="B129" s="11">
        <v>1.0</v>
      </c>
      <c r="C129" s="9" t="s">
        <v>575</v>
      </c>
      <c r="D129" s="9">
        <v>303.0</v>
      </c>
      <c r="E129" s="9" t="s">
        <v>595</v>
      </c>
      <c r="F129" s="11">
        <v>2.0</v>
      </c>
      <c r="G129" s="11">
        <v>2.0</v>
      </c>
      <c r="J129" s="11">
        <v>4.0</v>
      </c>
      <c r="K129" s="11">
        <v>20.0</v>
      </c>
      <c r="L129" s="11">
        <v>10.0</v>
      </c>
      <c r="M129" s="11">
        <v>10.0</v>
      </c>
      <c r="N129" s="11">
        <v>60.0</v>
      </c>
    </row>
    <row r="130">
      <c r="A130" s="11" t="s">
        <v>176</v>
      </c>
      <c r="B130" s="11">
        <v>1.0</v>
      </c>
      <c r="C130" s="9" t="s">
        <v>575</v>
      </c>
      <c r="D130" s="9" t="s">
        <v>670</v>
      </c>
      <c r="E130" s="9" t="s">
        <v>705</v>
      </c>
      <c r="F130" s="11">
        <v>2.0</v>
      </c>
      <c r="G130" s="11">
        <v>1.0</v>
      </c>
      <c r="J130" s="11">
        <v>3.0</v>
      </c>
      <c r="K130" s="11">
        <v>20.0</v>
      </c>
      <c r="L130" s="11">
        <v>10.0</v>
      </c>
      <c r="M130" s="11">
        <v>10.0</v>
      </c>
      <c r="N130" s="11">
        <v>60.0</v>
      </c>
    </row>
    <row r="131">
      <c r="A131" s="11" t="s">
        <v>176</v>
      </c>
      <c r="B131" s="11">
        <v>2.0</v>
      </c>
      <c r="C131" s="9" t="s">
        <v>571</v>
      </c>
      <c r="D131" s="9">
        <v>314.0</v>
      </c>
      <c r="E131" s="9" t="s">
        <v>596</v>
      </c>
      <c r="F131" s="11">
        <v>2.0</v>
      </c>
      <c r="G131" s="11">
        <v>2.0</v>
      </c>
      <c r="J131" s="11">
        <v>4.0</v>
      </c>
      <c r="K131" s="11">
        <v>20.0</v>
      </c>
      <c r="L131" s="11">
        <v>10.0</v>
      </c>
      <c r="M131" s="11">
        <v>10.0</v>
      </c>
      <c r="N131" s="11">
        <v>60.0</v>
      </c>
    </row>
    <row r="132">
      <c r="A132" s="11" t="s">
        <v>176</v>
      </c>
      <c r="B132" s="11">
        <v>2.0</v>
      </c>
      <c r="C132" s="9" t="s">
        <v>571</v>
      </c>
      <c r="D132" s="9">
        <v>305.0</v>
      </c>
      <c r="E132" s="9" t="s">
        <v>592</v>
      </c>
      <c r="F132" s="11">
        <v>2.0</v>
      </c>
      <c r="G132" s="11">
        <v>3.0</v>
      </c>
      <c r="J132" s="11">
        <v>5.0</v>
      </c>
      <c r="K132" s="11">
        <v>30.0</v>
      </c>
      <c r="L132" s="11">
        <v>20.0</v>
      </c>
      <c r="M132" s="11">
        <v>10.0</v>
      </c>
      <c r="N132" s="11">
        <v>90.0</v>
      </c>
    </row>
    <row r="133">
      <c r="A133" s="11" t="s">
        <v>176</v>
      </c>
      <c r="B133" s="11">
        <v>2.0</v>
      </c>
      <c r="C133" s="9" t="s">
        <v>575</v>
      </c>
      <c r="D133" s="9">
        <v>304.0</v>
      </c>
      <c r="E133" s="9" t="s">
        <v>706</v>
      </c>
      <c r="F133" s="11">
        <v>2.0</v>
      </c>
      <c r="G133" s="11">
        <v>2.0</v>
      </c>
      <c r="H133" s="11">
        <v>4.0</v>
      </c>
      <c r="I133" s="11">
        <v>30.0</v>
      </c>
      <c r="J133" s="11">
        <v>20.0</v>
      </c>
      <c r="K133" s="11">
        <v>10.0</v>
      </c>
      <c r="L133" s="11">
        <v>90.0</v>
      </c>
    </row>
    <row r="134">
      <c r="A134" s="11" t="s">
        <v>176</v>
      </c>
      <c r="B134" s="11">
        <v>2.0</v>
      </c>
      <c r="C134" s="9" t="s">
        <v>575</v>
      </c>
      <c r="D134" s="9">
        <v>306.0</v>
      </c>
      <c r="E134" s="9" t="s">
        <v>707</v>
      </c>
      <c r="F134" s="11">
        <v>2.0</v>
      </c>
      <c r="G134" s="11">
        <v>2.0</v>
      </c>
      <c r="H134" s="11">
        <v>4.0</v>
      </c>
      <c r="I134" s="11">
        <v>20.0</v>
      </c>
      <c r="J134" s="11">
        <v>10.0</v>
      </c>
      <c r="K134" s="11">
        <v>10.0</v>
      </c>
      <c r="L134" s="11">
        <v>60.0</v>
      </c>
    </row>
    <row r="135">
      <c r="A135" s="11" t="s">
        <v>176</v>
      </c>
      <c r="B135" s="11">
        <v>2.0</v>
      </c>
      <c r="C135" s="9" t="s">
        <v>571</v>
      </c>
      <c r="D135" s="9">
        <v>309.0</v>
      </c>
      <c r="E135" s="9" t="s">
        <v>693</v>
      </c>
      <c r="F135" s="11">
        <v>2.0</v>
      </c>
      <c r="G135" s="11">
        <v>3.0</v>
      </c>
      <c r="H135" s="11">
        <v>5.0</v>
      </c>
      <c r="I135" s="11">
        <v>30.0</v>
      </c>
      <c r="J135" s="11">
        <v>20.0</v>
      </c>
      <c r="K135" s="11">
        <v>10.0</v>
      </c>
      <c r="L135" s="11">
        <v>90.0</v>
      </c>
    </row>
    <row r="136">
      <c r="A136" s="11" t="s">
        <v>176</v>
      </c>
      <c r="B136" s="11">
        <v>2.0</v>
      </c>
      <c r="C136" s="9" t="s">
        <v>571</v>
      </c>
      <c r="D136" s="9">
        <v>310.0</v>
      </c>
      <c r="E136" s="9" t="s">
        <v>694</v>
      </c>
      <c r="F136" s="11">
        <v>2.0</v>
      </c>
      <c r="G136" s="11">
        <v>3.0</v>
      </c>
      <c r="H136" s="11">
        <v>5.0</v>
      </c>
      <c r="I136" s="11">
        <v>20.0</v>
      </c>
      <c r="J136" s="11">
        <v>10.0</v>
      </c>
      <c r="K136" s="11">
        <v>10.0</v>
      </c>
      <c r="L136" s="11">
        <v>60.0</v>
      </c>
    </row>
    <row r="137">
      <c r="A137" s="11" t="s">
        <v>176</v>
      </c>
      <c r="B137" s="11">
        <v>2.0</v>
      </c>
      <c r="C137" s="9" t="s">
        <v>575</v>
      </c>
      <c r="D137" s="9" t="s">
        <v>670</v>
      </c>
      <c r="E137" s="9" t="s">
        <v>708</v>
      </c>
      <c r="F137" s="11">
        <v>2.0</v>
      </c>
      <c r="G137" s="11">
        <v>1.0</v>
      </c>
      <c r="H137" s="11">
        <v>3.0</v>
      </c>
      <c r="I137" s="11">
        <v>20.0</v>
      </c>
      <c r="J137" s="11">
        <v>10.0</v>
      </c>
      <c r="K137" s="11">
        <v>10.0</v>
      </c>
      <c r="L137" s="11">
        <v>60.0</v>
      </c>
    </row>
    <row r="138">
      <c r="A138" s="11" t="s">
        <v>176</v>
      </c>
      <c r="B138" s="11">
        <v>2.0</v>
      </c>
      <c r="C138" s="9" t="s">
        <v>575</v>
      </c>
      <c r="D138" s="9">
        <v>307.0</v>
      </c>
      <c r="E138" s="9" t="s">
        <v>709</v>
      </c>
      <c r="F138" s="11">
        <v>2.0</v>
      </c>
      <c r="G138" s="11">
        <v>2.0</v>
      </c>
      <c r="H138" s="11">
        <v>4.0</v>
      </c>
      <c r="I138" s="11">
        <v>30.0</v>
      </c>
      <c r="J138" s="11">
        <v>20.0</v>
      </c>
      <c r="K138" s="11">
        <v>10.0</v>
      </c>
      <c r="L138" s="11">
        <v>90.0</v>
      </c>
    </row>
    <row r="139">
      <c r="A139" s="11" t="s">
        <v>176</v>
      </c>
      <c r="B139" s="11">
        <v>1.0</v>
      </c>
      <c r="C139" s="9" t="s">
        <v>575</v>
      </c>
      <c r="D139" s="9">
        <v>401.0</v>
      </c>
      <c r="E139" s="9" t="s">
        <v>615</v>
      </c>
      <c r="F139" s="11">
        <v>2.0</v>
      </c>
      <c r="G139" s="11">
        <v>1.0</v>
      </c>
      <c r="J139" s="11">
        <v>3.0</v>
      </c>
      <c r="K139" s="11">
        <v>20.0</v>
      </c>
      <c r="L139" s="11">
        <v>10.0</v>
      </c>
      <c r="M139" s="11">
        <v>10.0</v>
      </c>
      <c r="N139" s="11">
        <v>60.0</v>
      </c>
    </row>
    <row r="140">
      <c r="A140" s="11" t="s">
        <v>176</v>
      </c>
      <c r="B140" s="11">
        <v>1.0</v>
      </c>
      <c r="C140" s="9" t="s">
        <v>575</v>
      </c>
      <c r="D140" s="9">
        <v>402.0</v>
      </c>
      <c r="E140" s="9" t="s">
        <v>616</v>
      </c>
      <c r="F140" s="11">
        <v>2.0</v>
      </c>
      <c r="G140" s="11">
        <v>1.0</v>
      </c>
      <c r="J140" s="11">
        <v>3.0</v>
      </c>
      <c r="K140" s="11">
        <v>20.0</v>
      </c>
      <c r="L140" s="11">
        <v>10.0</v>
      </c>
      <c r="M140" s="11">
        <v>10.0</v>
      </c>
      <c r="N140" s="11">
        <v>60.0</v>
      </c>
    </row>
    <row r="141">
      <c r="A141" s="11" t="s">
        <v>176</v>
      </c>
      <c r="B141" s="11">
        <v>1.0</v>
      </c>
      <c r="C141" s="9" t="s">
        <v>571</v>
      </c>
      <c r="D141" s="9">
        <v>404.0</v>
      </c>
      <c r="E141" s="9" t="s">
        <v>710</v>
      </c>
      <c r="F141" s="11">
        <v>2.0</v>
      </c>
      <c r="G141" s="11">
        <v>1.0</v>
      </c>
      <c r="J141" s="11">
        <v>3.0</v>
      </c>
      <c r="K141" s="11">
        <v>20.0</v>
      </c>
      <c r="L141" s="11">
        <v>10.0</v>
      </c>
      <c r="M141" s="11">
        <v>10.0</v>
      </c>
      <c r="N141" s="11">
        <v>60.0</v>
      </c>
    </row>
    <row r="142">
      <c r="A142" s="11" t="s">
        <v>176</v>
      </c>
      <c r="B142" s="11">
        <v>1.0</v>
      </c>
      <c r="C142" s="9" t="s">
        <v>575</v>
      </c>
      <c r="D142" s="9">
        <v>498.0</v>
      </c>
      <c r="E142" s="9" t="s">
        <v>602</v>
      </c>
      <c r="F142" s="11">
        <v>1.0</v>
      </c>
      <c r="G142" s="11">
        <v>2.0</v>
      </c>
      <c r="J142" s="11">
        <v>3.0</v>
      </c>
      <c r="K142" s="11">
        <v>50.0</v>
      </c>
      <c r="L142" s="11" t="s">
        <v>657</v>
      </c>
      <c r="M142" s="11" t="s">
        <v>657</v>
      </c>
      <c r="N142" s="11" t="s">
        <v>657</v>
      </c>
    </row>
    <row r="143">
      <c r="A143" s="11" t="s">
        <v>176</v>
      </c>
      <c r="B143" s="11">
        <v>1.0</v>
      </c>
      <c r="C143" s="9" t="s">
        <v>575</v>
      </c>
      <c r="D143" s="9" t="s">
        <v>612</v>
      </c>
      <c r="E143" s="9" t="s">
        <v>711</v>
      </c>
      <c r="F143" s="11">
        <v>2.0</v>
      </c>
      <c r="G143" s="11">
        <v>1.0</v>
      </c>
      <c r="J143" s="11">
        <v>3.0</v>
      </c>
      <c r="K143" s="11">
        <v>20.0</v>
      </c>
      <c r="L143" s="11">
        <v>10.0</v>
      </c>
      <c r="M143" s="11">
        <v>10.0</v>
      </c>
      <c r="N143" s="11">
        <v>60.0</v>
      </c>
    </row>
    <row r="144">
      <c r="A144" s="11" t="s">
        <v>176</v>
      </c>
      <c r="B144" s="11">
        <v>1.0</v>
      </c>
      <c r="C144" s="9" t="s">
        <v>575</v>
      </c>
      <c r="D144" s="9" t="s">
        <v>612</v>
      </c>
      <c r="E144" s="9" t="s">
        <v>712</v>
      </c>
      <c r="F144" s="11">
        <v>2.0</v>
      </c>
      <c r="G144" s="11">
        <v>1.0</v>
      </c>
      <c r="J144" s="11">
        <v>3.0</v>
      </c>
      <c r="K144" s="11">
        <v>20.0</v>
      </c>
      <c r="L144" s="11">
        <v>10.0</v>
      </c>
      <c r="M144" s="11">
        <v>10.0</v>
      </c>
      <c r="N144" s="11">
        <v>60.0</v>
      </c>
    </row>
    <row r="145">
      <c r="A145" s="11" t="s">
        <v>176</v>
      </c>
      <c r="B145" s="11">
        <v>1.0</v>
      </c>
      <c r="C145" s="9" t="s">
        <v>575</v>
      </c>
      <c r="D145" s="9" t="s">
        <v>612</v>
      </c>
      <c r="E145" s="9" t="s">
        <v>713</v>
      </c>
      <c r="F145" s="11">
        <v>2.0</v>
      </c>
      <c r="G145" s="11">
        <v>1.0</v>
      </c>
      <c r="J145" s="11">
        <v>3.0</v>
      </c>
      <c r="K145" s="11">
        <v>20.0</v>
      </c>
      <c r="L145" s="11">
        <v>10.0</v>
      </c>
      <c r="M145" s="11">
        <v>10.0</v>
      </c>
      <c r="N145" s="11">
        <v>60.0</v>
      </c>
    </row>
    <row r="146">
      <c r="A146" s="11" t="s">
        <v>176</v>
      </c>
      <c r="B146" s="11">
        <v>1.0</v>
      </c>
      <c r="C146" s="9" t="s">
        <v>575</v>
      </c>
      <c r="D146" s="9">
        <v>499.0</v>
      </c>
      <c r="E146" s="9" t="s">
        <v>620</v>
      </c>
      <c r="F146" s="11" t="s">
        <v>657</v>
      </c>
      <c r="G146" s="11">
        <v>4.0</v>
      </c>
      <c r="J146" s="11">
        <v>4.0</v>
      </c>
      <c r="K146" s="11">
        <v>40.0</v>
      </c>
      <c r="L146" s="11" t="s">
        <v>657</v>
      </c>
      <c r="M146" s="11">
        <v>60.0</v>
      </c>
      <c r="N146" s="11" t="s">
        <v>657</v>
      </c>
    </row>
  </sheetData>
  <mergeCells count="78">
    <mergeCell ref="G93:I93"/>
    <mergeCell ref="G94:I94"/>
    <mergeCell ref="G95:I95"/>
    <mergeCell ref="G103:I103"/>
    <mergeCell ref="G104:I104"/>
    <mergeCell ref="G105:I105"/>
    <mergeCell ref="G106:I106"/>
    <mergeCell ref="G107:I107"/>
    <mergeCell ref="G108:I108"/>
    <mergeCell ref="G115:I115"/>
    <mergeCell ref="G116:I116"/>
    <mergeCell ref="G117:I117"/>
    <mergeCell ref="G118:I118"/>
    <mergeCell ref="G119:I119"/>
    <mergeCell ref="G139:I139"/>
    <mergeCell ref="G140:I140"/>
    <mergeCell ref="G141:I141"/>
    <mergeCell ref="G142:I142"/>
    <mergeCell ref="G143:I143"/>
    <mergeCell ref="G144:I144"/>
    <mergeCell ref="G145:I145"/>
    <mergeCell ref="G146:I146"/>
    <mergeCell ref="G120:I120"/>
    <mergeCell ref="G127:I127"/>
    <mergeCell ref="G128:I128"/>
    <mergeCell ref="G129:I129"/>
    <mergeCell ref="G130:I130"/>
    <mergeCell ref="G131:I131"/>
    <mergeCell ref="G132:I132"/>
    <mergeCell ref="G1:I1"/>
    <mergeCell ref="G2:I2"/>
    <mergeCell ref="G3:I3"/>
    <mergeCell ref="G4:I4"/>
    <mergeCell ref="G5:I5"/>
    <mergeCell ref="G6:I6"/>
    <mergeCell ref="G13:I13"/>
    <mergeCell ref="G14:I14"/>
    <mergeCell ref="G15:I15"/>
    <mergeCell ref="G16:I16"/>
    <mergeCell ref="G17:I17"/>
    <mergeCell ref="G18:I18"/>
    <mergeCell ref="G25:I25"/>
    <mergeCell ref="G26:I26"/>
    <mergeCell ref="G27:I27"/>
    <mergeCell ref="G28:I28"/>
    <mergeCell ref="G29:I29"/>
    <mergeCell ref="G30:I30"/>
    <mergeCell ref="G37:I37"/>
    <mergeCell ref="G38:I38"/>
    <mergeCell ref="G39:I39"/>
    <mergeCell ref="G40:I40"/>
    <mergeCell ref="G41:I41"/>
    <mergeCell ref="G42:I42"/>
    <mergeCell ref="G43:I43"/>
    <mergeCell ref="G44:I44"/>
    <mergeCell ref="G52:I52"/>
    <mergeCell ref="G53:I53"/>
    <mergeCell ref="G54:I54"/>
    <mergeCell ref="G55:I55"/>
    <mergeCell ref="G56:I56"/>
    <mergeCell ref="G57:I57"/>
    <mergeCell ref="G64:I64"/>
    <mergeCell ref="G65:I65"/>
    <mergeCell ref="G66:I66"/>
    <mergeCell ref="G67:I67"/>
    <mergeCell ref="G68:I68"/>
    <mergeCell ref="G69:I69"/>
    <mergeCell ref="G76:I76"/>
    <mergeCell ref="G77:I77"/>
    <mergeCell ref="G78:I78"/>
    <mergeCell ref="G79:I79"/>
    <mergeCell ref="G80:I80"/>
    <mergeCell ref="G81:I81"/>
    <mergeCell ref="G88:I88"/>
    <mergeCell ref="G89:I89"/>
    <mergeCell ref="G90:I90"/>
    <mergeCell ref="G91:I91"/>
    <mergeCell ref="G92:I92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75"/>
  <cols>
    <col customWidth="1" min="4" max="4" width="16.13"/>
    <col customWidth="1" min="5" max="5" width="22.63"/>
    <col customWidth="1" min="6" max="6" width="22.5"/>
    <col customWidth="1" min="7" max="7" width="16.0"/>
    <col customWidth="1" min="8" max="8" width="26.75"/>
    <col customWidth="1" min="9" max="9" width="33.13"/>
    <col customWidth="1" min="10" max="10" width="33.88"/>
    <col customWidth="1" min="11" max="11" width="20.75"/>
    <col customWidth="1" min="12" max="12" width="33.88"/>
    <col customWidth="1" min="13" max="13" width="23.63"/>
  </cols>
  <sheetData>
    <row r="1">
      <c r="M1" s="51"/>
    </row>
    <row r="2">
      <c r="M2" s="51"/>
    </row>
    <row r="3">
      <c r="M3" s="51"/>
    </row>
    <row r="4">
      <c r="M4" s="51"/>
    </row>
    <row r="5">
      <c r="M5" s="51"/>
    </row>
    <row r="6">
      <c r="M6" s="51"/>
    </row>
    <row r="7">
      <c r="M7" s="51"/>
    </row>
    <row r="8">
      <c r="M8" s="51"/>
    </row>
    <row r="9">
      <c r="M9" s="51"/>
    </row>
    <row r="10">
      <c r="M10" s="51"/>
    </row>
    <row r="11">
      <c r="M11" s="51"/>
    </row>
    <row r="12">
      <c r="M12" s="51"/>
    </row>
    <row r="13">
      <c r="M13" s="51"/>
    </row>
    <row r="14">
      <c r="M14" s="51"/>
    </row>
    <row r="15">
      <c r="M15" s="51"/>
    </row>
    <row r="16">
      <c r="M16" s="51"/>
    </row>
    <row r="17">
      <c r="M17" s="51"/>
    </row>
    <row r="18">
      <c r="M18" s="51"/>
    </row>
    <row r="19">
      <c r="M19" s="51"/>
    </row>
    <row r="20">
      <c r="M20" s="51"/>
    </row>
    <row r="21">
      <c r="M21" s="51"/>
    </row>
    <row r="22">
      <c r="M22" s="51"/>
    </row>
  </sheetData>
  <conditionalFormatting sqref="C1:C1000">
    <cfRule type="cellIs" dxfId="0" priority="1" operator="equal">
      <formula>1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rowBreaks count="2" manualBreakCount="2">
    <brk man="1"/>
    <brk id="22" man="1"/>
  </rowBreaks>
  <colBreaks count="3" manualBreakCount="3">
    <brk man="1"/>
    <brk id="1" man="1"/>
    <brk id="13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4.38"/>
    <col customWidth="1" min="10" max="10" width="16.5"/>
  </cols>
  <sheetData>
    <row r="1">
      <c r="A1" s="44" t="s">
        <v>302</v>
      </c>
      <c r="B1" s="44" t="s">
        <v>170</v>
      </c>
      <c r="C1" s="44" t="s">
        <v>812</v>
      </c>
      <c r="D1" s="11" t="s">
        <v>312</v>
      </c>
      <c r="E1" s="11" t="s">
        <v>813</v>
      </c>
      <c r="F1" s="11" t="s">
        <v>814</v>
      </c>
    </row>
    <row r="2">
      <c r="A2" s="44" t="s">
        <v>172</v>
      </c>
      <c r="B2" s="44" t="s">
        <v>624</v>
      </c>
      <c r="C2" s="44">
        <v>1.0</v>
      </c>
      <c r="D2" s="44" t="str">
        <f>VLOOKUP(A2,course_info!$B$2:$I$54,4,false)</f>
        <v>#N/A</v>
      </c>
      <c r="F2" s="44" t="str">
        <f t="shared" ref="F2:F58" si="1">if(E2,true,OR(AND(C2=1,OR(D2=2,D2=1)),AND(C2=2,OR(D2=3,D2=4))))</f>
        <v>#N/A</v>
      </c>
      <c r="J2" s="11" t="s">
        <v>533</v>
      </c>
      <c r="K2" s="44">
        <f>COUNTIF(F:F,true)</f>
        <v>1</v>
      </c>
    </row>
    <row r="3">
      <c r="A3" s="44" t="s">
        <v>177</v>
      </c>
      <c r="B3" s="44" t="s">
        <v>564</v>
      </c>
      <c r="C3" s="44">
        <v>1.0</v>
      </c>
      <c r="D3" s="44" t="str">
        <f>VLOOKUP(A3,course_info!$B$2:$I$54,4,false)</f>
        <v>#N/A</v>
      </c>
      <c r="F3" s="44" t="str">
        <f t="shared" si="1"/>
        <v>#N/A</v>
      </c>
      <c r="J3" s="11" t="s">
        <v>815</v>
      </c>
      <c r="K3" s="44">
        <f>COUNTIF(F:F,false)</f>
        <v>0</v>
      </c>
    </row>
    <row r="4">
      <c r="A4" s="44" t="s">
        <v>180</v>
      </c>
      <c r="B4" s="44" t="s">
        <v>577</v>
      </c>
      <c r="C4" s="44">
        <v>1.0</v>
      </c>
      <c r="D4" s="44" t="str">
        <f>VLOOKUP(A4,course_info!$B$2:$I$54,4,false)</f>
        <v>#N/A</v>
      </c>
      <c r="F4" s="44" t="str">
        <f t="shared" si="1"/>
        <v>#N/A</v>
      </c>
    </row>
    <row r="5">
      <c r="A5" s="44" t="s">
        <v>183</v>
      </c>
      <c r="B5" s="44" t="s">
        <v>578</v>
      </c>
      <c r="C5" s="44">
        <v>1.0</v>
      </c>
      <c r="D5" s="44" t="str">
        <f>VLOOKUP(A5,course_info!$B$2:$I$54,4,false)</f>
        <v>#N/A</v>
      </c>
      <c r="F5" s="44" t="str">
        <f t="shared" si="1"/>
        <v>#N/A</v>
      </c>
    </row>
    <row r="6">
      <c r="A6" s="44" t="s">
        <v>186</v>
      </c>
      <c r="B6" s="44" t="s">
        <v>579</v>
      </c>
      <c r="C6" s="44">
        <v>1.0</v>
      </c>
      <c r="D6" s="44" t="str">
        <f>VLOOKUP(A6,course_info!$B$2:$I$54,4,false)</f>
        <v>#N/A</v>
      </c>
      <c r="F6" s="44" t="str">
        <f t="shared" si="1"/>
        <v>#N/A</v>
      </c>
    </row>
    <row r="7">
      <c r="A7" s="44" t="s">
        <v>192</v>
      </c>
      <c r="B7" s="44" t="s">
        <v>560</v>
      </c>
      <c r="C7" s="44">
        <v>1.0</v>
      </c>
      <c r="D7" s="44" t="str">
        <f>VLOOKUP(A7,course_info!$B$2:$I$54,4,false)</f>
        <v>#N/A</v>
      </c>
      <c r="F7" s="44" t="str">
        <f t="shared" si="1"/>
        <v>#N/A</v>
      </c>
    </row>
    <row r="8">
      <c r="A8" s="44" t="s">
        <v>197</v>
      </c>
      <c r="B8" s="44" t="s">
        <v>565</v>
      </c>
      <c r="C8" s="44">
        <v>1.0</v>
      </c>
      <c r="D8" s="44" t="str">
        <f>VLOOKUP(A8,course_info!$B$2:$I$54,4,false)</f>
        <v>#N/A</v>
      </c>
      <c r="F8" s="44" t="str">
        <f t="shared" si="1"/>
        <v>#N/A</v>
      </c>
    </row>
    <row r="9">
      <c r="A9" s="44" t="s">
        <v>202</v>
      </c>
      <c r="B9" s="44" t="s">
        <v>626</v>
      </c>
      <c r="C9" s="44">
        <v>2.0</v>
      </c>
      <c r="D9" s="44" t="str">
        <f>VLOOKUP(A9,course_info!$B$2:$I$54,4,false)</f>
        <v>#N/A</v>
      </c>
      <c r="F9" s="44" t="str">
        <f t="shared" si="1"/>
        <v>#N/A</v>
      </c>
    </row>
    <row r="10">
      <c r="A10" s="44" t="s">
        <v>204</v>
      </c>
      <c r="B10" s="44" t="s">
        <v>562</v>
      </c>
      <c r="C10" s="44">
        <v>1.0</v>
      </c>
      <c r="D10" s="44" t="str">
        <f>VLOOKUP(A10,course_info!$B$2:$I$54,4,false)</f>
        <v>#N/A</v>
      </c>
      <c r="F10" s="44" t="str">
        <f t="shared" si="1"/>
        <v>#N/A</v>
      </c>
    </row>
    <row r="11">
      <c r="A11" s="44" t="s">
        <v>207</v>
      </c>
      <c r="B11" s="44" t="s">
        <v>580</v>
      </c>
      <c r="C11" s="44">
        <v>1.0</v>
      </c>
      <c r="D11" s="44" t="str">
        <f>VLOOKUP(A11,course_info!$B$2:$I$54,4,false)</f>
        <v>#N/A</v>
      </c>
      <c r="F11" s="44" t="str">
        <f t="shared" si="1"/>
        <v>#N/A</v>
      </c>
    </row>
    <row r="12">
      <c r="A12" s="44" t="s">
        <v>210</v>
      </c>
      <c r="B12" s="44" t="s">
        <v>581</v>
      </c>
      <c r="C12" s="44">
        <v>1.0</v>
      </c>
      <c r="D12" s="44" t="str">
        <f>VLOOKUP(A12,course_info!$B$2:$I$54,4,false)</f>
        <v>#N/A</v>
      </c>
      <c r="F12" s="44" t="str">
        <f t="shared" si="1"/>
        <v>#N/A</v>
      </c>
    </row>
    <row r="13">
      <c r="A13" s="44" t="s">
        <v>215</v>
      </c>
      <c r="B13" s="44" t="s">
        <v>625</v>
      </c>
      <c r="C13" s="44">
        <v>1.0</v>
      </c>
      <c r="D13" s="44" t="str">
        <f>VLOOKUP(A13,course_info!$B$2:$I$54,4,false)</f>
        <v>#N/A</v>
      </c>
      <c r="F13" s="44" t="str">
        <f t="shared" si="1"/>
        <v>#N/A</v>
      </c>
    </row>
    <row r="14">
      <c r="A14" s="44" t="s">
        <v>218</v>
      </c>
      <c r="B14" s="44" t="s">
        <v>588</v>
      </c>
      <c r="C14" s="44">
        <v>1.0</v>
      </c>
      <c r="D14" s="44" t="str">
        <f>VLOOKUP(A14,course_info!$B$2:$I$54,4,false)</f>
        <v>#N/A</v>
      </c>
      <c r="F14" s="44" t="str">
        <f t="shared" si="1"/>
        <v>#N/A</v>
      </c>
    </row>
    <row r="15">
      <c r="A15" s="44" t="s">
        <v>221</v>
      </c>
      <c r="B15" s="44" t="s">
        <v>589</v>
      </c>
      <c r="C15" s="44">
        <v>1.0</v>
      </c>
      <c r="D15" s="44" t="str">
        <f>VLOOKUP(A15,course_info!$B$2:$I$54,4,false)</f>
        <v>#N/A</v>
      </c>
      <c r="F15" s="44" t="str">
        <f t="shared" si="1"/>
        <v>#N/A</v>
      </c>
    </row>
    <row r="16">
      <c r="A16" s="44" t="s">
        <v>224</v>
      </c>
      <c r="B16" s="44" t="s">
        <v>590</v>
      </c>
      <c r="C16" s="44">
        <v>1.0</v>
      </c>
      <c r="D16" s="44" t="str">
        <f>VLOOKUP(A16,course_info!$B$2:$I$54,4,false)</f>
        <v>#N/A</v>
      </c>
      <c r="F16" s="44" t="str">
        <f t="shared" si="1"/>
        <v>#N/A</v>
      </c>
    </row>
    <row r="17">
      <c r="A17" s="44" t="s">
        <v>227</v>
      </c>
      <c r="B17" s="44" t="s">
        <v>591</v>
      </c>
      <c r="C17" s="44">
        <v>1.0</v>
      </c>
      <c r="D17" s="44" t="str">
        <f>VLOOKUP(A17,course_info!$B$2:$I$54,4,false)</f>
        <v>#N/A</v>
      </c>
      <c r="F17" s="44" t="str">
        <f t="shared" si="1"/>
        <v>#N/A</v>
      </c>
    </row>
    <row r="18">
      <c r="A18" s="44" t="s">
        <v>229</v>
      </c>
      <c r="B18" s="44" t="s">
        <v>592</v>
      </c>
      <c r="C18" s="44">
        <v>1.0</v>
      </c>
      <c r="D18" s="44" t="str">
        <f>VLOOKUP(A18,course_info!$B$2:$I$54,4,false)</f>
        <v>#N/A</v>
      </c>
      <c r="F18" s="44" t="str">
        <f t="shared" si="1"/>
        <v>#N/A</v>
      </c>
    </row>
    <row r="19">
      <c r="A19" s="44" t="s">
        <v>232</v>
      </c>
      <c r="B19" s="44" t="s">
        <v>598</v>
      </c>
      <c r="C19" s="44">
        <v>1.0</v>
      </c>
      <c r="D19" s="44" t="str">
        <f>VLOOKUP(A19,course_info!$B$2:$I$54,4,false)</f>
        <v>#N/A</v>
      </c>
      <c r="F19" s="44" t="str">
        <f t="shared" si="1"/>
        <v>#N/A</v>
      </c>
    </row>
    <row r="20">
      <c r="A20" s="44" t="s">
        <v>234</v>
      </c>
      <c r="B20" s="44" t="s">
        <v>608</v>
      </c>
      <c r="C20" s="44">
        <v>1.0</v>
      </c>
      <c r="D20" s="44" t="str">
        <f>VLOOKUP(A20,course_info!$B$2:$I$54,4,false)</f>
        <v>#N/A</v>
      </c>
      <c r="F20" s="44" t="str">
        <f t="shared" si="1"/>
        <v>#N/A</v>
      </c>
    </row>
    <row r="21">
      <c r="A21" s="44" t="s">
        <v>236</v>
      </c>
      <c r="B21" s="44" t="s">
        <v>609</v>
      </c>
      <c r="C21" s="44">
        <v>1.0</v>
      </c>
      <c r="D21" s="44" t="str">
        <f>VLOOKUP(A21,course_info!$B$2:$I$54,4,false)</f>
        <v>#N/A</v>
      </c>
      <c r="F21" s="44" t="str">
        <f t="shared" si="1"/>
        <v>#N/A</v>
      </c>
    </row>
    <row r="22">
      <c r="A22" s="44" t="s">
        <v>238</v>
      </c>
      <c r="B22" s="44" t="s">
        <v>610</v>
      </c>
      <c r="C22" s="44">
        <v>1.0</v>
      </c>
      <c r="D22" s="44" t="str">
        <f>VLOOKUP(A22,course_info!$B$2:$I$54,4,false)</f>
        <v>#N/A</v>
      </c>
      <c r="F22" s="44" t="str">
        <f t="shared" si="1"/>
        <v>#N/A</v>
      </c>
    </row>
    <row r="23">
      <c r="A23" s="44" t="s">
        <v>239</v>
      </c>
      <c r="B23" s="44" t="s">
        <v>611</v>
      </c>
      <c r="C23" s="44">
        <v>1.0</v>
      </c>
      <c r="D23" s="44" t="str">
        <f>VLOOKUP(A23,course_info!$B$2:$I$54,4,false)</f>
        <v>#N/A</v>
      </c>
      <c r="F23" s="44" t="str">
        <f t="shared" si="1"/>
        <v>#N/A</v>
      </c>
    </row>
    <row r="24">
      <c r="A24" s="44" t="s">
        <v>242</v>
      </c>
      <c r="B24" s="44" t="s">
        <v>621</v>
      </c>
      <c r="C24" s="44">
        <v>2.0</v>
      </c>
      <c r="D24" s="44" t="str">
        <f>VLOOKUP(A24,course_info!$B$2:$I$54,4,false)</f>
        <v>#N/A</v>
      </c>
      <c r="F24" s="44" t="str">
        <f t="shared" si="1"/>
        <v>#N/A</v>
      </c>
    </row>
    <row r="25">
      <c r="A25" s="44" t="s">
        <v>245</v>
      </c>
      <c r="B25" s="44" t="s">
        <v>623</v>
      </c>
      <c r="C25" s="44">
        <v>1.0</v>
      </c>
      <c r="D25" s="44" t="str">
        <f>VLOOKUP(A25,course_info!$B$2:$I$54,4,false)</f>
        <v>#N/A</v>
      </c>
      <c r="F25" s="44" t="str">
        <f t="shared" si="1"/>
        <v>#N/A</v>
      </c>
    </row>
    <row r="26">
      <c r="A26" s="44" t="s">
        <v>247</v>
      </c>
      <c r="B26" s="44" t="s">
        <v>602</v>
      </c>
      <c r="C26" s="44">
        <v>1.0</v>
      </c>
      <c r="D26" s="44" t="str">
        <f>VLOOKUP(A26,course_info!$B$2:$I$54,4,false)</f>
        <v>#N/A</v>
      </c>
      <c r="F26" s="44" t="str">
        <f t="shared" si="1"/>
        <v>#N/A</v>
      </c>
    </row>
    <row r="27">
      <c r="A27" s="44" t="s">
        <v>248</v>
      </c>
      <c r="B27" s="44" t="s">
        <v>607</v>
      </c>
      <c r="C27" s="44">
        <v>2.0</v>
      </c>
      <c r="D27" s="44" t="str">
        <f>VLOOKUP(A27,course_info!$B$2:$I$54,4,false)</f>
        <v>#N/A</v>
      </c>
      <c r="F27" s="44" t="str">
        <f t="shared" si="1"/>
        <v>#N/A</v>
      </c>
    </row>
    <row r="28">
      <c r="A28" s="44" t="s">
        <v>249</v>
      </c>
      <c r="B28" s="44" t="s">
        <v>593</v>
      </c>
      <c r="C28" s="44">
        <v>1.0</v>
      </c>
      <c r="D28" s="44" t="str">
        <f>VLOOKUP(A28,course_info!$B$2:$I$54,4,false)</f>
        <v>#N/A</v>
      </c>
      <c r="F28" s="44" t="str">
        <f t="shared" si="1"/>
        <v>#N/A</v>
      </c>
    </row>
    <row r="29">
      <c r="A29" s="44" t="s">
        <v>250</v>
      </c>
      <c r="B29" s="44" t="s">
        <v>594</v>
      </c>
      <c r="C29" s="44">
        <v>1.0</v>
      </c>
      <c r="D29" s="44" t="str">
        <f>VLOOKUP(A29,course_info!$B$2:$I$54,4,false)</f>
        <v>#N/A</v>
      </c>
      <c r="F29" s="44" t="str">
        <f t="shared" si="1"/>
        <v>#N/A</v>
      </c>
    </row>
    <row r="30">
      <c r="A30" s="44" t="s">
        <v>253</v>
      </c>
      <c r="B30" s="44" t="s">
        <v>595</v>
      </c>
      <c r="C30" s="44">
        <v>1.0</v>
      </c>
      <c r="D30" s="44" t="str">
        <f>VLOOKUP(A30,course_info!$B$2:$I$54,4,false)</f>
        <v>#N/A</v>
      </c>
      <c r="F30" s="44" t="str">
        <f t="shared" si="1"/>
        <v>#N/A</v>
      </c>
    </row>
    <row r="31">
      <c r="A31" s="44" t="s">
        <v>255</v>
      </c>
      <c r="B31" s="44" t="s">
        <v>596</v>
      </c>
      <c r="C31" s="44">
        <v>1.0</v>
      </c>
      <c r="D31" s="44" t="str">
        <f>VLOOKUP(A31,course_info!$B$2:$I$54,4,false)</f>
        <v>#N/A</v>
      </c>
      <c r="F31" s="44" t="str">
        <f t="shared" si="1"/>
        <v>#N/A</v>
      </c>
    </row>
    <row r="32">
      <c r="A32" s="44" t="s">
        <v>256</v>
      </c>
      <c r="B32" s="44" t="s">
        <v>597</v>
      </c>
      <c r="C32" s="44">
        <v>1.0</v>
      </c>
      <c r="D32" s="44" t="str">
        <f>VLOOKUP(A32,course_info!$B$2:$I$54,4,false)</f>
        <v>#N/A</v>
      </c>
      <c r="F32" s="44" t="str">
        <f t="shared" si="1"/>
        <v>#N/A</v>
      </c>
    </row>
    <row r="33">
      <c r="A33" s="44" t="s">
        <v>258</v>
      </c>
      <c r="B33" s="44" t="s">
        <v>615</v>
      </c>
      <c r="C33" s="44">
        <v>1.0</v>
      </c>
      <c r="D33" s="44" t="str">
        <f>VLOOKUP(A33,course_info!$B$2:$I$54,4,false)</f>
        <v>#N/A</v>
      </c>
      <c r="F33" s="44" t="str">
        <f t="shared" si="1"/>
        <v>#N/A</v>
      </c>
    </row>
    <row r="34">
      <c r="A34" s="44" t="s">
        <v>261</v>
      </c>
      <c r="B34" s="44" t="s">
        <v>616</v>
      </c>
      <c r="C34" s="44">
        <v>1.0</v>
      </c>
      <c r="D34" s="44" t="str">
        <f>VLOOKUP(A34,course_info!$B$2:$I$54,4,false)</f>
        <v>#N/A</v>
      </c>
      <c r="F34" s="44" t="str">
        <f t="shared" si="1"/>
        <v>#N/A</v>
      </c>
    </row>
    <row r="35">
      <c r="A35" s="44" t="s">
        <v>264</v>
      </c>
      <c r="B35" s="44" t="s">
        <v>618</v>
      </c>
      <c r="C35" s="44">
        <v>1.0</v>
      </c>
      <c r="D35" s="44" t="str">
        <f>VLOOKUP(A35,course_info!$B$2:$I$54,4,false)</f>
        <v>#N/A</v>
      </c>
      <c r="E35" s="11" t="b">
        <v>1</v>
      </c>
      <c r="F35" s="44" t="b">
        <f t="shared" si="1"/>
        <v>1</v>
      </c>
    </row>
    <row r="36">
      <c r="A36" s="44" t="s">
        <v>265</v>
      </c>
      <c r="B36" s="44" t="s">
        <v>619</v>
      </c>
      <c r="C36" s="44">
        <v>1.0</v>
      </c>
      <c r="D36" s="44" t="str">
        <f>VLOOKUP(A36,course_info!$B$2:$I$54,4,false)</f>
        <v>#N/A</v>
      </c>
      <c r="F36" s="44" t="str">
        <f t="shared" si="1"/>
        <v>#N/A</v>
      </c>
    </row>
    <row r="37">
      <c r="A37" s="44" t="s">
        <v>266</v>
      </c>
      <c r="B37" s="44" t="s">
        <v>602</v>
      </c>
      <c r="C37" s="44">
        <v>1.0</v>
      </c>
      <c r="D37" s="44" t="str">
        <f>VLOOKUP(A37,course_info!$B$2:$I$54,4,false)</f>
        <v>#N/A</v>
      </c>
      <c r="F37" s="44" t="str">
        <f t="shared" si="1"/>
        <v>#N/A</v>
      </c>
    </row>
    <row r="38">
      <c r="A38" s="44" t="s">
        <v>268</v>
      </c>
      <c r="B38" s="44" t="s">
        <v>620</v>
      </c>
      <c r="C38" s="44">
        <v>2.0</v>
      </c>
      <c r="D38" s="44" t="str">
        <f>VLOOKUP(A38,course_info!$B$2:$I$54,4,false)</f>
        <v>#N/A</v>
      </c>
      <c r="F38" s="44" t="str">
        <f t="shared" si="1"/>
        <v>#N/A</v>
      </c>
    </row>
    <row r="39">
      <c r="A39" s="44" t="s">
        <v>271</v>
      </c>
      <c r="B39" s="44" t="s">
        <v>582</v>
      </c>
      <c r="C39" s="44">
        <v>2.0</v>
      </c>
      <c r="D39" s="44" t="str">
        <f>VLOOKUP(A39,course_info!$B$2:$I$54,4,false)</f>
        <v>#N/A</v>
      </c>
      <c r="F39" s="44" t="str">
        <f t="shared" si="1"/>
        <v>#N/A</v>
      </c>
    </row>
    <row r="40">
      <c r="A40" s="44" t="s">
        <v>274</v>
      </c>
      <c r="B40" s="44" t="s">
        <v>583</v>
      </c>
      <c r="C40" s="44">
        <v>1.0</v>
      </c>
      <c r="D40" s="44" t="str">
        <f>VLOOKUP(A40,course_info!$B$2:$I$54,4,false)</f>
        <v>#N/A</v>
      </c>
      <c r="F40" s="44" t="str">
        <f t="shared" si="1"/>
        <v>#N/A</v>
      </c>
    </row>
    <row r="41">
      <c r="A41" s="44" t="s">
        <v>276</v>
      </c>
      <c r="B41" s="44" t="s">
        <v>584</v>
      </c>
      <c r="C41" s="44">
        <v>2.0</v>
      </c>
      <c r="D41" s="44" t="str">
        <f>VLOOKUP(A41,course_info!$B$2:$I$54,4,false)</f>
        <v>#N/A</v>
      </c>
      <c r="F41" s="44" t="str">
        <f t="shared" si="1"/>
        <v>#N/A</v>
      </c>
    </row>
    <row r="42">
      <c r="A42" s="44" t="s">
        <v>279</v>
      </c>
      <c r="B42" s="44" t="s">
        <v>585</v>
      </c>
      <c r="C42" s="44">
        <v>2.0</v>
      </c>
      <c r="D42" s="44" t="str">
        <f>VLOOKUP(A42,course_info!$B$2:$I$54,4,false)</f>
        <v>#N/A</v>
      </c>
      <c r="F42" s="44" t="str">
        <f t="shared" si="1"/>
        <v>#N/A</v>
      </c>
    </row>
    <row r="43">
      <c r="A43" s="44" t="s">
        <v>284</v>
      </c>
      <c r="B43" s="44" t="s">
        <v>587</v>
      </c>
      <c r="C43" s="44">
        <v>1.0</v>
      </c>
      <c r="D43" s="44" t="str">
        <f>VLOOKUP(A43,course_info!$B$2:$I$54,4,false)</f>
        <v>#N/A</v>
      </c>
      <c r="F43" s="44" t="str">
        <f t="shared" si="1"/>
        <v>#N/A</v>
      </c>
    </row>
    <row r="44">
      <c r="A44" s="44" t="s">
        <v>286</v>
      </c>
      <c r="B44" s="44" t="s">
        <v>599</v>
      </c>
      <c r="C44" s="44">
        <v>1.0</v>
      </c>
      <c r="D44" s="44" t="str">
        <f>VLOOKUP(A44,course_info!$B$2:$I$54,4,false)</f>
        <v>#N/A</v>
      </c>
      <c r="F44" s="44" t="str">
        <f t="shared" si="1"/>
        <v>#N/A</v>
      </c>
    </row>
    <row r="45">
      <c r="A45" s="44" t="s">
        <v>288</v>
      </c>
      <c r="B45" s="44" t="s">
        <v>600</v>
      </c>
      <c r="C45" s="44">
        <v>1.0</v>
      </c>
      <c r="D45" s="44" t="str">
        <f>VLOOKUP(A45,course_info!$B$2:$I$54,4,false)</f>
        <v>#N/A</v>
      </c>
      <c r="F45" s="44" t="str">
        <f t="shared" si="1"/>
        <v>#N/A</v>
      </c>
    </row>
    <row r="46">
      <c r="A46" s="44" t="s">
        <v>291</v>
      </c>
      <c r="B46" s="44" t="s">
        <v>601</v>
      </c>
      <c r="C46" s="44">
        <v>1.0</v>
      </c>
      <c r="D46" s="44" t="str">
        <f>VLOOKUP(A46,course_info!$B$2:$I$54,4,false)</f>
        <v>#N/A</v>
      </c>
      <c r="F46" s="44" t="str">
        <f t="shared" si="1"/>
        <v>#N/A</v>
      </c>
    </row>
    <row r="47">
      <c r="A47" s="44" t="s">
        <v>292</v>
      </c>
      <c r="B47" s="44" t="s">
        <v>603</v>
      </c>
      <c r="C47" s="44">
        <v>1.0</v>
      </c>
      <c r="D47" s="44" t="str">
        <f>VLOOKUP(A47,course_info!$B$2:$I$54,4,false)</f>
        <v>#N/A</v>
      </c>
      <c r="F47" s="44" t="str">
        <f t="shared" si="1"/>
        <v>#N/A</v>
      </c>
    </row>
    <row r="48">
      <c r="A48" s="44" t="s">
        <v>293</v>
      </c>
      <c r="B48" s="44" t="s">
        <v>604</v>
      </c>
      <c r="C48" s="44">
        <v>1.0</v>
      </c>
      <c r="D48" s="44" t="str">
        <f>VLOOKUP(A48,course_info!$B$2:$I$54,4,false)</f>
        <v>#N/A</v>
      </c>
      <c r="F48" s="44" t="str">
        <f t="shared" si="1"/>
        <v>#N/A</v>
      </c>
    </row>
    <row r="49">
      <c r="A49" s="44" t="s">
        <v>294</v>
      </c>
      <c r="B49" s="44" t="s">
        <v>605</v>
      </c>
      <c r="C49" s="44">
        <v>1.0</v>
      </c>
      <c r="D49" s="44" t="str">
        <f>VLOOKUP(A49,course_info!$B$2:$I$54,4,false)</f>
        <v>#N/A</v>
      </c>
      <c r="F49" s="44" t="str">
        <f t="shared" si="1"/>
        <v>#N/A</v>
      </c>
    </row>
    <row r="50">
      <c r="A50" s="44" t="s">
        <v>295</v>
      </c>
      <c r="B50" s="44" t="s">
        <v>602</v>
      </c>
      <c r="C50" s="44">
        <v>1.0</v>
      </c>
      <c r="D50" s="44" t="str">
        <f>VLOOKUP(A50,course_info!$B$2:$I$54,4,false)</f>
        <v>#N/A</v>
      </c>
      <c r="F50" s="44" t="str">
        <f t="shared" si="1"/>
        <v>#N/A</v>
      </c>
    </row>
    <row r="51">
      <c r="A51" s="44" t="s">
        <v>296</v>
      </c>
      <c r="B51" s="44" t="s">
        <v>607</v>
      </c>
      <c r="C51" s="44">
        <v>2.0</v>
      </c>
      <c r="D51" s="44" t="str">
        <f>VLOOKUP(A51,course_info!$B$2:$I$54,4,false)</f>
        <v>#N/A</v>
      </c>
      <c r="F51" s="44" t="str">
        <f t="shared" si="1"/>
        <v>#N/A</v>
      </c>
    </row>
    <row r="52">
      <c r="D52" s="44" t="str">
        <f>VLOOKUP(A52,course_info!$B$2:$I$54,4,false)</f>
        <v>#N/A</v>
      </c>
      <c r="F52" s="44" t="str">
        <f t="shared" si="1"/>
        <v>#N/A</v>
      </c>
    </row>
    <row r="53">
      <c r="D53" s="44" t="str">
        <f>VLOOKUP(A53,course_info!$B$2:$I$54,4,false)</f>
        <v>#N/A</v>
      </c>
      <c r="F53" s="44" t="str">
        <f t="shared" si="1"/>
        <v>#N/A</v>
      </c>
    </row>
    <row r="54">
      <c r="D54" s="44" t="str">
        <f>VLOOKUP(A54,course_info!$B$2:$I$54,4,false)</f>
        <v>#N/A</v>
      </c>
      <c r="F54" s="44" t="str">
        <f t="shared" si="1"/>
        <v>#N/A</v>
      </c>
    </row>
    <row r="55">
      <c r="D55" s="44" t="str">
        <f>VLOOKUP(A55,course_info!$B$2:$I$54,4,false)</f>
        <v>#N/A</v>
      </c>
      <c r="F55" s="44" t="str">
        <f t="shared" si="1"/>
        <v>#N/A</v>
      </c>
    </row>
    <row r="56">
      <c r="D56" s="44" t="str">
        <f>VLOOKUP(A56,course_info!$B$2:$I$54,4,false)</f>
        <v>#N/A</v>
      </c>
      <c r="F56" s="44" t="str">
        <f t="shared" si="1"/>
        <v>#N/A</v>
      </c>
    </row>
    <row r="57">
      <c r="D57" s="44" t="str">
        <f>VLOOKUP(A57,course_info!$B$2:$I$54,4,false)</f>
        <v>#N/A</v>
      </c>
      <c r="F57" s="44" t="str">
        <f t="shared" si="1"/>
        <v>#N/A</v>
      </c>
    </row>
    <row r="58">
      <c r="D58" s="44" t="str">
        <f>VLOOKUP(A58,course_info!$B$2:$I$54,4,false)</f>
        <v>#N/A</v>
      </c>
      <c r="F58" s="44" t="str">
        <f t="shared" si="1"/>
        <v>#N/A</v>
      </c>
    </row>
  </sheetData>
  <autoFilter ref="$A$1:$F$59">
    <sortState ref="A1:F59">
      <sortCondition ref="A1:A59"/>
    </sortState>
  </autoFilter>
  <conditionalFormatting sqref="F1:F1000">
    <cfRule type="cellIs" dxfId="5" priority="1" operator="equal">
      <formula>"FALSE"</formula>
    </cfRule>
  </conditionalFormatting>
  <conditionalFormatting sqref="K3">
    <cfRule type="cellIs" dxfId="5" priority="2" operator="greaterThan">
      <formula>0</formula>
    </cfRule>
  </conditionalFormatting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816</v>
      </c>
      <c r="B1" s="11" t="s">
        <v>309</v>
      </c>
      <c r="C1" s="11" t="s">
        <v>817</v>
      </c>
    </row>
    <row r="2">
      <c r="A2" s="11">
        <v>1.0</v>
      </c>
      <c r="B2" s="11" t="s">
        <v>818</v>
      </c>
      <c r="C2" s="9" t="s">
        <v>819</v>
      </c>
    </row>
    <row r="3">
      <c r="A3" s="11">
        <v>2.0</v>
      </c>
      <c r="B3" s="11" t="s">
        <v>820</v>
      </c>
      <c r="C3" s="9" t="s">
        <v>821</v>
      </c>
    </row>
    <row r="4">
      <c r="A4" s="11">
        <v>3.0</v>
      </c>
      <c r="B4" s="11" t="s">
        <v>822</v>
      </c>
      <c r="C4" s="9" t="s">
        <v>823</v>
      </c>
    </row>
    <row r="5">
      <c r="A5" s="11">
        <v>4.0</v>
      </c>
      <c r="B5" s="11" t="s">
        <v>824</v>
      </c>
      <c r="C5" s="9" t="s">
        <v>825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4.38"/>
    <col customWidth="1" min="12" max="12" width="16.5"/>
  </cols>
  <sheetData>
    <row r="1">
      <c r="A1" s="44" t="s">
        <v>302</v>
      </c>
      <c r="B1" s="44" t="s">
        <v>170</v>
      </c>
      <c r="C1" s="44" t="s">
        <v>812</v>
      </c>
      <c r="D1" s="11" t="s">
        <v>312</v>
      </c>
      <c r="E1" s="11" t="s">
        <v>826</v>
      </c>
    </row>
    <row r="2">
      <c r="A2" s="44" t="s">
        <v>172</v>
      </c>
      <c r="B2" s="44" t="s">
        <v>624</v>
      </c>
      <c r="C2" s="44">
        <v>1.0</v>
      </c>
      <c r="D2" s="44" t="str">
        <f>VLOOKUP(A2,course_info!$B$2:$I$54,5,false)</f>
        <v>#N/A</v>
      </c>
      <c r="F2" s="44" t="str">
        <f t="shared" ref="F2:F33" si="1">if(E2,true,OR(AND(C2=1,OR(D2=2,D2=1)),AND(C2=2,OR(D2=3,D2=4))))</f>
        <v>#N/A</v>
      </c>
      <c r="L2" s="11" t="s">
        <v>533</v>
      </c>
      <c r="M2" s="44">
        <f>COUNTIF(F:F,true)</f>
        <v>0</v>
      </c>
    </row>
    <row r="3">
      <c r="A3" s="44" t="s">
        <v>177</v>
      </c>
      <c r="B3" s="44" t="s">
        <v>564</v>
      </c>
      <c r="C3" s="44">
        <v>1.0</v>
      </c>
      <c r="D3" s="44" t="str">
        <f>VLOOKUP(A3,course_info!$B$2:$I$54,5,false)</f>
        <v>#N/A</v>
      </c>
      <c r="F3" s="44" t="str">
        <f t="shared" si="1"/>
        <v>#N/A</v>
      </c>
      <c r="L3" s="11" t="s">
        <v>815</v>
      </c>
      <c r="M3" s="44">
        <f>COUNTIF(F:F,false)</f>
        <v>0</v>
      </c>
    </row>
    <row r="4">
      <c r="A4" s="44" t="s">
        <v>180</v>
      </c>
      <c r="B4" s="44" t="s">
        <v>577</v>
      </c>
      <c r="C4" s="44">
        <v>1.0</v>
      </c>
      <c r="D4" s="44" t="str">
        <f>VLOOKUP(A4,course_info!$B$2:$I$54,5,false)</f>
        <v>#N/A</v>
      </c>
      <c r="F4" s="44" t="str">
        <f t="shared" si="1"/>
        <v>#N/A</v>
      </c>
    </row>
    <row r="5">
      <c r="A5" s="44" t="s">
        <v>183</v>
      </c>
      <c r="B5" s="44" t="s">
        <v>578</v>
      </c>
      <c r="C5" s="44">
        <v>1.0</v>
      </c>
      <c r="D5" s="44" t="str">
        <f>VLOOKUP(A5,course_info!$B$2:$I$54,5,false)</f>
        <v>#N/A</v>
      </c>
      <c r="F5" s="44" t="str">
        <f t="shared" si="1"/>
        <v>#N/A</v>
      </c>
    </row>
    <row r="6">
      <c r="A6" s="44" t="s">
        <v>186</v>
      </c>
      <c r="B6" s="44" t="s">
        <v>579</v>
      </c>
      <c r="C6" s="44">
        <v>1.0</v>
      </c>
      <c r="D6" s="44" t="str">
        <f>VLOOKUP(A6,course_info!$B$2:$I$54,5,false)</f>
        <v>#N/A</v>
      </c>
      <c r="F6" s="44" t="str">
        <f t="shared" si="1"/>
        <v>#N/A</v>
      </c>
    </row>
    <row r="7">
      <c r="A7" s="44" t="s">
        <v>192</v>
      </c>
      <c r="B7" s="44" t="s">
        <v>560</v>
      </c>
      <c r="C7" s="44">
        <v>1.0</v>
      </c>
      <c r="D7" s="44" t="str">
        <f>VLOOKUP(A7,course_info!$B$2:$I$54,5,false)</f>
        <v>#N/A</v>
      </c>
      <c r="F7" s="44" t="str">
        <f t="shared" si="1"/>
        <v>#N/A</v>
      </c>
    </row>
    <row r="8">
      <c r="A8" s="44" t="s">
        <v>197</v>
      </c>
      <c r="B8" s="44" t="s">
        <v>565</v>
      </c>
      <c r="C8" s="44">
        <v>1.0</v>
      </c>
      <c r="D8" s="44" t="str">
        <f>VLOOKUP(A8,course_info!$B$2:$I$54,5,false)</f>
        <v>#N/A</v>
      </c>
      <c r="F8" s="44" t="str">
        <f t="shared" si="1"/>
        <v>#N/A</v>
      </c>
    </row>
    <row r="9">
      <c r="A9" s="44" t="s">
        <v>202</v>
      </c>
      <c r="B9" s="44" t="s">
        <v>626</v>
      </c>
      <c r="C9" s="44">
        <v>1.0</v>
      </c>
      <c r="D9" s="44" t="str">
        <f>VLOOKUP(A9,course_info!$B$2:$I$54,5,false)</f>
        <v>#N/A</v>
      </c>
      <c r="F9" s="44" t="str">
        <f t="shared" si="1"/>
        <v>#N/A</v>
      </c>
    </row>
    <row r="10">
      <c r="A10" s="44" t="s">
        <v>204</v>
      </c>
      <c r="B10" s="44" t="s">
        <v>562</v>
      </c>
      <c r="C10" s="44">
        <v>1.0</v>
      </c>
      <c r="D10" s="44" t="str">
        <f>VLOOKUP(A10,course_info!$B$2:$I$54,5,false)</f>
        <v>#N/A</v>
      </c>
      <c r="F10" s="44" t="str">
        <f t="shared" si="1"/>
        <v>#N/A</v>
      </c>
    </row>
    <row r="11">
      <c r="A11" s="44" t="s">
        <v>207</v>
      </c>
      <c r="B11" s="44" t="s">
        <v>580</v>
      </c>
      <c r="C11" s="44">
        <v>1.0</v>
      </c>
      <c r="D11" s="44" t="str">
        <f>VLOOKUP(A11,course_info!$B$2:$I$54,5,false)</f>
        <v>#N/A</v>
      </c>
      <c r="F11" s="44" t="str">
        <f t="shared" si="1"/>
        <v>#N/A</v>
      </c>
    </row>
    <row r="12">
      <c r="A12" s="44" t="s">
        <v>210</v>
      </c>
      <c r="B12" s="44" t="s">
        <v>581</v>
      </c>
      <c r="C12" s="44">
        <v>1.0</v>
      </c>
      <c r="D12" s="44" t="str">
        <f>VLOOKUP(A12,course_info!$B$2:$I$54,5,false)</f>
        <v>#N/A</v>
      </c>
      <c r="F12" s="44" t="str">
        <f t="shared" si="1"/>
        <v>#N/A</v>
      </c>
    </row>
    <row r="13">
      <c r="A13" s="44" t="s">
        <v>218</v>
      </c>
      <c r="B13" s="44" t="s">
        <v>588</v>
      </c>
      <c r="C13" s="44">
        <v>1.0</v>
      </c>
      <c r="D13" s="44" t="str">
        <f>VLOOKUP(A13,course_info!$B$2:$I$54,5,false)</f>
        <v>#N/A</v>
      </c>
      <c r="F13" s="44" t="str">
        <f t="shared" si="1"/>
        <v>#N/A</v>
      </c>
    </row>
    <row r="14">
      <c r="A14" s="44" t="s">
        <v>221</v>
      </c>
      <c r="B14" s="44" t="s">
        <v>589</v>
      </c>
      <c r="C14" s="44">
        <v>1.0</v>
      </c>
      <c r="D14" s="44" t="str">
        <f>VLOOKUP(A14,course_info!$B$2:$I$54,5,false)</f>
        <v>#N/A</v>
      </c>
      <c r="F14" s="44" t="str">
        <f t="shared" si="1"/>
        <v>#N/A</v>
      </c>
    </row>
    <row r="15">
      <c r="A15" s="44" t="s">
        <v>224</v>
      </c>
      <c r="B15" s="44" t="s">
        <v>590</v>
      </c>
      <c r="C15" s="44">
        <v>1.0</v>
      </c>
      <c r="D15" s="44" t="str">
        <f>VLOOKUP(A15,course_info!$B$2:$I$54,5,false)</f>
        <v>#N/A</v>
      </c>
      <c r="F15" s="44" t="str">
        <f t="shared" si="1"/>
        <v>#N/A</v>
      </c>
    </row>
    <row r="16">
      <c r="A16" s="44" t="s">
        <v>227</v>
      </c>
      <c r="B16" s="44" t="s">
        <v>591</v>
      </c>
      <c r="C16" s="44">
        <v>2.0</v>
      </c>
      <c r="D16" s="44" t="str">
        <f>VLOOKUP(A16,course_info!$B$2:$I$54,5,false)</f>
        <v>#N/A</v>
      </c>
      <c r="F16" s="44" t="str">
        <f t="shared" si="1"/>
        <v>#N/A</v>
      </c>
    </row>
    <row r="17">
      <c r="A17" s="44" t="s">
        <v>229</v>
      </c>
      <c r="B17" s="44" t="s">
        <v>592</v>
      </c>
      <c r="C17" s="44">
        <v>1.0</v>
      </c>
      <c r="D17" s="44" t="str">
        <f>VLOOKUP(A17,course_info!$B$2:$I$54,5,false)</f>
        <v>#N/A</v>
      </c>
      <c r="F17" s="44" t="str">
        <f t="shared" si="1"/>
        <v>#N/A</v>
      </c>
    </row>
    <row r="18">
      <c r="A18" s="44" t="s">
        <v>232</v>
      </c>
      <c r="B18" s="44" t="s">
        <v>598</v>
      </c>
      <c r="C18" s="44">
        <v>1.0</v>
      </c>
      <c r="D18" s="44" t="str">
        <f>VLOOKUP(A18,course_info!$B$2:$I$54,5,false)</f>
        <v>#N/A</v>
      </c>
      <c r="F18" s="44" t="str">
        <f t="shared" si="1"/>
        <v>#N/A</v>
      </c>
    </row>
    <row r="19">
      <c r="A19" s="44" t="s">
        <v>234</v>
      </c>
      <c r="B19" s="44" t="s">
        <v>608</v>
      </c>
      <c r="C19" s="44">
        <v>1.0</v>
      </c>
      <c r="D19" s="44" t="str">
        <f>VLOOKUP(A19,course_info!$B$2:$I$54,5,false)</f>
        <v>#N/A</v>
      </c>
      <c r="F19" s="44" t="str">
        <f t="shared" si="1"/>
        <v>#N/A</v>
      </c>
    </row>
    <row r="20">
      <c r="A20" s="44" t="s">
        <v>236</v>
      </c>
      <c r="B20" s="44" t="s">
        <v>609</v>
      </c>
      <c r="C20" s="44">
        <v>1.0</v>
      </c>
      <c r="D20" s="44" t="str">
        <f>VLOOKUP(A20,course_info!$B$2:$I$54,5,false)</f>
        <v>#N/A</v>
      </c>
      <c r="F20" s="44" t="str">
        <f t="shared" si="1"/>
        <v>#N/A</v>
      </c>
    </row>
    <row r="21">
      <c r="A21" s="44" t="s">
        <v>238</v>
      </c>
      <c r="B21" s="44" t="s">
        <v>610</v>
      </c>
      <c r="C21" s="44">
        <v>1.0</v>
      </c>
      <c r="D21" s="44" t="str">
        <f>VLOOKUP(A21,course_info!$B$2:$I$54,5,false)</f>
        <v>#N/A</v>
      </c>
      <c r="F21" s="44" t="str">
        <f t="shared" si="1"/>
        <v>#N/A</v>
      </c>
    </row>
    <row r="22">
      <c r="A22" s="44" t="s">
        <v>239</v>
      </c>
      <c r="B22" s="44" t="s">
        <v>611</v>
      </c>
      <c r="C22" s="44">
        <v>1.0</v>
      </c>
      <c r="D22" s="44" t="str">
        <f>VLOOKUP(A22,course_info!$B$2:$I$54,5,false)</f>
        <v>#N/A</v>
      </c>
      <c r="F22" s="44" t="str">
        <f t="shared" si="1"/>
        <v>#N/A</v>
      </c>
    </row>
    <row r="23">
      <c r="A23" s="44" t="s">
        <v>242</v>
      </c>
      <c r="B23" s="44" t="s">
        <v>621</v>
      </c>
      <c r="C23" s="44">
        <v>1.0</v>
      </c>
      <c r="D23" s="44" t="str">
        <f>VLOOKUP(A23,course_info!$B$2:$I$54,5,false)</f>
        <v>#N/A</v>
      </c>
      <c r="F23" s="44" t="str">
        <f t="shared" si="1"/>
        <v>#N/A</v>
      </c>
    </row>
    <row r="24">
      <c r="A24" s="44" t="s">
        <v>245</v>
      </c>
      <c r="B24" s="44" t="s">
        <v>623</v>
      </c>
      <c r="C24" s="44">
        <v>1.0</v>
      </c>
      <c r="D24" s="44" t="str">
        <f>VLOOKUP(A24,course_info!$B$2:$I$54,5,false)</f>
        <v>#N/A</v>
      </c>
      <c r="F24" s="44" t="str">
        <f t="shared" si="1"/>
        <v>#N/A</v>
      </c>
    </row>
    <row r="25">
      <c r="D25" s="44" t="str">
        <f>VLOOKUP(A25,course_info!$B$2:$I$54,5,false)</f>
        <v>#N/A</v>
      </c>
      <c r="F25" s="44" t="str">
        <f t="shared" si="1"/>
        <v>#N/A</v>
      </c>
    </row>
    <row r="26">
      <c r="D26" s="44" t="str">
        <f>VLOOKUP(A26,course_info!$B$2:$I$54,5,false)</f>
        <v>#N/A</v>
      </c>
      <c r="F26" s="44" t="str">
        <f t="shared" si="1"/>
        <v>#N/A</v>
      </c>
    </row>
    <row r="27">
      <c r="D27" s="44" t="str">
        <f>VLOOKUP(A27,course_info!$B$2:$I$54,5,false)</f>
        <v>#N/A</v>
      </c>
      <c r="F27" s="44" t="str">
        <f t="shared" si="1"/>
        <v>#N/A</v>
      </c>
    </row>
    <row r="28">
      <c r="D28" s="44" t="str">
        <f>VLOOKUP(A28,course_info!$B$2:$I$54,5,false)</f>
        <v>#N/A</v>
      </c>
      <c r="F28" s="44" t="str">
        <f t="shared" si="1"/>
        <v>#N/A</v>
      </c>
    </row>
    <row r="29">
      <c r="D29" s="44" t="str">
        <f>VLOOKUP(A29,course_info!$B$2:$I$54,5,false)</f>
        <v>#N/A</v>
      </c>
      <c r="F29" s="44" t="str">
        <f t="shared" si="1"/>
        <v>#N/A</v>
      </c>
    </row>
    <row r="30">
      <c r="D30" s="44" t="str">
        <f>VLOOKUP(A30,course_info!$B$2:$I$54,5,false)</f>
        <v>#N/A</v>
      </c>
      <c r="F30" s="44" t="str">
        <f t="shared" si="1"/>
        <v>#N/A</v>
      </c>
    </row>
    <row r="31">
      <c r="D31" s="44" t="str">
        <f>VLOOKUP(A31,course_info!$B$2:$I$54,5,false)</f>
        <v>#N/A</v>
      </c>
      <c r="F31" s="44" t="str">
        <f t="shared" si="1"/>
        <v>#N/A</v>
      </c>
    </row>
    <row r="32">
      <c r="D32" s="44" t="str">
        <f>VLOOKUP(A32,course_info!$B$2:$I$54,5,false)</f>
        <v>#N/A</v>
      </c>
      <c r="F32" s="44" t="str">
        <f t="shared" si="1"/>
        <v>#N/A</v>
      </c>
    </row>
    <row r="33">
      <c r="D33" s="44" t="str">
        <f>VLOOKUP(A33,course_info!$B$2:$I$54,5,false)</f>
        <v>#N/A</v>
      </c>
      <c r="F33" s="44" t="str">
        <f t="shared" si="1"/>
        <v>#N/A</v>
      </c>
    </row>
  </sheetData>
  <autoFilter ref="$A$1:$F$59">
    <sortState ref="A1:F59">
      <sortCondition ref="A1:A59"/>
    </sortState>
  </autoFilter>
  <conditionalFormatting sqref="E1:G1000">
    <cfRule type="cellIs" dxfId="5" priority="1" operator="equal">
      <formula>"FALSE"</formula>
    </cfRule>
  </conditionalFormatting>
  <conditionalFormatting sqref="M3">
    <cfRule type="cellIs" dxfId="5" priority="2" operator="greaterThan">
      <formula>0</formula>
    </cfRule>
  </conditionalFormatting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4.38"/>
    <col customWidth="1" min="12" max="12" width="16.5"/>
  </cols>
  <sheetData>
    <row r="1">
      <c r="A1" s="44" t="s">
        <v>302</v>
      </c>
      <c r="B1" s="44" t="s">
        <v>170</v>
      </c>
      <c r="C1" s="44" t="s">
        <v>812</v>
      </c>
      <c r="D1" s="11" t="s">
        <v>312</v>
      </c>
      <c r="E1" s="11" t="s">
        <v>826</v>
      </c>
    </row>
    <row r="2">
      <c r="A2" s="44" t="s">
        <v>172</v>
      </c>
      <c r="B2" s="44" t="s">
        <v>624</v>
      </c>
      <c r="C2" s="44">
        <v>1.0</v>
      </c>
      <c r="D2" s="44" t="str">
        <f>VLOOKUP(A2,course_info!$B$2:$I$54,5,false)</f>
        <v>#N/A</v>
      </c>
      <c r="F2" s="44" t="str">
        <f t="shared" ref="F2:F33" si="1">if(E2,true,OR(AND(C2=1,OR(D2=2,D2=1)),AND(C2=2,OR(D2=3,D2=4))))</f>
        <v>#N/A</v>
      </c>
      <c r="L2" s="11" t="s">
        <v>533</v>
      </c>
      <c r="M2" s="44">
        <f>COUNTIF(F:F,true)</f>
        <v>3</v>
      </c>
    </row>
    <row r="3">
      <c r="A3" s="44" t="s">
        <v>177</v>
      </c>
      <c r="B3" s="44" t="s">
        <v>564</v>
      </c>
      <c r="C3" s="44">
        <v>1.0</v>
      </c>
      <c r="D3" s="44" t="str">
        <f>VLOOKUP(A3,course_info!$B$2:$I$54,5,false)</f>
        <v>#N/A</v>
      </c>
      <c r="F3" s="44" t="str">
        <f t="shared" si="1"/>
        <v>#N/A</v>
      </c>
      <c r="L3" s="11" t="s">
        <v>815</v>
      </c>
      <c r="M3" s="44">
        <f>COUNTIF(F:F,false)</f>
        <v>0</v>
      </c>
    </row>
    <row r="4">
      <c r="A4" s="44" t="s">
        <v>180</v>
      </c>
      <c r="B4" s="44" t="s">
        <v>577</v>
      </c>
      <c r="C4" s="44">
        <v>1.0</v>
      </c>
      <c r="D4" s="44" t="str">
        <f>VLOOKUP(A4,course_info!$B$2:$I$54,5,false)</f>
        <v>#N/A</v>
      </c>
      <c r="F4" s="44" t="str">
        <f t="shared" si="1"/>
        <v>#N/A</v>
      </c>
    </row>
    <row r="5">
      <c r="A5" s="44" t="s">
        <v>183</v>
      </c>
      <c r="B5" s="44" t="s">
        <v>578</v>
      </c>
      <c r="C5" s="44">
        <v>1.0</v>
      </c>
      <c r="D5" s="44" t="str">
        <f>VLOOKUP(A5,course_info!$B$2:$I$54,5,false)</f>
        <v>#N/A</v>
      </c>
      <c r="F5" s="44" t="str">
        <f t="shared" si="1"/>
        <v>#N/A</v>
      </c>
    </row>
    <row r="6">
      <c r="A6" s="44" t="s">
        <v>186</v>
      </c>
      <c r="B6" s="44" t="s">
        <v>579</v>
      </c>
      <c r="C6" s="44">
        <v>1.0</v>
      </c>
      <c r="D6" s="44" t="str">
        <f>VLOOKUP(A6,course_info!$B$2:$I$54,5,false)</f>
        <v>#N/A</v>
      </c>
      <c r="F6" s="44" t="str">
        <f t="shared" si="1"/>
        <v>#N/A</v>
      </c>
    </row>
    <row r="7">
      <c r="A7" s="44" t="s">
        <v>192</v>
      </c>
      <c r="B7" s="44" t="s">
        <v>560</v>
      </c>
      <c r="C7" s="44">
        <v>1.0</v>
      </c>
      <c r="D7" s="44" t="str">
        <f>VLOOKUP(A7,course_info!$B$2:$I$54,5,false)</f>
        <v>#N/A</v>
      </c>
      <c r="E7" s="11" t="b">
        <v>1</v>
      </c>
      <c r="F7" s="44" t="b">
        <f t="shared" si="1"/>
        <v>1</v>
      </c>
    </row>
    <row r="8">
      <c r="A8" s="44" t="s">
        <v>197</v>
      </c>
      <c r="B8" s="44" t="s">
        <v>565</v>
      </c>
      <c r="C8" s="44">
        <v>1.0</v>
      </c>
      <c r="D8" s="44" t="str">
        <f>VLOOKUP(A8,course_info!$B$2:$I$54,5,false)</f>
        <v>#N/A</v>
      </c>
      <c r="E8" s="11" t="b">
        <v>1</v>
      </c>
      <c r="F8" s="44" t="b">
        <f t="shared" si="1"/>
        <v>1</v>
      </c>
    </row>
    <row r="9">
      <c r="A9" s="44" t="s">
        <v>202</v>
      </c>
      <c r="B9" s="44" t="s">
        <v>626</v>
      </c>
      <c r="C9" s="44">
        <v>1.0</v>
      </c>
      <c r="D9" s="44" t="str">
        <f>VLOOKUP(A9,course_info!$B$2:$I$54,5,false)</f>
        <v>#N/A</v>
      </c>
      <c r="E9" s="11" t="b">
        <v>1</v>
      </c>
      <c r="F9" s="44" t="b">
        <f t="shared" si="1"/>
        <v>1</v>
      </c>
    </row>
    <row r="10">
      <c r="A10" s="44" t="s">
        <v>204</v>
      </c>
      <c r="B10" s="44" t="s">
        <v>562</v>
      </c>
      <c r="C10" s="44">
        <v>1.0</v>
      </c>
      <c r="D10" s="44" t="str">
        <f>VLOOKUP(A10,course_info!$B$2:$I$54,5,false)</f>
        <v>#N/A</v>
      </c>
      <c r="F10" s="44" t="str">
        <f t="shared" si="1"/>
        <v>#N/A</v>
      </c>
    </row>
    <row r="11">
      <c r="A11" s="44" t="s">
        <v>207</v>
      </c>
      <c r="B11" s="44" t="s">
        <v>580</v>
      </c>
      <c r="C11" s="44">
        <v>1.0</v>
      </c>
      <c r="D11" s="44" t="str">
        <f>VLOOKUP(A11,course_info!$B$2:$I$54,5,false)</f>
        <v>#N/A</v>
      </c>
      <c r="F11" s="44" t="str">
        <f t="shared" si="1"/>
        <v>#N/A</v>
      </c>
    </row>
    <row r="12">
      <c r="A12" s="44" t="s">
        <v>210</v>
      </c>
      <c r="B12" s="44" t="s">
        <v>581</v>
      </c>
      <c r="C12" s="44">
        <v>1.0</v>
      </c>
      <c r="D12" s="44" t="str">
        <f>VLOOKUP(A12,course_info!$B$2:$I$54,5,false)</f>
        <v>#N/A</v>
      </c>
      <c r="F12" s="44" t="str">
        <f t="shared" si="1"/>
        <v>#N/A</v>
      </c>
    </row>
    <row r="13">
      <c r="A13" s="44" t="s">
        <v>218</v>
      </c>
      <c r="B13" s="44" t="s">
        <v>588</v>
      </c>
      <c r="C13" s="44">
        <v>1.0</v>
      </c>
      <c r="D13" s="44" t="str">
        <f>VLOOKUP(A13,course_info!$B$2:$I$54,5,false)</f>
        <v>#N/A</v>
      </c>
      <c r="F13" s="44" t="str">
        <f t="shared" si="1"/>
        <v>#N/A</v>
      </c>
    </row>
    <row r="14">
      <c r="A14" s="44" t="s">
        <v>221</v>
      </c>
      <c r="B14" s="44" t="s">
        <v>589</v>
      </c>
      <c r="C14" s="44">
        <v>1.0</v>
      </c>
      <c r="D14" s="44" t="str">
        <f>VLOOKUP(A14,course_info!$B$2:$I$54,5,false)</f>
        <v>#N/A</v>
      </c>
      <c r="F14" s="44" t="str">
        <f t="shared" si="1"/>
        <v>#N/A</v>
      </c>
    </row>
    <row r="15">
      <c r="A15" s="44" t="s">
        <v>224</v>
      </c>
      <c r="B15" s="44" t="s">
        <v>590</v>
      </c>
      <c r="C15" s="44">
        <v>1.0</v>
      </c>
      <c r="D15" s="44" t="str">
        <f>VLOOKUP(A15,course_info!$B$2:$I$54,5,false)</f>
        <v>#N/A</v>
      </c>
      <c r="F15" s="44" t="str">
        <f t="shared" si="1"/>
        <v>#N/A</v>
      </c>
    </row>
    <row r="16">
      <c r="A16" s="44" t="s">
        <v>227</v>
      </c>
      <c r="B16" s="44" t="s">
        <v>591</v>
      </c>
      <c r="C16" s="44">
        <v>2.0</v>
      </c>
      <c r="D16" s="44" t="str">
        <f>VLOOKUP(A16,course_info!$B$2:$I$54,5,false)</f>
        <v>#N/A</v>
      </c>
      <c r="F16" s="44" t="str">
        <f t="shared" si="1"/>
        <v>#N/A</v>
      </c>
    </row>
    <row r="17">
      <c r="A17" s="44" t="s">
        <v>229</v>
      </c>
      <c r="B17" s="44" t="s">
        <v>592</v>
      </c>
      <c r="C17" s="44">
        <v>1.0</v>
      </c>
      <c r="D17" s="44" t="str">
        <f>VLOOKUP(A17,course_info!$B$2:$I$54,5,false)</f>
        <v>#N/A</v>
      </c>
      <c r="F17" s="44" t="str">
        <f t="shared" si="1"/>
        <v>#N/A</v>
      </c>
    </row>
    <row r="18">
      <c r="A18" s="44" t="s">
        <v>232</v>
      </c>
      <c r="B18" s="44" t="s">
        <v>598</v>
      </c>
      <c r="C18" s="44">
        <v>1.0</v>
      </c>
      <c r="D18" s="44" t="str">
        <f>VLOOKUP(A18,course_info!$B$2:$I$54,5,false)</f>
        <v>#N/A</v>
      </c>
      <c r="F18" s="44" t="str">
        <f t="shared" si="1"/>
        <v>#N/A</v>
      </c>
    </row>
    <row r="19">
      <c r="A19" s="44" t="s">
        <v>234</v>
      </c>
      <c r="B19" s="44" t="s">
        <v>608</v>
      </c>
      <c r="C19" s="44">
        <v>1.0</v>
      </c>
      <c r="D19" s="44" t="str">
        <f>VLOOKUP(A19,course_info!$B$2:$I$54,5,false)</f>
        <v>#N/A</v>
      </c>
      <c r="F19" s="44" t="str">
        <f t="shared" si="1"/>
        <v>#N/A</v>
      </c>
    </row>
    <row r="20">
      <c r="A20" s="44" t="s">
        <v>236</v>
      </c>
      <c r="B20" s="44" t="s">
        <v>609</v>
      </c>
      <c r="C20" s="44">
        <v>1.0</v>
      </c>
      <c r="D20" s="44" t="str">
        <f>VLOOKUP(A20,course_info!$B$2:$I$54,5,false)</f>
        <v>#N/A</v>
      </c>
      <c r="F20" s="44" t="str">
        <f t="shared" si="1"/>
        <v>#N/A</v>
      </c>
    </row>
    <row r="21">
      <c r="A21" s="44" t="s">
        <v>238</v>
      </c>
      <c r="B21" s="44" t="s">
        <v>610</v>
      </c>
      <c r="C21" s="44">
        <v>1.0</v>
      </c>
      <c r="D21" s="44" t="str">
        <f>VLOOKUP(A21,course_info!$B$2:$I$54,5,false)</f>
        <v>#N/A</v>
      </c>
      <c r="F21" s="44" t="str">
        <f t="shared" si="1"/>
        <v>#N/A</v>
      </c>
    </row>
    <row r="22">
      <c r="A22" s="44" t="s">
        <v>239</v>
      </c>
      <c r="B22" s="44" t="s">
        <v>611</v>
      </c>
      <c r="C22" s="44">
        <v>1.0</v>
      </c>
      <c r="D22" s="44" t="str">
        <f>VLOOKUP(A22,course_info!$B$2:$I$54,5,false)</f>
        <v>#N/A</v>
      </c>
      <c r="F22" s="44" t="str">
        <f t="shared" si="1"/>
        <v>#N/A</v>
      </c>
    </row>
    <row r="23">
      <c r="A23" s="44" t="s">
        <v>242</v>
      </c>
      <c r="B23" s="44" t="s">
        <v>621</v>
      </c>
      <c r="C23" s="44">
        <v>1.0</v>
      </c>
      <c r="D23" s="44" t="str">
        <f>VLOOKUP(A23,course_info!$B$2:$I$54,5,false)</f>
        <v>#N/A</v>
      </c>
      <c r="F23" s="44" t="str">
        <f t="shared" si="1"/>
        <v>#N/A</v>
      </c>
    </row>
    <row r="24">
      <c r="A24" s="44" t="s">
        <v>245</v>
      </c>
      <c r="B24" s="44" t="s">
        <v>623</v>
      </c>
      <c r="C24" s="44">
        <v>1.0</v>
      </c>
      <c r="D24" s="44" t="str">
        <f>VLOOKUP(A24,course_info!$B$2:$I$54,5,false)</f>
        <v>#N/A</v>
      </c>
      <c r="F24" s="44" t="str">
        <f t="shared" si="1"/>
        <v>#N/A</v>
      </c>
    </row>
    <row r="25">
      <c r="D25" s="44" t="str">
        <f>VLOOKUP(A25,course_info!$B$2:$I$54,5,false)</f>
        <v>#N/A</v>
      </c>
      <c r="F25" s="44" t="str">
        <f t="shared" si="1"/>
        <v>#N/A</v>
      </c>
    </row>
    <row r="26">
      <c r="D26" s="44" t="str">
        <f>VLOOKUP(A26,course_info!$B$2:$I$54,5,false)</f>
        <v>#N/A</v>
      </c>
      <c r="F26" s="44" t="str">
        <f t="shared" si="1"/>
        <v>#N/A</v>
      </c>
    </row>
    <row r="27">
      <c r="D27" s="44" t="str">
        <f>VLOOKUP(A27,course_info!$B$2:$I$54,5,false)</f>
        <v>#N/A</v>
      </c>
      <c r="F27" s="44" t="str">
        <f t="shared" si="1"/>
        <v>#N/A</v>
      </c>
    </row>
    <row r="28">
      <c r="D28" s="44" t="str">
        <f>VLOOKUP(A28,course_info!$B$2:$I$54,5,false)</f>
        <v>#N/A</v>
      </c>
      <c r="F28" s="44" t="str">
        <f t="shared" si="1"/>
        <v>#N/A</v>
      </c>
    </row>
    <row r="29">
      <c r="D29" s="44" t="str">
        <f>VLOOKUP(A29,course_info!$B$2:$I$54,5,false)</f>
        <v>#N/A</v>
      </c>
      <c r="F29" s="44" t="str">
        <f t="shared" si="1"/>
        <v>#N/A</v>
      </c>
    </row>
    <row r="30">
      <c r="D30" s="44" t="str">
        <f>VLOOKUP(A30,course_info!$B$2:$I$54,5,false)</f>
        <v>#N/A</v>
      </c>
      <c r="F30" s="44" t="str">
        <f t="shared" si="1"/>
        <v>#N/A</v>
      </c>
    </row>
    <row r="31">
      <c r="D31" s="44" t="str">
        <f>VLOOKUP(A31,course_info!$B$2:$I$54,5,false)</f>
        <v>#N/A</v>
      </c>
      <c r="F31" s="44" t="str">
        <f t="shared" si="1"/>
        <v>#N/A</v>
      </c>
    </row>
    <row r="32">
      <c r="D32" s="44" t="str">
        <f>VLOOKUP(A32,course_info!$B$2:$I$54,5,false)</f>
        <v>#N/A</v>
      </c>
      <c r="F32" s="44" t="str">
        <f t="shared" si="1"/>
        <v>#N/A</v>
      </c>
    </row>
    <row r="33">
      <c r="D33" s="44" t="str">
        <f>VLOOKUP(A33,course_info!$B$2:$I$54,5,false)</f>
        <v>#N/A</v>
      </c>
      <c r="F33" s="44" t="str">
        <f t="shared" si="1"/>
        <v>#N/A</v>
      </c>
    </row>
  </sheetData>
  <autoFilter ref="$A$1:$F$59">
    <sortState ref="A1:F59">
      <sortCondition ref="A1:A59"/>
    </sortState>
  </autoFilter>
  <conditionalFormatting sqref="E1:G1000">
    <cfRule type="cellIs" dxfId="5" priority="1" operator="equal">
      <formula>"FALSE"</formula>
    </cfRule>
  </conditionalFormatting>
  <conditionalFormatting sqref="M3">
    <cfRule type="cellIs" dxfId="5" priority="2" operator="greaterThan">
      <formula>0</formula>
    </cfRule>
  </conditionalFormatting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202" t="s">
        <v>298</v>
      </c>
      <c r="B1" s="203" t="s">
        <v>300</v>
      </c>
      <c r="C1" s="203" t="s">
        <v>301</v>
      </c>
      <c r="D1" s="203" t="s">
        <v>302</v>
      </c>
      <c r="E1" s="203" t="s">
        <v>827</v>
      </c>
      <c r="F1" s="203" t="s">
        <v>304</v>
      </c>
      <c r="G1" s="203" t="s">
        <v>165</v>
      </c>
      <c r="H1" s="203" t="s">
        <v>306</v>
      </c>
      <c r="I1" s="203" t="s">
        <v>170</v>
      </c>
      <c r="J1" s="203" t="s">
        <v>828</v>
      </c>
      <c r="K1" s="203" t="s">
        <v>829</v>
      </c>
      <c r="L1" s="203" t="s">
        <v>307</v>
      </c>
      <c r="M1" s="203" t="s">
        <v>308</v>
      </c>
      <c r="N1" s="203" t="s">
        <v>309</v>
      </c>
      <c r="O1" s="203" t="s">
        <v>303</v>
      </c>
      <c r="P1" s="203" t="s">
        <v>310</v>
      </c>
      <c r="Q1" s="203" t="s">
        <v>311</v>
      </c>
      <c r="R1" s="203" t="s">
        <v>312</v>
      </c>
      <c r="S1" s="203" t="s">
        <v>313</v>
      </c>
      <c r="T1" s="203" t="s">
        <v>163</v>
      </c>
      <c r="U1" s="203" t="s">
        <v>314</v>
      </c>
      <c r="V1" s="203" t="s">
        <v>830</v>
      </c>
      <c r="W1" s="204" t="s">
        <v>831</v>
      </c>
    </row>
    <row r="2">
      <c r="A2" s="205">
        <v>1.0</v>
      </c>
      <c r="B2" s="206" t="s">
        <v>318</v>
      </c>
      <c r="C2" s="207">
        <v>1.0</v>
      </c>
      <c r="D2" s="206" t="s">
        <v>832</v>
      </c>
      <c r="E2" s="206" t="s">
        <v>833</v>
      </c>
      <c r="F2" s="206" t="s">
        <v>330</v>
      </c>
      <c r="G2" s="207" t="s">
        <v>201</v>
      </c>
      <c r="H2" s="207">
        <v>400.0</v>
      </c>
      <c r="I2" s="206" t="s">
        <v>834</v>
      </c>
      <c r="J2" s="208"/>
      <c r="K2" s="208"/>
      <c r="L2" s="206" t="s">
        <v>527</v>
      </c>
      <c r="M2" s="207" t="s">
        <v>349</v>
      </c>
      <c r="N2" s="206" t="s">
        <v>464</v>
      </c>
      <c r="O2" s="206" t="s">
        <v>324</v>
      </c>
      <c r="P2" s="207">
        <v>2.0</v>
      </c>
      <c r="Q2" s="207">
        <v>1.0</v>
      </c>
      <c r="R2" s="207">
        <v>3.0</v>
      </c>
      <c r="S2" s="207" t="s">
        <v>835</v>
      </c>
      <c r="T2" s="206" t="s">
        <v>836</v>
      </c>
      <c r="U2" s="207" t="e">
        <v>#N/A</v>
      </c>
      <c r="V2" s="206" t="s">
        <v>837</v>
      </c>
      <c r="W2" s="209"/>
    </row>
  </sheetData>
  <drawing r:id="rId1"/>
  <tableParts count="1"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4.38"/>
    <col customWidth="1" min="12" max="12" width="16.5"/>
  </cols>
  <sheetData>
    <row r="1">
      <c r="A1" s="44" t="s">
        <v>302</v>
      </c>
      <c r="B1" s="44" t="s">
        <v>170</v>
      </c>
      <c r="C1" s="44" t="s">
        <v>812</v>
      </c>
      <c r="D1" s="11" t="s">
        <v>312</v>
      </c>
      <c r="E1" s="11" t="s">
        <v>826</v>
      </c>
    </row>
    <row r="2">
      <c r="A2" s="44" t="s">
        <v>229</v>
      </c>
      <c r="B2" s="44" t="s">
        <v>592</v>
      </c>
      <c r="C2" s="44">
        <v>1.0</v>
      </c>
      <c r="D2" s="44" t="str">
        <f>VLOOKUP(A2,course_info!$B$2:$I$54,5,false)</f>
        <v>#N/A</v>
      </c>
      <c r="F2" s="44" t="str">
        <f t="shared" ref="F2:F25" si="1">if(E2,true,OR(AND(C2=1,OR(D2=2,D2=1)),AND(C2=2,OR(D2=3,D2=4))))</f>
        <v>#N/A</v>
      </c>
      <c r="L2" s="11" t="s">
        <v>533</v>
      </c>
      <c r="M2" s="44">
        <f>COUNTIF(F:F,true)</f>
        <v>0</v>
      </c>
    </row>
    <row r="3">
      <c r="A3" s="44" t="s">
        <v>239</v>
      </c>
      <c r="B3" s="44" t="s">
        <v>611</v>
      </c>
      <c r="C3" s="44">
        <v>1.0</v>
      </c>
      <c r="D3" s="44" t="str">
        <f>VLOOKUP(A3,course_info!$B$2:$I$54,5,false)</f>
        <v>#N/A</v>
      </c>
      <c r="F3" s="44" t="str">
        <f t="shared" si="1"/>
        <v>#N/A</v>
      </c>
      <c r="L3" s="11" t="s">
        <v>815</v>
      </c>
      <c r="M3" s="44">
        <f>COUNTIF(F:F,false)</f>
        <v>0</v>
      </c>
    </row>
    <row r="4">
      <c r="A4" s="44" t="s">
        <v>249</v>
      </c>
      <c r="B4" s="44" t="s">
        <v>593</v>
      </c>
      <c r="C4" s="44">
        <v>1.0</v>
      </c>
      <c r="D4" s="44" t="str">
        <f>VLOOKUP(A4,course_info!$B$2:$I$54,5,false)</f>
        <v>#N/A</v>
      </c>
      <c r="F4" s="44" t="str">
        <f t="shared" si="1"/>
        <v>#N/A</v>
      </c>
    </row>
    <row r="5">
      <c r="A5" s="44" t="s">
        <v>250</v>
      </c>
      <c r="B5" s="44" t="s">
        <v>594</v>
      </c>
      <c r="C5" s="44">
        <v>1.0</v>
      </c>
      <c r="D5" s="44" t="str">
        <f>VLOOKUP(A5,course_info!$B$2:$I$54,5,false)</f>
        <v>#N/A</v>
      </c>
      <c r="F5" s="44" t="str">
        <f t="shared" si="1"/>
        <v>#N/A</v>
      </c>
    </row>
    <row r="6">
      <c r="A6" s="44" t="s">
        <v>253</v>
      </c>
      <c r="B6" s="44" t="s">
        <v>595</v>
      </c>
      <c r="C6" s="44">
        <v>1.0</v>
      </c>
      <c r="D6" s="44" t="str">
        <f>VLOOKUP(A6,course_info!$B$2:$I$54,5,false)</f>
        <v>#N/A</v>
      </c>
      <c r="F6" s="44" t="str">
        <f t="shared" si="1"/>
        <v>#N/A</v>
      </c>
    </row>
    <row r="7">
      <c r="A7" s="44" t="s">
        <v>255</v>
      </c>
      <c r="B7" s="44" t="s">
        <v>596</v>
      </c>
      <c r="C7" s="44">
        <v>1.0</v>
      </c>
      <c r="D7" s="44" t="str">
        <f>VLOOKUP(A7,course_info!$B$2:$I$54,5,false)</f>
        <v>#N/A</v>
      </c>
      <c r="F7" s="44" t="str">
        <f t="shared" si="1"/>
        <v>#N/A</v>
      </c>
    </row>
    <row r="8">
      <c r="A8" s="44" t="s">
        <v>256</v>
      </c>
      <c r="B8" s="44" t="s">
        <v>597</v>
      </c>
      <c r="C8" s="44">
        <v>1.0</v>
      </c>
      <c r="D8" s="44" t="str">
        <f>VLOOKUP(A8,course_info!$B$2:$I$54,5,false)</f>
        <v>#N/A</v>
      </c>
      <c r="F8" s="44" t="str">
        <f t="shared" si="1"/>
        <v>#N/A</v>
      </c>
    </row>
    <row r="9">
      <c r="A9" s="44" t="s">
        <v>258</v>
      </c>
      <c r="B9" s="44" t="s">
        <v>615</v>
      </c>
      <c r="C9" s="44">
        <v>1.0</v>
      </c>
      <c r="D9" s="44" t="str">
        <f>VLOOKUP(A9,course_info!$B$2:$I$54,5,false)</f>
        <v>#N/A</v>
      </c>
      <c r="F9" s="44" t="str">
        <f t="shared" si="1"/>
        <v>#N/A</v>
      </c>
    </row>
    <row r="10">
      <c r="A10" s="44" t="s">
        <v>261</v>
      </c>
      <c r="B10" s="44" t="s">
        <v>616</v>
      </c>
      <c r="C10" s="44">
        <v>1.0</v>
      </c>
      <c r="D10" s="44" t="str">
        <f>VLOOKUP(A10,course_info!$B$2:$I$54,5,false)</f>
        <v>#N/A</v>
      </c>
      <c r="F10" s="44" t="str">
        <f t="shared" si="1"/>
        <v>#N/A</v>
      </c>
    </row>
    <row r="11">
      <c r="A11" s="44" t="s">
        <v>263</v>
      </c>
      <c r="B11" s="44" t="s">
        <v>617</v>
      </c>
      <c r="C11" s="44">
        <v>1.0</v>
      </c>
      <c r="D11" s="44" t="str">
        <f>VLOOKUP(A11,course_info!$B$2:$I$54,5,false)</f>
        <v>#N/A</v>
      </c>
      <c r="F11" s="44" t="str">
        <f t="shared" si="1"/>
        <v>#N/A</v>
      </c>
    </row>
    <row r="12">
      <c r="A12" s="44" t="s">
        <v>264</v>
      </c>
      <c r="B12" s="44" t="s">
        <v>618</v>
      </c>
      <c r="C12" s="44">
        <v>1.0</v>
      </c>
      <c r="D12" s="44" t="str">
        <f>VLOOKUP(A12,course_info!$B$2:$I$54,5,false)</f>
        <v>#N/A</v>
      </c>
      <c r="F12" s="44" t="str">
        <f t="shared" si="1"/>
        <v>#N/A</v>
      </c>
    </row>
    <row r="13">
      <c r="A13" s="44" t="s">
        <v>265</v>
      </c>
      <c r="B13" s="44" t="s">
        <v>619</v>
      </c>
      <c r="C13" s="44">
        <v>1.0</v>
      </c>
      <c r="D13" s="44" t="str">
        <f>VLOOKUP(A13,course_info!$B$2:$I$54,5,false)</f>
        <v>#N/A</v>
      </c>
      <c r="F13" s="44" t="str">
        <f t="shared" si="1"/>
        <v>#N/A</v>
      </c>
    </row>
    <row r="14">
      <c r="A14" s="44" t="s">
        <v>266</v>
      </c>
      <c r="B14" s="44" t="s">
        <v>602</v>
      </c>
      <c r="C14" s="44">
        <v>1.0</v>
      </c>
      <c r="D14" s="44" t="str">
        <f>VLOOKUP(A14,course_info!$B$2:$I$54,5,false)</f>
        <v>#N/A</v>
      </c>
      <c r="F14" s="44" t="str">
        <f t="shared" si="1"/>
        <v>#N/A</v>
      </c>
    </row>
    <row r="15">
      <c r="D15" s="44" t="str">
        <f>VLOOKUP(A15,course_info!$B$2:$I$54,5,false)</f>
        <v>#N/A</v>
      </c>
      <c r="F15" s="44" t="str">
        <f t="shared" si="1"/>
        <v>#N/A</v>
      </c>
    </row>
    <row r="16">
      <c r="D16" s="44" t="str">
        <f>VLOOKUP(A16,course_info!$B$2:$I$54,5,false)</f>
        <v>#N/A</v>
      </c>
      <c r="F16" s="44" t="str">
        <f t="shared" si="1"/>
        <v>#N/A</v>
      </c>
    </row>
    <row r="17">
      <c r="D17" s="44" t="str">
        <f>VLOOKUP(A17,course_info!$B$2:$I$54,5,false)</f>
        <v>#N/A</v>
      </c>
      <c r="F17" s="44" t="str">
        <f t="shared" si="1"/>
        <v>#N/A</v>
      </c>
    </row>
    <row r="18">
      <c r="D18" s="44" t="str">
        <f>VLOOKUP(A18,course_info!$B$2:$I$54,5,false)</f>
        <v>#N/A</v>
      </c>
      <c r="F18" s="44" t="str">
        <f t="shared" si="1"/>
        <v>#N/A</v>
      </c>
    </row>
    <row r="19">
      <c r="D19" s="44" t="str">
        <f>VLOOKUP(A19,course_info!$B$2:$I$54,5,false)</f>
        <v>#N/A</v>
      </c>
      <c r="F19" s="44" t="str">
        <f t="shared" si="1"/>
        <v>#N/A</v>
      </c>
    </row>
    <row r="20">
      <c r="D20" s="44" t="str">
        <f>VLOOKUP(A20,course_info!$B$2:$I$54,5,false)</f>
        <v>#N/A</v>
      </c>
      <c r="F20" s="44" t="str">
        <f t="shared" si="1"/>
        <v>#N/A</v>
      </c>
    </row>
    <row r="21">
      <c r="D21" s="44" t="str">
        <f>VLOOKUP(A21,course_info!$B$2:$I$54,5,false)</f>
        <v>#N/A</v>
      </c>
      <c r="F21" s="44" t="str">
        <f t="shared" si="1"/>
        <v>#N/A</v>
      </c>
    </row>
    <row r="22">
      <c r="D22" s="44" t="str">
        <f>VLOOKUP(A22,course_info!$B$2:$I$54,5,false)</f>
        <v>#N/A</v>
      </c>
      <c r="F22" s="44" t="str">
        <f t="shared" si="1"/>
        <v>#N/A</v>
      </c>
    </row>
    <row r="23">
      <c r="D23" s="44" t="str">
        <f>VLOOKUP(A23,course_info!$B$2:$I$54,5,false)</f>
        <v>#N/A</v>
      </c>
      <c r="F23" s="44" t="str">
        <f t="shared" si="1"/>
        <v>#N/A</v>
      </c>
    </row>
    <row r="24">
      <c r="D24" s="44" t="str">
        <f>VLOOKUP(A24,course_info!$B$2:$I$54,5,false)</f>
        <v>#N/A</v>
      </c>
      <c r="F24" s="44" t="str">
        <f t="shared" si="1"/>
        <v>#N/A</v>
      </c>
    </row>
    <row r="25">
      <c r="D25" s="44" t="str">
        <f>VLOOKUP(A25,course_info!$B$2:$I$54,5,false)</f>
        <v>#N/A</v>
      </c>
      <c r="F25" s="44" t="str">
        <f t="shared" si="1"/>
        <v>#N/A</v>
      </c>
    </row>
  </sheetData>
  <autoFilter ref="$A$1:$F$59">
    <sortState ref="A1:F59">
      <sortCondition ref="A1:A59"/>
    </sortState>
  </autoFilter>
  <conditionalFormatting sqref="E1:G1000">
    <cfRule type="cellIs" dxfId="5" priority="1" operator="equal">
      <formula>"FALSE"</formula>
    </cfRule>
  </conditionalFormatting>
  <conditionalFormatting sqref="M3">
    <cfRule type="cellIs" dxfId="5" priority="2" operator="greaterThan">
      <formula>0</formula>
    </cfRule>
  </conditionalFormatting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rightToLeft="1" workbookViewId="0"/>
  </sheetViews>
  <sheetFormatPr customHeight="1" defaultColWidth="12.63" defaultRowHeight="15.75"/>
  <cols>
    <col customWidth="1" min="1" max="1" width="16.88"/>
    <col customWidth="1" min="2" max="2" width="5.88"/>
    <col customWidth="1" min="3" max="3" width="32.63"/>
    <col customWidth="1" min="4" max="4" width="37.13"/>
    <col customWidth="1" min="5" max="5" width="31.75"/>
    <col customWidth="1" min="6" max="6" width="23.88"/>
    <col customWidth="1" min="7" max="7" width="9.25"/>
  </cols>
  <sheetData>
    <row r="1">
      <c r="F1" s="210"/>
      <c r="G1" s="212" t="s">
        <v>839</v>
      </c>
    </row>
    <row r="2">
      <c r="F2" s="210"/>
      <c r="G2" s="213"/>
    </row>
    <row r="3" ht="37.5" customHeight="1">
      <c r="F3" s="214"/>
      <c r="G3" s="215"/>
    </row>
    <row r="4" ht="36.75" customHeight="1">
      <c r="F4" s="216"/>
      <c r="G4" s="217" t="str">
        <f>if(ISBLANK(A4),"",VLOOKUP(A4,load_summery!$A$2:$B$61,2,FALSE))</f>
        <v>#REF!</v>
      </c>
    </row>
    <row r="5" ht="36.0" customHeight="1">
      <c r="F5" s="216"/>
      <c r="G5" s="217" t="str">
        <f t="shared" ref="G5:G81" si="1">if(ISBLANK(A5),"",VLOOKUP(A5,load_summery!$A$3:$B$61,2,FALSE))</f>
        <v>#REF!</v>
      </c>
    </row>
    <row r="6" ht="39.0" customHeight="1">
      <c r="F6" s="216"/>
      <c r="G6" s="217" t="str">
        <f t="shared" si="1"/>
        <v>#REF!</v>
      </c>
    </row>
    <row r="7" ht="30.0" customHeight="1">
      <c r="F7" s="216"/>
      <c r="G7" s="217" t="str">
        <f t="shared" si="1"/>
        <v>#REF!</v>
      </c>
    </row>
    <row r="8" ht="30.0" customHeight="1">
      <c r="F8" s="216"/>
      <c r="G8" s="217" t="str">
        <f t="shared" si="1"/>
        <v>#REF!</v>
      </c>
    </row>
    <row r="9" ht="45.75" customHeight="1">
      <c r="A9" s="216"/>
      <c r="B9" s="216"/>
      <c r="C9" s="216"/>
      <c r="D9" s="216"/>
      <c r="E9" s="216"/>
      <c r="F9" s="216"/>
      <c r="G9" s="217" t="str">
        <f t="shared" si="1"/>
        <v/>
      </c>
    </row>
    <row r="10" ht="45.75" customHeight="1">
      <c r="A10" s="216"/>
      <c r="B10" s="216"/>
      <c r="C10" s="216"/>
      <c r="D10" s="216"/>
      <c r="E10" s="216"/>
      <c r="F10" s="216"/>
      <c r="G10" s="217" t="str">
        <f t="shared" si="1"/>
        <v/>
      </c>
      <c r="J10" s="218"/>
    </row>
    <row r="11" ht="45.75" customHeight="1">
      <c r="A11" s="216"/>
      <c r="B11" s="216"/>
      <c r="C11" s="216"/>
      <c r="D11" s="216"/>
      <c r="E11" s="216"/>
      <c r="F11" s="216"/>
      <c r="G11" s="217" t="str">
        <f t="shared" si="1"/>
        <v/>
      </c>
    </row>
    <row r="12" ht="45.75" customHeight="1">
      <c r="A12" s="216"/>
      <c r="B12" s="216"/>
      <c r="C12" s="216"/>
      <c r="D12" s="216"/>
      <c r="E12" s="216"/>
      <c r="F12" s="216"/>
      <c r="G12" s="217" t="str">
        <f t="shared" si="1"/>
        <v/>
      </c>
    </row>
    <row r="13" ht="45.75" customHeight="1">
      <c r="A13" s="216"/>
      <c r="B13" s="216"/>
      <c r="C13" s="216"/>
      <c r="D13" s="216"/>
      <c r="E13" s="216"/>
      <c r="F13" s="216"/>
      <c r="G13" s="217" t="str">
        <f t="shared" si="1"/>
        <v/>
      </c>
    </row>
    <row r="14" ht="45.75" customHeight="1">
      <c r="A14" s="216"/>
      <c r="B14" s="216"/>
      <c r="C14" s="216"/>
      <c r="D14" s="216"/>
      <c r="E14" s="216"/>
      <c r="F14" s="216"/>
      <c r="G14" s="217" t="str">
        <f t="shared" si="1"/>
        <v/>
      </c>
    </row>
    <row r="15" ht="45.75" customHeight="1">
      <c r="A15" s="216"/>
      <c r="B15" s="216"/>
      <c r="C15" s="216"/>
      <c r="D15" s="216"/>
      <c r="E15" s="216"/>
      <c r="F15" s="216"/>
      <c r="G15" s="217" t="str">
        <f t="shared" si="1"/>
        <v/>
      </c>
    </row>
    <row r="16" ht="45.75" customHeight="1">
      <c r="A16" s="216"/>
      <c r="B16" s="216"/>
      <c r="C16" s="216"/>
      <c r="D16" s="216"/>
      <c r="E16" s="216"/>
      <c r="F16" s="216"/>
      <c r="G16" s="217" t="str">
        <f t="shared" si="1"/>
        <v/>
      </c>
    </row>
    <row r="17" ht="45.75" customHeight="1">
      <c r="A17" s="216"/>
      <c r="B17" s="216"/>
      <c r="C17" s="216"/>
      <c r="D17" s="216"/>
      <c r="E17" s="216"/>
      <c r="F17" s="216"/>
      <c r="G17" s="217" t="str">
        <f t="shared" si="1"/>
        <v/>
      </c>
    </row>
    <row r="18" ht="45.75" customHeight="1">
      <c r="A18" s="216"/>
      <c r="B18" s="216"/>
      <c r="C18" s="216"/>
      <c r="D18" s="216"/>
      <c r="E18" s="216"/>
      <c r="F18" s="216"/>
      <c r="G18" s="217" t="str">
        <f t="shared" si="1"/>
        <v/>
      </c>
    </row>
    <row r="19" ht="45.75" customHeight="1">
      <c r="A19" s="216"/>
      <c r="B19" s="216"/>
      <c r="C19" s="216"/>
      <c r="D19" s="216"/>
      <c r="E19" s="216"/>
      <c r="F19" s="216"/>
      <c r="G19" s="217" t="str">
        <f t="shared" si="1"/>
        <v/>
      </c>
    </row>
    <row r="20" ht="45.75" customHeight="1">
      <c r="A20" s="216"/>
      <c r="B20" s="216"/>
      <c r="C20" s="216"/>
      <c r="D20" s="216"/>
      <c r="E20" s="216"/>
      <c r="F20" s="216"/>
      <c r="G20" s="217" t="str">
        <f t="shared" si="1"/>
        <v/>
      </c>
    </row>
    <row r="21" ht="45.75" customHeight="1">
      <c r="A21" s="216"/>
      <c r="B21" s="216"/>
      <c r="C21" s="216"/>
      <c r="D21" s="216"/>
      <c r="E21" s="216"/>
      <c r="F21" s="216"/>
      <c r="G21" s="217" t="str">
        <f t="shared" si="1"/>
        <v/>
      </c>
    </row>
    <row r="22" ht="45.75" customHeight="1">
      <c r="A22" s="216"/>
      <c r="B22" s="216"/>
      <c r="C22" s="216"/>
      <c r="D22" s="216"/>
      <c r="E22" s="216"/>
      <c r="F22" s="216"/>
      <c r="G22" s="217" t="str">
        <f t="shared" si="1"/>
        <v/>
      </c>
    </row>
    <row r="23" ht="45.75" customHeight="1">
      <c r="A23" s="216"/>
      <c r="B23" s="216"/>
      <c r="C23" s="216"/>
      <c r="D23" s="216"/>
      <c r="E23" s="216"/>
      <c r="F23" s="216"/>
      <c r="G23" s="217" t="str">
        <f t="shared" si="1"/>
        <v/>
      </c>
    </row>
    <row r="24" ht="45.75" customHeight="1">
      <c r="A24" s="216"/>
      <c r="B24" s="216"/>
      <c r="C24" s="216"/>
      <c r="D24" s="216"/>
      <c r="E24" s="216"/>
      <c r="F24" s="216"/>
      <c r="G24" s="217" t="str">
        <f t="shared" si="1"/>
        <v/>
      </c>
    </row>
    <row r="25" ht="45.75" customHeight="1">
      <c r="A25" s="216"/>
      <c r="B25" s="216"/>
      <c r="C25" s="216"/>
      <c r="D25" s="216"/>
      <c r="E25" s="216"/>
      <c r="F25" s="216"/>
      <c r="G25" s="217" t="str">
        <f t="shared" si="1"/>
        <v/>
      </c>
    </row>
    <row r="26" ht="45.75" customHeight="1">
      <c r="A26" s="216"/>
      <c r="B26" s="216"/>
      <c r="C26" s="216"/>
      <c r="D26" s="216"/>
      <c r="E26" s="216"/>
      <c r="F26" s="216"/>
      <c r="G26" s="217" t="str">
        <f t="shared" si="1"/>
        <v/>
      </c>
    </row>
    <row r="27" ht="45.75" customHeight="1">
      <c r="A27" s="216"/>
      <c r="B27" s="216"/>
      <c r="C27" s="216"/>
      <c r="D27" s="216"/>
      <c r="E27" s="216"/>
      <c r="F27" s="216"/>
      <c r="G27" s="217" t="str">
        <f t="shared" si="1"/>
        <v/>
      </c>
    </row>
    <row r="28" ht="45.75" customHeight="1">
      <c r="A28" s="216"/>
      <c r="B28" s="216"/>
      <c r="C28" s="216"/>
      <c r="D28" s="216"/>
      <c r="E28" s="216"/>
      <c r="F28" s="216"/>
      <c r="G28" s="217" t="str">
        <f t="shared" si="1"/>
        <v/>
      </c>
    </row>
    <row r="29" ht="45.75" customHeight="1">
      <c r="A29" s="216"/>
      <c r="B29" s="216"/>
      <c r="C29" s="216"/>
      <c r="D29" s="216"/>
      <c r="E29" s="216"/>
      <c r="F29" s="216"/>
      <c r="G29" s="217" t="str">
        <f t="shared" si="1"/>
        <v/>
      </c>
    </row>
    <row r="30" ht="45.75" customHeight="1">
      <c r="A30" s="216"/>
      <c r="B30" s="216"/>
      <c r="C30" s="216"/>
      <c r="D30" s="216"/>
      <c r="E30" s="216"/>
      <c r="F30" s="216"/>
      <c r="G30" s="217" t="str">
        <f t="shared" si="1"/>
        <v/>
      </c>
    </row>
    <row r="31" ht="45.75" customHeight="1">
      <c r="A31" s="216"/>
      <c r="B31" s="216"/>
      <c r="C31" s="216"/>
      <c r="D31" s="216"/>
      <c r="E31" s="216"/>
      <c r="F31" s="216"/>
      <c r="G31" s="217" t="str">
        <f t="shared" si="1"/>
        <v/>
      </c>
    </row>
    <row r="32" ht="45.75" customHeight="1">
      <c r="A32" s="216"/>
      <c r="B32" s="216"/>
      <c r="C32" s="216"/>
      <c r="D32" s="216"/>
      <c r="E32" s="216"/>
      <c r="F32" s="216"/>
      <c r="G32" s="217" t="str">
        <f t="shared" si="1"/>
        <v/>
      </c>
    </row>
    <row r="33" ht="45.75" customHeight="1">
      <c r="A33" s="216"/>
      <c r="B33" s="216"/>
      <c r="C33" s="216"/>
      <c r="D33" s="216"/>
      <c r="E33" s="216"/>
      <c r="F33" s="216"/>
      <c r="G33" s="217" t="str">
        <f t="shared" si="1"/>
        <v/>
      </c>
    </row>
    <row r="34" ht="45.75" customHeight="1">
      <c r="A34" s="216"/>
      <c r="B34" s="216"/>
      <c r="C34" s="216"/>
      <c r="D34" s="216"/>
      <c r="E34" s="216"/>
      <c r="F34" s="216"/>
      <c r="G34" s="217" t="str">
        <f t="shared" si="1"/>
        <v/>
      </c>
    </row>
    <row r="35" ht="45.75" customHeight="1">
      <c r="A35" s="216"/>
      <c r="B35" s="216"/>
      <c r="C35" s="216"/>
      <c r="D35" s="216"/>
      <c r="E35" s="216"/>
      <c r="F35" s="216"/>
      <c r="G35" s="217" t="str">
        <f t="shared" si="1"/>
        <v/>
      </c>
    </row>
    <row r="36" ht="45.75" customHeight="1">
      <c r="A36" s="216"/>
      <c r="B36" s="216"/>
      <c r="C36" s="216"/>
      <c r="D36" s="216"/>
      <c r="E36" s="216"/>
      <c r="F36" s="216"/>
      <c r="G36" s="217" t="str">
        <f t="shared" si="1"/>
        <v/>
      </c>
    </row>
    <row r="37" ht="45.75" customHeight="1">
      <c r="A37" s="216"/>
      <c r="B37" s="216"/>
      <c r="C37" s="216"/>
      <c r="D37" s="216"/>
      <c r="E37" s="216"/>
      <c r="F37" s="216"/>
      <c r="G37" s="217" t="str">
        <f t="shared" si="1"/>
        <v/>
      </c>
    </row>
    <row r="38" ht="45.75" customHeight="1">
      <c r="A38" s="216"/>
      <c r="B38" s="216"/>
      <c r="C38" s="216"/>
      <c r="D38" s="216"/>
      <c r="E38" s="216"/>
      <c r="F38" s="216"/>
      <c r="G38" s="217" t="str">
        <f t="shared" si="1"/>
        <v/>
      </c>
    </row>
    <row r="39" ht="45.75" customHeight="1">
      <c r="A39" s="216"/>
      <c r="B39" s="216"/>
      <c r="C39" s="216"/>
      <c r="D39" s="216"/>
      <c r="E39" s="216"/>
      <c r="F39" s="216"/>
      <c r="G39" s="217" t="str">
        <f t="shared" si="1"/>
        <v/>
      </c>
    </row>
    <row r="40" ht="45.75" customHeight="1">
      <c r="A40" s="216"/>
      <c r="B40" s="216"/>
      <c r="C40" s="216"/>
      <c r="D40" s="216"/>
      <c r="E40" s="216"/>
      <c r="F40" s="216"/>
      <c r="G40" s="217" t="str">
        <f t="shared" si="1"/>
        <v/>
      </c>
    </row>
    <row r="41" ht="45.75" customHeight="1">
      <c r="A41" s="216"/>
      <c r="B41" s="216"/>
      <c r="C41" s="216"/>
      <c r="D41" s="216"/>
      <c r="E41" s="216"/>
      <c r="F41" s="216"/>
      <c r="G41" s="217" t="str">
        <f t="shared" si="1"/>
        <v/>
      </c>
    </row>
    <row r="42" ht="45.75" customHeight="1">
      <c r="A42" s="216"/>
      <c r="B42" s="216"/>
      <c r="C42" s="216"/>
      <c r="D42" s="216"/>
      <c r="E42" s="216"/>
      <c r="F42" s="216"/>
      <c r="G42" s="217" t="str">
        <f t="shared" si="1"/>
        <v/>
      </c>
    </row>
    <row r="43" ht="45.75" customHeight="1">
      <c r="A43" s="216"/>
      <c r="B43" s="216"/>
      <c r="C43" s="216"/>
      <c r="D43" s="216"/>
      <c r="E43" s="216"/>
      <c r="F43" s="216"/>
      <c r="G43" s="217" t="str">
        <f t="shared" si="1"/>
        <v/>
      </c>
    </row>
    <row r="44" ht="41.25" customHeight="1">
      <c r="A44" s="216"/>
      <c r="B44" s="216"/>
      <c r="C44" s="216"/>
      <c r="D44" s="216"/>
      <c r="E44" s="216"/>
      <c r="F44" s="216"/>
      <c r="G44" s="219" t="str">
        <f t="shared" si="1"/>
        <v/>
      </c>
      <c r="H44" s="220"/>
      <c r="I44" s="220"/>
      <c r="J44" s="220"/>
      <c r="K44" s="220"/>
      <c r="L44" s="220"/>
      <c r="M44" s="220"/>
      <c r="N44" s="220"/>
      <c r="O44" s="220"/>
      <c r="P44" s="220"/>
      <c r="Q44" s="220"/>
      <c r="R44" s="220"/>
      <c r="S44" s="220"/>
      <c r="T44" s="220"/>
      <c r="U44" s="220"/>
      <c r="V44" s="220"/>
      <c r="W44" s="220"/>
      <c r="X44" s="220"/>
      <c r="Y44" s="220"/>
      <c r="Z44" s="220"/>
      <c r="AA44" s="220"/>
      <c r="AB44" s="220"/>
      <c r="AC44" s="220"/>
      <c r="AD44" s="220"/>
      <c r="AE44" s="220"/>
      <c r="AF44" s="220"/>
      <c r="AG44" s="220"/>
      <c r="AH44" s="220"/>
      <c r="AI44" s="220"/>
      <c r="AJ44" s="220"/>
      <c r="AK44" s="220"/>
      <c r="AL44" s="220"/>
      <c r="AM44" s="220"/>
      <c r="AN44" s="220"/>
      <c r="AO44" s="220"/>
      <c r="AP44" s="220"/>
      <c r="AQ44" s="220"/>
      <c r="AR44" s="220"/>
      <c r="AS44" s="220"/>
      <c r="AT44" s="220"/>
      <c r="AU44" s="220"/>
      <c r="AV44" s="220"/>
      <c r="AW44" s="220"/>
      <c r="AX44" s="220"/>
      <c r="AY44" s="220"/>
      <c r="AZ44" s="220"/>
      <c r="BA44" s="220"/>
      <c r="BB44" s="220"/>
      <c r="BC44" s="220"/>
      <c r="BD44" s="220"/>
      <c r="BE44" s="220"/>
      <c r="BF44" s="220"/>
      <c r="BG44" s="220"/>
      <c r="BH44" s="220"/>
      <c r="BI44" s="220"/>
      <c r="BJ44" s="220"/>
      <c r="BK44" s="220"/>
      <c r="BL44" s="220"/>
      <c r="BM44" s="220"/>
      <c r="BN44" s="220"/>
      <c r="BO44" s="220"/>
      <c r="BP44" s="220"/>
      <c r="BQ44" s="220"/>
      <c r="BR44" s="220"/>
      <c r="BS44" s="220"/>
      <c r="BT44" s="220"/>
      <c r="BU44" s="220"/>
      <c r="BV44" s="220"/>
      <c r="BW44" s="220"/>
      <c r="BX44" s="220"/>
      <c r="BY44" s="220"/>
      <c r="BZ44" s="220"/>
      <c r="CA44" s="220"/>
    </row>
    <row r="45" ht="41.25" customHeight="1">
      <c r="A45" s="216"/>
      <c r="B45" s="216"/>
      <c r="C45" s="216"/>
      <c r="D45" s="216"/>
      <c r="E45" s="216"/>
      <c r="F45" s="216"/>
      <c r="G45" s="219" t="str">
        <f t="shared" si="1"/>
        <v/>
      </c>
      <c r="H45" s="220"/>
      <c r="I45" s="220"/>
      <c r="J45" s="220"/>
      <c r="K45" s="220"/>
      <c r="L45" s="220"/>
      <c r="M45" s="220"/>
      <c r="N45" s="220"/>
      <c r="O45" s="220"/>
      <c r="P45" s="220"/>
      <c r="Q45" s="220"/>
      <c r="R45" s="220"/>
      <c r="S45" s="220"/>
      <c r="T45" s="220"/>
      <c r="U45" s="220"/>
      <c r="V45" s="220"/>
      <c r="W45" s="220"/>
      <c r="X45" s="220"/>
      <c r="Y45" s="220"/>
      <c r="Z45" s="220"/>
      <c r="AA45" s="220"/>
      <c r="AB45" s="220"/>
      <c r="AC45" s="220"/>
      <c r="AD45" s="220"/>
      <c r="AE45" s="220"/>
      <c r="AF45" s="220"/>
      <c r="AG45" s="220"/>
      <c r="AH45" s="220"/>
      <c r="AI45" s="220"/>
      <c r="AJ45" s="220"/>
      <c r="AK45" s="220"/>
      <c r="AL45" s="220"/>
      <c r="AM45" s="220"/>
      <c r="AN45" s="220"/>
      <c r="AO45" s="220"/>
      <c r="AP45" s="220"/>
      <c r="AQ45" s="220"/>
      <c r="AR45" s="220"/>
      <c r="AS45" s="220"/>
      <c r="AT45" s="220"/>
      <c r="AU45" s="220"/>
      <c r="AV45" s="220"/>
      <c r="AW45" s="220"/>
      <c r="AX45" s="220"/>
      <c r="AY45" s="220"/>
      <c r="AZ45" s="220"/>
      <c r="BA45" s="220"/>
      <c r="BB45" s="220"/>
      <c r="BC45" s="220"/>
      <c r="BD45" s="220"/>
      <c r="BE45" s="220"/>
      <c r="BF45" s="220"/>
      <c r="BG45" s="220"/>
      <c r="BH45" s="220"/>
      <c r="BI45" s="220"/>
      <c r="BJ45" s="220"/>
      <c r="BK45" s="220"/>
      <c r="BL45" s="220"/>
      <c r="BM45" s="220"/>
      <c r="BN45" s="220"/>
      <c r="BO45" s="220"/>
      <c r="BP45" s="220"/>
      <c r="BQ45" s="220"/>
      <c r="BR45" s="220"/>
      <c r="BS45" s="220"/>
      <c r="BT45" s="220"/>
      <c r="BU45" s="220"/>
      <c r="BV45" s="220"/>
      <c r="BW45" s="220"/>
      <c r="BX45" s="220"/>
      <c r="BY45" s="220"/>
      <c r="BZ45" s="220"/>
      <c r="CA45" s="220"/>
    </row>
    <row r="46" ht="41.25" customHeight="1">
      <c r="A46" s="216"/>
      <c r="B46" s="216"/>
      <c r="C46" s="216"/>
      <c r="D46" s="216"/>
      <c r="E46" s="216"/>
      <c r="F46" s="216"/>
      <c r="G46" s="219" t="str">
        <f t="shared" si="1"/>
        <v/>
      </c>
      <c r="H46" s="220"/>
      <c r="I46" s="220"/>
      <c r="J46" s="220"/>
      <c r="K46" s="220"/>
      <c r="L46" s="220"/>
      <c r="M46" s="220"/>
      <c r="N46" s="220"/>
      <c r="O46" s="220"/>
      <c r="P46" s="220"/>
      <c r="Q46" s="220"/>
      <c r="R46" s="220"/>
      <c r="S46" s="220"/>
      <c r="T46" s="220"/>
      <c r="U46" s="220"/>
      <c r="V46" s="220"/>
      <c r="W46" s="220"/>
      <c r="X46" s="220"/>
      <c r="Y46" s="220"/>
      <c r="Z46" s="220"/>
      <c r="AA46" s="220"/>
      <c r="AB46" s="220"/>
      <c r="AC46" s="220"/>
      <c r="AD46" s="220"/>
      <c r="AE46" s="220"/>
      <c r="AF46" s="220"/>
      <c r="AG46" s="220"/>
      <c r="AH46" s="220"/>
      <c r="AI46" s="220"/>
      <c r="AJ46" s="220"/>
      <c r="AK46" s="220"/>
      <c r="AL46" s="220"/>
      <c r="AM46" s="220"/>
      <c r="AN46" s="220"/>
      <c r="AO46" s="220"/>
      <c r="AP46" s="220"/>
      <c r="AQ46" s="220"/>
      <c r="AR46" s="220"/>
      <c r="AS46" s="220"/>
      <c r="AT46" s="220"/>
      <c r="AU46" s="220"/>
      <c r="AV46" s="220"/>
      <c r="AW46" s="220"/>
      <c r="AX46" s="220"/>
      <c r="AY46" s="220"/>
      <c r="AZ46" s="220"/>
      <c r="BA46" s="220"/>
      <c r="BB46" s="220"/>
      <c r="BC46" s="220"/>
      <c r="BD46" s="220"/>
      <c r="BE46" s="220"/>
      <c r="BF46" s="220"/>
      <c r="BG46" s="220"/>
      <c r="BH46" s="220"/>
      <c r="BI46" s="220"/>
      <c r="BJ46" s="220"/>
      <c r="BK46" s="220"/>
      <c r="BL46" s="220"/>
      <c r="BM46" s="220"/>
      <c r="BN46" s="220"/>
      <c r="BO46" s="220"/>
      <c r="BP46" s="220"/>
      <c r="BQ46" s="220"/>
      <c r="BR46" s="220"/>
      <c r="BS46" s="220"/>
      <c r="BT46" s="220"/>
      <c r="BU46" s="220"/>
      <c r="BV46" s="220"/>
      <c r="BW46" s="220"/>
      <c r="BX46" s="220"/>
      <c r="BY46" s="220"/>
      <c r="BZ46" s="220"/>
      <c r="CA46" s="220"/>
    </row>
    <row r="47" ht="41.25" customHeight="1">
      <c r="A47" s="216"/>
      <c r="B47" s="216"/>
      <c r="C47" s="216"/>
      <c r="D47" s="216"/>
      <c r="E47" s="216"/>
      <c r="F47" s="216"/>
      <c r="G47" s="219" t="str">
        <f t="shared" si="1"/>
        <v/>
      </c>
      <c r="H47" s="220"/>
      <c r="I47" s="220"/>
      <c r="J47" s="220"/>
      <c r="K47" s="220"/>
      <c r="L47" s="220"/>
      <c r="M47" s="220"/>
      <c r="N47" s="220"/>
      <c r="O47" s="220"/>
      <c r="P47" s="220"/>
      <c r="Q47" s="220"/>
      <c r="R47" s="220"/>
      <c r="S47" s="220"/>
      <c r="T47" s="220"/>
      <c r="U47" s="220"/>
      <c r="V47" s="220"/>
      <c r="W47" s="220"/>
      <c r="X47" s="220"/>
      <c r="Y47" s="220"/>
      <c r="Z47" s="220"/>
      <c r="AA47" s="220"/>
      <c r="AB47" s="220"/>
      <c r="AC47" s="220"/>
      <c r="AD47" s="220"/>
      <c r="AE47" s="220"/>
      <c r="AF47" s="220"/>
      <c r="AG47" s="220"/>
      <c r="AH47" s="220"/>
      <c r="AI47" s="220"/>
      <c r="AJ47" s="220"/>
      <c r="AK47" s="220"/>
      <c r="AL47" s="220"/>
      <c r="AM47" s="220"/>
      <c r="AN47" s="220"/>
      <c r="AO47" s="220"/>
      <c r="AP47" s="220"/>
      <c r="AQ47" s="220"/>
      <c r="AR47" s="220"/>
      <c r="AS47" s="220"/>
      <c r="AT47" s="220"/>
      <c r="AU47" s="220"/>
      <c r="AV47" s="220"/>
      <c r="AW47" s="220"/>
      <c r="AX47" s="220"/>
      <c r="AY47" s="220"/>
      <c r="AZ47" s="220"/>
      <c r="BA47" s="220"/>
      <c r="BB47" s="220"/>
      <c r="BC47" s="220"/>
      <c r="BD47" s="220"/>
      <c r="BE47" s="220"/>
      <c r="BF47" s="220"/>
      <c r="BG47" s="220"/>
      <c r="BH47" s="220"/>
      <c r="BI47" s="220"/>
      <c r="BJ47" s="220"/>
      <c r="BK47" s="220"/>
      <c r="BL47" s="220"/>
      <c r="BM47" s="220"/>
      <c r="BN47" s="220"/>
      <c r="BO47" s="220"/>
      <c r="BP47" s="220"/>
      <c r="BQ47" s="220"/>
      <c r="BR47" s="220"/>
      <c r="BS47" s="220"/>
      <c r="BT47" s="220"/>
      <c r="BU47" s="220"/>
      <c r="BV47" s="220"/>
      <c r="BW47" s="220"/>
      <c r="BX47" s="220"/>
      <c r="BY47" s="220"/>
      <c r="BZ47" s="220"/>
      <c r="CA47" s="220"/>
    </row>
    <row r="48" ht="41.25" customHeight="1">
      <c r="A48" s="216"/>
      <c r="B48" s="216"/>
      <c r="C48" s="216"/>
      <c r="D48" s="216"/>
      <c r="E48" s="216"/>
      <c r="F48" s="216"/>
      <c r="G48" s="219" t="str">
        <f t="shared" si="1"/>
        <v/>
      </c>
      <c r="H48" s="220"/>
      <c r="I48" s="220"/>
      <c r="J48" s="220"/>
      <c r="K48" s="220"/>
      <c r="L48" s="220"/>
      <c r="M48" s="220"/>
      <c r="N48" s="220"/>
      <c r="O48" s="220"/>
      <c r="P48" s="220"/>
      <c r="Q48" s="220"/>
      <c r="R48" s="220"/>
      <c r="S48" s="220"/>
      <c r="T48" s="220"/>
      <c r="U48" s="220"/>
      <c r="V48" s="220"/>
      <c r="W48" s="220"/>
      <c r="X48" s="220"/>
      <c r="Y48" s="220"/>
      <c r="Z48" s="220"/>
      <c r="AA48" s="220"/>
      <c r="AB48" s="220"/>
      <c r="AC48" s="220"/>
      <c r="AD48" s="220"/>
      <c r="AE48" s="220"/>
      <c r="AF48" s="220"/>
      <c r="AG48" s="220"/>
      <c r="AH48" s="220"/>
      <c r="AI48" s="220"/>
      <c r="AJ48" s="220"/>
      <c r="AK48" s="220"/>
      <c r="AL48" s="220"/>
      <c r="AM48" s="220"/>
      <c r="AN48" s="220"/>
      <c r="AO48" s="220"/>
      <c r="AP48" s="220"/>
      <c r="AQ48" s="220"/>
      <c r="AR48" s="220"/>
      <c r="AS48" s="220"/>
      <c r="AT48" s="220"/>
      <c r="AU48" s="220"/>
      <c r="AV48" s="220"/>
      <c r="AW48" s="220"/>
      <c r="AX48" s="220"/>
      <c r="AY48" s="220"/>
      <c r="AZ48" s="220"/>
      <c r="BA48" s="220"/>
      <c r="BB48" s="220"/>
      <c r="BC48" s="220"/>
      <c r="BD48" s="220"/>
      <c r="BE48" s="220"/>
      <c r="BF48" s="220"/>
      <c r="BG48" s="220"/>
      <c r="BH48" s="220"/>
      <c r="BI48" s="220"/>
      <c r="BJ48" s="220"/>
      <c r="BK48" s="220"/>
      <c r="BL48" s="220"/>
      <c r="BM48" s="220"/>
      <c r="BN48" s="220"/>
      <c r="BO48" s="220"/>
      <c r="BP48" s="220"/>
      <c r="BQ48" s="220"/>
      <c r="BR48" s="220"/>
      <c r="BS48" s="220"/>
      <c r="BT48" s="220"/>
      <c r="BU48" s="220"/>
      <c r="BV48" s="220"/>
      <c r="BW48" s="220"/>
      <c r="BX48" s="220"/>
      <c r="BY48" s="220"/>
      <c r="BZ48" s="220"/>
      <c r="CA48" s="220"/>
    </row>
    <row r="49" ht="41.25" customHeight="1">
      <c r="A49" s="216"/>
      <c r="B49" s="216"/>
      <c r="C49" s="216"/>
      <c r="D49" s="216"/>
      <c r="E49" s="216"/>
      <c r="F49" s="216"/>
      <c r="G49" s="219" t="str">
        <f t="shared" si="1"/>
        <v/>
      </c>
      <c r="H49" s="220"/>
      <c r="I49" s="220"/>
      <c r="J49" s="220"/>
      <c r="K49" s="220"/>
      <c r="L49" s="220"/>
      <c r="M49" s="220"/>
      <c r="N49" s="220"/>
      <c r="O49" s="220"/>
      <c r="P49" s="220"/>
      <c r="Q49" s="220"/>
      <c r="R49" s="220"/>
      <c r="S49" s="220"/>
      <c r="T49" s="220"/>
      <c r="U49" s="220"/>
      <c r="V49" s="220"/>
      <c r="W49" s="220"/>
      <c r="X49" s="220"/>
      <c r="Y49" s="220"/>
      <c r="Z49" s="220"/>
      <c r="AA49" s="220"/>
      <c r="AB49" s="220"/>
      <c r="AC49" s="220"/>
      <c r="AD49" s="220"/>
      <c r="AE49" s="220"/>
      <c r="AF49" s="220"/>
      <c r="AG49" s="220"/>
      <c r="AH49" s="220"/>
      <c r="AI49" s="220"/>
      <c r="AJ49" s="220"/>
      <c r="AK49" s="220"/>
      <c r="AL49" s="220"/>
      <c r="AM49" s="220"/>
      <c r="AN49" s="220"/>
      <c r="AO49" s="220"/>
      <c r="AP49" s="220"/>
      <c r="AQ49" s="220"/>
      <c r="AR49" s="220"/>
      <c r="AS49" s="220"/>
      <c r="AT49" s="220"/>
      <c r="AU49" s="220"/>
      <c r="AV49" s="220"/>
      <c r="AW49" s="220"/>
      <c r="AX49" s="220"/>
      <c r="AY49" s="220"/>
      <c r="AZ49" s="220"/>
      <c r="BA49" s="220"/>
      <c r="BB49" s="220"/>
      <c r="BC49" s="220"/>
      <c r="BD49" s="220"/>
      <c r="BE49" s="220"/>
      <c r="BF49" s="220"/>
      <c r="BG49" s="220"/>
      <c r="BH49" s="220"/>
      <c r="BI49" s="220"/>
      <c r="BJ49" s="220"/>
      <c r="BK49" s="220"/>
      <c r="BL49" s="220"/>
      <c r="BM49" s="220"/>
      <c r="BN49" s="220"/>
      <c r="BO49" s="220"/>
      <c r="BP49" s="220"/>
      <c r="BQ49" s="220"/>
      <c r="BR49" s="220"/>
      <c r="BS49" s="220"/>
      <c r="BT49" s="220"/>
      <c r="BU49" s="220"/>
      <c r="BV49" s="220"/>
      <c r="BW49" s="220"/>
      <c r="BX49" s="220"/>
      <c r="BY49" s="220"/>
      <c r="BZ49" s="220"/>
      <c r="CA49" s="220"/>
    </row>
    <row r="50" ht="41.25" customHeight="1">
      <c r="A50" s="216"/>
      <c r="B50" s="216"/>
      <c r="C50" s="216"/>
      <c r="D50" s="216"/>
      <c r="E50" s="216"/>
      <c r="F50" s="216"/>
      <c r="G50" s="219" t="str">
        <f t="shared" si="1"/>
        <v/>
      </c>
      <c r="H50" s="220"/>
      <c r="I50" s="220"/>
      <c r="J50" s="220"/>
      <c r="K50" s="220"/>
      <c r="L50" s="220"/>
      <c r="M50" s="220"/>
      <c r="N50" s="220"/>
      <c r="O50" s="220"/>
      <c r="P50" s="220"/>
      <c r="Q50" s="220"/>
      <c r="R50" s="220"/>
      <c r="S50" s="220"/>
      <c r="T50" s="220"/>
      <c r="U50" s="220"/>
      <c r="V50" s="220"/>
      <c r="W50" s="220"/>
      <c r="X50" s="220"/>
      <c r="Y50" s="220"/>
      <c r="Z50" s="220"/>
      <c r="AA50" s="220"/>
      <c r="AB50" s="220"/>
      <c r="AC50" s="220"/>
      <c r="AD50" s="220"/>
      <c r="AE50" s="220"/>
      <c r="AF50" s="220"/>
      <c r="AG50" s="220"/>
      <c r="AH50" s="220"/>
      <c r="AI50" s="220"/>
      <c r="AJ50" s="220"/>
      <c r="AK50" s="220"/>
      <c r="AL50" s="220"/>
      <c r="AM50" s="220"/>
      <c r="AN50" s="220"/>
      <c r="AO50" s="220"/>
      <c r="AP50" s="220"/>
      <c r="AQ50" s="220"/>
      <c r="AR50" s="220"/>
      <c r="AS50" s="220"/>
      <c r="AT50" s="220"/>
      <c r="AU50" s="220"/>
      <c r="AV50" s="220"/>
      <c r="AW50" s="220"/>
      <c r="AX50" s="220"/>
      <c r="AY50" s="220"/>
      <c r="AZ50" s="220"/>
      <c r="BA50" s="220"/>
      <c r="BB50" s="220"/>
      <c r="BC50" s="220"/>
      <c r="BD50" s="220"/>
      <c r="BE50" s="220"/>
      <c r="BF50" s="220"/>
      <c r="BG50" s="220"/>
      <c r="BH50" s="220"/>
      <c r="BI50" s="220"/>
      <c r="BJ50" s="220"/>
      <c r="BK50" s="220"/>
      <c r="BL50" s="220"/>
      <c r="BM50" s="220"/>
      <c r="BN50" s="220"/>
      <c r="BO50" s="220"/>
      <c r="BP50" s="220"/>
      <c r="BQ50" s="220"/>
      <c r="BR50" s="220"/>
      <c r="BS50" s="220"/>
      <c r="BT50" s="220"/>
      <c r="BU50" s="220"/>
      <c r="BV50" s="220"/>
      <c r="BW50" s="220"/>
      <c r="BX50" s="220"/>
      <c r="BY50" s="220"/>
      <c r="BZ50" s="220"/>
      <c r="CA50" s="220"/>
    </row>
    <row r="51" ht="41.25" customHeight="1">
      <c r="A51" s="216"/>
      <c r="B51" s="216"/>
      <c r="C51" s="216"/>
      <c r="D51" s="216"/>
      <c r="E51" s="216"/>
      <c r="F51" s="216"/>
      <c r="G51" s="219" t="str">
        <f t="shared" si="1"/>
        <v/>
      </c>
      <c r="H51" s="220"/>
      <c r="I51" s="220"/>
      <c r="J51" s="220"/>
      <c r="K51" s="220"/>
      <c r="L51" s="220"/>
      <c r="M51" s="220"/>
      <c r="N51" s="220"/>
      <c r="O51" s="220"/>
      <c r="P51" s="220"/>
      <c r="Q51" s="220"/>
      <c r="R51" s="220"/>
      <c r="S51" s="220"/>
      <c r="T51" s="220"/>
      <c r="U51" s="220"/>
      <c r="V51" s="220"/>
      <c r="W51" s="220"/>
      <c r="X51" s="220"/>
      <c r="Y51" s="220"/>
      <c r="Z51" s="220"/>
      <c r="AA51" s="220"/>
      <c r="AB51" s="220"/>
      <c r="AC51" s="220"/>
      <c r="AD51" s="220"/>
      <c r="AE51" s="220"/>
      <c r="AF51" s="220"/>
      <c r="AG51" s="220"/>
      <c r="AH51" s="220"/>
      <c r="AI51" s="220"/>
      <c r="AJ51" s="220"/>
      <c r="AK51" s="220"/>
      <c r="AL51" s="220"/>
      <c r="AM51" s="220"/>
      <c r="AN51" s="220"/>
      <c r="AO51" s="220"/>
      <c r="AP51" s="220"/>
      <c r="AQ51" s="220"/>
      <c r="AR51" s="220"/>
      <c r="AS51" s="220"/>
      <c r="AT51" s="220"/>
      <c r="AU51" s="220"/>
      <c r="AV51" s="220"/>
      <c r="AW51" s="220"/>
      <c r="AX51" s="220"/>
      <c r="AY51" s="220"/>
      <c r="AZ51" s="220"/>
      <c r="BA51" s="220"/>
      <c r="BB51" s="220"/>
      <c r="BC51" s="220"/>
      <c r="BD51" s="220"/>
      <c r="BE51" s="220"/>
      <c r="BF51" s="220"/>
      <c r="BG51" s="220"/>
      <c r="BH51" s="220"/>
      <c r="BI51" s="220"/>
      <c r="BJ51" s="220"/>
      <c r="BK51" s="220"/>
      <c r="BL51" s="220"/>
      <c r="BM51" s="220"/>
      <c r="BN51" s="220"/>
      <c r="BO51" s="220"/>
      <c r="BP51" s="220"/>
      <c r="BQ51" s="220"/>
      <c r="BR51" s="220"/>
      <c r="BS51" s="220"/>
      <c r="BT51" s="220"/>
      <c r="BU51" s="220"/>
      <c r="BV51" s="220"/>
      <c r="BW51" s="220"/>
      <c r="BX51" s="220"/>
      <c r="BY51" s="220"/>
      <c r="BZ51" s="220"/>
      <c r="CA51" s="220"/>
    </row>
    <row r="52" ht="41.25" customHeight="1">
      <c r="A52" s="216"/>
      <c r="B52" s="216"/>
      <c r="C52" s="216"/>
      <c r="D52" s="216"/>
      <c r="E52" s="216"/>
      <c r="F52" s="216"/>
      <c r="G52" s="219" t="str">
        <f t="shared" si="1"/>
        <v/>
      </c>
      <c r="H52" s="220"/>
      <c r="I52" s="220"/>
      <c r="J52" s="220"/>
      <c r="K52" s="220"/>
      <c r="L52" s="220"/>
      <c r="M52" s="220"/>
      <c r="N52" s="220"/>
      <c r="O52" s="220"/>
      <c r="P52" s="220"/>
      <c r="Q52" s="220"/>
      <c r="R52" s="220"/>
      <c r="S52" s="220"/>
      <c r="T52" s="220"/>
      <c r="U52" s="220"/>
      <c r="V52" s="220"/>
      <c r="W52" s="220"/>
      <c r="X52" s="220"/>
      <c r="Y52" s="220"/>
      <c r="Z52" s="220"/>
      <c r="AA52" s="220"/>
      <c r="AB52" s="220"/>
      <c r="AC52" s="220"/>
      <c r="AD52" s="220"/>
      <c r="AE52" s="220"/>
      <c r="AF52" s="220"/>
      <c r="AG52" s="220"/>
      <c r="AH52" s="220"/>
      <c r="AI52" s="220"/>
      <c r="AJ52" s="220"/>
      <c r="AK52" s="220"/>
      <c r="AL52" s="220"/>
      <c r="AM52" s="220"/>
      <c r="AN52" s="220"/>
      <c r="AO52" s="220"/>
      <c r="AP52" s="220"/>
      <c r="AQ52" s="220"/>
      <c r="AR52" s="220"/>
      <c r="AS52" s="220"/>
      <c r="AT52" s="220"/>
      <c r="AU52" s="220"/>
      <c r="AV52" s="220"/>
      <c r="AW52" s="220"/>
      <c r="AX52" s="220"/>
      <c r="AY52" s="220"/>
      <c r="AZ52" s="220"/>
      <c r="BA52" s="220"/>
      <c r="BB52" s="220"/>
      <c r="BC52" s="220"/>
      <c r="BD52" s="220"/>
      <c r="BE52" s="220"/>
      <c r="BF52" s="220"/>
      <c r="BG52" s="220"/>
      <c r="BH52" s="220"/>
      <c r="BI52" s="220"/>
      <c r="BJ52" s="220"/>
      <c r="BK52" s="220"/>
      <c r="BL52" s="220"/>
      <c r="BM52" s="220"/>
      <c r="BN52" s="220"/>
      <c r="BO52" s="220"/>
      <c r="BP52" s="220"/>
      <c r="BQ52" s="220"/>
      <c r="BR52" s="220"/>
      <c r="BS52" s="220"/>
      <c r="BT52" s="220"/>
      <c r="BU52" s="220"/>
      <c r="BV52" s="220"/>
      <c r="BW52" s="220"/>
      <c r="BX52" s="220"/>
      <c r="BY52" s="220"/>
      <c r="BZ52" s="220"/>
      <c r="CA52" s="220"/>
    </row>
    <row r="53" ht="41.25" customHeight="1">
      <c r="A53" s="216"/>
      <c r="B53" s="216"/>
      <c r="C53" s="216"/>
      <c r="D53" s="216"/>
      <c r="E53" s="216"/>
      <c r="F53" s="216"/>
      <c r="G53" s="219" t="str">
        <f t="shared" si="1"/>
        <v/>
      </c>
      <c r="H53" s="220"/>
      <c r="I53" s="220"/>
      <c r="J53" s="220"/>
      <c r="K53" s="220"/>
      <c r="L53" s="220"/>
      <c r="M53" s="220"/>
      <c r="N53" s="220"/>
      <c r="O53" s="220"/>
      <c r="P53" s="220"/>
      <c r="Q53" s="220"/>
      <c r="R53" s="220"/>
      <c r="S53" s="220"/>
      <c r="T53" s="220"/>
      <c r="U53" s="220"/>
      <c r="V53" s="220"/>
      <c r="W53" s="220"/>
      <c r="X53" s="220"/>
      <c r="Y53" s="220"/>
      <c r="Z53" s="220"/>
      <c r="AA53" s="220"/>
      <c r="AB53" s="220"/>
      <c r="AC53" s="220"/>
      <c r="AD53" s="220"/>
      <c r="AE53" s="220"/>
      <c r="AF53" s="220"/>
      <c r="AG53" s="220"/>
      <c r="AH53" s="220"/>
      <c r="AI53" s="220"/>
      <c r="AJ53" s="220"/>
      <c r="AK53" s="220"/>
      <c r="AL53" s="220"/>
      <c r="AM53" s="220"/>
      <c r="AN53" s="220"/>
      <c r="AO53" s="220"/>
      <c r="AP53" s="220"/>
      <c r="AQ53" s="220"/>
      <c r="AR53" s="220"/>
      <c r="AS53" s="220"/>
      <c r="AT53" s="220"/>
      <c r="AU53" s="220"/>
      <c r="AV53" s="220"/>
      <c r="AW53" s="220"/>
      <c r="AX53" s="220"/>
      <c r="AY53" s="220"/>
      <c r="AZ53" s="220"/>
      <c r="BA53" s="220"/>
      <c r="BB53" s="220"/>
      <c r="BC53" s="220"/>
      <c r="BD53" s="220"/>
      <c r="BE53" s="220"/>
      <c r="BF53" s="220"/>
      <c r="BG53" s="220"/>
      <c r="BH53" s="220"/>
      <c r="BI53" s="220"/>
      <c r="BJ53" s="220"/>
      <c r="BK53" s="220"/>
      <c r="BL53" s="220"/>
      <c r="BM53" s="220"/>
      <c r="BN53" s="220"/>
      <c r="BO53" s="220"/>
      <c r="BP53" s="220"/>
      <c r="BQ53" s="220"/>
      <c r="BR53" s="220"/>
      <c r="BS53" s="220"/>
      <c r="BT53" s="220"/>
      <c r="BU53" s="220"/>
      <c r="BV53" s="220"/>
      <c r="BW53" s="220"/>
      <c r="BX53" s="220"/>
      <c r="BY53" s="220"/>
      <c r="BZ53" s="220"/>
      <c r="CA53" s="220"/>
    </row>
    <row r="54" ht="41.25" customHeight="1">
      <c r="A54" s="216"/>
      <c r="B54" s="216"/>
      <c r="C54" s="216"/>
      <c r="D54" s="216"/>
      <c r="E54" s="216"/>
      <c r="F54" s="216"/>
      <c r="G54" s="219" t="str">
        <f t="shared" si="1"/>
        <v/>
      </c>
      <c r="H54" s="220"/>
      <c r="I54" s="220"/>
      <c r="J54" s="220"/>
      <c r="K54" s="220"/>
      <c r="L54" s="220"/>
      <c r="M54" s="220"/>
      <c r="N54" s="220"/>
      <c r="O54" s="220"/>
      <c r="P54" s="220"/>
      <c r="Q54" s="220"/>
      <c r="R54" s="220"/>
      <c r="S54" s="220"/>
      <c r="T54" s="220"/>
      <c r="U54" s="220"/>
      <c r="V54" s="220"/>
      <c r="W54" s="220"/>
      <c r="X54" s="220"/>
      <c r="Y54" s="220"/>
      <c r="Z54" s="220"/>
      <c r="AA54" s="220"/>
      <c r="AB54" s="220"/>
      <c r="AC54" s="220"/>
      <c r="AD54" s="220"/>
      <c r="AE54" s="220"/>
      <c r="AF54" s="220"/>
      <c r="AG54" s="220"/>
      <c r="AH54" s="220"/>
      <c r="AI54" s="220"/>
      <c r="AJ54" s="220"/>
      <c r="AK54" s="220"/>
      <c r="AL54" s="220"/>
      <c r="AM54" s="220"/>
      <c r="AN54" s="220"/>
      <c r="AO54" s="220"/>
      <c r="AP54" s="220"/>
      <c r="AQ54" s="220"/>
      <c r="AR54" s="220"/>
      <c r="AS54" s="220"/>
      <c r="AT54" s="220"/>
      <c r="AU54" s="220"/>
      <c r="AV54" s="220"/>
      <c r="AW54" s="220"/>
      <c r="AX54" s="220"/>
      <c r="AY54" s="220"/>
      <c r="AZ54" s="220"/>
      <c r="BA54" s="220"/>
      <c r="BB54" s="220"/>
      <c r="BC54" s="220"/>
      <c r="BD54" s="220"/>
      <c r="BE54" s="220"/>
      <c r="BF54" s="220"/>
      <c r="BG54" s="220"/>
      <c r="BH54" s="220"/>
      <c r="BI54" s="220"/>
      <c r="BJ54" s="220"/>
      <c r="BK54" s="220"/>
      <c r="BL54" s="220"/>
      <c r="BM54" s="220"/>
      <c r="BN54" s="220"/>
      <c r="BO54" s="220"/>
      <c r="BP54" s="220"/>
      <c r="BQ54" s="220"/>
      <c r="BR54" s="220"/>
      <c r="BS54" s="220"/>
      <c r="BT54" s="220"/>
      <c r="BU54" s="220"/>
      <c r="BV54" s="220"/>
      <c r="BW54" s="220"/>
      <c r="BX54" s="220"/>
      <c r="BY54" s="220"/>
      <c r="BZ54" s="220"/>
      <c r="CA54" s="220"/>
    </row>
    <row r="55" ht="41.25" customHeight="1">
      <c r="A55" s="216"/>
      <c r="B55" s="216"/>
      <c r="C55" s="216"/>
      <c r="D55" s="216"/>
      <c r="E55" s="216"/>
      <c r="F55" s="216"/>
      <c r="G55" s="219" t="str">
        <f t="shared" si="1"/>
        <v/>
      </c>
      <c r="H55" s="220"/>
      <c r="I55" s="220"/>
      <c r="J55" s="220"/>
      <c r="K55" s="220"/>
      <c r="L55" s="220"/>
      <c r="M55" s="220"/>
      <c r="N55" s="220"/>
      <c r="O55" s="220"/>
      <c r="P55" s="220"/>
      <c r="Q55" s="220"/>
      <c r="R55" s="220"/>
      <c r="S55" s="220"/>
      <c r="T55" s="220"/>
      <c r="U55" s="220"/>
      <c r="V55" s="220"/>
      <c r="W55" s="220"/>
      <c r="X55" s="220"/>
      <c r="Y55" s="220"/>
      <c r="Z55" s="220"/>
      <c r="AA55" s="220"/>
      <c r="AB55" s="220"/>
      <c r="AC55" s="220"/>
      <c r="AD55" s="220"/>
      <c r="AE55" s="220"/>
      <c r="AF55" s="220"/>
      <c r="AG55" s="220"/>
      <c r="AH55" s="220"/>
      <c r="AI55" s="220"/>
      <c r="AJ55" s="220"/>
      <c r="AK55" s="220"/>
      <c r="AL55" s="220"/>
      <c r="AM55" s="220"/>
      <c r="AN55" s="220"/>
      <c r="AO55" s="220"/>
      <c r="AP55" s="220"/>
      <c r="AQ55" s="220"/>
      <c r="AR55" s="220"/>
      <c r="AS55" s="220"/>
      <c r="AT55" s="220"/>
      <c r="AU55" s="220"/>
      <c r="AV55" s="220"/>
      <c r="AW55" s="220"/>
      <c r="AX55" s="220"/>
      <c r="AY55" s="220"/>
      <c r="AZ55" s="220"/>
      <c r="BA55" s="220"/>
      <c r="BB55" s="220"/>
      <c r="BC55" s="220"/>
      <c r="BD55" s="220"/>
      <c r="BE55" s="220"/>
      <c r="BF55" s="220"/>
      <c r="BG55" s="220"/>
      <c r="BH55" s="220"/>
      <c r="BI55" s="220"/>
      <c r="BJ55" s="220"/>
      <c r="BK55" s="220"/>
      <c r="BL55" s="220"/>
      <c r="BM55" s="220"/>
      <c r="BN55" s="220"/>
      <c r="BO55" s="220"/>
      <c r="BP55" s="220"/>
      <c r="BQ55" s="220"/>
      <c r="BR55" s="220"/>
      <c r="BS55" s="220"/>
      <c r="BT55" s="220"/>
      <c r="BU55" s="220"/>
      <c r="BV55" s="220"/>
      <c r="BW55" s="220"/>
      <c r="BX55" s="220"/>
      <c r="BY55" s="220"/>
      <c r="BZ55" s="220"/>
      <c r="CA55" s="220"/>
    </row>
    <row r="56" ht="41.25" customHeight="1">
      <c r="A56" s="216"/>
      <c r="B56" s="216"/>
      <c r="C56" s="216"/>
      <c r="D56" s="216"/>
      <c r="E56" s="216"/>
      <c r="F56" s="216"/>
      <c r="G56" s="219" t="str">
        <f t="shared" si="1"/>
        <v/>
      </c>
      <c r="H56" s="220"/>
      <c r="I56" s="220"/>
      <c r="J56" s="220"/>
      <c r="K56" s="220"/>
      <c r="L56" s="220"/>
      <c r="M56" s="220"/>
      <c r="N56" s="220"/>
      <c r="O56" s="220"/>
      <c r="P56" s="220"/>
      <c r="Q56" s="220"/>
      <c r="R56" s="220"/>
      <c r="S56" s="220"/>
      <c r="T56" s="220"/>
      <c r="U56" s="220"/>
      <c r="V56" s="220"/>
      <c r="W56" s="220"/>
      <c r="X56" s="220"/>
      <c r="Y56" s="220"/>
      <c r="Z56" s="220"/>
      <c r="AA56" s="220"/>
      <c r="AB56" s="220"/>
      <c r="AC56" s="220"/>
      <c r="AD56" s="220"/>
      <c r="AE56" s="220"/>
      <c r="AF56" s="220"/>
      <c r="AG56" s="220"/>
      <c r="AH56" s="220"/>
      <c r="AI56" s="220"/>
      <c r="AJ56" s="220"/>
      <c r="AK56" s="220"/>
      <c r="AL56" s="220"/>
      <c r="AM56" s="220"/>
      <c r="AN56" s="220"/>
      <c r="AO56" s="220"/>
      <c r="AP56" s="220"/>
      <c r="AQ56" s="220"/>
      <c r="AR56" s="220"/>
      <c r="AS56" s="220"/>
      <c r="AT56" s="220"/>
      <c r="AU56" s="220"/>
      <c r="AV56" s="220"/>
      <c r="AW56" s="220"/>
      <c r="AX56" s="220"/>
      <c r="AY56" s="220"/>
      <c r="AZ56" s="220"/>
      <c r="BA56" s="220"/>
      <c r="BB56" s="220"/>
      <c r="BC56" s="220"/>
      <c r="BD56" s="220"/>
      <c r="BE56" s="220"/>
      <c r="BF56" s="220"/>
      <c r="BG56" s="220"/>
      <c r="BH56" s="220"/>
      <c r="BI56" s="220"/>
      <c r="BJ56" s="220"/>
      <c r="BK56" s="220"/>
      <c r="BL56" s="220"/>
      <c r="BM56" s="220"/>
      <c r="BN56" s="220"/>
      <c r="BO56" s="220"/>
      <c r="BP56" s="220"/>
      <c r="BQ56" s="220"/>
      <c r="BR56" s="220"/>
      <c r="BS56" s="220"/>
      <c r="BT56" s="220"/>
      <c r="BU56" s="220"/>
      <c r="BV56" s="220"/>
      <c r="BW56" s="220"/>
      <c r="BX56" s="220"/>
      <c r="BY56" s="220"/>
      <c r="BZ56" s="220"/>
      <c r="CA56" s="220"/>
    </row>
    <row r="57" ht="41.25" customHeight="1">
      <c r="A57" s="216"/>
      <c r="B57" s="216"/>
      <c r="C57" s="216"/>
      <c r="D57" s="216"/>
      <c r="E57" s="216"/>
      <c r="F57" s="216"/>
      <c r="G57" s="219" t="str">
        <f t="shared" si="1"/>
        <v/>
      </c>
      <c r="H57" s="220"/>
      <c r="I57" s="220"/>
      <c r="J57" s="220"/>
      <c r="K57" s="220"/>
      <c r="L57" s="220"/>
      <c r="M57" s="220"/>
      <c r="N57" s="220"/>
      <c r="O57" s="220"/>
      <c r="P57" s="220"/>
      <c r="Q57" s="220"/>
      <c r="R57" s="220"/>
      <c r="S57" s="220"/>
      <c r="T57" s="220"/>
      <c r="U57" s="220"/>
      <c r="V57" s="220"/>
      <c r="W57" s="220"/>
      <c r="X57" s="220"/>
      <c r="Y57" s="220"/>
      <c r="Z57" s="220"/>
      <c r="AA57" s="220"/>
      <c r="AB57" s="220"/>
      <c r="AC57" s="220"/>
      <c r="AD57" s="220"/>
      <c r="AE57" s="220"/>
      <c r="AF57" s="220"/>
      <c r="AG57" s="220"/>
      <c r="AH57" s="220"/>
      <c r="AI57" s="220"/>
      <c r="AJ57" s="220"/>
      <c r="AK57" s="220"/>
      <c r="AL57" s="220"/>
      <c r="AM57" s="220"/>
      <c r="AN57" s="220"/>
      <c r="AO57" s="220"/>
      <c r="AP57" s="220"/>
      <c r="AQ57" s="220"/>
      <c r="AR57" s="220"/>
      <c r="AS57" s="220"/>
      <c r="AT57" s="220"/>
      <c r="AU57" s="220"/>
      <c r="AV57" s="220"/>
      <c r="AW57" s="220"/>
      <c r="AX57" s="220"/>
      <c r="AY57" s="220"/>
      <c r="AZ57" s="220"/>
      <c r="BA57" s="220"/>
      <c r="BB57" s="220"/>
      <c r="BC57" s="220"/>
      <c r="BD57" s="220"/>
      <c r="BE57" s="220"/>
      <c r="BF57" s="220"/>
      <c r="BG57" s="220"/>
      <c r="BH57" s="220"/>
      <c r="BI57" s="220"/>
      <c r="BJ57" s="220"/>
      <c r="BK57" s="220"/>
      <c r="BL57" s="220"/>
      <c r="BM57" s="220"/>
      <c r="BN57" s="220"/>
      <c r="BO57" s="220"/>
      <c r="BP57" s="220"/>
      <c r="BQ57" s="220"/>
      <c r="BR57" s="220"/>
      <c r="BS57" s="220"/>
      <c r="BT57" s="220"/>
      <c r="BU57" s="220"/>
      <c r="BV57" s="220"/>
      <c r="BW57" s="220"/>
      <c r="BX57" s="220"/>
      <c r="BY57" s="220"/>
      <c r="BZ57" s="220"/>
      <c r="CA57" s="220"/>
    </row>
    <row r="58" ht="41.25" customHeight="1">
      <c r="A58" s="216"/>
      <c r="B58" s="216"/>
      <c r="C58" s="216"/>
      <c r="D58" s="216"/>
      <c r="E58" s="216"/>
      <c r="F58" s="216"/>
      <c r="G58" s="219" t="str">
        <f t="shared" si="1"/>
        <v/>
      </c>
      <c r="H58" s="220"/>
      <c r="I58" s="220"/>
      <c r="J58" s="220"/>
      <c r="K58" s="220"/>
      <c r="L58" s="220"/>
      <c r="M58" s="220"/>
      <c r="N58" s="220"/>
      <c r="O58" s="220"/>
      <c r="P58" s="220"/>
      <c r="Q58" s="220"/>
      <c r="R58" s="220"/>
      <c r="S58" s="220"/>
      <c r="T58" s="220"/>
      <c r="U58" s="220"/>
      <c r="V58" s="220"/>
      <c r="W58" s="220"/>
      <c r="X58" s="220"/>
      <c r="Y58" s="220"/>
      <c r="Z58" s="220"/>
      <c r="AA58" s="220"/>
      <c r="AB58" s="220"/>
      <c r="AC58" s="220"/>
      <c r="AD58" s="220"/>
      <c r="AE58" s="220"/>
      <c r="AF58" s="220"/>
      <c r="AG58" s="220"/>
      <c r="AH58" s="220"/>
      <c r="AI58" s="220"/>
      <c r="AJ58" s="220"/>
      <c r="AK58" s="220"/>
      <c r="AL58" s="220"/>
      <c r="AM58" s="220"/>
      <c r="AN58" s="220"/>
      <c r="AO58" s="220"/>
      <c r="AP58" s="220"/>
      <c r="AQ58" s="220"/>
      <c r="AR58" s="220"/>
      <c r="AS58" s="220"/>
      <c r="AT58" s="220"/>
      <c r="AU58" s="220"/>
      <c r="AV58" s="220"/>
      <c r="AW58" s="220"/>
      <c r="AX58" s="220"/>
      <c r="AY58" s="220"/>
      <c r="AZ58" s="220"/>
      <c r="BA58" s="220"/>
      <c r="BB58" s="220"/>
      <c r="BC58" s="220"/>
      <c r="BD58" s="220"/>
      <c r="BE58" s="220"/>
      <c r="BF58" s="220"/>
      <c r="BG58" s="220"/>
      <c r="BH58" s="220"/>
      <c r="BI58" s="220"/>
      <c r="BJ58" s="220"/>
      <c r="BK58" s="220"/>
      <c r="BL58" s="220"/>
      <c r="BM58" s="220"/>
      <c r="BN58" s="220"/>
      <c r="BO58" s="220"/>
      <c r="BP58" s="220"/>
      <c r="BQ58" s="220"/>
      <c r="BR58" s="220"/>
      <c r="BS58" s="220"/>
      <c r="BT58" s="220"/>
      <c r="BU58" s="220"/>
      <c r="BV58" s="220"/>
      <c r="BW58" s="220"/>
      <c r="BX58" s="220"/>
      <c r="BY58" s="220"/>
      <c r="BZ58" s="220"/>
      <c r="CA58" s="220"/>
    </row>
    <row r="59" ht="41.25" customHeight="1">
      <c r="A59" s="216"/>
      <c r="B59" s="216"/>
      <c r="C59" s="216"/>
      <c r="D59" s="216"/>
      <c r="E59" s="216"/>
      <c r="F59" s="216"/>
      <c r="G59" s="219" t="str">
        <f t="shared" si="1"/>
        <v/>
      </c>
      <c r="H59" s="220"/>
      <c r="I59" s="220"/>
      <c r="J59" s="220"/>
      <c r="K59" s="220"/>
      <c r="L59" s="220"/>
      <c r="M59" s="220"/>
      <c r="N59" s="220"/>
      <c r="O59" s="220"/>
      <c r="P59" s="220"/>
      <c r="Q59" s="220"/>
      <c r="R59" s="220"/>
      <c r="S59" s="220"/>
      <c r="T59" s="220"/>
      <c r="U59" s="220"/>
      <c r="V59" s="220"/>
      <c r="W59" s="220"/>
      <c r="X59" s="220"/>
      <c r="Y59" s="220"/>
      <c r="Z59" s="220"/>
      <c r="AA59" s="220"/>
      <c r="AB59" s="220"/>
      <c r="AC59" s="220"/>
      <c r="AD59" s="220"/>
      <c r="AE59" s="220"/>
      <c r="AF59" s="220"/>
      <c r="AG59" s="220"/>
      <c r="AH59" s="220"/>
      <c r="AI59" s="220"/>
      <c r="AJ59" s="220"/>
      <c r="AK59" s="220"/>
      <c r="AL59" s="220"/>
      <c r="AM59" s="220"/>
      <c r="AN59" s="220"/>
      <c r="AO59" s="220"/>
      <c r="AP59" s="220"/>
      <c r="AQ59" s="220"/>
      <c r="AR59" s="220"/>
      <c r="AS59" s="220"/>
      <c r="AT59" s="220"/>
      <c r="AU59" s="220"/>
      <c r="AV59" s="220"/>
      <c r="AW59" s="220"/>
      <c r="AX59" s="220"/>
      <c r="AY59" s="220"/>
      <c r="AZ59" s="220"/>
      <c r="BA59" s="220"/>
      <c r="BB59" s="220"/>
      <c r="BC59" s="220"/>
      <c r="BD59" s="220"/>
      <c r="BE59" s="220"/>
      <c r="BF59" s="220"/>
      <c r="BG59" s="220"/>
      <c r="BH59" s="220"/>
      <c r="BI59" s="220"/>
      <c r="BJ59" s="220"/>
      <c r="BK59" s="220"/>
      <c r="BL59" s="220"/>
      <c r="BM59" s="220"/>
      <c r="BN59" s="220"/>
      <c r="BO59" s="220"/>
      <c r="BP59" s="220"/>
      <c r="BQ59" s="220"/>
      <c r="BR59" s="220"/>
      <c r="BS59" s="220"/>
      <c r="BT59" s="220"/>
      <c r="BU59" s="220"/>
      <c r="BV59" s="220"/>
      <c r="BW59" s="220"/>
      <c r="BX59" s="220"/>
      <c r="BY59" s="220"/>
      <c r="BZ59" s="220"/>
      <c r="CA59" s="220"/>
    </row>
    <row r="60" ht="41.25" customHeight="1">
      <c r="A60" s="216"/>
      <c r="B60" s="216"/>
      <c r="C60" s="216"/>
      <c r="D60" s="216"/>
      <c r="E60" s="216"/>
      <c r="F60" s="216"/>
      <c r="G60" s="219" t="str">
        <f t="shared" si="1"/>
        <v/>
      </c>
      <c r="H60" s="220"/>
      <c r="I60" s="220"/>
      <c r="J60" s="220"/>
      <c r="K60" s="220"/>
      <c r="L60" s="220"/>
      <c r="M60" s="220"/>
      <c r="N60" s="220"/>
      <c r="O60" s="220"/>
      <c r="P60" s="220"/>
      <c r="Q60" s="220"/>
      <c r="R60" s="220"/>
      <c r="S60" s="220"/>
      <c r="T60" s="220"/>
      <c r="U60" s="220"/>
      <c r="V60" s="220"/>
      <c r="W60" s="220"/>
      <c r="X60" s="220"/>
      <c r="Y60" s="220"/>
      <c r="Z60" s="220"/>
      <c r="AA60" s="220"/>
      <c r="AB60" s="220"/>
      <c r="AC60" s="220"/>
      <c r="AD60" s="220"/>
      <c r="AE60" s="220"/>
      <c r="AF60" s="220"/>
      <c r="AG60" s="220"/>
      <c r="AH60" s="220"/>
      <c r="AI60" s="220"/>
      <c r="AJ60" s="220"/>
      <c r="AK60" s="220"/>
      <c r="AL60" s="220"/>
      <c r="AM60" s="220"/>
      <c r="AN60" s="220"/>
      <c r="AO60" s="220"/>
      <c r="AP60" s="220"/>
      <c r="AQ60" s="220"/>
      <c r="AR60" s="220"/>
      <c r="AS60" s="220"/>
      <c r="AT60" s="220"/>
      <c r="AU60" s="220"/>
      <c r="AV60" s="220"/>
      <c r="AW60" s="220"/>
      <c r="AX60" s="220"/>
      <c r="AY60" s="220"/>
      <c r="AZ60" s="220"/>
      <c r="BA60" s="220"/>
      <c r="BB60" s="220"/>
      <c r="BC60" s="220"/>
      <c r="BD60" s="220"/>
      <c r="BE60" s="220"/>
      <c r="BF60" s="220"/>
      <c r="BG60" s="220"/>
      <c r="BH60" s="220"/>
      <c r="BI60" s="220"/>
      <c r="BJ60" s="220"/>
      <c r="BK60" s="220"/>
      <c r="BL60" s="220"/>
      <c r="BM60" s="220"/>
      <c r="BN60" s="220"/>
      <c r="BO60" s="220"/>
      <c r="BP60" s="220"/>
      <c r="BQ60" s="220"/>
      <c r="BR60" s="220"/>
      <c r="BS60" s="220"/>
      <c r="BT60" s="220"/>
      <c r="BU60" s="220"/>
      <c r="BV60" s="220"/>
      <c r="BW60" s="220"/>
      <c r="BX60" s="220"/>
      <c r="BY60" s="220"/>
      <c r="BZ60" s="220"/>
      <c r="CA60" s="220"/>
    </row>
    <row r="61" ht="41.25" customHeight="1">
      <c r="A61" s="216"/>
      <c r="B61" s="216"/>
      <c r="C61" s="216"/>
      <c r="D61" s="216"/>
      <c r="E61" s="216"/>
      <c r="F61" s="216"/>
      <c r="G61" s="219" t="str">
        <f t="shared" si="1"/>
        <v/>
      </c>
      <c r="H61" s="220"/>
      <c r="I61" s="220"/>
      <c r="J61" s="220"/>
      <c r="K61" s="220"/>
      <c r="L61" s="220"/>
      <c r="M61" s="220"/>
      <c r="N61" s="220"/>
      <c r="O61" s="220"/>
      <c r="P61" s="220"/>
      <c r="Q61" s="220"/>
      <c r="R61" s="220"/>
      <c r="S61" s="220"/>
      <c r="T61" s="220"/>
      <c r="U61" s="220"/>
      <c r="V61" s="220"/>
      <c r="W61" s="220"/>
      <c r="X61" s="220"/>
      <c r="Y61" s="220"/>
      <c r="Z61" s="220"/>
      <c r="AA61" s="220"/>
      <c r="AB61" s="220"/>
      <c r="AC61" s="220"/>
      <c r="AD61" s="220"/>
      <c r="AE61" s="220"/>
      <c r="AF61" s="220"/>
      <c r="AG61" s="220"/>
      <c r="AH61" s="220"/>
      <c r="AI61" s="220"/>
      <c r="AJ61" s="220"/>
      <c r="AK61" s="220"/>
      <c r="AL61" s="220"/>
      <c r="AM61" s="220"/>
      <c r="AN61" s="220"/>
      <c r="AO61" s="220"/>
      <c r="AP61" s="220"/>
      <c r="AQ61" s="220"/>
      <c r="AR61" s="220"/>
      <c r="AS61" s="220"/>
      <c r="AT61" s="220"/>
      <c r="AU61" s="220"/>
      <c r="AV61" s="220"/>
      <c r="AW61" s="220"/>
      <c r="AX61" s="220"/>
      <c r="AY61" s="220"/>
      <c r="AZ61" s="220"/>
      <c r="BA61" s="220"/>
      <c r="BB61" s="220"/>
      <c r="BC61" s="220"/>
      <c r="BD61" s="220"/>
      <c r="BE61" s="220"/>
      <c r="BF61" s="220"/>
      <c r="BG61" s="220"/>
      <c r="BH61" s="220"/>
      <c r="BI61" s="220"/>
      <c r="BJ61" s="220"/>
      <c r="BK61" s="220"/>
      <c r="BL61" s="220"/>
      <c r="BM61" s="220"/>
      <c r="BN61" s="220"/>
      <c r="BO61" s="220"/>
      <c r="BP61" s="220"/>
      <c r="BQ61" s="220"/>
      <c r="BR61" s="220"/>
      <c r="BS61" s="220"/>
      <c r="BT61" s="220"/>
      <c r="BU61" s="220"/>
      <c r="BV61" s="220"/>
      <c r="BW61" s="220"/>
      <c r="BX61" s="220"/>
      <c r="BY61" s="220"/>
      <c r="BZ61" s="220"/>
      <c r="CA61" s="220"/>
    </row>
    <row r="62" ht="41.25" customHeight="1">
      <c r="A62" s="216"/>
      <c r="B62" s="216"/>
      <c r="C62" s="216"/>
      <c r="D62" s="216"/>
      <c r="E62" s="216"/>
      <c r="F62" s="216"/>
      <c r="G62" s="219" t="str">
        <f t="shared" si="1"/>
        <v/>
      </c>
      <c r="H62" s="220"/>
      <c r="I62" s="220"/>
      <c r="J62" s="220"/>
      <c r="K62" s="220"/>
      <c r="L62" s="220"/>
      <c r="M62" s="220"/>
      <c r="N62" s="220"/>
      <c r="O62" s="220"/>
      <c r="P62" s="220"/>
      <c r="Q62" s="220"/>
      <c r="R62" s="220"/>
      <c r="S62" s="220"/>
      <c r="T62" s="220"/>
      <c r="U62" s="220"/>
      <c r="V62" s="220"/>
      <c r="W62" s="220"/>
      <c r="X62" s="220"/>
      <c r="Y62" s="220"/>
      <c r="Z62" s="220"/>
      <c r="AA62" s="220"/>
      <c r="AB62" s="220"/>
      <c r="AC62" s="220"/>
      <c r="AD62" s="220"/>
      <c r="AE62" s="220"/>
      <c r="AF62" s="220"/>
      <c r="AG62" s="220"/>
      <c r="AH62" s="220"/>
      <c r="AI62" s="220"/>
      <c r="AJ62" s="220"/>
      <c r="AK62" s="220"/>
      <c r="AL62" s="220"/>
      <c r="AM62" s="220"/>
      <c r="AN62" s="220"/>
      <c r="AO62" s="220"/>
      <c r="AP62" s="220"/>
      <c r="AQ62" s="220"/>
      <c r="AR62" s="220"/>
      <c r="AS62" s="220"/>
      <c r="AT62" s="220"/>
      <c r="AU62" s="220"/>
      <c r="AV62" s="220"/>
      <c r="AW62" s="220"/>
      <c r="AX62" s="220"/>
      <c r="AY62" s="220"/>
      <c r="AZ62" s="220"/>
      <c r="BA62" s="220"/>
      <c r="BB62" s="220"/>
      <c r="BC62" s="220"/>
      <c r="BD62" s="220"/>
      <c r="BE62" s="220"/>
      <c r="BF62" s="220"/>
      <c r="BG62" s="220"/>
      <c r="BH62" s="220"/>
      <c r="BI62" s="220"/>
      <c r="BJ62" s="220"/>
      <c r="BK62" s="220"/>
      <c r="BL62" s="220"/>
      <c r="BM62" s="220"/>
      <c r="BN62" s="220"/>
      <c r="BO62" s="220"/>
      <c r="BP62" s="220"/>
      <c r="BQ62" s="220"/>
      <c r="BR62" s="220"/>
      <c r="BS62" s="220"/>
      <c r="BT62" s="220"/>
      <c r="BU62" s="220"/>
      <c r="BV62" s="220"/>
      <c r="BW62" s="220"/>
      <c r="BX62" s="220"/>
      <c r="BY62" s="220"/>
      <c r="BZ62" s="220"/>
      <c r="CA62" s="220"/>
    </row>
    <row r="63" ht="41.25" customHeight="1">
      <c r="A63" s="216"/>
      <c r="B63" s="216"/>
      <c r="C63" s="216"/>
      <c r="D63" s="216"/>
      <c r="E63" s="216"/>
      <c r="F63" s="216"/>
      <c r="G63" s="219" t="str">
        <f t="shared" si="1"/>
        <v/>
      </c>
      <c r="H63" s="220"/>
      <c r="I63" s="220"/>
      <c r="J63" s="220"/>
      <c r="K63" s="220"/>
      <c r="L63" s="220"/>
      <c r="M63" s="220"/>
      <c r="N63" s="220"/>
      <c r="O63" s="220"/>
      <c r="P63" s="220"/>
      <c r="Q63" s="220"/>
      <c r="R63" s="220"/>
      <c r="S63" s="220"/>
      <c r="T63" s="220"/>
      <c r="U63" s="220"/>
      <c r="V63" s="220"/>
      <c r="W63" s="220"/>
      <c r="X63" s="220"/>
      <c r="Y63" s="220"/>
      <c r="Z63" s="220"/>
      <c r="AA63" s="220"/>
      <c r="AB63" s="220"/>
      <c r="AC63" s="220"/>
      <c r="AD63" s="220"/>
      <c r="AE63" s="220"/>
      <c r="AF63" s="220"/>
      <c r="AG63" s="220"/>
      <c r="AH63" s="220"/>
      <c r="AI63" s="220"/>
      <c r="AJ63" s="220"/>
      <c r="AK63" s="220"/>
      <c r="AL63" s="220"/>
      <c r="AM63" s="220"/>
      <c r="AN63" s="220"/>
      <c r="AO63" s="220"/>
      <c r="AP63" s="220"/>
      <c r="AQ63" s="220"/>
      <c r="AR63" s="220"/>
      <c r="AS63" s="220"/>
      <c r="AT63" s="220"/>
      <c r="AU63" s="220"/>
      <c r="AV63" s="220"/>
      <c r="AW63" s="220"/>
      <c r="AX63" s="220"/>
      <c r="AY63" s="220"/>
      <c r="AZ63" s="220"/>
      <c r="BA63" s="220"/>
      <c r="BB63" s="220"/>
      <c r="BC63" s="220"/>
      <c r="BD63" s="220"/>
      <c r="BE63" s="220"/>
      <c r="BF63" s="220"/>
      <c r="BG63" s="220"/>
      <c r="BH63" s="220"/>
      <c r="BI63" s="220"/>
      <c r="BJ63" s="220"/>
      <c r="BK63" s="220"/>
      <c r="BL63" s="220"/>
      <c r="BM63" s="220"/>
      <c r="BN63" s="220"/>
      <c r="BO63" s="220"/>
      <c r="BP63" s="220"/>
      <c r="BQ63" s="220"/>
      <c r="BR63" s="220"/>
      <c r="BS63" s="220"/>
      <c r="BT63" s="220"/>
      <c r="BU63" s="220"/>
      <c r="BV63" s="220"/>
      <c r="BW63" s="220"/>
      <c r="BX63" s="220"/>
      <c r="BY63" s="220"/>
      <c r="BZ63" s="220"/>
      <c r="CA63" s="220"/>
    </row>
    <row r="64" ht="41.25" customHeight="1">
      <c r="A64" s="216"/>
      <c r="B64" s="216"/>
      <c r="C64" s="216"/>
      <c r="D64" s="216"/>
      <c r="E64" s="216"/>
      <c r="F64" s="216"/>
      <c r="G64" s="219" t="str">
        <f t="shared" si="1"/>
        <v/>
      </c>
      <c r="H64" s="220"/>
      <c r="I64" s="220"/>
      <c r="J64" s="220"/>
      <c r="K64" s="220"/>
      <c r="L64" s="220"/>
      <c r="M64" s="220"/>
      <c r="N64" s="220"/>
      <c r="O64" s="220"/>
      <c r="P64" s="220"/>
      <c r="Q64" s="220"/>
      <c r="R64" s="220"/>
      <c r="S64" s="220"/>
      <c r="T64" s="220"/>
      <c r="U64" s="220"/>
      <c r="V64" s="220"/>
      <c r="W64" s="220"/>
      <c r="X64" s="220"/>
      <c r="Y64" s="220"/>
      <c r="Z64" s="220"/>
      <c r="AA64" s="220"/>
      <c r="AB64" s="220"/>
      <c r="AC64" s="220"/>
      <c r="AD64" s="220"/>
      <c r="AE64" s="220"/>
      <c r="AF64" s="220"/>
      <c r="AG64" s="220"/>
      <c r="AH64" s="220"/>
      <c r="AI64" s="220"/>
      <c r="AJ64" s="220"/>
      <c r="AK64" s="220"/>
      <c r="AL64" s="220"/>
      <c r="AM64" s="220"/>
      <c r="AN64" s="220"/>
      <c r="AO64" s="220"/>
      <c r="AP64" s="220"/>
      <c r="AQ64" s="220"/>
      <c r="AR64" s="220"/>
      <c r="AS64" s="220"/>
      <c r="AT64" s="220"/>
      <c r="AU64" s="220"/>
      <c r="AV64" s="220"/>
      <c r="AW64" s="220"/>
      <c r="AX64" s="220"/>
      <c r="AY64" s="220"/>
      <c r="AZ64" s="220"/>
      <c r="BA64" s="220"/>
      <c r="BB64" s="220"/>
      <c r="BC64" s="220"/>
      <c r="BD64" s="220"/>
      <c r="BE64" s="220"/>
      <c r="BF64" s="220"/>
      <c r="BG64" s="220"/>
      <c r="BH64" s="220"/>
      <c r="BI64" s="220"/>
      <c r="BJ64" s="220"/>
      <c r="BK64" s="220"/>
      <c r="BL64" s="220"/>
      <c r="BM64" s="220"/>
      <c r="BN64" s="220"/>
      <c r="BO64" s="220"/>
      <c r="BP64" s="220"/>
      <c r="BQ64" s="220"/>
      <c r="BR64" s="220"/>
      <c r="BS64" s="220"/>
      <c r="BT64" s="220"/>
      <c r="BU64" s="220"/>
      <c r="BV64" s="220"/>
      <c r="BW64" s="220"/>
      <c r="BX64" s="220"/>
      <c r="BY64" s="220"/>
      <c r="BZ64" s="220"/>
      <c r="CA64" s="220"/>
    </row>
    <row r="65" ht="41.25" customHeight="1">
      <c r="A65" s="216"/>
      <c r="B65" s="216"/>
      <c r="C65" s="216"/>
      <c r="D65" s="216"/>
      <c r="E65" s="216"/>
      <c r="F65" s="216"/>
      <c r="G65" s="219" t="str">
        <f t="shared" si="1"/>
        <v/>
      </c>
      <c r="H65" s="220"/>
      <c r="I65" s="220"/>
      <c r="J65" s="220"/>
      <c r="K65" s="220"/>
      <c r="L65" s="220"/>
      <c r="M65" s="220"/>
      <c r="N65" s="220"/>
      <c r="O65" s="220"/>
      <c r="P65" s="220"/>
      <c r="Q65" s="220"/>
      <c r="R65" s="220"/>
      <c r="S65" s="220"/>
      <c r="T65" s="220"/>
      <c r="U65" s="220"/>
      <c r="V65" s="220"/>
      <c r="W65" s="220"/>
      <c r="X65" s="220"/>
      <c r="Y65" s="220"/>
      <c r="Z65" s="220"/>
      <c r="AA65" s="220"/>
      <c r="AB65" s="220"/>
      <c r="AC65" s="220"/>
      <c r="AD65" s="220"/>
      <c r="AE65" s="220"/>
      <c r="AF65" s="220"/>
      <c r="AG65" s="220"/>
      <c r="AH65" s="220"/>
      <c r="AI65" s="220"/>
      <c r="AJ65" s="220"/>
      <c r="AK65" s="220"/>
      <c r="AL65" s="220"/>
      <c r="AM65" s="220"/>
      <c r="AN65" s="220"/>
      <c r="AO65" s="220"/>
      <c r="AP65" s="220"/>
      <c r="AQ65" s="220"/>
      <c r="AR65" s="220"/>
      <c r="AS65" s="220"/>
      <c r="AT65" s="220"/>
      <c r="AU65" s="220"/>
      <c r="AV65" s="220"/>
      <c r="AW65" s="220"/>
      <c r="AX65" s="220"/>
      <c r="AY65" s="220"/>
      <c r="AZ65" s="220"/>
      <c r="BA65" s="220"/>
      <c r="BB65" s="220"/>
      <c r="BC65" s="220"/>
      <c r="BD65" s="220"/>
      <c r="BE65" s="220"/>
      <c r="BF65" s="220"/>
      <c r="BG65" s="220"/>
      <c r="BH65" s="220"/>
      <c r="BI65" s="220"/>
      <c r="BJ65" s="220"/>
      <c r="BK65" s="220"/>
      <c r="BL65" s="220"/>
      <c r="BM65" s="220"/>
      <c r="BN65" s="220"/>
      <c r="BO65" s="220"/>
      <c r="BP65" s="220"/>
      <c r="BQ65" s="220"/>
      <c r="BR65" s="220"/>
      <c r="BS65" s="220"/>
      <c r="BT65" s="220"/>
      <c r="BU65" s="220"/>
      <c r="BV65" s="220"/>
      <c r="BW65" s="220"/>
      <c r="BX65" s="220"/>
      <c r="BY65" s="220"/>
      <c r="BZ65" s="220"/>
      <c r="CA65" s="220"/>
    </row>
    <row r="66" ht="41.25" customHeight="1">
      <c r="A66" s="216"/>
      <c r="B66" s="216"/>
      <c r="C66" s="216"/>
      <c r="D66" s="216"/>
      <c r="E66" s="216"/>
      <c r="F66" s="216"/>
      <c r="G66" s="219" t="str">
        <f t="shared" si="1"/>
        <v/>
      </c>
      <c r="H66" s="220"/>
      <c r="I66" s="220"/>
      <c r="J66" s="220"/>
      <c r="K66" s="220"/>
      <c r="L66" s="220"/>
      <c r="M66" s="220"/>
      <c r="N66" s="220"/>
      <c r="O66" s="220"/>
      <c r="P66" s="220"/>
      <c r="Q66" s="220"/>
      <c r="R66" s="220"/>
      <c r="S66" s="220"/>
      <c r="T66" s="220"/>
      <c r="U66" s="220"/>
      <c r="V66" s="220"/>
      <c r="W66" s="220"/>
      <c r="X66" s="220"/>
      <c r="Y66" s="220"/>
      <c r="Z66" s="220"/>
      <c r="AA66" s="220"/>
      <c r="AB66" s="220"/>
      <c r="AC66" s="220"/>
      <c r="AD66" s="220"/>
      <c r="AE66" s="220"/>
      <c r="AF66" s="220"/>
      <c r="AG66" s="220"/>
      <c r="AH66" s="220"/>
      <c r="AI66" s="220"/>
      <c r="AJ66" s="220"/>
      <c r="AK66" s="220"/>
      <c r="AL66" s="220"/>
      <c r="AM66" s="220"/>
      <c r="AN66" s="220"/>
      <c r="AO66" s="220"/>
      <c r="AP66" s="220"/>
      <c r="AQ66" s="220"/>
      <c r="AR66" s="220"/>
      <c r="AS66" s="220"/>
      <c r="AT66" s="220"/>
      <c r="AU66" s="220"/>
      <c r="AV66" s="220"/>
      <c r="AW66" s="220"/>
      <c r="AX66" s="220"/>
      <c r="AY66" s="220"/>
      <c r="AZ66" s="220"/>
      <c r="BA66" s="220"/>
      <c r="BB66" s="220"/>
      <c r="BC66" s="220"/>
      <c r="BD66" s="220"/>
      <c r="BE66" s="220"/>
      <c r="BF66" s="220"/>
      <c r="BG66" s="220"/>
      <c r="BH66" s="220"/>
      <c r="BI66" s="220"/>
      <c r="BJ66" s="220"/>
      <c r="BK66" s="220"/>
      <c r="BL66" s="220"/>
      <c r="BM66" s="220"/>
      <c r="BN66" s="220"/>
      <c r="BO66" s="220"/>
      <c r="BP66" s="220"/>
      <c r="BQ66" s="220"/>
      <c r="BR66" s="220"/>
      <c r="BS66" s="220"/>
      <c r="BT66" s="220"/>
      <c r="BU66" s="220"/>
      <c r="BV66" s="220"/>
      <c r="BW66" s="220"/>
      <c r="BX66" s="220"/>
      <c r="BY66" s="220"/>
      <c r="BZ66" s="220"/>
      <c r="CA66" s="220"/>
    </row>
    <row r="67" ht="41.25" customHeight="1">
      <c r="A67" s="216"/>
      <c r="B67" s="216"/>
      <c r="C67" s="216"/>
      <c r="D67" s="216"/>
      <c r="E67" s="216"/>
      <c r="F67" s="216"/>
      <c r="G67" s="219" t="str">
        <f t="shared" si="1"/>
        <v/>
      </c>
      <c r="H67" s="220"/>
      <c r="I67" s="220"/>
      <c r="J67" s="220"/>
      <c r="K67" s="220"/>
      <c r="L67" s="220"/>
      <c r="M67" s="220"/>
      <c r="N67" s="220"/>
      <c r="O67" s="220"/>
      <c r="P67" s="220"/>
      <c r="Q67" s="220"/>
      <c r="R67" s="220"/>
      <c r="S67" s="220"/>
      <c r="T67" s="220"/>
      <c r="U67" s="220"/>
      <c r="V67" s="220"/>
      <c r="W67" s="220"/>
      <c r="X67" s="220"/>
      <c r="Y67" s="220"/>
      <c r="Z67" s="220"/>
      <c r="AA67" s="220"/>
      <c r="AB67" s="220"/>
      <c r="AC67" s="220"/>
      <c r="AD67" s="220"/>
      <c r="AE67" s="220"/>
      <c r="AF67" s="220"/>
      <c r="AG67" s="220"/>
      <c r="AH67" s="220"/>
      <c r="AI67" s="220"/>
      <c r="AJ67" s="220"/>
      <c r="AK67" s="220"/>
      <c r="AL67" s="220"/>
      <c r="AM67" s="220"/>
      <c r="AN67" s="220"/>
      <c r="AO67" s="220"/>
      <c r="AP67" s="220"/>
      <c r="AQ67" s="220"/>
      <c r="AR67" s="220"/>
      <c r="AS67" s="220"/>
      <c r="AT67" s="220"/>
      <c r="AU67" s="220"/>
      <c r="AV67" s="220"/>
      <c r="AW67" s="220"/>
      <c r="AX67" s="220"/>
      <c r="AY67" s="220"/>
      <c r="AZ67" s="220"/>
      <c r="BA67" s="220"/>
      <c r="BB67" s="220"/>
      <c r="BC67" s="220"/>
      <c r="BD67" s="220"/>
      <c r="BE67" s="220"/>
      <c r="BF67" s="220"/>
      <c r="BG67" s="220"/>
      <c r="BH67" s="220"/>
      <c r="BI67" s="220"/>
      <c r="BJ67" s="220"/>
      <c r="BK67" s="220"/>
      <c r="BL67" s="220"/>
      <c r="BM67" s="220"/>
      <c r="BN67" s="220"/>
      <c r="BO67" s="220"/>
      <c r="BP67" s="220"/>
      <c r="BQ67" s="220"/>
      <c r="BR67" s="220"/>
      <c r="BS67" s="220"/>
      <c r="BT67" s="220"/>
      <c r="BU67" s="220"/>
      <c r="BV67" s="220"/>
      <c r="BW67" s="220"/>
      <c r="BX67" s="220"/>
      <c r="BY67" s="220"/>
      <c r="BZ67" s="220"/>
      <c r="CA67" s="220"/>
    </row>
    <row r="68" ht="41.25" customHeight="1">
      <c r="A68" s="216"/>
      <c r="B68" s="216"/>
      <c r="C68" s="216"/>
      <c r="D68" s="216"/>
      <c r="E68" s="216"/>
      <c r="F68" s="216"/>
      <c r="G68" s="219" t="str">
        <f t="shared" si="1"/>
        <v/>
      </c>
      <c r="H68" s="220"/>
      <c r="I68" s="220"/>
      <c r="J68" s="220"/>
      <c r="K68" s="220"/>
      <c r="L68" s="220"/>
      <c r="M68" s="220"/>
      <c r="N68" s="220"/>
      <c r="O68" s="220"/>
      <c r="P68" s="220"/>
      <c r="Q68" s="220"/>
      <c r="R68" s="220"/>
      <c r="S68" s="220"/>
      <c r="T68" s="220"/>
      <c r="U68" s="220"/>
      <c r="V68" s="220"/>
      <c r="W68" s="220"/>
      <c r="X68" s="220"/>
      <c r="Y68" s="220"/>
      <c r="Z68" s="220"/>
      <c r="AA68" s="220"/>
      <c r="AB68" s="220"/>
      <c r="AC68" s="220"/>
      <c r="AD68" s="220"/>
      <c r="AE68" s="220"/>
      <c r="AF68" s="220"/>
      <c r="AG68" s="220"/>
      <c r="AH68" s="220"/>
      <c r="AI68" s="220"/>
      <c r="AJ68" s="220"/>
      <c r="AK68" s="220"/>
      <c r="AL68" s="220"/>
      <c r="AM68" s="220"/>
      <c r="AN68" s="220"/>
      <c r="AO68" s="220"/>
      <c r="AP68" s="220"/>
      <c r="AQ68" s="220"/>
      <c r="AR68" s="220"/>
      <c r="AS68" s="220"/>
      <c r="AT68" s="220"/>
      <c r="AU68" s="220"/>
      <c r="AV68" s="220"/>
      <c r="AW68" s="220"/>
      <c r="AX68" s="220"/>
      <c r="AY68" s="220"/>
      <c r="AZ68" s="220"/>
      <c r="BA68" s="220"/>
      <c r="BB68" s="220"/>
      <c r="BC68" s="220"/>
      <c r="BD68" s="220"/>
      <c r="BE68" s="220"/>
      <c r="BF68" s="220"/>
      <c r="BG68" s="220"/>
      <c r="BH68" s="220"/>
      <c r="BI68" s="220"/>
      <c r="BJ68" s="220"/>
      <c r="BK68" s="220"/>
      <c r="BL68" s="220"/>
      <c r="BM68" s="220"/>
      <c r="BN68" s="220"/>
      <c r="BO68" s="220"/>
      <c r="BP68" s="220"/>
      <c r="BQ68" s="220"/>
      <c r="BR68" s="220"/>
      <c r="BS68" s="220"/>
      <c r="BT68" s="220"/>
      <c r="BU68" s="220"/>
      <c r="BV68" s="220"/>
      <c r="BW68" s="220"/>
      <c r="BX68" s="220"/>
      <c r="BY68" s="220"/>
      <c r="BZ68" s="220"/>
      <c r="CA68" s="220"/>
    </row>
    <row r="69" ht="41.25" customHeight="1">
      <c r="A69" s="216"/>
      <c r="B69" s="216"/>
      <c r="C69" s="216"/>
      <c r="D69" s="216"/>
      <c r="E69" s="216"/>
      <c r="F69" s="216"/>
      <c r="G69" s="219" t="str">
        <f t="shared" si="1"/>
        <v/>
      </c>
      <c r="H69" s="220"/>
      <c r="I69" s="220"/>
      <c r="J69" s="220"/>
      <c r="K69" s="220"/>
      <c r="L69" s="220"/>
      <c r="M69" s="220"/>
      <c r="N69" s="220"/>
      <c r="O69" s="220"/>
      <c r="P69" s="220"/>
      <c r="Q69" s="220"/>
      <c r="R69" s="220"/>
      <c r="S69" s="220"/>
      <c r="T69" s="220"/>
      <c r="U69" s="220"/>
      <c r="V69" s="220"/>
      <c r="W69" s="220"/>
      <c r="X69" s="220"/>
      <c r="Y69" s="220"/>
      <c r="Z69" s="220"/>
      <c r="AA69" s="220"/>
      <c r="AB69" s="220"/>
      <c r="AC69" s="220"/>
      <c r="AD69" s="220"/>
      <c r="AE69" s="220"/>
      <c r="AF69" s="220"/>
      <c r="AG69" s="220"/>
      <c r="AH69" s="220"/>
      <c r="AI69" s="220"/>
      <c r="AJ69" s="220"/>
      <c r="AK69" s="220"/>
      <c r="AL69" s="220"/>
      <c r="AM69" s="220"/>
      <c r="AN69" s="220"/>
      <c r="AO69" s="220"/>
      <c r="AP69" s="220"/>
      <c r="AQ69" s="220"/>
      <c r="AR69" s="220"/>
      <c r="AS69" s="220"/>
      <c r="AT69" s="220"/>
      <c r="AU69" s="220"/>
      <c r="AV69" s="220"/>
      <c r="AW69" s="220"/>
      <c r="AX69" s="220"/>
      <c r="AY69" s="220"/>
      <c r="AZ69" s="220"/>
      <c r="BA69" s="220"/>
      <c r="BB69" s="220"/>
      <c r="BC69" s="220"/>
      <c r="BD69" s="220"/>
      <c r="BE69" s="220"/>
      <c r="BF69" s="220"/>
      <c r="BG69" s="220"/>
      <c r="BH69" s="220"/>
      <c r="BI69" s="220"/>
      <c r="BJ69" s="220"/>
      <c r="BK69" s="220"/>
      <c r="BL69" s="220"/>
      <c r="BM69" s="220"/>
      <c r="BN69" s="220"/>
      <c r="BO69" s="220"/>
      <c r="BP69" s="220"/>
      <c r="BQ69" s="220"/>
      <c r="BR69" s="220"/>
      <c r="BS69" s="220"/>
      <c r="BT69" s="220"/>
      <c r="BU69" s="220"/>
      <c r="BV69" s="220"/>
      <c r="BW69" s="220"/>
      <c r="BX69" s="220"/>
      <c r="BY69" s="220"/>
      <c r="BZ69" s="220"/>
      <c r="CA69" s="220"/>
    </row>
    <row r="70" ht="41.25" customHeight="1">
      <c r="A70" s="216"/>
      <c r="B70" s="216"/>
      <c r="C70" s="216"/>
      <c r="D70" s="216"/>
      <c r="E70" s="216"/>
      <c r="F70" s="216"/>
      <c r="G70" s="219" t="str">
        <f t="shared" si="1"/>
        <v/>
      </c>
      <c r="H70" s="220"/>
      <c r="I70" s="220"/>
      <c r="J70" s="220"/>
      <c r="K70" s="220"/>
      <c r="L70" s="220"/>
      <c r="M70" s="220"/>
      <c r="N70" s="220"/>
      <c r="O70" s="220"/>
      <c r="P70" s="220"/>
      <c r="Q70" s="220"/>
      <c r="R70" s="220"/>
      <c r="S70" s="220"/>
      <c r="T70" s="220"/>
      <c r="U70" s="220"/>
      <c r="V70" s="220"/>
      <c r="W70" s="220"/>
      <c r="X70" s="220"/>
      <c r="Y70" s="220"/>
      <c r="Z70" s="220"/>
      <c r="AA70" s="220"/>
      <c r="AB70" s="220"/>
      <c r="AC70" s="220"/>
      <c r="AD70" s="220"/>
      <c r="AE70" s="220"/>
      <c r="AF70" s="220"/>
      <c r="AG70" s="220"/>
      <c r="AH70" s="220"/>
      <c r="AI70" s="220"/>
      <c r="AJ70" s="220"/>
      <c r="AK70" s="220"/>
      <c r="AL70" s="220"/>
      <c r="AM70" s="220"/>
      <c r="AN70" s="220"/>
      <c r="AO70" s="220"/>
      <c r="AP70" s="220"/>
      <c r="AQ70" s="220"/>
      <c r="AR70" s="220"/>
      <c r="AS70" s="220"/>
      <c r="AT70" s="220"/>
      <c r="AU70" s="220"/>
      <c r="AV70" s="220"/>
      <c r="AW70" s="220"/>
      <c r="AX70" s="220"/>
      <c r="AY70" s="220"/>
      <c r="AZ70" s="220"/>
      <c r="BA70" s="220"/>
      <c r="BB70" s="220"/>
      <c r="BC70" s="220"/>
      <c r="BD70" s="220"/>
      <c r="BE70" s="220"/>
      <c r="BF70" s="220"/>
      <c r="BG70" s="220"/>
      <c r="BH70" s="220"/>
      <c r="BI70" s="220"/>
      <c r="BJ70" s="220"/>
      <c r="BK70" s="220"/>
      <c r="BL70" s="220"/>
      <c r="BM70" s="220"/>
      <c r="BN70" s="220"/>
      <c r="BO70" s="220"/>
      <c r="BP70" s="220"/>
      <c r="BQ70" s="220"/>
      <c r="BR70" s="220"/>
      <c r="BS70" s="220"/>
      <c r="BT70" s="220"/>
      <c r="BU70" s="220"/>
      <c r="BV70" s="220"/>
      <c r="BW70" s="220"/>
      <c r="BX70" s="220"/>
      <c r="BY70" s="220"/>
      <c r="BZ70" s="220"/>
      <c r="CA70" s="220"/>
    </row>
    <row r="71" ht="41.25" customHeight="1">
      <c r="A71" s="216"/>
      <c r="B71" s="216"/>
      <c r="C71" s="216"/>
      <c r="D71" s="216"/>
      <c r="E71" s="216"/>
      <c r="F71" s="216"/>
      <c r="G71" s="219" t="str">
        <f t="shared" si="1"/>
        <v/>
      </c>
      <c r="H71" s="220"/>
      <c r="I71" s="220"/>
      <c r="J71" s="220"/>
      <c r="K71" s="220"/>
      <c r="L71" s="220"/>
      <c r="M71" s="220"/>
      <c r="N71" s="220"/>
      <c r="O71" s="220"/>
      <c r="P71" s="220"/>
      <c r="Q71" s="220"/>
      <c r="R71" s="220"/>
      <c r="S71" s="220"/>
      <c r="T71" s="220"/>
      <c r="U71" s="220"/>
      <c r="V71" s="220"/>
      <c r="W71" s="220"/>
      <c r="X71" s="220"/>
      <c r="Y71" s="220"/>
      <c r="Z71" s="220"/>
      <c r="AA71" s="220"/>
      <c r="AB71" s="220"/>
      <c r="AC71" s="220"/>
      <c r="AD71" s="220"/>
      <c r="AE71" s="220"/>
      <c r="AF71" s="220"/>
      <c r="AG71" s="220"/>
      <c r="AH71" s="220"/>
      <c r="AI71" s="220"/>
      <c r="AJ71" s="220"/>
      <c r="AK71" s="220"/>
      <c r="AL71" s="220"/>
      <c r="AM71" s="220"/>
      <c r="AN71" s="220"/>
      <c r="AO71" s="220"/>
      <c r="AP71" s="220"/>
      <c r="AQ71" s="220"/>
      <c r="AR71" s="220"/>
      <c r="AS71" s="220"/>
      <c r="AT71" s="220"/>
      <c r="AU71" s="220"/>
      <c r="AV71" s="220"/>
      <c r="AW71" s="220"/>
      <c r="AX71" s="220"/>
      <c r="AY71" s="220"/>
      <c r="AZ71" s="220"/>
      <c r="BA71" s="220"/>
      <c r="BB71" s="220"/>
      <c r="BC71" s="220"/>
      <c r="BD71" s="220"/>
      <c r="BE71" s="220"/>
      <c r="BF71" s="220"/>
      <c r="BG71" s="220"/>
      <c r="BH71" s="220"/>
      <c r="BI71" s="220"/>
      <c r="BJ71" s="220"/>
      <c r="BK71" s="220"/>
      <c r="BL71" s="220"/>
      <c r="BM71" s="220"/>
      <c r="BN71" s="220"/>
      <c r="BO71" s="220"/>
      <c r="BP71" s="220"/>
      <c r="BQ71" s="220"/>
      <c r="BR71" s="220"/>
      <c r="BS71" s="220"/>
      <c r="BT71" s="220"/>
      <c r="BU71" s="220"/>
      <c r="BV71" s="220"/>
      <c r="BW71" s="220"/>
      <c r="BX71" s="220"/>
      <c r="BY71" s="220"/>
      <c r="BZ71" s="220"/>
      <c r="CA71" s="220"/>
    </row>
    <row r="72" ht="41.25" customHeight="1">
      <c r="A72" s="216"/>
      <c r="B72" s="216"/>
      <c r="C72" s="216"/>
      <c r="D72" s="216"/>
      <c r="E72" s="216"/>
      <c r="F72" s="216"/>
      <c r="G72" s="219" t="str">
        <f t="shared" si="1"/>
        <v/>
      </c>
      <c r="H72" s="220"/>
      <c r="I72" s="220"/>
      <c r="J72" s="220"/>
      <c r="K72" s="220"/>
      <c r="L72" s="220"/>
      <c r="M72" s="220"/>
      <c r="N72" s="220"/>
      <c r="O72" s="220"/>
      <c r="P72" s="220"/>
      <c r="Q72" s="220"/>
      <c r="R72" s="220"/>
      <c r="S72" s="220"/>
      <c r="T72" s="220"/>
      <c r="U72" s="220"/>
      <c r="V72" s="220"/>
      <c r="W72" s="220"/>
      <c r="X72" s="220"/>
      <c r="Y72" s="220"/>
      <c r="Z72" s="220"/>
      <c r="AA72" s="220"/>
      <c r="AB72" s="220"/>
      <c r="AC72" s="220"/>
      <c r="AD72" s="220"/>
      <c r="AE72" s="220"/>
      <c r="AF72" s="220"/>
      <c r="AG72" s="220"/>
      <c r="AH72" s="220"/>
      <c r="AI72" s="220"/>
      <c r="AJ72" s="220"/>
      <c r="AK72" s="220"/>
      <c r="AL72" s="220"/>
      <c r="AM72" s="220"/>
      <c r="AN72" s="220"/>
      <c r="AO72" s="220"/>
      <c r="AP72" s="220"/>
      <c r="AQ72" s="220"/>
      <c r="AR72" s="220"/>
      <c r="AS72" s="220"/>
      <c r="AT72" s="220"/>
      <c r="AU72" s="220"/>
      <c r="AV72" s="220"/>
      <c r="AW72" s="220"/>
      <c r="AX72" s="220"/>
      <c r="AY72" s="220"/>
      <c r="AZ72" s="220"/>
      <c r="BA72" s="220"/>
      <c r="BB72" s="220"/>
      <c r="BC72" s="220"/>
      <c r="BD72" s="220"/>
      <c r="BE72" s="220"/>
      <c r="BF72" s="220"/>
      <c r="BG72" s="220"/>
      <c r="BH72" s="220"/>
      <c r="BI72" s="220"/>
      <c r="BJ72" s="220"/>
      <c r="BK72" s="220"/>
      <c r="BL72" s="220"/>
      <c r="BM72" s="220"/>
      <c r="BN72" s="220"/>
      <c r="BO72" s="220"/>
      <c r="BP72" s="220"/>
      <c r="BQ72" s="220"/>
      <c r="BR72" s="220"/>
      <c r="BS72" s="220"/>
      <c r="BT72" s="220"/>
      <c r="BU72" s="220"/>
      <c r="BV72" s="220"/>
      <c r="BW72" s="220"/>
      <c r="BX72" s="220"/>
      <c r="BY72" s="220"/>
      <c r="BZ72" s="220"/>
      <c r="CA72" s="220"/>
    </row>
    <row r="73" ht="41.25" customHeight="1">
      <c r="A73" s="216"/>
      <c r="B73" s="216"/>
      <c r="C73" s="216"/>
      <c r="D73" s="216"/>
      <c r="E73" s="216"/>
      <c r="F73" s="216"/>
      <c r="G73" s="219" t="str">
        <f t="shared" si="1"/>
        <v/>
      </c>
      <c r="H73" s="220"/>
      <c r="I73" s="220"/>
      <c r="J73" s="220"/>
      <c r="K73" s="220"/>
      <c r="L73" s="220"/>
      <c r="M73" s="220"/>
      <c r="N73" s="220"/>
      <c r="O73" s="220"/>
      <c r="P73" s="220"/>
      <c r="Q73" s="220"/>
      <c r="R73" s="220"/>
      <c r="S73" s="220"/>
      <c r="T73" s="220"/>
      <c r="U73" s="220"/>
      <c r="V73" s="220"/>
      <c r="W73" s="220"/>
      <c r="X73" s="220"/>
      <c r="Y73" s="220"/>
      <c r="Z73" s="220"/>
      <c r="AA73" s="220"/>
      <c r="AB73" s="220"/>
      <c r="AC73" s="220"/>
      <c r="AD73" s="220"/>
      <c r="AE73" s="220"/>
      <c r="AF73" s="220"/>
      <c r="AG73" s="220"/>
      <c r="AH73" s="220"/>
      <c r="AI73" s="220"/>
      <c r="AJ73" s="220"/>
      <c r="AK73" s="220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0"/>
      <c r="BB73" s="220"/>
      <c r="BC73" s="220"/>
      <c r="BD73" s="220"/>
      <c r="BE73" s="220"/>
      <c r="BF73" s="220"/>
      <c r="BG73" s="220"/>
      <c r="BH73" s="220"/>
      <c r="BI73" s="220"/>
      <c r="BJ73" s="220"/>
      <c r="BK73" s="220"/>
      <c r="BL73" s="220"/>
      <c r="BM73" s="220"/>
      <c r="BN73" s="220"/>
      <c r="BO73" s="220"/>
      <c r="BP73" s="220"/>
      <c r="BQ73" s="220"/>
      <c r="BR73" s="220"/>
      <c r="BS73" s="220"/>
      <c r="BT73" s="220"/>
      <c r="BU73" s="220"/>
      <c r="BV73" s="220"/>
      <c r="BW73" s="220"/>
      <c r="BX73" s="220"/>
      <c r="BY73" s="220"/>
      <c r="BZ73" s="220"/>
      <c r="CA73" s="220"/>
    </row>
    <row r="74" ht="41.25" customHeight="1">
      <c r="A74" s="216"/>
      <c r="B74" s="216"/>
      <c r="C74" s="216"/>
      <c r="D74" s="216"/>
      <c r="E74" s="216"/>
      <c r="F74" s="216"/>
      <c r="G74" s="219" t="str">
        <f t="shared" si="1"/>
        <v/>
      </c>
      <c r="H74" s="220"/>
      <c r="I74" s="220"/>
      <c r="J74" s="220"/>
      <c r="K74" s="220"/>
      <c r="L74" s="220"/>
      <c r="M74" s="220"/>
      <c r="N74" s="220"/>
      <c r="O74" s="220"/>
      <c r="P74" s="220"/>
      <c r="Q74" s="220"/>
      <c r="R74" s="220"/>
      <c r="S74" s="220"/>
      <c r="T74" s="220"/>
      <c r="U74" s="220"/>
      <c r="V74" s="220"/>
      <c r="W74" s="220"/>
      <c r="X74" s="220"/>
      <c r="Y74" s="220"/>
      <c r="Z74" s="220"/>
      <c r="AA74" s="220"/>
      <c r="AB74" s="220"/>
      <c r="AC74" s="220"/>
      <c r="AD74" s="220"/>
      <c r="AE74" s="220"/>
      <c r="AF74" s="220"/>
      <c r="AG74" s="220"/>
      <c r="AH74" s="220"/>
      <c r="AI74" s="220"/>
      <c r="AJ74" s="220"/>
      <c r="AK74" s="220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0"/>
      <c r="BB74" s="220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0"/>
      <c r="BS74" s="220"/>
      <c r="BT74" s="220"/>
      <c r="BU74" s="220"/>
      <c r="BV74" s="220"/>
      <c r="BW74" s="220"/>
      <c r="BX74" s="220"/>
      <c r="BY74" s="220"/>
      <c r="BZ74" s="220"/>
      <c r="CA74" s="220"/>
    </row>
    <row r="75" ht="41.25" customHeight="1">
      <c r="A75" s="216"/>
      <c r="B75" s="216"/>
      <c r="C75" s="216"/>
      <c r="D75" s="216"/>
      <c r="E75" s="216"/>
      <c r="F75" s="216"/>
      <c r="G75" s="219" t="str">
        <f t="shared" si="1"/>
        <v/>
      </c>
      <c r="H75" s="220"/>
      <c r="I75" s="220"/>
      <c r="J75" s="220"/>
      <c r="K75" s="220"/>
      <c r="L75" s="220"/>
      <c r="M75" s="220"/>
      <c r="N75" s="220"/>
      <c r="O75" s="220"/>
      <c r="P75" s="220"/>
      <c r="Q75" s="220"/>
      <c r="R75" s="220"/>
      <c r="S75" s="220"/>
      <c r="T75" s="220"/>
      <c r="U75" s="220"/>
      <c r="V75" s="220"/>
      <c r="W75" s="220"/>
      <c r="X75" s="220"/>
      <c r="Y75" s="220"/>
      <c r="Z75" s="220"/>
      <c r="AA75" s="220"/>
      <c r="AB75" s="220"/>
      <c r="AC75" s="220"/>
      <c r="AD75" s="220"/>
      <c r="AE75" s="220"/>
      <c r="AF75" s="220"/>
      <c r="AG75" s="220"/>
      <c r="AH75" s="220"/>
      <c r="AI75" s="220"/>
      <c r="AJ75" s="220"/>
      <c r="AK75" s="220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0"/>
      <c r="BB75" s="220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0"/>
      <c r="BS75" s="220"/>
      <c r="BT75" s="220"/>
      <c r="BU75" s="220"/>
      <c r="BV75" s="220"/>
      <c r="BW75" s="220"/>
      <c r="BX75" s="220"/>
      <c r="BY75" s="220"/>
      <c r="BZ75" s="220"/>
      <c r="CA75" s="220"/>
    </row>
    <row r="76" ht="41.25" customHeight="1">
      <c r="A76" s="216"/>
      <c r="B76" s="216"/>
      <c r="C76" s="216"/>
      <c r="D76" s="216"/>
      <c r="E76" s="216"/>
      <c r="F76" s="216"/>
      <c r="G76" s="219" t="str">
        <f t="shared" si="1"/>
        <v/>
      </c>
      <c r="H76" s="220"/>
      <c r="I76" s="220"/>
      <c r="J76" s="220"/>
      <c r="K76" s="220"/>
      <c r="L76" s="220"/>
      <c r="M76" s="220"/>
      <c r="N76" s="220"/>
      <c r="O76" s="220"/>
      <c r="P76" s="220"/>
      <c r="Q76" s="220"/>
      <c r="R76" s="220"/>
      <c r="S76" s="220"/>
      <c r="T76" s="220"/>
      <c r="U76" s="220"/>
      <c r="V76" s="220"/>
      <c r="W76" s="220"/>
      <c r="X76" s="220"/>
      <c r="Y76" s="220"/>
      <c r="Z76" s="220"/>
      <c r="AA76" s="220"/>
      <c r="AB76" s="220"/>
      <c r="AC76" s="220"/>
      <c r="AD76" s="220"/>
      <c r="AE76" s="220"/>
      <c r="AF76" s="220"/>
      <c r="AG76" s="220"/>
      <c r="AH76" s="220"/>
      <c r="AI76" s="220"/>
      <c r="AJ76" s="220"/>
      <c r="AK76" s="220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0"/>
      <c r="BB76" s="220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0"/>
      <c r="BS76" s="220"/>
      <c r="BT76" s="220"/>
      <c r="BU76" s="220"/>
      <c r="BV76" s="220"/>
      <c r="BW76" s="220"/>
      <c r="BX76" s="220"/>
      <c r="BY76" s="220"/>
      <c r="BZ76" s="220"/>
      <c r="CA76" s="220"/>
    </row>
    <row r="77" ht="41.25" customHeight="1">
      <c r="A77" s="216"/>
      <c r="B77" s="216"/>
      <c r="C77" s="216"/>
      <c r="D77" s="216"/>
      <c r="E77" s="216"/>
      <c r="F77" s="216"/>
      <c r="G77" s="219" t="str">
        <f t="shared" si="1"/>
        <v/>
      </c>
      <c r="H77" s="220"/>
      <c r="I77" s="220"/>
      <c r="J77" s="220"/>
      <c r="K77" s="220"/>
      <c r="L77" s="220"/>
      <c r="M77" s="220"/>
      <c r="N77" s="220"/>
      <c r="O77" s="220"/>
      <c r="P77" s="220"/>
      <c r="Q77" s="220"/>
      <c r="R77" s="220"/>
      <c r="S77" s="220"/>
      <c r="T77" s="220"/>
      <c r="U77" s="220"/>
      <c r="V77" s="220"/>
      <c r="W77" s="220"/>
      <c r="X77" s="220"/>
      <c r="Y77" s="220"/>
      <c r="Z77" s="220"/>
      <c r="AA77" s="220"/>
      <c r="AB77" s="220"/>
      <c r="AC77" s="220"/>
      <c r="AD77" s="220"/>
      <c r="AE77" s="220"/>
      <c r="AF77" s="220"/>
      <c r="AG77" s="220"/>
      <c r="AH77" s="220"/>
      <c r="AI77" s="220"/>
      <c r="AJ77" s="220"/>
      <c r="AK77" s="220"/>
      <c r="AL77" s="220"/>
      <c r="AM77" s="220"/>
      <c r="AN77" s="220"/>
      <c r="AO77" s="220"/>
      <c r="AP77" s="220"/>
      <c r="AQ77" s="220"/>
      <c r="AR77" s="220"/>
      <c r="AS77" s="220"/>
      <c r="AT77" s="220"/>
      <c r="AU77" s="220"/>
      <c r="AV77" s="220"/>
      <c r="AW77" s="220"/>
      <c r="AX77" s="220"/>
      <c r="AY77" s="220"/>
      <c r="AZ77" s="220"/>
      <c r="BA77" s="220"/>
      <c r="BB77" s="220"/>
      <c r="BC77" s="220"/>
      <c r="BD77" s="220"/>
      <c r="BE77" s="220"/>
      <c r="BF77" s="220"/>
      <c r="BG77" s="220"/>
      <c r="BH77" s="220"/>
      <c r="BI77" s="220"/>
      <c r="BJ77" s="220"/>
      <c r="BK77" s="220"/>
      <c r="BL77" s="220"/>
      <c r="BM77" s="220"/>
      <c r="BN77" s="220"/>
      <c r="BO77" s="220"/>
      <c r="BP77" s="220"/>
      <c r="BQ77" s="220"/>
      <c r="BR77" s="220"/>
      <c r="BS77" s="220"/>
      <c r="BT77" s="220"/>
      <c r="BU77" s="220"/>
      <c r="BV77" s="220"/>
      <c r="BW77" s="220"/>
      <c r="BX77" s="220"/>
      <c r="BY77" s="220"/>
      <c r="BZ77" s="220"/>
      <c r="CA77" s="220"/>
    </row>
    <row r="78" ht="41.25" customHeight="1">
      <c r="A78" s="216"/>
      <c r="B78" s="216"/>
      <c r="C78" s="216"/>
      <c r="D78" s="216"/>
      <c r="E78" s="216"/>
      <c r="F78" s="216"/>
      <c r="G78" s="219" t="str">
        <f t="shared" si="1"/>
        <v/>
      </c>
      <c r="H78" s="220"/>
      <c r="I78" s="220"/>
      <c r="J78" s="220"/>
      <c r="K78" s="220"/>
      <c r="L78" s="220"/>
      <c r="M78" s="220"/>
      <c r="N78" s="220"/>
      <c r="O78" s="220"/>
      <c r="P78" s="220"/>
      <c r="Q78" s="220"/>
      <c r="R78" s="220"/>
      <c r="S78" s="220"/>
      <c r="T78" s="220"/>
      <c r="U78" s="220"/>
      <c r="V78" s="220"/>
      <c r="W78" s="220"/>
      <c r="X78" s="220"/>
      <c r="Y78" s="220"/>
      <c r="Z78" s="220"/>
      <c r="AA78" s="220"/>
      <c r="AB78" s="220"/>
      <c r="AC78" s="220"/>
      <c r="AD78" s="220"/>
      <c r="AE78" s="220"/>
      <c r="AF78" s="220"/>
      <c r="AG78" s="220"/>
      <c r="AH78" s="220"/>
      <c r="AI78" s="220"/>
      <c r="AJ78" s="220"/>
      <c r="AK78" s="220"/>
      <c r="AL78" s="220"/>
      <c r="AM78" s="220"/>
      <c r="AN78" s="220"/>
      <c r="AO78" s="220"/>
      <c r="AP78" s="220"/>
      <c r="AQ78" s="220"/>
      <c r="AR78" s="220"/>
      <c r="AS78" s="220"/>
      <c r="AT78" s="220"/>
      <c r="AU78" s="220"/>
      <c r="AV78" s="220"/>
      <c r="AW78" s="220"/>
      <c r="AX78" s="220"/>
      <c r="AY78" s="220"/>
      <c r="AZ78" s="220"/>
      <c r="BA78" s="220"/>
      <c r="BB78" s="220"/>
      <c r="BC78" s="220"/>
      <c r="BD78" s="220"/>
      <c r="BE78" s="220"/>
      <c r="BF78" s="220"/>
      <c r="BG78" s="220"/>
      <c r="BH78" s="220"/>
      <c r="BI78" s="220"/>
      <c r="BJ78" s="220"/>
      <c r="BK78" s="220"/>
      <c r="BL78" s="220"/>
      <c r="BM78" s="220"/>
      <c r="BN78" s="220"/>
      <c r="BO78" s="220"/>
      <c r="BP78" s="220"/>
      <c r="BQ78" s="220"/>
      <c r="BR78" s="220"/>
      <c r="BS78" s="220"/>
      <c r="BT78" s="220"/>
      <c r="BU78" s="220"/>
      <c r="BV78" s="220"/>
      <c r="BW78" s="220"/>
      <c r="BX78" s="220"/>
      <c r="BY78" s="220"/>
      <c r="BZ78" s="220"/>
      <c r="CA78" s="220"/>
    </row>
    <row r="79" ht="41.25" customHeight="1">
      <c r="A79" s="216"/>
      <c r="B79" s="216"/>
      <c r="C79" s="216"/>
      <c r="D79" s="216"/>
      <c r="E79" s="216"/>
      <c r="F79" s="216"/>
      <c r="G79" s="219" t="str">
        <f t="shared" si="1"/>
        <v/>
      </c>
      <c r="H79" s="220"/>
      <c r="I79" s="220"/>
      <c r="J79" s="220"/>
      <c r="K79" s="220"/>
      <c r="L79" s="220"/>
      <c r="M79" s="220"/>
      <c r="N79" s="220"/>
      <c r="O79" s="220"/>
      <c r="P79" s="220"/>
      <c r="Q79" s="220"/>
      <c r="R79" s="220"/>
      <c r="S79" s="220"/>
      <c r="T79" s="220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0"/>
      <c r="AI79" s="220"/>
      <c r="AJ79" s="220"/>
      <c r="AK79" s="220"/>
      <c r="AL79" s="220"/>
      <c r="AM79" s="220"/>
      <c r="AN79" s="220"/>
      <c r="AO79" s="220"/>
      <c r="AP79" s="220"/>
      <c r="AQ79" s="220"/>
      <c r="AR79" s="220"/>
      <c r="AS79" s="220"/>
      <c r="AT79" s="220"/>
      <c r="AU79" s="220"/>
      <c r="AV79" s="220"/>
      <c r="AW79" s="220"/>
      <c r="AX79" s="220"/>
      <c r="AY79" s="220"/>
      <c r="AZ79" s="220"/>
      <c r="BA79" s="220"/>
      <c r="BB79" s="220"/>
      <c r="BC79" s="220"/>
      <c r="BD79" s="220"/>
      <c r="BE79" s="220"/>
      <c r="BF79" s="220"/>
      <c r="BG79" s="220"/>
      <c r="BH79" s="220"/>
      <c r="BI79" s="220"/>
      <c r="BJ79" s="220"/>
      <c r="BK79" s="220"/>
      <c r="BL79" s="220"/>
      <c r="BM79" s="220"/>
      <c r="BN79" s="220"/>
      <c r="BO79" s="220"/>
      <c r="BP79" s="220"/>
      <c r="BQ79" s="220"/>
      <c r="BR79" s="220"/>
      <c r="BS79" s="220"/>
      <c r="BT79" s="220"/>
      <c r="BU79" s="220"/>
      <c r="BV79" s="220"/>
      <c r="BW79" s="220"/>
      <c r="BX79" s="220"/>
      <c r="BY79" s="220"/>
      <c r="BZ79" s="220"/>
      <c r="CA79" s="220"/>
    </row>
    <row r="80" ht="41.25" customHeight="1">
      <c r="A80" s="216"/>
      <c r="B80" s="216"/>
      <c r="C80" s="216"/>
      <c r="D80" s="216"/>
      <c r="E80" s="216"/>
      <c r="F80" s="216"/>
      <c r="G80" s="219" t="str">
        <f t="shared" si="1"/>
        <v/>
      </c>
      <c r="H80" s="220"/>
      <c r="I80" s="220"/>
      <c r="J80" s="220"/>
      <c r="K80" s="220"/>
      <c r="L80" s="220"/>
      <c r="M80" s="220"/>
      <c r="N80" s="220"/>
      <c r="O80" s="220"/>
      <c r="P80" s="220"/>
      <c r="Q80" s="220"/>
      <c r="R80" s="220"/>
      <c r="S80" s="220"/>
      <c r="T80" s="220"/>
      <c r="U80" s="220"/>
      <c r="V80" s="220"/>
      <c r="W80" s="220"/>
      <c r="X80" s="220"/>
      <c r="Y80" s="220"/>
      <c r="Z80" s="220"/>
      <c r="AA80" s="220"/>
      <c r="AB80" s="220"/>
      <c r="AC80" s="220"/>
      <c r="AD80" s="220"/>
      <c r="AE80" s="220"/>
      <c r="AF80" s="220"/>
      <c r="AG80" s="220"/>
      <c r="AH80" s="220"/>
      <c r="AI80" s="220"/>
      <c r="AJ80" s="220"/>
      <c r="AK80" s="220"/>
      <c r="AL80" s="220"/>
      <c r="AM80" s="220"/>
      <c r="AN80" s="220"/>
      <c r="AO80" s="220"/>
      <c r="AP80" s="220"/>
      <c r="AQ80" s="220"/>
      <c r="AR80" s="220"/>
      <c r="AS80" s="220"/>
      <c r="AT80" s="220"/>
      <c r="AU80" s="220"/>
      <c r="AV80" s="220"/>
      <c r="AW80" s="220"/>
      <c r="AX80" s="220"/>
      <c r="AY80" s="220"/>
      <c r="AZ80" s="220"/>
      <c r="BA80" s="220"/>
      <c r="BB80" s="220"/>
      <c r="BC80" s="220"/>
      <c r="BD80" s="220"/>
      <c r="BE80" s="220"/>
      <c r="BF80" s="220"/>
      <c r="BG80" s="220"/>
      <c r="BH80" s="220"/>
      <c r="BI80" s="220"/>
      <c r="BJ80" s="220"/>
      <c r="BK80" s="220"/>
      <c r="BL80" s="220"/>
      <c r="BM80" s="220"/>
      <c r="BN80" s="220"/>
      <c r="BO80" s="220"/>
      <c r="BP80" s="220"/>
      <c r="BQ80" s="220"/>
      <c r="BR80" s="220"/>
      <c r="BS80" s="220"/>
      <c r="BT80" s="220"/>
      <c r="BU80" s="220"/>
      <c r="BV80" s="220"/>
      <c r="BW80" s="220"/>
      <c r="BX80" s="220"/>
      <c r="BY80" s="220"/>
      <c r="BZ80" s="220"/>
      <c r="CA80" s="220"/>
    </row>
    <row r="81" ht="41.25" customHeight="1">
      <c r="A81" s="216"/>
      <c r="B81" s="216"/>
      <c r="C81" s="216"/>
      <c r="D81" s="216"/>
      <c r="E81" s="216"/>
      <c r="F81" s="216"/>
      <c r="G81" s="219" t="str">
        <f t="shared" si="1"/>
        <v/>
      </c>
      <c r="H81" s="220"/>
      <c r="I81" s="220"/>
      <c r="J81" s="220"/>
      <c r="K81" s="220"/>
      <c r="L81" s="220"/>
      <c r="M81" s="220"/>
      <c r="N81" s="220"/>
      <c r="O81" s="220"/>
      <c r="P81" s="220"/>
      <c r="Q81" s="220"/>
      <c r="R81" s="220"/>
      <c r="S81" s="220"/>
      <c r="T81" s="220"/>
      <c r="U81" s="220"/>
      <c r="V81" s="220"/>
      <c r="W81" s="220"/>
      <c r="X81" s="220"/>
      <c r="Y81" s="220"/>
      <c r="Z81" s="220"/>
      <c r="AA81" s="220"/>
      <c r="AB81" s="220"/>
      <c r="AC81" s="220"/>
      <c r="AD81" s="220"/>
      <c r="AE81" s="220"/>
      <c r="AF81" s="220"/>
      <c r="AG81" s="220"/>
      <c r="AH81" s="220"/>
      <c r="AI81" s="220"/>
      <c r="AJ81" s="220"/>
      <c r="AK81" s="220"/>
      <c r="AL81" s="220"/>
      <c r="AM81" s="220"/>
      <c r="AN81" s="220"/>
      <c r="AO81" s="220"/>
      <c r="AP81" s="220"/>
      <c r="AQ81" s="220"/>
      <c r="AR81" s="220"/>
      <c r="AS81" s="220"/>
      <c r="AT81" s="220"/>
      <c r="AU81" s="220"/>
      <c r="AV81" s="220"/>
      <c r="AW81" s="220"/>
      <c r="AX81" s="220"/>
      <c r="AY81" s="220"/>
      <c r="AZ81" s="220"/>
      <c r="BA81" s="220"/>
      <c r="BB81" s="220"/>
      <c r="BC81" s="220"/>
      <c r="BD81" s="220"/>
      <c r="BE81" s="220"/>
      <c r="BF81" s="220"/>
      <c r="BG81" s="220"/>
      <c r="BH81" s="220"/>
      <c r="BI81" s="220"/>
      <c r="BJ81" s="220"/>
      <c r="BK81" s="220"/>
      <c r="BL81" s="220"/>
      <c r="BM81" s="220"/>
      <c r="BN81" s="220"/>
      <c r="BO81" s="220"/>
      <c r="BP81" s="220"/>
      <c r="BQ81" s="220"/>
      <c r="BR81" s="220"/>
      <c r="BS81" s="220"/>
      <c r="BT81" s="220"/>
      <c r="BU81" s="220"/>
      <c r="BV81" s="220"/>
      <c r="BW81" s="220"/>
      <c r="BX81" s="220"/>
      <c r="BY81" s="220"/>
      <c r="BZ81" s="220"/>
      <c r="CA81" s="220"/>
    </row>
    <row r="82" ht="41.25" customHeight="1">
      <c r="A82" s="216"/>
      <c r="B82" s="216"/>
      <c r="C82" s="216"/>
      <c r="D82" s="216"/>
      <c r="E82" s="216"/>
      <c r="F82" s="216"/>
      <c r="G82" s="219"/>
      <c r="H82" s="220"/>
      <c r="I82" s="220"/>
      <c r="J82" s="220"/>
      <c r="K82" s="220"/>
      <c r="L82" s="220"/>
      <c r="M82" s="220"/>
      <c r="N82" s="220"/>
      <c r="O82" s="220"/>
      <c r="P82" s="220"/>
      <c r="Q82" s="220"/>
      <c r="R82" s="220"/>
      <c r="S82" s="220"/>
      <c r="T82" s="220"/>
      <c r="U82" s="220"/>
      <c r="V82" s="220"/>
      <c r="W82" s="220"/>
      <c r="X82" s="220"/>
      <c r="Y82" s="220"/>
      <c r="Z82" s="220"/>
      <c r="AA82" s="220"/>
      <c r="AB82" s="220"/>
      <c r="AC82" s="220"/>
      <c r="AD82" s="220"/>
      <c r="AE82" s="220"/>
      <c r="AF82" s="220"/>
      <c r="AG82" s="220"/>
      <c r="AH82" s="220"/>
      <c r="AI82" s="220"/>
      <c r="AJ82" s="220"/>
      <c r="AK82" s="220"/>
      <c r="AL82" s="220"/>
      <c r="AM82" s="220"/>
      <c r="AN82" s="220"/>
      <c r="AO82" s="220"/>
      <c r="AP82" s="220"/>
      <c r="AQ82" s="220"/>
      <c r="AR82" s="220"/>
      <c r="AS82" s="220"/>
      <c r="AT82" s="220"/>
      <c r="AU82" s="220"/>
      <c r="AV82" s="220"/>
      <c r="AW82" s="220"/>
      <c r="AX82" s="220"/>
      <c r="AY82" s="220"/>
      <c r="AZ82" s="220"/>
      <c r="BA82" s="220"/>
      <c r="BB82" s="220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0"/>
      <c r="BS82" s="220"/>
      <c r="BT82" s="220"/>
      <c r="BU82" s="220"/>
      <c r="BV82" s="220"/>
      <c r="BW82" s="220"/>
      <c r="BX82" s="220"/>
      <c r="BY82" s="220"/>
      <c r="BZ82" s="220"/>
      <c r="CA82" s="220"/>
    </row>
    <row r="83">
      <c r="A83" s="51"/>
      <c r="B83" s="48"/>
      <c r="C83" s="48"/>
      <c r="D83" s="48"/>
      <c r="E83" s="48"/>
      <c r="G83" s="221"/>
    </row>
    <row r="84">
      <c r="A84" s="51"/>
      <c r="B84" s="48"/>
      <c r="C84" s="48"/>
      <c r="D84" s="48"/>
      <c r="E84" s="48"/>
      <c r="G84" s="221"/>
    </row>
    <row r="85">
      <c r="A85" s="51"/>
      <c r="B85" s="48"/>
      <c r="C85" s="48"/>
      <c r="D85" s="48"/>
      <c r="E85" s="48"/>
      <c r="G85" s="221"/>
    </row>
    <row r="86">
      <c r="A86" s="51"/>
      <c r="B86" s="48"/>
      <c r="C86" s="48"/>
      <c r="D86" s="48"/>
      <c r="E86" s="48"/>
      <c r="G86" s="221"/>
    </row>
    <row r="87">
      <c r="A87" s="51"/>
      <c r="B87" s="48"/>
      <c r="C87" s="48"/>
      <c r="D87" s="48"/>
      <c r="E87" s="48"/>
      <c r="G87" s="221"/>
    </row>
    <row r="88">
      <c r="A88" s="51"/>
      <c r="B88" s="48"/>
      <c r="C88" s="48"/>
      <c r="D88" s="48"/>
      <c r="E88" s="48"/>
      <c r="G88" s="221"/>
    </row>
    <row r="89">
      <c r="A89" s="51"/>
      <c r="B89" s="48"/>
      <c r="C89" s="48"/>
      <c r="D89" s="48"/>
      <c r="E89" s="48"/>
      <c r="G89" s="221"/>
    </row>
    <row r="90">
      <c r="A90" s="51"/>
      <c r="B90" s="48"/>
      <c r="C90" s="48"/>
      <c r="D90" s="48"/>
      <c r="E90" s="48"/>
      <c r="G90" s="221"/>
    </row>
    <row r="91">
      <c r="A91" s="51"/>
      <c r="B91" s="48"/>
      <c r="C91" s="48"/>
      <c r="D91" s="48"/>
      <c r="E91" s="48"/>
      <c r="G91" s="221"/>
    </row>
    <row r="92">
      <c r="A92" s="51"/>
      <c r="B92" s="48"/>
      <c r="C92" s="48"/>
      <c r="D92" s="48"/>
      <c r="E92" s="48"/>
      <c r="G92" s="222"/>
    </row>
    <row r="93">
      <c r="A93" s="51"/>
      <c r="B93" s="48"/>
      <c r="C93" s="48"/>
      <c r="D93" s="48"/>
      <c r="E93" s="48"/>
      <c r="G93" s="222"/>
    </row>
    <row r="94">
      <c r="A94" s="51"/>
      <c r="B94" s="48"/>
      <c r="C94" s="48"/>
      <c r="D94" s="48"/>
      <c r="E94" s="48"/>
      <c r="G94" s="222"/>
    </row>
    <row r="95">
      <c r="A95" s="51"/>
      <c r="B95" s="48"/>
      <c r="C95" s="48"/>
      <c r="D95" s="48"/>
      <c r="E95" s="48"/>
      <c r="G95" s="222"/>
    </row>
    <row r="96">
      <c r="A96" s="51"/>
      <c r="B96" s="48"/>
      <c r="C96" s="48"/>
      <c r="D96" s="48"/>
      <c r="E96" s="48"/>
      <c r="G96" s="222"/>
    </row>
    <row r="97">
      <c r="A97" s="51"/>
      <c r="B97" s="48"/>
      <c r="C97" s="48"/>
      <c r="D97" s="48"/>
      <c r="E97" s="48"/>
      <c r="G97" s="222"/>
    </row>
    <row r="98">
      <c r="A98" s="51"/>
      <c r="B98" s="48"/>
      <c r="C98" s="48"/>
      <c r="D98" s="48"/>
      <c r="E98" s="48"/>
      <c r="G98" s="222"/>
    </row>
    <row r="99">
      <c r="A99" s="51"/>
      <c r="B99" s="48"/>
      <c r="C99" s="48"/>
      <c r="D99" s="48"/>
      <c r="E99" s="48"/>
      <c r="G99" s="222"/>
    </row>
    <row r="100">
      <c r="A100" s="51"/>
      <c r="B100" s="48"/>
      <c r="C100" s="48"/>
      <c r="D100" s="48"/>
      <c r="E100" s="48"/>
      <c r="G100" s="222"/>
    </row>
    <row r="101">
      <c r="A101" s="51"/>
      <c r="B101" s="48"/>
      <c r="C101" s="48"/>
      <c r="D101" s="48"/>
      <c r="E101" s="48"/>
      <c r="G101" s="222"/>
    </row>
    <row r="102">
      <c r="A102" s="51"/>
      <c r="B102" s="48"/>
      <c r="C102" s="48"/>
      <c r="D102" s="48"/>
      <c r="E102" s="48"/>
      <c r="G102" s="222"/>
    </row>
    <row r="103">
      <c r="A103" s="51"/>
      <c r="B103" s="48"/>
      <c r="C103" s="48"/>
      <c r="D103" s="48"/>
      <c r="E103" s="48"/>
      <c r="G103" s="222"/>
    </row>
    <row r="104">
      <c r="A104" s="51"/>
      <c r="B104" s="48"/>
      <c r="C104" s="48"/>
      <c r="D104" s="48"/>
      <c r="E104" s="48"/>
      <c r="G104" s="222"/>
    </row>
    <row r="105">
      <c r="A105" s="51"/>
      <c r="B105" s="48"/>
      <c r="C105" s="48"/>
      <c r="D105" s="48"/>
      <c r="E105" s="48"/>
      <c r="G105" s="222"/>
    </row>
    <row r="106">
      <c r="A106" s="51"/>
      <c r="B106" s="48"/>
      <c r="C106" s="48"/>
      <c r="D106" s="48"/>
      <c r="E106" s="48"/>
      <c r="G106" s="222"/>
    </row>
    <row r="107">
      <c r="A107" s="51"/>
      <c r="B107" s="48"/>
      <c r="C107" s="48"/>
      <c r="D107" s="48"/>
      <c r="E107" s="48"/>
      <c r="G107" s="222"/>
    </row>
    <row r="108">
      <c r="A108" s="51"/>
      <c r="B108" s="48"/>
      <c r="C108" s="48"/>
      <c r="D108" s="48"/>
      <c r="E108" s="48"/>
      <c r="G108" s="222"/>
    </row>
    <row r="109">
      <c r="A109" s="51"/>
      <c r="B109" s="48"/>
      <c r="C109" s="48"/>
      <c r="D109" s="48"/>
      <c r="E109" s="48"/>
      <c r="G109" s="222"/>
    </row>
    <row r="110">
      <c r="A110" s="51"/>
      <c r="B110" s="48"/>
      <c r="C110" s="48"/>
      <c r="D110" s="48"/>
      <c r="E110" s="48"/>
      <c r="G110" s="222"/>
    </row>
    <row r="111">
      <c r="A111" s="51"/>
      <c r="B111" s="48"/>
      <c r="C111" s="48"/>
      <c r="D111" s="48"/>
      <c r="E111" s="48"/>
      <c r="G111" s="222"/>
    </row>
    <row r="112">
      <c r="A112" s="51"/>
      <c r="B112" s="48"/>
      <c r="C112" s="48"/>
      <c r="D112" s="48"/>
      <c r="E112" s="48"/>
      <c r="G112" s="222"/>
    </row>
    <row r="113">
      <c r="A113" s="51"/>
      <c r="B113" s="48"/>
      <c r="C113" s="48"/>
      <c r="D113" s="48"/>
      <c r="E113" s="48"/>
      <c r="G113" s="222"/>
    </row>
    <row r="114">
      <c r="A114" s="51"/>
      <c r="B114" s="48"/>
      <c r="C114" s="48"/>
      <c r="D114" s="48"/>
      <c r="E114" s="48"/>
      <c r="G114" s="222"/>
    </row>
    <row r="115">
      <c r="A115" s="51"/>
      <c r="B115" s="48"/>
      <c r="C115" s="48"/>
      <c r="D115" s="48"/>
      <c r="E115" s="48"/>
      <c r="G115" s="222"/>
    </row>
    <row r="116">
      <c r="A116" s="51"/>
      <c r="B116" s="48"/>
      <c r="C116" s="48"/>
      <c r="D116" s="48"/>
      <c r="E116" s="48"/>
      <c r="G116" s="222"/>
    </row>
    <row r="117">
      <c r="A117" s="51"/>
      <c r="B117" s="48"/>
      <c r="C117" s="48"/>
      <c r="D117" s="48"/>
      <c r="E117" s="48"/>
      <c r="G117" s="222"/>
    </row>
    <row r="118">
      <c r="A118" s="51"/>
      <c r="B118" s="48"/>
      <c r="C118" s="48"/>
      <c r="D118" s="48"/>
      <c r="E118" s="48"/>
      <c r="G118" s="222"/>
    </row>
    <row r="119">
      <c r="A119" s="51"/>
      <c r="B119" s="48"/>
      <c r="C119" s="48"/>
      <c r="D119" s="48"/>
      <c r="E119" s="48"/>
      <c r="G119" s="222"/>
    </row>
    <row r="120">
      <c r="A120" s="51"/>
      <c r="B120" s="48"/>
      <c r="C120" s="48"/>
      <c r="D120" s="48"/>
      <c r="E120" s="48"/>
      <c r="G120" s="222"/>
    </row>
    <row r="121">
      <c r="A121" s="51"/>
      <c r="B121" s="48"/>
      <c r="C121" s="48"/>
      <c r="D121" s="48"/>
      <c r="E121" s="48"/>
      <c r="G121" s="222"/>
    </row>
    <row r="122">
      <c r="A122" s="51"/>
      <c r="B122" s="48"/>
      <c r="C122" s="48"/>
      <c r="D122" s="48"/>
      <c r="E122" s="48"/>
      <c r="G122" s="222"/>
    </row>
    <row r="123">
      <c r="A123" s="51"/>
      <c r="B123" s="48"/>
      <c r="C123" s="48"/>
      <c r="D123" s="48"/>
      <c r="E123" s="48"/>
      <c r="G123" s="222"/>
    </row>
    <row r="124">
      <c r="A124" s="51"/>
      <c r="B124" s="48"/>
      <c r="C124" s="48"/>
      <c r="D124" s="48"/>
      <c r="E124" s="48"/>
      <c r="G124" s="222"/>
    </row>
    <row r="125">
      <c r="A125" s="51"/>
      <c r="B125" s="48"/>
      <c r="C125" s="48"/>
      <c r="D125" s="48"/>
      <c r="E125" s="48"/>
      <c r="G125" s="222"/>
    </row>
    <row r="126">
      <c r="A126" s="51"/>
      <c r="B126" s="48"/>
      <c r="C126" s="48"/>
      <c r="D126" s="48"/>
      <c r="E126" s="48"/>
      <c r="G126" s="222"/>
    </row>
    <row r="127">
      <c r="A127" s="51"/>
      <c r="B127" s="48"/>
      <c r="C127" s="48"/>
      <c r="D127" s="48"/>
      <c r="E127" s="48"/>
      <c r="G127" s="222"/>
    </row>
    <row r="128">
      <c r="A128" s="51"/>
      <c r="B128" s="48"/>
      <c r="C128" s="48"/>
      <c r="D128" s="48"/>
      <c r="E128" s="48"/>
      <c r="G128" s="222"/>
    </row>
    <row r="129">
      <c r="A129" s="51"/>
      <c r="B129" s="48"/>
      <c r="C129" s="48"/>
      <c r="D129" s="48"/>
      <c r="E129" s="48"/>
      <c r="G129" s="222"/>
    </row>
    <row r="130">
      <c r="A130" s="51"/>
      <c r="B130" s="48"/>
      <c r="C130" s="48"/>
      <c r="D130" s="48"/>
      <c r="E130" s="48"/>
      <c r="G130" s="222"/>
    </row>
    <row r="131">
      <c r="A131" s="51"/>
      <c r="B131" s="48"/>
      <c r="C131" s="48"/>
      <c r="D131" s="48"/>
      <c r="E131" s="48"/>
      <c r="G131" s="222"/>
    </row>
    <row r="132">
      <c r="A132" s="51"/>
      <c r="B132" s="48"/>
      <c r="C132" s="48"/>
      <c r="D132" s="48"/>
      <c r="E132" s="48"/>
      <c r="G132" s="222"/>
    </row>
    <row r="133">
      <c r="A133" s="51"/>
      <c r="B133" s="48"/>
      <c r="C133" s="48"/>
      <c r="D133" s="48"/>
      <c r="E133" s="48"/>
      <c r="G133" s="222"/>
    </row>
    <row r="134">
      <c r="A134" s="51"/>
      <c r="B134" s="48"/>
      <c r="C134" s="48"/>
      <c r="D134" s="48"/>
      <c r="E134" s="48"/>
      <c r="G134" s="222"/>
    </row>
    <row r="135">
      <c r="A135" s="51"/>
      <c r="B135" s="48"/>
      <c r="C135" s="48"/>
      <c r="D135" s="48"/>
      <c r="E135" s="48"/>
      <c r="G135" s="222"/>
    </row>
    <row r="136">
      <c r="A136" s="51"/>
      <c r="B136" s="48"/>
      <c r="C136" s="48"/>
      <c r="D136" s="48"/>
      <c r="E136" s="48"/>
      <c r="G136" s="222"/>
    </row>
    <row r="137">
      <c r="A137" s="51"/>
      <c r="B137" s="48"/>
      <c r="C137" s="48"/>
      <c r="D137" s="48"/>
      <c r="E137" s="48"/>
      <c r="G137" s="222"/>
    </row>
    <row r="138">
      <c r="A138" s="51"/>
      <c r="B138" s="48"/>
      <c r="C138" s="48"/>
      <c r="D138" s="48"/>
      <c r="E138" s="48"/>
      <c r="G138" s="222"/>
    </row>
    <row r="139">
      <c r="A139" s="51"/>
      <c r="B139" s="48"/>
      <c r="C139" s="48"/>
      <c r="D139" s="48"/>
      <c r="E139" s="48"/>
      <c r="G139" s="222"/>
    </row>
    <row r="140">
      <c r="A140" s="51"/>
      <c r="B140" s="48"/>
      <c r="C140" s="48"/>
      <c r="D140" s="48"/>
      <c r="E140" s="48"/>
      <c r="G140" s="222"/>
    </row>
    <row r="141">
      <c r="A141" s="51"/>
      <c r="B141" s="48"/>
      <c r="C141" s="48"/>
      <c r="D141" s="48"/>
      <c r="E141" s="48"/>
      <c r="G141" s="222"/>
    </row>
    <row r="142">
      <c r="A142" s="51"/>
      <c r="B142" s="48"/>
      <c r="C142" s="48"/>
      <c r="D142" s="48"/>
      <c r="E142" s="48"/>
      <c r="G142" s="222"/>
    </row>
    <row r="143">
      <c r="A143" s="51"/>
      <c r="B143" s="48"/>
      <c r="C143" s="48"/>
      <c r="D143" s="48"/>
      <c r="E143" s="48"/>
      <c r="G143" s="222"/>
    </row>
    <row r="144">
      <c r="A144" s="51"/>
      <c r="B144" s="48"/>
      <c r="C144" s="48"/>
      <c r="D144" s="48"/>
      <c r="E144" s="48"/>
      <c r="G144" s="222"/>
    </row>
    <row r="145">
      <c r="A145" s="51"/>
      <c r="B145" s="48"/>
      <c r="C145" s="48"/>
      <c r="D145" s="48"/>
      <c r="E145" s="48"/>
      <c r="G145" s="222"/>
    </row>
    <row r="146">
      <c r="A146" s="51"/>
      <c r="B146" s="48"/>
      <c r="C146" s="48"/>
      <c r="D146" s="48"/>
      <c r="E146" s="48"/>
      <c r="G146" s="222"/>
    </row>
    <row r="147">
      <c r="A147" s="51"/>
      <c r="B147" s="48"/>
      <c r="C147" s="48"/>
      <c r="D147" s="48"/>
      <c r="E147" s="48"/>
      <c r="G147" s="222"/>
    </row>
    <row r="148">
      <c r="A148" s="51"/>
      <c r="B148" s="48"/>
      <c r="C148" s="48"/>
      <c r="D148" s="48"/>
      <c r="E148" s="48"/>
      <c r="G148" s="222"/>
    </row>
    <row r="149">
      <c r="A149" s="51"/>
      <c r="B149" s="48"/>
      <c r="C149" s="48"/>
      <c r="D149" s="48"/>
      <c r="E149" s="48"/>
      <c r="G149" s="222"/>
    </row>
    <row r="150">
      <c r="A150" s="51"/>
      <c r="B150" s="48"/>
      <c r="C150" s="48"/>
      <c r="D150" s="48"/>
      <c r="E150" s="48"/>
      <c r="G150" s="222"/>
    </row>
    <row r="151">
      <c r="A151" s="51"/>
      <c r="B151" s="48"/>
      <c r="C151" s="48"/>
      <c r="D151" s="48"/>
      <c r="E151" s="48"/>
      <c r="G151" s="222"/>
    </row>
    <row r="152">
      <c r="A152" s="51"/>
      <c r="B152" s="48"/>
      <c r="C152" s="48"/>
      <c r="D152" s="48"/>
      <c r="E152" s="48"/>
      <c r="G152" s="222"/>
    </row>
    <row r="153">
      <c r="A153" s="51"/>
      <c r="B153" s="48"/>
      <c r="C153" s="48"/>
      <c r="D153" s="48"/>
      <c r="E153" s="48"/>
      <c r="G153" s="222"/>
    </row>
    <row r="154">
      <c r="A154" s="51"/>
      <c r="B154" s="48"/>
      <c r="C154" s="48"/>
      <c r="D154" s="48"/>
      <c r="E154" s="48"/>
      <c r="G154" s="222"/>
    </row>
    <row r="155">
      <c r="A155" s="51"/>
      <c r="B155" s="48"/>
      <c r="C155" s="48"/>
      <c r="D155" s="48"/>
      <c r="E155" s="48"/>
      <c r="G155" s="222"/>
    </row>
    <row r="156">
      <c r="A156" s="51"/>
      <c r="B156" s="48"/>
      <c r="C156" s="48"/>
      <c r="D156" s="48"/>
      <c r="E156" s="48"/>
      <c r="G156" s="222"/>
    </row>
    <row r="157">
      <c r="A157" s="51"/>
      <c r="B157" s="48"/>
      <c r="C157" s="48"/>
      <c r="D157" s="48"/>
      <c r="E157" s="48"/>
      <c r="G157" s="222"/>
    </row>
    <row r="158">
      <c r="A158" s="51"/>
      <c r="B158" s="48"/>
      <c r="C158" s="48"/>
      <c r="D158" s="48"/>
      <c r="E158" s="48"/>
      <c r="G158" s="222"/>
    </row>
    <row r="159">
      <c r="A159" s="51"/>
      <c r="B159" s="48"/>
      <c r="C159" s="48"/>
      <c r="D159" s="48"/>
      <c r="E159" s="48"/>
      <c r="G159" s="222"/>
    </row>
    <row r="160">
      <c r="A160" s="51"/>
      <c r="B160" s="48"/>
      <c r="C160" s="48"/>
      <c r="D160" s="48"/>
      <c r="E160" s="48"/>
      <c r="G160" s="222"/>
    </row>
    <row r="161">
      <c r="A161" s="51"/>
      <c r="B161" s="48"/>
      <c r="C161" s="48"/>
      <c r="D161" s="48"/>
      <c r="E161" s="48"/>
      <c r="G161" s="222"/>
    </row>
    <row r="162">
      <c r="A162" s="51"/>
      <c r="B162" s="48"/>
      <c r="C162" s="48"/>
      <c r="D162" s="48"/>
      <c r="E162" s="48"/>
      <c r="G162" s="222"/>
    </row>
    <row r="163">
      <c r="A163" s="51"/>
      <c r="B163" s="48"/>
      <c r="C163" s="48"/>
      <c r="D163" s="48"/>
      <c r="E163" s="48"/>
      <c r="G163" s="222"/>
    </row>
    <row r="164">
      <c r="A164" s="51"/>
      <c r="B164" s="48"/>
      <c r="C164" s="48"/>
      <c r="D164" s="48"/>
      <c r="E164" s="48"/>
      <c r="G164" s="222"/>
    </row>
    <row r="165">
      <c r="A165" s="51"/>
      <c r="B165" s="48"/>
      <c r="C165" s="48"/>
      <c r="D165" s="48"/>
      <c r="E165" s="48"/>
      <c r="G165" s="222"/>
    </row>
    <row r="166">
      <c r="A166" s="51"/>
      <c r="B166" s="48"/>
      <c r="C166" s="48"/>
      <c r="D166" s="48"/>
      <c r="E166" s="48"/>
      <c r="G166" s="222"/>
    </row>
    <row r="167">
      <c r="A167" s="51"/>
      <c r="B167" s="48"/>
      <c r="C167" s="48"/>
      <c r="D167" s="48"/>
      <c r="E167" s="48"/>
      <c r="G167" s="222"/>
    </row>
    <row r="168">
      <c r="A168" s="51"/>
      <c r="B168" s="48"/>
      <c r="C168" s="48"/>
      <c r="D168" s="48"/>
      <c r="E168" s="48"/>
      <c r="G168" s="222"/>
    </row>
    <row r="169">
      <c r="A169" s="51"/>
      <c r="B169" s="48"/>
      <c r="C169" s="48"/>
      <c r="D169" s="48"/>
      <c r="E169" s="48"/>
      <c r="G169" s="222"/>
    </row>
    <row r="170">
      <c r="A170" s="51"/>
      <c r="B170" s="48"/>
      <c r="C170" s="48"/>
      <c r="D170" s="48"/>
      <c r="E170" s="48"/>
      <c r="G170" s="222"/>
    </row>
    <row r="171">
      <c r="A171" s="51"/>
      <c r="B171" s="48"/>
      <c r="C171" s="48"/>
      <c r="D171" s="48"/>
      <c r="E171" s="48"/>
      <c r="G171" s="222"/>
    </row>
    <row r="172">
      <c r="A172" s="51"/>
      <c r="B172" s="48"/>
      <c r="C172" s="48"/>
      <c r="D172" s="48"/>
      <c r="E172" s="48"/>
      <c r="G172" s="222"/>
    </row>
    <row r="173">
      <c r="A173" s="51"/>
      <c r="B173" s="48"/>
      <c r="C173" s="48"/>
      <c r="D173" s="48"/>
      <c r="E173" s="48"/>
      <c r="G173" s="222"/>
    </row>
    <row r="174">
      <c r="A174" s="51"/>
      <c r="B174" s="48"/>
      <c r="C174" s="48"/>
      <c r="D174" s="48"/>
      <c r="E174" s="48"/>
      <c r="G174" s="222"/>
    </row>
    <row r="175">
      <c r="A175" s="51"/>
      <c r="B175" s="48"/>
      <c r="C175" s="48"/>
      <c r="D175" s="48"/>
      <c r="E175" s="48"/>
      <c r="G175" s="222"/>
    </row>
    <row r="176">
      <c r="A176" s="51"/>
      <c r="B176" s="48"/>
      <c r="C176" s="48"/>
      <c r="D176" s="48"/>
      <c r="E176" s="48"/>
      <c r="G176" s="222"/>
    </row>
    <row r="177">
      <c r="A177" s="51"/>
      <c r="B177" s="48"/>
      <c r="C177" s="48"/>
      <c r="D177" s="48"/>
      <c r="E177" s="48"/>
      <c r="G177" s="222"/>
    </row>
    <row r="178">
      <c r="A178" s="51"/>
      <c r="B178" s="48"/>
      <c r="C178" s="48"/>
      <c r="D178" s="48"/>
      <c r="E178" s="48"/>
      <c r="G178" s="222"/>
    </row>
    <row r="179">
      <c r="A179" s="51"/>
      <c r="B179" s="48"/>
      <c r="C179" s="48"/>
      <c r="D179" s="48"/>
      <c r="E179" s="48"/>
      <c r="G179" s="222"/>
    </row>
    <row r="180">
      <c r="A180" s="51"/>
      <c r="B180" s="48"/>
      <c r="C180" s="48"/>
      <c r="D180" s="48"/>
      <c r="E180" s="48"/>
      <c r="G180" s="222"/>
    </row>
    <row r="181">
      <c r="A181" s="51"/>
      <c r="B181" s="48"/>
      <c r="C181" s="48"/>
      <c r="D181" s="48"/>
      <c r="E181" s="48"/>
      <c r="G181" s="222"/>
    </row>
    <row r="182">
      <c r="A182" s="51"/>
      <c r="B182" s="48"/>
      <c r="C182" s="48"/>
      <c r="D182" s="48"/>
      <c r="E182" s="48"/>
      <c r="G182" s="222"/>
    </row>
    <row r="183">
      <c r="A183" s="51"/>
      <c r="B183" s="48"/>
      <c r="C183" s="48"/>
      <c r="D183" s="48"/>
      <c r="E183" s="48"/>
      <c r="G183" s="222"/>
    </row>
    <row r="184">
      <c r="A184" s="51"/>
      <c r="B184" s="48"/>
      <c r="C184" s="48"/>
      <c r="D184" s="48"/>
      <c r="E184" s="48"/>
      <c r="G184" s="222"/>
    </row>
    <row r="185">
      <c r="A185" s="51"/>
      <c r="B185" s="48"/>
      <c r="C185" s="48"/>
      <c r="D185" s="48"/>
      <c r="E185" s="48"/>
      <c r="G185" s="222"/>
    </row>
    <row r="186">
      <c r="A186" s="51"/>
      <c r="B186" s="48"/>
      <c r="C186" s="48"/>
      <c r="D186" s="48"/>
      <c r="E186" s="48"/>
      <c r="G186" s="222"/>
    </row>
    <row r="187">
      <c r="A187" s="51"/>
      <c r="B187" s="48"/>
      <c r="C187" s="48"/>
      <c r="D187" s="48"/>
      <c r="E187" s="48"/>
      <c r="G187" s="222"/>
    </row>
    <row r="188">
      <c r="A188" s="51"/>
      <c r="B188" s="48"/>
      <c r="C188" s="48"/>
      <c r="D188" s="48"/>
      <c r="E188" s="48"/>
      <c r="G188" s="222"/>
    </row>
    <row r="189">
      <c r="A189" s="51"/>
      <c r="B189" s="48"/>
      <c r="C189" s="48"/>
      <c r="D189" s="48"/>
      <c r="E189" s="48"/>
      <c r="G189" s="222"/>
    </row>
    <row r="190">
      <c r="A190" s="51"/>
      <c r="B190" s="48"/>
      <c r="C190" s="48"/>
      <c r="D190" s="48"/>
      <c r="E190" s="48"/>
      <c r="G190" s="222"/>
    </row>
    <row r="191">
      <c r="A191" s="51"/>
      <c r="B191" s="48"/>
      <c r="C191" s="48"/>
      <c r="D191" s="48"/>
      <c r="E191" s="48"/>
      <c r="G191" s="222"/>
    </row>
    <row r="192">
      <c r="A192" s="51"/>
      <c r="B192" s="48"/>
      <c r="C192" s="48"/>
      <c r="D192" s="48"/>
      <c r="E192" s="48"/>
      <c r="G192" s="222"/>
    </row>
    <row r="193">
      <c r="A193" s="51"/>
      <c r="B193" s="48"/>
      <c r="C193" s="48"/>
      <c r="D193" s="48"/>
      <c r="E193" s="48"/>
      <c r="G193" s="222"/>
    </row>
    <row r="194">
      <c r="A194" s="51"/>
      <c r="B194" s="48"/>
      <c r="C194" s="48"/>
      <c r="D194" s="48"/>
      <c r="E194" s="48"/>
      <c r="G194" s="222"/>
    </row>
    <row r="195">
      <c r="A195" s="51"/>
      <c r="B195" s="48"/>
      <c r="C195" s="48"/>
      <c r="D195" s="48"/>
      <c r="E195" s="48"/>
      <c r="G195" s="222"/>
    </row>
    <row r="196">
      <c r="A196" s="51"/>
      <c r="B196" s="48"/>
      <c r="C196" s="48"/>
      <c r="D196" s="48"/>
      <c r="E196" s="48"/>
      <c r="G196" s="222"/>
    </row>
    <row r="197">
      <c r="A197" s="51"/>
      <c r="B197" s="48"/>
      <c r="C197" s="48"/>
      <c r="D197" s="48"/>
      <c r="E197" s="48"/>
      <c r="G197" s="222"/>
    </row>
    <row r="198">
      <c r="A198" s="51"/>
      <c r="B198" s="48"/>
      <c r="C198" s="48"/>
      <c r="D198" s="48"/>
      <c r="E198" s="48"/>
      <c r="G198" s="222"/>
    </row>
    <row r="199">
      <c r="A199" s="51"/>
      <c r="B199" s="48"/>
      <c r="C199" s="48"/>
      <c r="D199" s="48"/>
      <c r="E199" s="48"/>
      <c r="G199" s="222"/>
    </row>
    <row r="200">
      <c r="A200" s="51"/>
      <c r="B200" s="48"/>
      <c r="C200" s="48"/>
      <c r="D200" s="48"/>
      <c r="E200" s="48"/>
      <c r="G200" s="222"/>
    </row>
    <row r="201">
      <c r="A201" s="51"/>
      <c r="B201" s="48"/>
      <c r="C201" s="48"/>
      <c r="D201" s="48"/>
      <c r="E201" s="48"/>
      <c r="G201" s="222"/>
    </row>
    <row r="202">
      <c r="A202" s="51"/>
      <c r="B202" s="48"/>
      <c r="C202" s="48"/>
      <c r="D202" s="48"/>
      <c r="E202" s="48"/>
      <c r="G202" s="222"/>
    </row>
    <row r="203">
      <c r="A203" s="51"/>
      <c r="B203" s="48"/>
      <c r="C203" s="48"/>
      <c r="D203" s="48"/>
      <c r="E203" s="48"/>
      <c r="G203" s="222"/>
    </row>
    <row r="204">
      <c r="A204" s="51"/>
      <c r="B204" s="48"/>
      <c r="C204" s="48"/>
      <c r="D204" s="48"/>
      <c r="E204" s="48"/>
      <c r="G204" s="222"/>
    </row>
    <row r="205">
      <c r="A205" s="51"/>
      <c r="B205" s="48"/>
      <c r="C205" s="48"/>
      <c r="D205" s="48"/>
      <c r="E205" s="48"/>
      <c r="G205" s="222"/>
    </row>
    <row r="206">
      <c r="A206" s="51"/>
      <c r="B206" s="48"/>
      <c r="C206" s="48"/>
      <c r="D206" s="48"/>
      <c r="E206" s="48"/>
      <c r="G206" s="222"/>
    </row>
    <row r="207">
      <c r="A207" s="51"/>
      <c r="B207" s="48"/>
      <c r="C207" s="48"/>
      <c r="D207" s="48"/>
      <c r="E207" s="48"/>
      <c r="G207" s="222"/>
    </row>
    <row r="208">
      <c r="A208" s="51"/>
      <c r="B208" s="48"/>
      <c r="C208" s="48"/>
      <c r="D208" s="48"/>
      <c r="E208" s="48"/>
      <c r="G208" s="222"/>
    </row>
    <row r="209">
      <c r="A209" s="51"/>
      <c r="B209" s="48"/>
      <c r="C209" s="48"/>
      <c r="D209" s="48"/>
      <c r="E209" s="48"/>
      <c r="G209" s="222"/>
    </row>
    <row r="210">
      <c r="A210" s="51"/>
      <c r="B210" s="48"/>
      <c r="C210" s="48"/>
      <c r="D210" s="48"/>
      <c r="E210" s="48"/>
      <c r="G210" s="222"/>
    </row>
    <row r="211">
      <c r="A211" s="51"/>
      <c r="B211" s="48"/>
      <c r="C211" s="48"/>
      <c r="D211" s="48"/>
      <c r="E211" s="48"/>
      <c r="G211" s="222"/>
    </row>
    <row r="212">
      <c r="A212" s="51"/>
      <c r="B212" s="48"/>
      <c r="C212" s="48"/>
      <c r="D212" s="48"/>
      <c r="E212" s="48"/>
      <c r="G212" s="222"/>
    </row>
    <row r="213">
      <c r="A213" s="51"/>
      <c r="B213" s="48"/>
      <c r="C213" s="48"/>
      <c r="D213" s="48"/>
      <c r="E213" s="48"/>
      <c r="G213" s="222"/>
    </row>
    <row r="214">
      <c r="A214" s="51"/>
      <c r="B214" s="48"/>
      <c r="C214" s="48"/>
      <c r="D214" s="48"/>
      <c r="E214" s="48"/>
      <c r="G214" s="222"/>
    </row>
    <row r="215">
      <c r="A215" s="51"/>
      <c r="B215" s="48"/>
      <c r="C215" s="48"/>
      <c r="D215" s="48"/>
      <c r="E215" s="48"/>
      <c r="G215" s="222"/>
    </row>
    <row r="216">
      <c r="A216" s="51"/>
      <c r="B216" s="48"/>
      <c r="C216" s="48"/>
      <c r="D216" s="48"/>
      <c r="E216" s="48"/>
      <c r="G216" s="222"/>
    </row>
    <row r="217">
      <c r="A217" s="51"/>
      <c r="B217" s="48"/>
      <c r="C217" s="48"/>
      <c r="D217" s="48"/>
      <c r="E217" s="48"/>
      <c r="G217" s="222"/>
    </row>
    <row r="218">
      <c r="A218" s="51"/>
      <c r="B218" s="48"/>
      <c r="C218" s="48"/>
      <c r="D218" s="48"/>
      <c r="E218" s="48"/>
      <c r="G218" s="222"/>
    </row>
    <row r="219">
      <c r="A219" s="51"/>
      <c r="B219" s="48"/>
      <c r="C219" s="48"/>
      <c r="D219" s="48"/>
      <c r="E219" s="48"/>
      <c r="G219" s="222"/>
    </row>
    <row r="220">
      <c r="A220" s="51"/>
      <c r="B220" s="48"/>
      <c r="C220" s="48"/>
      <c r="D220" s="48"/>
      <c r="E220" s="48"/>
      <c r="G220" s="222"/>
    </row>
    <row r="221">
      <c r="A221" s="51"/>
      <c r="B221" s="48"/>
      <c r="C221" s="48"/>
      <c r="D221" s="48"/>
      <c r="E221" s="48"/>
      <c r="G221" s="222"/>
    </row>
    <row r="222">
      <c r="A222" s="51"/>
      <c r="B222" s="48"/>
      <c r="C222" s="48"/>
      <c r="D222" s="48"/>
      <c r="E222" s="48"/>
      <c r="G222" s="222"/>
    </row>
    <row r="223">
      <c r="A223" s="51"/>
      <c r="B223" s="48"/>
      <c r="C223" s="48"/>
      <c r="D223" s="48"/>
      <c r="E223" s="48"/>
      <c r="G223" s="222"/>
    </row>
    <row r="224">
      <c r="A224" s="51"/>
      <c r="B224" s="48"/>
      <c r="C224" s="48"/>
      <c r="D224" s="48"/>
      <c r="E224" s="48"/>
      <c r="G224" s="222"/>
    </row>
    <row r="225">
      <c r="A225" s="51"/>
      <c r="B225" s="48"/>
      <c r="C225" s="48"/>
      <c r="D225" s="48"/>
      <c r="E225" s="48"/>
      <c r="G225" s="222"/>
    </row>
    <row r="226">
      <c r="A226" s="51"/>
      <c r="B226" s="48"/>
      <c r="C226" s="48"/>
      <c r="D226" s="48"/>
      <c r="E226" s="48"/>
      <c r="G226" s="222"/>
    </row>
    <row r="227">
      <c r="A227" s="51"/>
      <c r="B227" s="48"/>
      <c r="C227" s="48"/>
      <c r="D227" s="48"/>
      <c r="E227" s="48"/>
      <c r="G227" s="222"/>
    </row>
    <row r="228">
      <c r="A228" s="51"/>
      <c r="B228" s="48"/>
      <c r="C228" s="48"/>
      <c r="D228" s="48"/>
      <c r="E228" s="48"/>
      <c r="G228" s="222"/>
    </row>
    <row r="229">
      <c r="A229" s="51"/>
      <c r="B229" s="48"/>
      <c r="C229" s="48"/>
      <c r="D229" s="48"/>
      <c r="E229" s="48"/>
      <c r="G229" s="222"/>
    </row>
    <row r="230">
      <c r="A230" s="51"/>
      <c r="B230" s="48"/>
      <c r="C230" s="48"/>
      <c r="D230" s="48"/>
      <c r="E230" s="48"/>
      <c r="G230" s="222"/>
    </row>
    <row r="231">
      <c r="A231" s="51"/>
      <c r="B231" s="48"/>
      <c r="C231" s="48"/>
      <c r="D231" s="48"/>
      <c r="E231" s="48"/>
      <c r="G231" s="222"/>
    </row>
    <row r="232">
      <c r="A232" s="51"/>
      <c r="B232" s="48"/>
      <c r="C232" s="48"/>
      <c r="D232" s="48"/>
      <c r="E232" s="48"/>
      <c r="G232" s="222"/>
    </row>
    <row r="233">
      <c r="A233" s="51"/>
      <c r="B233" s="48"/>
      <c r="C233" s="48"/>
      <c r="D233" s="48"/>
      <c r="E233" s="48"/>
      <c r="G233" s="222"/>
    </row>
    <row r="234">
      <c r="A234" s="51"/>
      <c r="B234" s="48"/>
      <c r="C234" s="48"/>
      <c r="D234" s="48"/>
      <c r="E234" s="48"/>
      <c r="G234" s="222"/>
    </row>
    <row r="235">
      <c r="A235" s="51"/>
      <c r="B235" s="48"/>
      <c r="C235" s="48"/>
      <c r="D235" s="48"/>
      <c r="E235" s="48"/>
      <c r="G235" s="222"/>
    </row>
    <row r="236">
      <c r="A236" s="51"/>
      <c r="B236" s="48"/>
      <c r="C236" s="48"/>
      <c r="D236" s="48"/>
      <c r="E236" s="48"/>
      <c r="G236" s="222"/>
    </row>
    <row r="237">
      <c r="A237" s="51"/>
      <c r="B237" s="48"/>
      <c r="C237" s="48"/>
      <c r="D237" s="48"/>
      <c r="E237" s="48"/>
      <c r="G237" s="222"/>
    </row>
    <row r="238">
      <c r="A238" s="51"/>
      <c r="B238" s="48"/>
      <c r="C238" s="48"/>
      <c r="D238" s="48"/>
      <c r="E238" s="48"/>
      <c r="G238" s="222"/>
    </row>
    <row r="239">
      <c r="A239" s="51"/>
      <c r="B239" s="48"/>
      <c r="C239" s="48"/>
      <c r="D239" s="48"/>
      <c r="E239" s="48"/>
      <c r="G239" s="222"/>
    </row>
    <row r="240">
      <c r="A240" s="51"/>
      <c r="B240" s="48"/>
      <c r="C240" s="48"/>
      <c r="D240" s="48"/>
      <c r="E240" s="48"/>
      <c r="G240" s="222"/>
    </row>
    <row r="241">
      <c r="A241" s="51"/>
      <c r="B241" s="48"/>
      <c r="C241" s="48"/>
      <c r="D241" s="48"/>
      <c r="E241" s="48"/>
      <c r="G241" s="222"/>
    </row>
    <row r="242">
      <c r="A242" s="51"/>
      <c r="B242" s="48"/>
      <c r="C242" s="48"/>
      <c r="D242" s="48"/>
      <c r="E242" s="48"/>
      <c r="G242" s="222"/>
    </row>
    <row r="243">
      <c r="A243" s="51"/>
      <c r="B243" s="48"/>
      <c r="C243" s="48"/>
      <c r="D243" s="48"/>
      <c r="E243" s="48"/>
      <c r="G243" s="222"/>
    </row>
    <row r="244">
      <c r="A244" s="51"/>
      <c r="B244" s="48"/>
      <c r="C244" s="48"/>
      <c r="D244" s="48"/>
      <c r="E244" s="48"/>
      <c r="G244" s="222"/>
    </row>
    <row r="245">
      <c r="A245" s="51"/>
      <c r="B245" s="48"/>
      <c r="C245" s="48"/>
      <c r="D245" s="48"/>
      <c r="E245" s="48"/>
      <c r="G245" s="222"/>
    </row>
    <row r="246">
      <c r="A246" s="51"/>
      <c r="B246" s="48"/>
      <c r="C246" s="48"/>
      <c r="D246" s="48"/>
      <c r="E246" s="48"/>
      <c r="G246" s="222"/>
    </row>
    <row r="247">
      <c r="A247" s="51"/>
      <c r="B247" s="48"/>
      <c r="C247" s="48"/>
      <c r="D247" s="48"/>
      <c r="E247" s="48"/>
      <c r="G247" s="222"/>
    </row>
    <row r="248">
      <c r="A248" s="51"/>
      <c r="B248" s="48"/>
      <c r="C248" s="48"/>
      <c r="D248" s="48"/>
      <c r="E248" s="48"/>
      <c r="G248" s="222"/>
    </row>
    <row r="249">
      <c r="A249" s="51"/>
      <c r="B249" s="48"/>
      <c r="C249" s="48"/>
      <c r="D249" s="48"/>
      <c r="E249" s="48"/>
      <c r="G249" s="222"/>
    </row>
    <row r="250">
      <c r="A250" s="51"/>
      <c r="B250" s="48"/>
      <c r="C250" s="48"/>
      <c r="D250" s="48"/>
      <c r="E250" s="48"/>
      <c r="G250" s="222"/>
    </row>
    <row r="251">
      <c r="A251" s="51"/>
      <c r="B251" s="48"/>
      <c r="C251" s="48"/>
      <c r="D251" s="48"/>
      <c r="E251" s="48"/>
      <c r="G251" s="222"/>
    </row>
    <row r="252">
      <c r="A252" s="51"/>
      <c r="B252" s="48"/>
      <c r="C252" s="48"/>
      <c r="D252" s="48"/>
      <c r="E252" s="48"/>
      <c r="G252" s="222"/>
    </row>
    <row r="253">
      <c r="A253" s="51"/>
      <c r="B253" s="48"/>
      <c r="C253" s="48"/>
      <c r="D253" s="48"/>
      <c r="E253" s="48"/>
      <c r="G253" s="222"/>
    </row>
    <row r="254">
      <c r="A254" s="51"/>
      <c r="B254" s="48"/>
      <c r="C254" s="48"/>
      <c r="D254" s="48"/>
      <c r="E254" s="48"/>
      <c r="G254" s="222"/>
    </row>
    <row r="255">
      <c r="A255" s="51"/>
      <c r="B255" s="48"/>
      <c r="C255" s="48"/>
      <c r="D255" s="48"/>
      <c r="E255" s="48"/>
      <c r="G255" s="222"/>
    </row>
    <row r="256">
      <c r="A256" s="51"/>
      <c r="B256" s="48"/>
      <c r="C256" s="48"/>
      <c r="D256" s="48"/>
      <c r="E256" s="48"/>
      <c r="G256" s="222"/>
    </row>
    <row r="257">
      <c r="A257" s="51"/>
      <c r="B257" s="48"/>
      <c r="C257" s="48"/>
      <c r="D257" s="48"/>
      <c r="E257" s="48"/>
      <c r="G257" s="222"/>
    </row>
    <row r="258">
      <c r="A258" s="51"/>
      <c r="B258" s="48"/>
      <c r="C258" s="48"/>
      <c r="D258" s="48"/>
      <c r="E258" s="48"/>
      <c r="G258" s="222"/>
    </row>
    <row r="259">
      <c r="A259" s="51"/>
      <c r="B259" s="48"/>
      <c r="C259" s="48"/>
      <c r="D259" s="48"/>
      <c r="E259" s="48"/>
      <c r="G259" s="222"/>
    </row>
    <row r="260">
      <c r="A260" s="51"/>
      <c r="B260" s="48"/>
      <c r="C260" s="48"/>
      <c r="D260" s="48"/>
      <c r="E260" s="48"/>
      <c r="G260" s="222"/>
    </row>
    <row r="261">
      <c r="A261" s="51"/>
      <c r="B261" s="48"/>
      <c r="C261" s="48"/>
      <c r="D261" s="48"/>
      <c r="E261" s="48"/>
      <c r="G261" s="222"/>
    </row>
    <row r="262">
      <c r="A262" s="51"/>
      <c r="B262" s="48"/>
      <c r="C262" s="48"/>
      <c r="D262" s="48"/>
      <c r="E262" s="48"/>
      <c r="G262" s="222"/>
    </row>
    <row r="263">
      <c r="A263" s="51"/>
      <c r="B263" s="48"/>
      <c r="C263" s="48"/>
      <c r="D263" s="48"/>
      <c r="E263" s="48"/>
      <c r="G263" s="222"/>
    </row>
    <row r="264">
      <c r="A264" s="51"/>
      <c r="B264" s="48"/>
      <c r="C264" s="48"/>
      <c r="D264" s="48"/>
      <c r="E264" s="48"/>
      <c r="G264" s="222"/>
    </row>
    <row r="265">
      <c r="A265" s="51"/>
      <c r="B265" s="48"/>
      <c r="C265" s="48"/>
      <c r="D265" s="48"/>
      <c r="E265" s="48"/>
      <c r="G265" s="222"/>
    </row>
    <row r="266">
      <c r="A266" s="51"/>
      <c r="B266" s="48"/>
      <c r="C266" s="48"/>
      <c r="D266" s="48"/>
      <c r="E266" s="48"/>
      <c r="G266" s="222"/>
    </row>
    <row r="267">
      <c r="A267" s="51"/>
      <c r="B267" s="48"/>
      <c r="C267" s="48"/>
      <c r="D267" s="48"/>
      <c r="E267" s="48"/>
      <c r="G267" s="222"/>
    </row>
    <row r="268">
      <c r="A268" s="51"/>
      <c r="B268" s="48"/>
      <c r="C268" s="48"/>
      <c r="D268" s="48"/>
      <c r="E268" s="48"/>
      <c r="G268" s="222"/>
    </row>
    <row r="269">
      <c r="A269" s="51"/>
      <c r="B269" s="48"/>
      <c r="C269" s="48"/>
      <c r="D269" s="48"/>
      <c r="E269" s="48"/>
      <c r="G269" s="222"/>
    </row>
    <row r="270">
      <c r="A270" s="51"/>
      <c r="B270" s="48"/>
      <c r="C270" s="48"/>
      <c r="D270" s="48"/>
      <c r="E270" s="48"/>
      <c r="G270" s="222"/>
    </row>
    <row r="271">
      <c r="A271" s="51"/>
      <c r="B271" s="48"/>
      <c r="C271" s="48"/>
      <c r="D271" s="48"/>
      <c r="E271" s="48"/>
      <c r="G271" s="222"/>
    </row>
    <row r="272">
      <c r="A272" s="51"/>
      <c r="B272" s="48"/>
      <c r="C272" s="48"/>
      <c r="D272" s="48"/>
      <c r="E272" s="48"/>
      <c r="G272" s="222"/>
    </row>
    <row r="273">
      <c r="A273" s="51"/>
      <c r="B273" s="48"/>
      <c r="C273" s="48"/>
      <c r="D273" s="48"/>
      <c r="E273" s="48"/>
      <c r="G273" s="222"/>
    </row>
    <row r="274">
      <c r="A274" s="51"/>
      <c r="B274" s="48"/>
      <c r="C274" s="48"/>
      <c r="D274" s="48"/>
      <c r="E274" s="48"/>
      <c r="G274" s="222"/>
    </row>
    <row r="275">
      <c r="A275" s="51"/>
      <c r="B275" s="48"/>
      <c r="C275" s="48"/>
      <c r="D275" s="48"/>
      <c r="E275" s="48"/>
      <c r="G275" s="222"/>
    </row>
    <row r="276">
      <c r="A276" s="51"/>
      <c r="B276" s="48"/>
      <c r="C276" s="48"/>
      <c r="D276" s="48"/>
      <c r="E276" s="48"/>
      <c r="G276" s="222"/>
    </row>
    <row r="277">
      <c r="A277" s="51"/>
      <c r="B277" s="48"/>
      <c r="C277" s="48"/>
      <c r="D277" s="48"/>
      <c r="E277" s="48"/>
      <c r="G277" s="222"/>
    </row>
    <row r="278">
      <c r="A278" s="51"/>
      <c r="B278" s="48"/>
      <c r="C278" s="48"/>
      <c r="D278" s="48"/>
      <c r="E278" s="48"/>
      <c r="G278" s="222"/>
    </row>
    <row r="279">
      <c r="A279" s="51"/>
      <c r="B279" s="48"/>
      <c r="C279" s="48"/>
      <c r="D279" s="48"/>
      <c r="E279" s="48"/>
      <c r="G279" s="222"/>
    </row>
    <row r="280">
      <c r="A280" s="51"/>
      <c r="B280" s="48"/>
      <c r="C280" s="48"/>
      <c r="D280" s="48"/>
      <c r="E280" s="48"/>
      <c r="G280" s="222"/>
    </row>
    <row r="281">
      <c r="A281" s="51"/>
      <c r="B281" s="48"/>
      <c r="C281" s="48"/>
      <c r="D281" s="48"/>
      <c r="E281" s="48"/>
      <c r="G281" s="222"/>
    </row>
    <row r="282">
      <c r="A282" s="51"/>
      <c r="B282" s="48"/>
      <c r="C282" s="48"/>
      <c r="D282" s="48"/>
      <c r="E282" s="48"/>
      <c r="G282" s="222"/>
    </row>
    <row r="283">
      <c r="A283" s="51"/>
      <c r="B283" s="48"/>
      <c r="C283" s="48"/>
      <c r="D283" s="48"/>
      <c r="E283" s="48"/>
      <c r="G283" s="222"/>
    </row>
    <row r="284">
      <c r="A284" s="51"/>
      <c r="B284" s="48"/>
      <c r="C284" s="48"/>
      <c r="D284" s="48"/>
      <c r="E284" s="48"/>
      <c r="G284" s="222"/>
    </row>
    <row r="285">
      <c r="A285" s="51"/>
      <c r="B285" s="48"/>
      <c r="C285" s="48"/>
      <c r="D285" s="48"/>
      <c r="E285" s="48"/>
      <c r="G285" s="222"/>
    </row>
    <row r="286">
      <c r="A286" s="51"/>
      <c r="B286" s="48"/>
      <c r="C286" s="48"/>
      <c r="D286" s="48"/>
      <c r="E286" s="48"/>
      <c r="G286" s="222"/>
    </row>
    <row r="287">
      <c r="A287" s="51"/>
      <c r="B287" s="48"/>
      <c r="C287" s="48"/>
      <c r="D287" s="48"/>
      <c r="E287" s="48"/>
      <c r="G287" s="222"/>
    </row>
    <row r="288">
      <c r="A288" s="51"/>
      <c r="B288" s="48"/>
      <c r="C288" s="48"/>
      <c r="D288" s="48"/>
      <c r="E288" s="48"/>
      <c r="G288" s="222"/>
    </row>
    <row r="289">
      <c r="A289" s="51"/>
      <c r="B289" s="48"/>
      <c r="C289" s="48"/>
      <c r="D289" s="48"/>
      <c r="E289" s="48"/>
      <c r="G289" s="222"/>
    </row>
    <row r="290">
      <c r="A290" s="51"/>
      <c r="B290" s="48"/>
      <c r="C290" s="48"/>
      <c r="D290" s="48"/>
      <c r="E290" s="48"/>
      <c r="G290" s="222"/>
    </row>
    <row r="291">
      <c r="A291" s="51"/>
      <c r="B291" s="48"/>
      <c r="C291" s="48"/>
      <c r="D291" s="48"/>
      <c r="E291" s="48"/>
      <c r="G291" s="222"/>
    </row>
    <row r="292">
      <c r="A292" s="51"/>
      <c r="B292" s="48"/>
      <c r="C292" s="48"/>
      <c r="D292" s="48"/>
      <c r="E292" s="48"/>
      <c r="G292" s="222"/>
    </row>
    <row r="293">
      <c r="A293" s="51"/>
      <c r="B293" s="48"/>
      <c r="C293" s="48"/>
      <c r="D293" s="48"/>
      <c r="E293" s="48"/>
      <c r="G293" s="222"/>
    </row>
    <row r="294">
      <c r="A294" s="51"/>
      <c r="B294" s="48"/>
      <c r="C294" s="48"/>
      <c r="D294" s="48"/>
      <c r="E294" s="48"/>
      <c r="G294" s="222"/>
    </row>
    <row r="295">
      <c r="A295" s="51"/>
      <c r="B295" s="48"/>
      <c r="C295" s="48"/>
      <c r="D295" s="48"/>
      <c r="E295" s="48"/>
      <c r="G295" s="222"/>
    </row>
    <row r="296">
      <c r="A296" s="51"/>
      <c r="B296" s="48"/>
      <c r="C296" s="48"/>
      <c r="D296" s="48"/>
      <c r="E296" s="48"/>
      <c r="G296" s="222"/>
    </row>
    <row r="297">
      <c r="A297" s="51"/>
      <c r="B297" s="48"/>
      <c r="C297" s="48"/>
      <c r="D297" s="48"/>
      <c r="E297" s="48"/>
      <c r="G297" s="222"/>
    </row>
    <row r="298">
      <c r="A298" s="51"/>
      <c r="B298" s="48"/>
      <c r="C298" s="48"/>
      <c r="D298" s="48"/>
      <c r="E298" s="48"/>
      <c r="G298" s="222"/>
    </row>
    <row r="299">
      <c r="A299" s="51"/>
      <c r="B299" s="48"/>
      <c r="C299" s="48"/>
      <c r="D299" s="48"/>
      <c r="E299" s="48"/>
      <c r="G299" s="222"/>
    </row>
    <row r="300">
      <c r="A300" s="51"/>
      <c r="B300" s="48"/>
      <c r="C300" s="48"/>
      <c r="D300" s="48"/>
      <c r="E300" s="48"/>
      <c r="G300" s="222"/>
    </row>
    <row r="301">
      <c r="A301" s="51"/>
      <c r="B301" s="48"/>
      <c r="C301" s="48"/>
      <c r="D301" s="48"/>
      <c r="E301" s="48"/>
      <c r="G301" s="222"/>
    </row>
    <row r="302">
      <c r="A302" s="51"/>
      <c r="B302" s="48"/>
      <c r="C302" s="48"/>
      <c r="D302" s="48"/>
      <c r="E302" s="48"/>
      <c r="G302" s="222"/>
    </row>
    <row r="303">
      <c r="A303" s="51"/>
      <c r="B303" s="48"/>
      <c r="C303" s="48"/>
      <c r="D303" s="48"/>
      <c r="E303" s="48"/>
      <c r="G303" s="222"/>
    </row>
    <row r="304">
      <c r="A304" s="51"/>
      <c r="B304" s="48"/>
      <c r="C304" s="48"/>
      <c r="D304" s="48"/>
      <c r="E304" s="48"/>
      <c r="G304" s="222"/>
    </row>
    <row r="305">
      <c r="A305" s="51"/>
      <c r="B305" s="48"/>
      <c r="C305" s="48"/>
      <c r="D305" s="48"/>
      <c r="E305" s="48"/>
      <c r="G305" s="222"/>
    </row>
    <row r="306">
      <c r="A306" s="51"/>
      <c r="B306" s="48"/>
      <c r="C306" s="48"/>
      <c r="D306" s="48"/>
      <c r="E306" s="48"/>
      <c r="G306" s="222"/>
    </row>
    <row r="307">
      <c r="A307" s="51"/>
      <c r="B307" s="48"/>
      <c r="C307" s="48"/>
      <c r="D307" s="48"/>
      <c r="E307" s="48"/>
      <c r="G307" s="222"/>
    </row>
    <row r="308">
      <c r="A308" s="51"/>
      <c r="B308" s="48"/>
      <c r="C308" s="48"/>
      <c r="D308" s="48"/>
      <c r="E308" s="48"/>
      <c r="G308" s="222"/>
    </row>
    <row r="309">
      <c r="A309" s="51"/>
      <c r="B309" s="48"/>
      <c r="C309" s="48"/>
      <c r="D309" s="48"/>
      <c r="E309" s="48"/>
      <c r="G309" s="222"/>
    </row>
    <row r="310">
      <c r="A310" s="51"/>
      <c r="B310" s="48"/>
      <c r="C310" s="48"/>
      <c r="D310" s="48"/>
      <c r="E310" s="48"/>
      <c r="G310" s="222"/>
    </row>
    <row r="311">
      <c r="A311" s="51"/>
      <c r="B311" s="48"/>
      <c r="C311" s="48"/>
      <c r="D311" s="48"/>
      <c r="E311" s="48"/>
      <c r="G311" s="222"/>
    </row>
    <row r="312">
      <c r="A312" s="51"/>
      <c r="B312" s="48"/>
      <c r="C312" s="48"/>
      <c r="D312" s="48"/>
      <c r="E312" s="48"/>
      <c r="G312" s="222"/>
    </row>
    <row r="313">
      <c r="A313" s="51"/>
      <c r="B313" s="48"/>
      <c r="C313" s="48"/>
      <c r="D313" s="48"/>
      <c r="E313" s="48"/>
      <c r="G313" s="222"/>
    </row>
    <row r="314">
      <c r="A314" s="51"/>
      <c r="B314" s="48"/>
      <c r="C314" s="48"/>
      <c r="D314" s="48"/>
      <c r="E314" s="48"/>
      <c r="G314" s="222"/>
    </row>
    <row r="315">
      <c r="A315" s="51"/>
      <c r="B315" s="48"/>
      <c r="C315" s="48"/>
      <c r="D315" s="48"/>
      <c r="E315" s="48"/>
      <c r="G315" s="222"/>
    </row>
    <row r="316">
      <c r="A316" s="51"/>
      <c r="B316" s="48"/>
      <c r="C316" s="48"/>
      <c r="D316" s="48"/>
      <c r="E316" s="48"/>
      <c r="G316" s="222"/>
    </row>
    <row r="317">
      <c r="A317" s="51"/>
      <c r="B317" s="48"/>
      <c r="C317" s="48"/>
      <c r="D317" s="48"/>
      <c r="E317" s="48"/>
      <c r="G317" s="222"/>
    </row>
    <row r="318">
      <c r="A318" s="51"/>
      <c r="B318" s="48"/>
      <c r="C318" s="48"/>
      <c r="D318" s="48"/>
      <c r="E318" s="48"/>
      <c r="G318" s="222"/>
    </row>
    <row r="319">
      <c r="A319" s="51"/>
      <c r="B319" s="48"/>
      <c r="C319" s="48"/>
      <c r="D319" s="48"/>
      <c r="E319" s="48"/>
      <c r="G319" s="222"/>
    </row>
    <row r="320">
      <c r="A320" s="51"/>
      <c r="B320" s="48"/>
      <c r="C320" s="48"/>
      <c r="D320" s="48"/>
      <c r="E320" s="48"/>
      <c r="G320" s="222"/>
    </row>
    <row r="321">
      <c r="A321" s="51"/>
      <c r="B321" s="48"/>
      <c r="C321" s="48"/>
      <c r="D321" s="48"/>
      <c r="E321" s="48"/>
      <c r="G321" s="222"/>
    </row>
    <row r="322">
      <c r="A322" s="51"/>
      <c r="B322" s="48"/>
      <c r="C322" s="48"/>
      <c r="D322" s="48"/>
      <c r="E322" s="48"/>
      <c r="G322" s="222"/>
    </row>
    <row r="323">
      <c r="A323" s="51"/>
      <c r="B323" s="48"/>
      <c r="C323" s="48"/>
      <c r="D323" s="48"/>
      <c r="E323" s="48"/>
      <c r="G323" s="222"/>
    </row>
    <row r="324">
      <c r="A324" s="51"/>
      <c r="B324" s="48"/>
      <c r="C324" s="48"/>
      <c r="D324" s="48"/>
      <c r="E324" s="48"/>
      <c r="G324" s="222"/>
    </row>
    <row r="325">
      <c r="A325" s="51"/>
      <c r="B325" s="48"/>
      <c r="C325" s="48"/>
      <c r="D325" s="48"/>
      <c r="E325" s="48"/>
      <c r="G325" s="222"/>
    </row>
    <row r="326">
      <c r="A326" s="51"/>
      <c r="B326" s="48"/>
      <c r="C326" s="48"/>
      <c r="D326" s="48"/>
      <c r="E326" s="48"/>
      <c r="G326" s="222"/>
    </row>
    <row r="327">
      <c r="A327" s="51"/>
      <c r="B327" s="48"/>
      <c r="C327" s="48"/>
      <c r="D327" s="48"/>
      <c r="E327" s="48"/>
      <c r="G327" s="222"/>
    </row>
    <row r="328">
      <c r="A328" s="51"/>
      <c r="B328" s="48"/>
      <c r="C328" s="48"/>
      <c r="D328" s="48"/>
      <c r="E328" s="48"/>
      <c r="G328" s="222"/>
    </row>
    <row r="329">
      <c r="A329" s="51"/>
      <c r="B329" s="48"/>
      <c r="C329" s="48"/>
      <c r="D329" s="48"/>
      <c r="E329" s="48"/>
      <c r="G329" s="222"/>
    </row>
    <row r="330">
      <c r="A330" s="51"/>
      <c r="B330" s="48"/>
      <c r="C330" s="48"/>
      <c r="D330" s="48"/>
      <c r="E330" s="48"/>
      <c r="G330" s="222"/>
    </row>
    <row r="331">
      <c r="A331" s="51"/>
      <c r="B331" s="48"/>
      <c r="C331" s="48"/>
      <c r="D331" s="48"/>
      <c r="E331" s="48"/>
      <c r="G331" s="222"/>
    </row>
    <row r="332">
      <c r="A332" s="51"/>
      <c r="B332" s="48"/>
      <c r="C332" s="48"/>
      <c r="D332" s="48"/>
      <c r="E332" s="48"/>
      <c r="G332" s="222"/>
    </row>
    <row r="333">
      <c r="A333" s="51"/>
      <c r="B333" s="48"/>
      <c r="C333" s="48"/>
      <c r="D333" s="48"/>
      <c r="E333" s="48"/>
      <c r="G333" s="222"/>
    </row>
    <row r="334">
      <c r="A334" s="51"/>
      <c r="B334" s="48"/>
      <c r="C334" s="48"/>
      <c r="D334" s="48"/>
      <c r="E334" s="48"/>
      <c r="G334" s="222"/>
    </row>
    <row r="335">
      <c r="A335" s="51"/>
      <c r="B335" s="48"/>
      <c r="C335" s="48"/>
      <c r="D335" s="48"/>
      <c r="E335" s="48"/>
      <c r="G335" s="222"/>
    </row>
    <row r="336">
      <c r="A336" s="51"/>
      <c r="B336" s="48"/>
      <c r="C336" s="48"/>
      <c r="D336" s="48"/>
      <c r="E336" s="48"/>
      <c r="G336" s="222"/>
    </row>
    <row r="337">
      <c r="A337" s="51"/>
      <c r="B337" s="48"/>
      <c r="C337" s="48"/>
      <c r="D337" s="48"/>
      <c r="E337" s="48"/>
      <c r="G337" s="222"/>
    </row>
    <row r="338">
      <c r="A338" s="51"/>
      <c r="B338" s="48"/>
      <c r="C338" s="48"/>
      <c r="D338" s="48"/>
      <c r="E338" s="48"/>
      <c r="G338" s="222"/>
    </row>
    <row r="339">
      <c r="A339" s="51"/>
      <c r="B339" s="48"/>
      <c r="C339" s="48"/>
      <c r="D339" s="48"/>
      <c r="E339" s="48"/>
      <c r="G339" s="222"/>
    </row>
    <row r="340">
      <c r="A340" s="51"/>
      <c r="B340" s="48"/>
      <c r="C340" s="48"/>
      <c r="D340" s="48"/>
      <c r="E340" s="48"/>
      <c r="G340" s="222"/>
    </row>
    <row r="341">
      <c r="A341" s="51"/>
      <c r="B341" s="48"/>
      <c r="C341" s="48"/>
      <c r="D341" s="48"/>
      <c r="E341" s="48"/>
      <c r="G341" s="222"/>
    </row>
    <row r="342">
      <c r="A342" s="51"/>
      <c r="B342" s="48"/>
      <c r="C342" s="48"/>
      <c r="D342" s="48"/>
      <c r="E342" s="48"/>
      <c r="G342" s="222"/>
    </row>
    <row r="343">
      <c r="A343" s="51"/>
      <c r="B343" s="48"/>
      <c r="C343" s="48"/>
      <c r="D343" s="48"/>
      <c r="E343" s="48"/>
      <c r="G343" s="222"/>
    </row>
    <row r="344">
      <c r="A344" s="51"/>
      <c r="B344" s="48"/>
      <c r="C344" s="48"/>
      <c r="D344" s="48"/>
      <c r="E344" s="48"/>
      <c r="G344" s="222"/>
    </row>
    <row r="345">
      <c r="A345" s="51"/>
      <c r="B345" s="48"/>
      <c r="C345" s="48"/>
      <c r="D345" s="48"/>
      <c r="E345" s="48"/>
      <c r="G345" s="222"/>
    </row>
    <row r="346">
      <c r="A346" s="51"/>
      <c r="B346" s="48"/>
      <c r="C346" s="48"/>
      <c r="D346" s="48"/>
      <c r="E346" s="48"/>
      <c r="G346" s="222"/>
    </row>
    <row r="347">
      <c r="A347" s="51"/>
      <c r="B347" s="48"/>
      <c r="C347" s="48"/>
      <c r="D347" s="48"/>
      <c r="E347" s="48"/>
      <c r="G347" s="222"/>
    </row>
    <row r="348">
      <c r="A348" s="51"/>
      <c r="B348" s="48"/>
      <c r="C348" s="48"/>
      <c r="D348" s="48"/>
      <c r="E348" s="48"/>
      <c r="G348" s="222"/>
    </row>
    <row r="349">
      <c r="A349" s="51"/>
      <c r="B349" s="48"/>
      <c r="C349" s="48"/>
      <c r="D349" s="48"/>
      <c r="E349" s="48"/>
      <c r="G349" s="222"/>
    </row>
    <row r="350">
      <c r="A350" s="51"/>
      <c r="B350" s="48"/>
      <c r="C350" s="48"/>
      <c r="D350" s="48"/>
      <c r="E350" s="48"/>
      <c r="G350" s="222"/>
    </row>
    <row r="351">
      <c r="A351" s="51"/>
      <c r="B351" s="48"/>
      <c r="C351" s="48"/>
      <c r="D351" s="48"/>
      <c r="E351" s="48"/>
      <c r="G351" s="222"/>
    </row>
    <row r="352">
      <c r="A352" s="51"/>
      <c r="B352" s="48"/>
      <c r="C352" s="48"/>
      <c r="D352" s="48"/>
      <c r="E352" s="48"/>
      <c r="G352" s="222"/>
    </row>
    <row r="353">
      <c r="A353" s="51"/>
      <c r="B353" s="48"/>
      <c r="C353" s="48"/>
      <c r="D353" s="48"/>
      <c r="E353" s="48"/>
      <c r="G353" s="222"/>
    </row>
    <row r="354">
      <c r="A354" s="51"/>
      <c r="B354" s="48"/>
      <c r="C354" s="48"/>
      <c r="D354" s="48"/>
      <c r="E354" s="48"/>
      <c r="G354" s="222"/>
    </row>
    <row r="355">
      <c r="A355" s="51"/>
      <c r="B355" s="48"/>
      <c r="C355" s="48"/>
      <c r="D355" s="48"/>
      <c r="E355" s="48"/>
      <c r="G355" s="222"/>
    </row>
    <row r="356">
      <c r="A356" s="51"/>
      <c r="B356" s="48"/>
      <c r="C356" s="48"/>
      <c r="D356" s="48"/>
      <c r="E356" s="48"/>
      <c r="G356" s="222"/>
    </row>
    <row r="357">
      <c r="A357" s="51"/>
      <c r="B357" s="48"/>
      <c r="C357" s="48"/>
      <c r="D357" s="48"/>
      <c r="E357" s="48"/>
      <c r="G357" s="222"/>
    </row>
    <row r="358">
      <c r="A358" s="51"/>
      <c r="B358" s="48"/>
      <c r="C358" s="48"/>
      <c r="D358" s="48"/>
      <c r="E358" s="48"/>
      <c r="G358" s="222"/>
    </row>
    <row r="359">
      <c r="A359" s="51"/>
      <c r="B359" s="48"/>
      <c r="C359" s="48"/>
      <c r="D359" s="48"/>
      <c r="E359" s="48"/>
      <c r="G359" s="222"/>
    </row>
    <row r="360">
      <c r="A360" s="51"/>
      <c r="B360" s="48"/>
      <c r="C360" s="48"/>
      <c r="D360" s="48"/>
      <c r="E360" s="48"/>
      <c r="G360" s="222"/>
    </row>
    <row r="361">
      <c r="A361" s="51"/>
      <c r="B361" s="48"/>
      <c r="C361" s="48"/>
      <c r="D361" s="48"/>
      <c r="E361" s="48"/>
      <c r="G361" s="222"/>
    </row>
    <row r="362">
      <c r="A362" s="51"/>
      <c r="B362" s="48"/>
      <c r="C362" s="48"/>
      <c r="D362" s="48"/>
      <c r="E362" s="48"/>
      <c r="G362" s="222"/>
    </row>
    <row r="363">
      <c r="A363" s="51"/>
      <c r="B363" s="48"/>
      <c r="C363" s="48"/>
      <c r="D363" s="48"/>
      <c r="E363" s="48"/>
      <c r="G363" s="222"/>
    </row>
    <row r="364">
      <c r="A364" s="51"/>
      <c r="B364" s="48"/>
      <c r="C364" s="48"/>
      <c r="D364" s="48"/>
      <c r="E364" s="48"/>
      <c r="G364" s="222"/>
    </row>
    <row r="365">
      <c r="A365" s="51"/>
      <c r="B365" s="48"/>
      <c r="C365" s="48"/>
      <c r="D365" s="48"/>
      <c r="E365" s="48"/>
      <c r="G365" s="222"/>
    </row>
    <row r="366">
      <c r="A366" s="51"/>
      <c r="B366" s="48"/>
      <c r="C366" s="48"/>
      <c r="D366" s="48"/>
      <c r="E366" s="48"/>
      <c r="G366" s="222"/>
    </row>
    <row r="367">
      <c r="A367" s="51"/>
      <c r="B367" s="48"/>
      <c r="C367" s="48"/>
      <c r="D367" s="48"/>
      <c r="E367" s="48"/>
      <c r="G367" s="222"/>
    </row>
    <row r="368">
      <c r="A368" s="51"/>
      <c r="B368" s="48"/>
      <c r="C368" s="48"/>
      <c r="D368" s="48"/>
      <c r="E368" s="48"/>
      <c r="G368" s="222"/>
    </row>
    <row r="369">
      <c r="A369" s="51"/>
      <c r="B369" s="48"/>
      <c r="C369" s="48"/>
      <c r="D369" s="48"/>
      <c r="E369" s="48"/>
      <c r="G369" s="222"/>
    </row>
    <row r="370">
      <c r="A370" s="51"/>
      <c r="B370" s="48"/>
      <c r="C370" s="48"/>
      <c r="D370" s="48"/>
      <c r="E370" s="48"/>
      <c r="G370" s="222"/>
    </row>
    <row r="371">
      <c r="A371" s="51"/>
      <c r="B371" s="48"/>
      <c r="C371" s="48"/>
      <c r="D371" s="48"/>
      <c r="E371" s="48"/>
      <c r="G371" s="222"/>
    </row>
    <row r="372">
      <c r="A372" s="51"/>
      <c r="B372" s="48"/>
      <c r="C372" s="48"/>
      <c r="D372" s="48"/>
      <c r="E372" s="48"/>
      <c r="G372" s="222"/>
    </row>
    <row r="373">
      <c r="A373" s="51"/>
      <c r="B373" s="48"/>
      <c r="C373" s="48"/>
      <c r="D373" s="48"/>
      <c r="E373" s="48"/>
      <c r="G373" s="222"/>
    </row>
    <row r="374">
      <c r="A374" s="51"/>
      <c r="B374" s="48"/>
      <c r="C374" s="48"/>
      <c r="D374" s="48"/>
      <c r="E374" s="48"/>
      <c r="G374" s="222"/>
    </row>
    <row r="375">
      <c r="A375" s="51"/>
      <c r="B375" s="48"/>
      <c r="C375" s="48"/>
      <c r="D375" s="48"/>
      <c r="E375" s="48"/>
      <c r="G375" s="222"/>
    </row>
    <row r="376">
      <c r="A376" s="51"/>
      <c r="B376" s="48"/>
      <c r="C376" s="48"/>
      <c r="D376" s="48"/>
      <c r="E376" s="48"/>
      <c r="G376" s="222"/>
    </row>
    <row r="377">
      <c r="A377" s="51"/>
      <c r="B377" s="48"/>
      <c r="C377" s="48"/>
      <c r="D377" s="48"/>
      <c r="E377" s="48"/>
      <c r="G377" s="222"/>
    </row>
    <row r="378">
      <c r="A378" s="51"/>
      <c r="B378" s="48"/>
      <c r="C378" s="48"/>
      <c r="D378" s="48"/>
      <c r="E378" s="48"/>
      <c r="G378" s="222"/>
    </row>
    <row r="379">
      <c r="A379" s="51"/>
      <c r="B379" s="48"/>
      <c r="C379" s="48"/>
      <c r="D379" s="48"/>
      <c r="E379" s="48"/>
      <c r="G379" s="222"/>
    </row>
    <row r="380">
      <c r="A380" s="51"/>
      <c r="B380" s="48"/>
      <c r="C380" s="48"/>
      <c r="D380" s="48"/>
      <c r="E380" s="48"/>
      <c r="G380" s="222"/>
    </row>
    <row r="381">
      <c r="A381" s="51"/>
      <c r="B381" s="48"/>
      <c r="C381" s="48"/>
      <c r="D381" s="48"/>
      <c r="E381" s="48"/>
      <c r="G381" s="222"/>
    </row>
    <row r="382">
      <c r="A382" s="51"/>
      <c r="B382" s="48"/>
      <c r="C382" s="48"/>
      <c r="D382" s="48"/>
      <c r="E382" s="48"/>
      <c r="G382" s="222"/>
    </row>
    <row r="383">
      <c r="A383" s="51"/>
      <c r="B383" s="48"/>
      <c r="C383" s="48"/>
      <c r="D383" s="48"/>
      <c r="E383" s="48"/>
      <c r="G383" s="222"/>
    </row>
    <row r="384">
      <c r="A384" s="51"/>
      <c r="B384" s="48"/>
      <c r="C384" s="48"/>
      <c r="D384" s="48"/>
      <c r="E384" s="48"/>
      <c r="G384" s="222"/>
    </row>
    <row r="385">
      <c r="A385" s="51"/>
      <c r="B385" s="48"/>
      <c r="C385" s="48"/>
      <c r="D385" s="48"/>
      <c r="E385" s="48"/>
      <c r="G385" s="222"/>
    </row>
    <row r="386">
      <c r="A386" s="51"/>
      <c r="B386" s="48"/>
      <c r="C386" s="48"/>
      <c r="D386" s="48"/>
      <c r="E386" s="48"/>
      <c r="G386" s="222"/>
    </row>
    <row r="387">
      <c r="A387" s="51"/>
      <c r="B387" s="48"/>
      <c r="C387" s="48"/>
      <c r="D387" s="48"/>
      <c r="E387" s="48"/>
      <c r="G387" s="222"/>
    </row>
    <row r="388">
      <c r="A388" s="51"/>
      <c r="B388" s="48"/>
      <c r="C388" s="48"/>
      <c r="D388" s="48"/>
      <c r="E388" s="48"/>
      <c r="G388" s="222"/>
    </row>
    <row r="389">
      <c r="A389" s="51"/>
      <c r="B389" s="48"/>
      <c r="C389" s="48"/>
      <c r="D389" s="48"/>
      <c r="E389" s="48"/>
      <c r="G389" s="222"/>
    </row>
    <row r="390">
      <c r="A390" s="51"/>
      <c r="B390" s="48"/>
      <c r="C390" s="48"/>
      <c r="D390" s="48"/>
      <c r="E390" s="48"/>
      <c r="G390" s="222"/>
    </row>
    <row r="391">
      <c r="A391" s="51"/>
      <c r="B391" s="48"/>
      <c r="C391" s="48"/>
      <c r="D391" s="48"/>
      <c r="E391" s="48"/>
      <c r="G391" s="222"/>
    </row>
    <row r="392">
      <c r="A392" s="51"/>
      <c r="B392" s="48"/>
      <c r="C392" s="48"/>
      <c r="D392" s="48"/>
      <c r="E392" s="48"/>
      <c r="G392" s="222"/>
    </row>
    <row r="393">
      <c r="A393" s="51"/>
      <c r="B393" s="48"/>
      <c r="C393" s="48"/>
      <c r="D393" s="48"/>
      <c r="E393" s="48"/>
      <c r="G393" s="222"/>
    </row>
    <row r="394">
      <c r="A394" s="51"/>
      <c r="B394" s="48"/>
      <c r="C394" s="48"/>
      <c r="D394" s="48"/>
      <c r="E394" s="48"/>
      <c r="G394" s="222"/>
    </row>
    <row r="395">
      <c r="A395" s="51"/>
      <c r="B395" s="48"/>
      <c r="C395" s="48"/>
      <c r="D395" s="48"/>
      <c r="E395" s="48"/>
      <c r="G395" s="222"/>
    </row>
    <row r="396">
      <c r="A396" s="51"/>
      <c r="B396" s="48"/>
      <c r="C396" s="48"/>
      <c r="D396" s="48"/>
      <c r="E396" s="48"/>
      <c r="G396" s="222"/>
    </row>
    <row r="397">
      <c r="A397" s="51"/>
      <c r="B397" s="48"/>
      <c r="C397" s="48"/>
      <c r="D397" s="48"/>
      <c r="E397" s="48"/>
      <c r="G397" s="222"/>
    </row>
    <row r="398">
      <c r="A398" s="51"/>
      <c r="B398" s="48"/>
      <c r="C398" s="48"/>
      <c r="D398" s="48"/>
      <c r="E398" s="48"/>
      <c r="G398" s="222"/>
    </row>
    <row r="399">
      <c r="A399" s="51"/>
      <c r="B399" s="48"/>
      <c r="C399" s="48"/>
      <c r="D399" s="48"/>
      <c r="E399" s="48"/>
      <c r="G399" s="222"/>
    </row>
    <row r="400">
      <c r="A400" s="51"/>
      <c r="B400" s="48"/>
      <c r="C400" s="48"/>
      <c r="D400" s="48"/>
      <c r="E400" s="48"/>
      <c r="G400" s="222"/>
    </row>
    <row r="401">
      <c r="A401" s="51"/>
      <c r="B401" s="48"/>
      <c r="C401" s="48"/>
      <c r="D401" s="48"/>
      <c r="E401" s="48"/>
      <c r="G401" s="222"/>
    </row>
    <row r="402">
      <c r="A402" s="51"/>
      <c r="B402" s="48"/>
      <c r="C402" s="48"/>
      <c r="D402" s="48"/>
      <c r="E402" s="48"/>
      <c r="G402" s="222"/>
    </row>
    <row r="403">
      <c r="A403" s="51"/>
      <c r="B403" s="48"/>
      <c r="C403" s="48"/>
      <c r="D403" s="48"/>
      <c r="E403" s="48"/>
      <c r="G403" s="222"/>
    </row>
    <row r="404">
      <c r="A404" s="51"/>
      <c r="B404" s="48"/>
      <c r="C404" s="48"/>
      <c r="D404" s="48"/>
      <c r="E404" s="48"/>
      <c r="G404" s="222"/>
    </row>
    <row r="405">
      <c r="A405" s="51"/>
      <c r="B405" s="48"/>
      <c r="C405" s="48"/>
      <c r="D405" s="48"/>
      <c r="E405" s="48"/>
      <c r="G405" s="222"/>
    </row>
    <row r="406">
      <c r="A406" s="51"/>
      <c r="B406" s="48"/>
      <c r="C406" s="48"/>
      <c r="D406" s="48"/>
      <c r="E406" s="48"/>
      <c r="G406" s="222"/>
    </row>
    <row r="407">
      <c r="A407" s="51"/>
      <c r="B407" s="48"/>
      <c r="C407" s="48"/>
      <c r="D407" s="48"/>
      <c r="E407" s="48"/>
      <c r="G407" s="222"/>
    </row>
    <row r="408">
      <c r="A408" s="51"/>
      <c r="B408" s="48"/>
      <c r="C408" s="48"/>
      <c r="D408" s="48"/>
      <c r="E408" s="48"/>
      <c r="G408" s="222"/>
    </row>
    <row r="409">
      <c r="A409" s="51"/>
      <c r="B409" s="48"/>
      <c r="C409" s="48"/>
      <c r="D409" s="48"/>
      <c r="E409" s="48"/>
      <c r="G409" s="222"/>
    </row>
    <row r="410">
      <c r="A410" s="51"/>
      <c r="B410" s="48"/>
      <c r="C410" s="48"/>
      <c r="D410" s="48"/>
      <c r="E410" s="48"/>
      <c r="G410" s="222"/>
    </row>
    <row r="411">
      <c r="A411" s="51"/>
      <c r="B411" s="48"/>
      <c r="C411" s="48"/>
      <c r="D411" s="48"/>
      <c r="E411" s="48"/>
      <c r="G411" s="222"/>
    </row>
    <row r="412">
      <c r="A412" s="51"/>
      <c r="B412" s="48"/>
      <c r="C412" s="48"/>
      <c r="D412" s="48"/>
      <c r="E412" s="48"/>
      <c r="G412" s="222"/>
    </row>
    <row r="413">
      <c r="A413" s="51"/>
      <c r="B413" s="48"/>
      <c r="C413" s="48"/>
      <c r="D413" s="48"/>
      <c r="E413" s="48"/>
      <c r="G413" s="222"/>
    </row>
    <row r="414">
      <c r="A414" s="51"/>
      <c r="B414" s="48"/>
      <c r="C414" s="48"/>
      <c r="D414" s="48"/>
      <c r="E414" s="48"/>
      <c r="G414" s="222"/>
    </row>
    <row r="415">
      <c r="A415" s="51"/>
      <c r="B415" s="48"/>
      <c r="C415" s="48"/>
      <c r="D415" s="48"/>
      <c r="E415" s="48"/>
      <c r="G415" s="222"/>
    </row>
    <row r="416">
      <c r="A416" s="51"/>
      <c r="B416" s="48"/>
      <c r="C416" s="48"/>
      <c r="D416" s="48"/>
      <c r="E416" s="48"/>
      <c r="G416" s="222"/>
    </row>
    <row r="417">
      <c r="A417" s="51"/>
      <c r="B417" s="48"/>
      <c r="C417" s="48"/>
      <c r="D417" s="48"/>
      <c r="E417" s="48"/>
      <c r="G417" s="222"/>
    </row>
    <row r="418">
      <c r="A418" s="51"/>
      <c r="B418" s="48"/>
      <c r="C418" s="48"/>
      <c r="D418" s="48"/>
      <c r="E418" s="48"/>
      <c r="G418" s="222"/>
    </row>
    <row r="419">
      <c r="A419" s="51"/>
      <c r="B419" s="48"/>
      <c r="C419" s="48"/>
      <c r="D419" s="48"/>
      <c r="E419" s="48"/>
      <c r="G419" s="222"/>
    </row>
    <row r="420">
      <c r="A420" s="51"/>
      <c r="B420" s="48"/>
      <c r="C420" s="48"/>
      <c r="D420" s="48"/>
      <c r="E420" s="48"/>
      <c r="G420" s="222"/>
    </row>
    <row r="421">
      <c r="A421" s="51"/>
      <c r="B421" s="48"/>
      <c r="C421" s="48"/>
      <c r="D421" s="48"/>
      <c r="E421" s="48"/>
      <c r="G421" s="222"/>
    </row>
    <row r="422">
      <c r="A422" s="51"/>
      <c r="B422" s="48"/>
      <c r="C422" s="48"/>
      <c r="D422" s="48"/>
      <c r="E422" s="48"/>
      <c r="G422" s="222"/>
    </row>
    <row r="423">
      <c r="A423" s="51"/>
      <c r="B423" s="48"/>
      <c r="C423" s="48"/>
      <c r="D423" s="48"/>
      <c r="E423" s="48"/>
      <c r="G423" s="222"/>
    </row>
    <row r="424">
      <c r="A424" s="51"/>
      <c r="B424" s="48"/>
      <c r="C424" s="48"/>
      <c r="D424" s="48"/>
      <c r="E424" s="48"/>
      <c r="G424" s="222"/>
    </row>
    <row r="425">
      <c r="A425" s="51"/>
      <c r="B425" s="48"/>
      <c r="C425" s="48"/>
      <c r="D425" s="48"/>
      <c r="E425" s="48"/>
      <c r="G425" s="222"/>
    </row>
    <row r="426">
      <c r="A426" s="51"/>
      <c r="B426" s="48"/>
      <c r="C426" s="48"/>
      <c r="D426" s="48"/>
      <c r="E426" s="48"/>
      <c r="G426" s="222"/>
    </row>
    <row r="427">
      <c r="A427" s="51"/>
      <c r="B427" s="48"/>
      <c r="C427" s="48"/>
      <c r="D427" s="48"/>
      <c r="E427" s="48"/>
      <c r="G427" s="222"/>
    </row>
    <row r="428">
      <c r="A428" s="51"/>
      <c r="B428" s="48"/>
      <c r="C428" s="48"/>
      <c r="D428" s="48"/>
      <c r="E428" s="48"/>
      <c r="G428" s="222"/>
    </row>
    <row r="429">
      <c r="A429" s="51"/>
      <c r="B429" s="48"/>
      <c r="C429" s="48"/>
      <c r="D429" s="48"/>
      <c r="E429" s="48"/>
      <c r="G429" s="222"/>
    </row>
    <row r="430">
      <c r="A430" s="51"/>
      <c r="B430" s="48"/>
      <c r="C430" s="48"/>
      <c r="D430" s="48"/>
      <c r="E430" s="48"/>
      <c r="G430" s="222"/>
    </row>
    <row r="431">
      <c r="A431" s="51"/>
      <c r="B431" s="48"/>
      <c r="C431" s="48"/>
      <c r="D431" s="48"/>
      <c r="E431" s="48"/>
      <c r="G431" s="222"/>
    </row>
    <row r="432">
      <c r="A432" s="51"/>
      <c r="B432" s="48"/>
      <c r="C432" s="48"/>
      <c r="D432" s="48"/>
      <c r="E432" s="48"/>
      <c r="G432" s="222"/>
    </row>
    <row r="433">
      <c r="A433" s="51"/>
      <c r="B433" s="48"/>
      <c r="C433" s="48"/>
      <c r="D433" s="48"/>
      <c r="E433" s="48"/>
      <c r="G433" s="222"/>
    </row>
    <row r="434">
      <c r="A434" s="51"/>
      <c r="B434" s="48"/>
      <c r="C434" s="48"/>
      <c r="D434" s="48"/>
      <c r="E434" s="48"/>
      <c r="G434" s="222"/>
    </row>
    <row r="435">
      <c r="A435" s="51"/>
      <c r="B435" s="48"/>
      <c r="C435" s="48"/>
      <c r="D435" s="48"/>
      <c r="E435" s="48"/>
      <c r="G435" s="222"/>
    </row>
    <row r="436">
      <c r="A436" s="51"/>
      <c r="B436" s="48"/>
      <c r="C436" s="48"/>
      <c r="D436" s="48"/>
      <c r="E436" s="48"/>
      <c r="G436" s="222"/>
    </row>
    <row r="437">
      <c r="A437" s="51"/>
      <c r="B437" s="48"/>
      <c r="C437" s="48"/>
      <c r="D437" s="48"/>
      <c r="E437" s="48"/>
      <c r="G437" s="222"/>
    </row>
    <row r="438">
      <c r="A438" s="51"/>
      <c r="B438" s="48"/>
      <c r="C438" s="48"/>
      <c r="D438" s="48"/>
      <c r="E438" s="48"/>
      <c r="G438" s="222"/>
    </row>
    <row r="439">
      <c r="A439" s="51"/>
      <c r="B439" s="48"/>
      <c r="C439" s="48"/>
      <c r="D439" s="48"/>
      <c r="E439" s="48"/>
      <c r="G439" s="222"/>
    </row>
    <row r="440">
      <c r="A440" s="51"/>
      <c r="B440" s="48"/>
      <c r="C440" s="48"/>
      <c r="D440" s="48"/>
      <c r="E440" s="48"/>
      <c r="G440" s="222"/>
    </row>
    <row r="441">
      <c r="A441" s="51"/>
      <c r="B441" s="48"/>
      <c r="C441" s="48"/>
      <c r="D441" s="48"/>
      <c r="E441" s="48"/>
      <c r="G441" s="222"/>
    </row>
    <row r="442">
      <c r="A442" s="51"/>
      <c r="B442" s="48"/>
      <c r="C442" s="48"/>
      <c r="D442" s="48"/>
      <c r="E442" s="48"/>
      <c r="G442" s="222"/>
    </row>
    <row r="443">
      <c r="A443" s="51"/>
      <c r="B443" s="48"/>
      <c r="C443" s="48"/>
      <c r="D443" s="48"/>
      <c r="E443" s="48"/>
      <c r="G443" s="222"/>
    </row>
    <row r="444">
      <c r="A444" s="51"/>
      <c r="B444" s="48"/>
      <c r="C444" s="48"/>
      <c r="D444" s="48"/>
      <c r="E444" s="48"/>
      <c r="G444" s="222"/>
    </row>
    <row r="445">
      <c r="A445" s="51"/>
      <c r="B445" s="48"/>
      <c r="C445" s="48"/>
      <c r="D445" s="48"/>
      <c r="E445" s="48"/>
      <c r="G445" s="222"/>
    </row>
    <row r="446">
      <c r="A446" s="51"/>
      <c r="B446" s="48"/>
      <c r="C446" s="48"/>
      <c r="D446" s="48"/>
      <c r="E446" s="48"/>
      <c r="G446" s="222"/>
    </row>
    <row r="447">
      <c r="A447" s="51"/>
      <c r="B447" s="48"/>
      <c r="C447" s="48"/>
      <c r="D447" s="48"/>
      <c r="E447" s="48"/>
      <c r="G447" s="222"/>
    </row>
    <row r="448">
      <c r="A448" s="51"/>
      <c r="B448" s="48"/>
      <c r="C448" s="48"/>
      <c r="D448" s="48"/>
      <c r="E448" s="48"/>
      <c r="G448" s="222"/>
    </row>
    <row r="449">
      <c r="A449" s="51"/>
      <c r="B449" s="48"/>
      <c r="C449" s="48"/>
      <c r="D449" s="48"/>
      <c r="E449" s="48"/>
      <c r="G449" s="222"/>
    </row>
    <row r="450">
      <c r="A450" s="51"/>
      <c r="B450" s="48"/>
      <c r="C450" s="48"/>
      <c r="D450" s="48"/>
      <c r="E450" s="48"/>
      <c r="G450" s="222"/>
    </row>
    <row r="451">
      <c r="A451" s="51"/>
      <c r="B451" s="48"/>
      <c r="C451" s="48"/>
      <c r="D451" s="48"/>
      <c r="E451" s="48"/>
      <c r="G451" s="222"/>
    </row>
    <row r="452">
      <c r="A452" s="51"/>
      <c r="B452" s="48"/>
      <c r="C452" s="48"/>
      <c r="D452" s="48"/>
      <c r="E452" s="48"/>
      <c r="G452" s="222"/>
    </row>
    <row r="453">
      <c r="A453" s="51"/>
      <c r="B453" s="48"/>
      <c r="C453" s="48"/>
      <c r="D453" s="48"/>
      <c r="E453" s="48"/>
      <c r="G453" s="222"/>
    </row>
    <row r="454">
      <c r="A454" s="51"/>
      <c r="B454" s="48"/>
      <c r="C454" s="48"/>
      <c r="D454" s="48"/>
      <c r="E454" s="48"/>
      <c r="G454" s="222"/>
    </row>
    <row r="455">
      <c r="A455" s="51"/>
      <c r="B455" s="48"/>
      <c r="C455" s="48"/>
      <c r="D455" s="48"/>
      <c r="E455" s="48"/>
      <c r="G455" s="222"/>
    </row>
    <row r="456">
      <c r="A456" s="51"/>
      <c r="B456" s="48"/>
      <c r="C456" s="48"/>
      <c r="D456" s="48"/>
      <c r="E456" s="48"/>
      <c r="G456" s="222"/>
    </row>
    <row r="457">
      <c r="A457" s="51"/>
      <c r="B457" s="48"/>
      <c r="C457" s="48"/>
      <c r="D457" s="48"/>
      <c r="E457" s="48"/>
      <c r="G457" s="222"/>
    </row>
    <row r="458">
      <c r="A458" s="51"/>
      <c r="B458" s="48"/>
      <c r="C458" s="48"/>
      <c r="D458" s="48"/>
      <c r="E458" s="48"/>
      <c r="G458" s="222"/>
    </row>
    <row r="459">
      <c r="A459" s="51"/>
      <c r="B459" s="48"/>
      <c r="C459" s="48"/>
      <c r="D459" s="48"/>
      <c r="E459" s="48"/>
      <c r="G459" s="222"/>
    </row>
    <row r="460">
      <c r="A460" s="51"/>
      <c r="B460" s="48"/>
      <c r="C460" s="48"/>
      <c r="D460" s="48"/>
      <c r="E460" s="48"/>
      <c r="G460" s="222"/>
    </row>
    <row r="461">
      <c r="A461" s="51"/>
      <c r="B461" s="48"/>
      <c r="C461" s="48"/>
      <c r="D461" s="48"/>
      <c r="E461" s="48"/>
      <c r="G461" s="222"/>
    </row>
    <row r="462">
      <c r="A462" s="51"/>
      <c r="B462" s="48"/>
      <c r="C462" s="48"/>
      <c r="D462" s="48"/>
      <c r="E462" s="48"/>
      <c r="G462" s="222"/>
    </row>
    <row r="463">
      <c r="A463" s="51"/>
      <c r="B463" s="48"/>
      <c r="C463" s="48"/>
      <c r="D463" s="48"/>
      <c r="E463" s="48"/>
      <c r="G463" s="222"/>
    </row>
    <row r="464">
      <c r="A464" s="51"/>
      <c r="B464" s="48"/>
      <c r="C464" s="48"/>
      <c r="D464" s="48"/>
      <c r="E464" s="48"/>
      <c r="G464" s="222"/>
    </row>
    <row r="465">
      <c r="A465" s="51"/>
      <c r="B465" s="48"/>
      <c r="C465" s="48"/>
      <c r="D465" s="48"/>
      <c r="E465" s="48"/>
      <c r="G465" s="222"/>
    </row>
    <row r="466">
      <c r="A466" s="51"/>
      <c r="B466" s="48"/>
      <c r="C466" s="48"/>
      <c r="D466" s="48"/>
      <c r="E466" s="48"/>
      <c r="G466" s="222"/>
    </row>
    <row r="467">
      <c r="A467" s="51"/>
      <c r="B467" s="48"/>
      <c r="C467" s="48"/>
      <c r="D467" s="48"/>
      <c r="E467" s="48"/>
      <c r="G467" s="222"/>
    </row>
    <row r="468">
      <c r="A468" s="51"/>
      <c r="B468" s="48"/>
      <c r="C468" s="48"/>
      <c r="D468" s="48"/>
      <c r="E468" s="48"/>
      <c r="G468" s="222"/>
    </row>
    <row r="469">
      <c r="A469" s="51"/>
      <c r="B469" s="48"/>
      <c r="C469" s="48"/>
      <c r="D469" s="48"/>
      <c r="E469" s="48"/>
      <c r="G469" s="222"/>
    </row>
    <row r="470">
      <c r="A470" s="51"/>
      <c r="B470" s="48"/>
      <c r="C470" s="48"/>
      <c r="D470" s="48"/>
      <c r="E470" s="48"/>
      <c r="G470" s="222"/>
    </row>
    <row r="471">
      <c r="A471" s="51"/>
      <c r="B471" s="48"/>
      <c r="C471" s="48"/>
      <c r="D471" s="48"/>
      <c r="E471" s="48"/>
      <c r="G471" s="222"/>
    </row>
    <row r="472">
      <c r="A472" s="51"/>
      <c r="B472" s="48"/>
      <c r="C472" s="48"/>
      <c r="D472" s="48"/>
      <c r="E472" s="48"/>
      <c r="G472" s="222"/>
    </row>
    <row r="473">
      <c r="A473" s="51"/>
      <c r="B473" s="48"/>
      <c r="C473" s="48"/>
      <c r="D473" s="48"/>
      <c r="E473" s="48"/>
      <c r="G473" s="222"/>
    </row>
    <row r="474">
      <c r="A474" s="51"/>
      <c r="B474" s="48"/>
      <c r="C474" s="48"/>
      <c r="D474" s="48"/>
      <c r="E474" s="48"/>
      <c r="G474" s="222"/>
    </row>
    <row r="475">
      <c r="A475" s="51"/>
      <c r="B475" s="48"/>
      <c r="C475" s="48"/>
      <c r="D475" s="48"/>
      <c r="E475" s="48"/>
      <c r="G475" s="222"/>
    </row>
    <row r="476">
      <c r="A476" s="51"/>
      <c r="B476" s="48"/>
      <c r="C476" s="48"/>
      <c r="D476" s="48"/>
      <c r="E476" s="48"/>
      <c r="G476" s="222"/>
    </row>
    <row r="477">
      <c r="A477" s="51"/>
      <c r="B477" s="48"/>
      <c r="C477" s="48"/>
      <c r="D477" s="48"/>
      <c r="E477" s="48"/>
      <c r="G477" s="222"/>
    </row>
    <row r="478">
      <c r="A478" s="51"/>
      <c r="B478" s="48"/>
      <c r="C478" s="48"/>
      <c r="D478" s="48"/>
      <c r="E478" s="48"/>
      <c r="G478" s="222"/>
    </row>
    <row r="479">
      <c r="A479" s="51"/>
      <c r="B479" s="48"/>
      <c r="C479" s="48"/>
      <c r="D479" s="48"/>
      <c r="E479" s="48"/>
      <c r="G479" s="222"/>
    </row>
    <row r="480">
      <c r="A480" s="51"/>
      <c r="B480" s="48"/>
      <c r="C480" s="48"/>
      <c r="D480" s="48"/>
      <c r="E480" s="48"/>
      <c r="G480" s="222"/>
    </row>
    <row r="481">
      <c r="A481" s="51"/>
      <c r="B481" s="48"/>
      <c r="C481" s="48"/>
      <c r="D481" s="48"/>
      <c r="E481" s="48"/>
      <c r="G481" s="222"/>
    </row>
    <row r="482">
      <c r="A482" s="51"/>
      <c r="B482" s="48"/>
      <c r="C482" s="48"/>
      <c r="D482" s="48"/>
      <c r="E482" s="48"/>
      <c r="G482" s="222"/>
    </row>
    <row r="483">
      <c r="A483" s="51"/>
      <c r="B483" s="48"/>
      <c r="C483" s="48"/>
      <c r="D483" s="48"/>
      <c r="E483" s="48"/>
      <c r="G483" s="222"/>
    </row>
    <row r="484">
      <c r="A484" s="51"/>
      <c r="B484" s="48"/>
      <c r="C484" s="48"/>
      <c r="D484" s="48"/>
      <c r="E484" s="48"/>
      <c r="G484" s="222"/>
    </row>
    <row r="485">
      <c r="A485" s="51"/>
      <c r="B485" s="48"/>
      <c r="C485" s="48"/>
      <c r="D485" s="48"/>
      <c r="E485" s="48"/>
      <c r="G485" s="222"/>
    </row>
    <row r="486">
      <c r="A486" s="51"/>
      <c r="B486" s="48"/>
      <c r="C486" s="48"/>
      <c r="D486" s="48"/>
      <c r="E486" s="48"/>
      <c r="G486" s="222"/>
    </row>
    <row r="487">
      <c r="A487" s="51"/>
      <c r="B487" s="48"/>
      <c r="C487" s="48"/>
      <c r="D487" s="48"/>
      <c r="E487" s="48"/>
      <c r="G487" s="222"/>
    </row>
    <row r="488">
      <c r="A488" s="51"/>
      <c r="B488" s="48"/>
      <c r="C488" s="48"/>
      <c r="D488" s="48"/>
      <c r="E488" s="48"/>
      <c r="G488" s="222"/>
    </row>
    <row r="489">
      <c r="A489" s="51"/>
      <c r="B489" s="48"/>
      <c r="C489" s="48"/>
      <c r="D489" s="48"/>
      <c r="E489" s="48"/>
      <c r="G489" s="222"/>
    </row>
    <row r="490">
      <c r="A490" s="51"/>
      <c r="B490" s="48"/>
      <c r="C490" s="48"/>
      <c r="D490" s="48"/>
      <c r="E490" s="48"/>
      <c r="G490" s="222"/>
    </row>
    <row r="491">
      <c r="A491" s="51"/>
      <c r="B491" s="48"/>
      <c r="C491" s="48"/>
      <c r="D491" s="48"/>
      <c r="E491" s="48"/>
      <c r="G491" s="222"/>
    </row>
    <row r="492">
      <c r="A492" s="51"/>
      <c r="B492" s="48"/>
      <c r="C492" s="48"/>
      <c r="D492" s="48"/>
      <c r="E492" s="48"/>
      <c r="G492" s="222"/>
    </row>
    <row r="493">
      <c r="A493" s="51"/>
      <c r="B493" s="48"/>
      <c r="C493" s="48"/>
      <c r="D493" s="48"/>
      <c r="E493" s="48"/>
      <c r="G493" s="222"/>
    </row>
    <row r="494">
      <c r="A494" s="51"/>
      <c r="B494" s="48"/>
      <c r="C494" s="48"/>
      <c r="D494" s="48"/>
      <c r="E494" s="48"/>
      <c r="G494" s="222"/>
    </row>
    <row r="495">
      <c r="A495" s="51"/>
      <c r="B495" s="48"/>
      <c r="C495" s="48"/>
      <c r="D495" s="48"/>
      <c r="E495" s="48"/>
      <c r="G495" s="222"/>
    </row>
    <row r="496">
      <c r="A496" s="51"/>
      <c r="B496" s="48"/>
      <c r="C496" s="48"/>
      <c r="D496" s="48"/>
      <c r="E496" s="48"/>
      <c r="G496" s="222"/>
    </row>
    <row r="497">
      <c r="A497" s="51"/>
      <c r="B497" s="48"/>
      <c r="C497" s="48"/>
      <c r="D497" s="48"/>
      <c r="E497" s="48"/>
      <c r="G497" s="222"/>
    </row>
    <row r="498">
      <c r="A498" s="51"/>
      <c r="B498" s="48"/>
      <c r="C498" s="48"/>
      <c r="D498" s="48"/>
      <c r="E498" s="48"/>
      <c r="G498" s="222"/>
    </row>
    <row r="499">
      <c r="A499" s="51"/>
      <c r="B499" s="48"/>
      <c r="C499" s="48"/>
      <c r="D499" s="48"/>
      <c r="E499" s="48"/>
      <c r="G499" s="222"/>
    </row>
    <row r="500">
      <c r="A500" s="51"/>
      <c r="B500" s="48"/>
      <c r="C500" s="48"/>
      <c r="D500" s="48"/>
      <c r="E500" s="48"/>
      <c r="G500" s="222"/>
    </row>
    <row r="501">
      <c r="A501" s="51"/>
      <c r="B501" s="48"/>
      <c r="C501" s="48"/>
      <c r="D501" s="48"/>
      <c r="E501" s="48"/>
      <c r="G501" s="222"/>
    </row>
    <row r="502">
      <c r="A502" s="51"/>
      <c r="B502" s="48"/>
      <c r="C502" s="48"/>
      <c r="D502" s="48"/>
      <c r="E502" s="48"/>
      <c r="G502" s="222"/>
    </row>
    <row r="503">
      <c r="A503" s="51"/>
      <c r="B503" s="48"/>
      <c r="C503" s="48"/>
      <c r="D503" s="48"/>
      <c r="E503" s="48"/>
      <c r="G503" s="222"/>
    </row>
    <row r="504">
      <c r="A504" s="51"/>
      <c r="B504" s="48"/>
      <c r="C504" s="48"/>
      <c r="D504" s="48"/>
      <c r="E504" s="48"/>
      <c r="G504" s="222"/>
    </row>
    <row r="505">
      <c r="A505" s="51"/>
      <c r="B505" s="48"/>
      <c r="C505" s="48"/>
      <c r="D505" s="48"/>
      <c r="E505" s="48"/>
      <c r="G505" s="222"/>
    </row>
    <row r="506">
      <c r="A506" s="51"/>
      <c r="B506" s="48"/>
      <c r="C506" s="48"/>
      <c r="D506" s="48"/>
      <c r="E506" s="48"/>
      <c r="G506" s="222"/>
    </row>
    <row r="507">
      <c r="A507" s="51"/>
      <c r="B507" s="48"/>
      <c r="C507" s="48"/>
      <c r="D507" s="48"/>
      <c r="E507" s="48"/>
      <c r="G507" s="222"/>
    </row>
    <row r="508">
      <c r="A508" s="51"/>
      <c r="B508" s="48"/>
      <c r="C508" s="48"/>
      <c r="D508" s="48"/>
      <c r="E508" s="48"/>
      <c r="G508" s="222"/>
    </row>
    <row r="509">
      <c r="A509" s="51"/>
      <c r="B509" s="48"/>
      <c r="C509" s="48"/>
      <c r="D509" s="48"/>
      <c r="E509" s="48"/>
      <c r="G509" s="222"/>
    </row>
    <row r="510">
      <c r="A510" s="51"/>
      <c r="B510" s="48"/>
      <c r="C510" s="48"/>
      <c r="D510" s="48"/>
      <c r="E510" s="48"/>
      <c r="G510" s="222"/>
    </row>
    <row r="511">
      <c r="A511" s="51"/>
      <c r="B511" s="48"/>
      <c r="C511" s="48"/>
      <c r="D511" s="48"/>
      <c r="E511" s="48"/>
      <c r="G511" s="222"/>
    </row>
    <row r="512">
      <c r="A512" s="51"/>
      <c r="B512" s="48"/>
      <c r="C512" s="48"/>
      <c r="D512" s="48"/>
      <c r="E512" s="48"/>
      <c r="G512" s="222"/>
    </row>
    <row r="513">
      <c r="A513" s="51"/>
      <c r="B513" s="48"/>
      <c r="C513" s="48"/>
      <c r="D513" s="48"/>
      <c r="E513" s="48"/>
      <c r="G513" s="222"/>
    </row>
    <row r="514">
      <c r="A514" s="51"/>
      <c r="B514" s="48"/>
      <c r="C514" s="48"/>
      <c r="D514" s="48"/>
      <c r="E514" s="48"/>
      <c r="G514" s="222"/>
    </row>
    <row r="515">
      <c r="A515" s="51"/>
      <c r="B515" s="48"/>
      <c r="C515" s="48"/>
      <c r="D515" s="48"/>
      <c r="E515" s="48"/>
      <c r="G515" s="222"/>
    </row>
    <row r="516">
      <c r="A516" s="51"/>
      <c r="B516" s="48"/>
      <c r="C516" s="48"/>
      <c r="D516" s="48"/>
      <c r="E516" s="48"/>
      <c r="G516" s="222"/>
    </row>
    <row r="517">
      <c r="A517" s="51"/>
      <c r="B517" s="48"/>
      <c r="C517" s="48"/>
      <c r="D517" s="48"/>
      <c r="E517" s="48"/>
      <c r="G517" s="222"/>
    </row>
    <row r="518">
      <c r="A518" s="51"/>
      <c r="B518" s="48"/>
      <c r="C518" s="48"/>
      <c r="D518" s="48"/>
      <c r="E518" s="48"/>
      <c r="G518" s="222"/>
    </row>
    <row r="519">
      <c r="A519" s="51"/>
      <c r="B519" s="48"/>
      <c r="C519" s="48"/>
      <c r="D519" s="48"/>
      <c r="E519" s="48"/>
      <c r="G519" s="222"/>
    </row>
    <row r="520">
      <c r="A520" s="51"/>
      <c r="B520" s="48"/>
      <c r="C520" s="48"/>
      <c r="D520" s="48"/>
      <c r="E520" s="48"/>
      <c r="G520" s="222"/>
    </row>
    <row r="521">
      <c r="A521" s="51"/>
      <c r="B521" s="48"/>
      <c r="C521" s="48"/>
      <c r="D521" s="48"/>
      <c r="E521" s="48"/>
      <c r="G521" s="222"/>
    </row>
    <row r="522">
      <c r="A522" s="51"/>
      <c r="B522" s="48"/>
      <c r="C522" s="48"/>
      <c r="D522" s="48"/>
      <c r="E522" s="48"/>
      <c r="G522" s="222"/>
    </row>
    <row r="523">
      <c r="A523" s="51"/>
      <c r="B523" s="48"/>
      <c r="C523" s="48"/>
      <c r="D523" s="48"/>
      <c r="E523" s="48"/>
      <c r="G523" s="222"/>
    </row>
    <row r="524">
      <c r="A524" s="51"/>
      <c r="B524" s="48"/>
      <c r="C524" s="48"/>
      <c r="D524" s="48"/>
      <c r="E524" s="48"/>
      <c r="G524" s="222"/>
    </row>
    <row r="525">
      <c r="A525" s="51"/>
      <c r="B525" s="48"/>
      <c r="C525" s="48"/>
      <c r="D525" s="48"/>
      <c r="E525" s="48"/>
      <c r="G525" s="222"/>
    </row>
    <row r="526">
      <c r="A526" s="51"/>
      <c r="B526" s="48"/>
      <c r="C526" s="48"/>
      <c r="D526" s="48"/>
      <c r="E526" s="48"/>
      <c r="G526" s="222"/>
    </row>
    <row r="527">
      <c r="A527" s="51"/>
      <c r="B527" s="48"/>
      <c r="C527" s="48"/>
      <c r="D527" s="48"/>
      <c r="E527" s="48"/>
      <c r="G527" s="222"/>
    </row>
    <row r="528">
      <c r="A528" s="51"/>
      <c r="B528" s="48"/>
      <c r="C528" s="48"/>
      <c r="D528" s="48"/>
      <c r="E528" s="48"/>
      <c r="G528" s="222"/>
    </row>
    <row r="529">
      <c r="A529" s="51"/>
      <c r="B529" s="48"/>
      <c r="C529" s="48"/>
      <c r="D529" s="48"/>
      <c r="E529" s="48"/>
      <c r="G529" s="222"/>
    </row>
    <row r="530">
      <c r="A530" s="51"/>
      <c r="B530" s="48"/>
      <c r="C530" s="48"/>
      <c r="D530" s="48"/>
      <c r="E530" s="48"/>
      <c r="G530" s="222"/>
    </row>
    <row r="531">
      <c r="A531" s="51"/>
      <c r="B531" s="48"/>
      <c r="C531" s="48"/>
      <c r="D531" s="48"/>
      <c r="E531" s="48"/>
      <c r="G531" s="222"/>
    </row>
    <row r="532">
      <c r="A532" s="51"/>
      <c r="B532" s="48"/>
      <c r="C532" s="48"/>
      <c r="D532" s="48"/>
      <c r="E532" s="48"/>
      <c r="G532" s="222"/>
    </row>
    <row r="533">
      <c r="A533" s="51"/>
      <c r="B533" s="48"/>
      <c r="C533" s="48"/>
      <c r="D533" s="48"/>
      <c r="E533" s="48"/>
      <c r="G533" s="222"/>
    </row>
    <row r="534">
      <c r="A534" s="51"/>
      <c r="B534" s="48"/>
      <c r="C534" s="48"/>
      <c r="D534" s="48"/>
      <c r="E534" s="48"/>
      <c r="G534" s="222"/>
    </row>
    <row r="535">
      <c r="A535" s="51"/>
      <c r="B535" s="48"/>
      <c r="C535" s="48"/>
      <c r="D535" s="48"/>
      <c r="E535" s="48"/>
      <c r="G535" s="222"/>
    </row>
    <row r="536">
      <c r="A536" s="51"/>
      <c r="B536" s="48"/>
      <c r="C536" s="48"/>
      <c r="D536" s="48"/>
      <c r="E536" s="48"/>
      <c r="G536" s="222"/>
    </row>
    <row r="537">
      <c r="A537" s="51"/>
      <c r="B537" s="48"/>
      <c r="C537" s="48"/>
      <c r="D537" s="48"/>
      <c r="E537" s="48"/>
      <c r="G537" s="222"/>
    </row>
    <row r="538">
      <c r="A538" s="51"/>
      <c r="B538" s="48"/>
      <c r="C538" s="48"/>
      <c r="D538" s="48"/>
      <c r="E538" s="48"/>
      <c r="G538" s="222"/>
    </row>
    <row r="539">
      <c r="A539" s="51"/>
      <c r="B539" s="48"/>
      <c r="C539" s="48"/>
      <c r="D539" s="48"/>
      <c r="E539" s="48"/>
      <c r="G539" s="222"/>
    </row>
    <row r="540">
      <c r="A540" s="51"/>
      <c r="B540" s="48"/>
      <c r="C540" s="48"/>
      <c r="D540" s="48"/>
      <c r="E540" s="48"/>
      <c r="G540" s="222"/>
    </row>
    <row r="541">
      <c r="A541" s="51"/>
      <c r="B541" s="48"/>
      <c r="C541" s="48"/>
      <c r="D541" s="48"/>
      <c r="E541" s="48"/>
      <c r="G541" s="222"/>
    </row>
    <row r="542">
      <c r="A542" s="51"/>
      <c r="B542" s="48"/>
      <c r="C542" s="48"/>
      <c r="D542" s="48"/>
      <c r="E542" s="48"/>
      <c r="G542" s="222"/>
    </row>
    <row r="543">
      <c r="A543" s="51"/>
      <c r="B543" s="48"/>
      <c r="C543" s="48"/>
      <c r="D543" s="48"/>
      <c r="E543" s="48"/>
      <c r="G543" s="222"/>
    </row>
    <row r="544">
      <c r="A544" s="51"/>
      <c r="B544" s="48"/>
      <c r="C544" s="48"/>
      <c r="D544" s="48"/>
      <c r="E544" s="48"/>
      <c r="G544" s="222"/>
    </row>
    <row r="545">
      <c r="A545" s="51"/>
      <c r="B545" s="48"/>
      <c r="C545" s="48"/>
      <c r="D545" s="48"/>
      <c r="E545" s="48"/>
      <c r="G545" s="222"/>
    </row>
    <row r="546">
      <c r="A546" s="51"/>
      <c r="B546" s="48"/>
      <c r="C546" s="48"/>
      <c r="D546" s="48"/>
      <c r="E546" s="48"/>
      <c r="G546" s="222"/>
    </row>
    <row r="547">
      <c r="A547" s="51"/>
      <c r="B547" s="48"/>
      <c r="C547" s="48"/>
      <c r="D547" s="48"/>
      <c r="E547" s="48"/>
      <c r="G547" s="222"/>
    </row>
    <row r="548">
      <c r="A548" s="51"/>
      <c r="B548" s="48"/>
      <c r="C548" s="48"/>
      <c r="D548" s="48"/>
      <c r="E548" s="48"/>
      <c r="G548" s="222"/>
    </row>
    <row r="549">
      <c r="A549" s="51"/>
      <c r="B549" s="48"/>
      <c r="C549" s="48"/>
      <c r="D549" s="48"/>
      <c r="E549" s="48"/>
      <c r="G549" s="222"/>
    </row>
    <row r="550">
      <c r="A550" s="51"/>
      <c r="B550" s="48"/>
      <c r="C550" s="48"/>
      <c r="D550" s="48"/>
      <c r="E550" s="48"/>
      <c r="G550" s="222"/>
    </row>
    <row r="551">
      <c r="A551" s="51"/>
      <c r="B551" s="48"/>
      <c r="C551" s="48"/>
      <c r="D551" s="48"/>
      <c r="E551" s="48"/>
      <c r="G551" s="222"/>
    </row>
    <row r="552">
      <c r="A552" s="51"/>
      <c r="B552" s="48"/>
      <c r="C552" s="48"/>
      <c r="D552" s="48"/>
      <c r="E552" s="48"/>
      <c r="G552" s="222"/>
    </row>
    <row r="553">
      <c r="A553" s="51"/>
      <c r="B553" s="48"/>
      <c r="C553" s="48"/>
      <c r="D553" s="48"/>
      <c r="E553" s="48"/>
      <c r="G553" s="222"/>
    </row>
    <row r="554">
      <c r="A554" s="51"/>
      <c r="B554" s="48"/>
      <c r="C554" s="48"/>
      <c r="D554" s="48"/>
      <c r="E554" s="48"/>
      <c r="G554" s="222"/>
    </row>
    <row r="555">
      <c r="A555" s="51"/>
      <c r="B555" s="48"/>
      <c r="C555" s="48"/>
      <c r="D555" s="48"/>
      <c r="E555" s="48"/>
      <c r="G555" s="222"/>
    </row>
    <row r="556">
      <c r="A556" s="51"/>
      <c r="B556" s="48"/>
      <c r="C556" s="48"/>
      <c r="D556" s="48"/>
      <c r="E556" s="48"/>
      <c r="G556" s="222"/>
    </row>
    <row r="557">
      <c r="A557" s="51"/>
      <c r="B557" s="48"/>
      <c r="C557" s="48"/>
      <c r="D557" s="48"/>
      <c r="E557" s="48"/>
      <c r="G557" s="222"/>
    </row>
    <row r="558">
      <c r="A558" s="51"/>
      <c r="B558" s="48"/>
      <c r="C558" s="48"/>
      <c r="D558" s="48"/>
      <c r="E558" s="48"/>
      <c r="G558" s="222"/>
    </row>
    <row r="559">
      <c r="A559" s="51"/>
      <c r="B559" s="48"/>
      <c r="C559" s="48"/>
      <c r="D559" s="48"/>
      <c r="E559" s="48"/>
      <c r="G559" s="222"/>
    </row>
    <row r="560">
      <c r="A560" s="51"/>
      <c r="B560" s="48"/>
      <c r="C560" s="48"/>
      <c r="D560" s="48"/>
      <c r="E560" s="48"/>
      <c r="G560" s="222"/>
    </row>
    <row r="561">
      <c r="A561" s="51"/>
      <c r="B561" s="48"/>
      <c r="C561" s="48"/>
      <c r="D561" s="48"/>
      <c r="E561" s="48"/>
      <c r="G561" s="222"/>
    </row>
    <row r="562">
      <c r="A562" s="51"/>
      <c r="B562" s="48"/>
      <c r="C562" s="48"/>
      <c r="D562" s="48"/>
      <c r="E562" s="48"/>
      <c r="G562" s="222"/>
    </row>
    <row r="563">
      <c r="A563" s="51"/>
      <c r="B563" s="48"/>
      <c r="C563" s="48"/>
      <c r="D563" s="48"/>
      <c r="E563" s="48"/>
      <c r="G563" s="222"/>
    </row>
    <row r="564">
      <c r="A564" s="51"/>
      <c r="B564" s="48"/>
      <c r="C564" s="48"/>
      <c r="D564" s="48"/>
      <c r="E564" s="48"/>
      <c r="G564" s="222"/>
    </row>
    <row r="565">
      <c r="A565" s="51"/>
      <c r="B565" s="48"/>
      <c r="C565" s="48"/>
      <c r="D565" s="48"/>
      <c r="E565" s="48"/>
      <c r="G565" s="222"/>
    </row>
    <row r="566">
      <c r="A566" s="51"/>
      <c r="B566" s="48"/>
      <c r="C566" s="48"/>
      <c r="D566" s="48"/>
      <c r="E566" s="48"/>
      <c r="G566" s="222"/>
    </row>
    <row r="567">
      <c r="A567" s="51"/>
      <c r="B567" s="48"/>
      <c r="C567" s="48"/>
      <c r="D567" s="48"/>
      <c r="E567" s="48"/>
      <c r="G567" s="222"/>
    </row>
    <row r="568">
      <c r="A568" s="51"/>
      <c r="B568" s="48"/>
      <c r="C568" s="48"/>
      <c r="D568" s="48"/>
      <c r="E568" s="48"/>
      <c r="G568" s="222"/>
    </row>
    <row r="569">
      <c r="A569" s="51"/>
      <c r="B569" s="48"/>
      <c r="C569" s="48"/>
      <c r="D569" s="48"/>
      <c r="E569" s="48"/>
      <c r="G569" s="222"/>
    </row>
    <row r="570">
      <c r="A570" s="51"/>
      <c r="B570" s="48"/>
      <c r="C570" s="48"/>
      <c r="D570" s="48"/>
      <c r="E570" s="48"/>
      <c r="G570" s="222"/>
    </row>
    <row r="571">
      <c r="A571" s="51"/>
      <c r="B571" s="48"/>
      <c r="C571" s="48"/>
      <c r="D571" s="48"/>
      <c r="E571" s="48"/>
      <c r="G571" s="222"/>
    </row>
    <row r="572">
      <c r="A572" s="51"/>
      <c r="B572" s="48"/>
      <c r="C572" s="48"/>
      <c r="D572" s="48"/>
      <c r="E572" s="48"/>
      <c r="G572" s="222"/>
    </row>
    <row r="573">
      <c r="A573" s="51"/>
      <c r="B573" s="48"/>
      <c r="C573" s="48"/>
      <c r="D573" s="48"/>
      <c r="E573" s="48"/>
      <c r="G573" s="222"/>
    </row>
    <row r="574">
      <c r="A574" s="51"/>
      <c r="B574" s="48"/>
      <c r="C574" s="48"/>
      <c r="D574" s="48"/>
      <c r="E574" s="48"/>
      <c r="G574" s="222"/>
    </row>
    <row r="575">
      <c r="A575" s="51"/>
      <c r="B575" s="48"/>
      <c r="C575" s="48"/>
      <c r="D575" s="48"/>
      <c r="E575" s="48"/>
      <c r="G575" s="222"/>
    </row>
    <row r="576">
      <c r="A576" s="51"/>
      <c r="B576" s="48"/>
      <c r="C576" s="48"/>
      <c r="D576" s="48"/>
      <c r="E576" s="48"/>
      <c r="G576" s="222"/>
    </row>
    <row r="577">
      <c r="A577" s="51"/>
      <c r="B577" s="48"/>
      <c r="C577" s="48"/>
      <c r="D577" s="48"/>
      <c r="E577" s="48"/>
      <c r="G577" s="222"/>
    </row>
    <row r="578">
      <c r="A578" s="51"/>
      <c r="B578" s="48"/>
      <c r="C578" s="48"/>
      <c r="D578" s="48"/>
      <c r="E578" s="48"/>
      <c r="G578" s="222"/>
    </row>
    <row r="579">
      <c r="A579" s="51"/>
      <c r="B579" s="48"/>
      <c r="C579" s="48"/>
      <c r="D579" s="48"/>
      <c r="E579" s="48"/>
      <c r="G579" s="222"/>
    </row>
    <row r="580">
      <c r="A580" s="51"/>
      <c r="B580" s="48"/>
      <c r="C580" s="48"/>
      <c r="D580" s="48"/>
      <c r="E580" s="48"/>
      <c r="G580" s="222"/>
    </row>
    <row r="581">
      <c r="A581" s="51"/>
      <c r="B581" s="48"/>
      <c r="C581" s="48"/>
      <c r="D581" s="48"/>
      <c r="E581" s="48"/>
      <c r="G581" s="222"/>
    </row>
    <row r="582">
      <c r="A582" s="51"/>
      <c r="B582" s="48"/>
      <c r="C582" s="48"/>
      <c r="D582" s="48"/>
      <c r="E582" s="48"/>
      <c r="G582" s="222"/>
    </row>
    <row r="583">
      <c r="A583" s="51"/>
      <c r="B583" s="48"/>
      <c r="C583" s="48"/>
      <c r="D583" s="48"/>
      <c r="E583" s="48"/>
      <c r="G583" s="222"/>
    </row>
    <row r="584">
      <c r="A584" s="51"/>
      <c r="B584" s="48"/>
      <c r="C584" s="48"/>
      <c r="D584" s="48"/>
      <c r="E584" s="48"/>
      <c r="G584" s="222"/>
    </row>
    <row r="585">
      <c r="A585" s="51"/>
      <c r="B585" s="48"/>
      <c r="C585" s="48"/>
      <c r="D585" s="48"/>
      <c r="E585" s="48"/>
      <c r="G585" s="222"/>
    </row>
    <row r="586">
      <c r="A586" s="51"/>
      <c r="B586" s="48"/>
      <c r="C586" s="48"/>
      <c r="D586" s="48"/>
      <c r="E586" s="48"/>
      <c r="G586" s="222"/>
    </row>
    <row r="587">
      <c r="A587" s="51"/>
      <c r="B587" s="48"/>
      <c r="C587" s="48"/>
      <c r="D587" s="48"/>
      <c r="E587" s="48"/>
      <c r="G587" s="222"/>
    </row>
    <row r="588">
      <c r="A588" s="51"/>
      <c r="B588" s="48"/>
      <c r="C588" s="48"/>
      <c r="D588" s="48"/>
      <c r="E588" s="48"/>
      <c r="G588" s="222"/>
    </row>
    <row r="589">
      <c r="A589" s="51"/>
      <c r="B589" s="48"/>
      <c r="C589" s="48"/>
      <c r="D589" s="48"/>
      <c r="E589" s="48"/>
      <c r="G589" s="222"/>
    </row>
    <row r="590">
      <c r="A590" s="51"/>
      <c r="B590" s="48"/>
      <c r="C590" s="48"/>
      <c r="D590" s="48"/>
      <c r="E590" s="48"/>
      <c r="G590" s="222"/>
    </row>
    <row r="591">
      <c r="A591" s="51"/>
      <c r="B591" s="48"/>
      <c r="C591" s="48"/>
      <c r="D591" s="48"/>
      <c r="E591" s="48"/>
      <c r="G591" s="222"/>
    </row>
    <row r="592">
      <c r="A592" s="51"/>
      <c r="B592" s="48"/>
      <c r="C592" s="48"/>
      <c r="D592" s="48"/>
      <c r="E592" s="48"/>
      <c r="G592" s="222"/>
    </row>
    <row r="593">
      <c r="A593" s="51"/>
      <c r="B593" s="48"/>
      <c r="C593" s="48"/>
      <c r="D593" s="48"/>
      <c r="E593" s="48"/>
      <c r="G593" s="222"/>
    </row>
    <row r="594">
      <c r="A594" s="51"/>
      <c r="B594" s="48"/>
      <c r="C594" s="48"/>
      <c r="D594" s="48"/>
      <c r="E594" s="48"/>
      <c r="G594" s="222"/>
    </row>
    <row r="595">
      <c r="A595" s="51"/>
      <c r="B595" s="48"/>
      <c r="C595" s="48"/>
      <c r="D595" s="48"/>
      <c r="E595" s="48"/>
      <c r="G595" s="222"/>
    </row>
    <row r="596">
      <c r="A596" s="51"/>
      <c r="B596" s="48"/>
      <c r="C596" s="48"/>
      <c r="D596" s="48"/>
      <c r="E596" s="48"/>
      <c r="G596" s="222"/>
    </row>
    <row r="597">
      <c r="A597" s="51"/>
      <c r="B597" s="48"/>
      <c r="C597" s="48"/>
      <c r="D597" s="48"/>
      <c r="E597" s="48"/>
      <c r="G597" s="222"/>
    </row>
    <row r="598">
      <c r="A598" s="51"/>
      <c r="B598" s="48"/>
      <c r="C598" s="48"/>
      <c r="D598" s="48"/>
      <c r="E598" s="48"/>
      <c r="G598" s="222"/>
    </row>
    <row r="599">
      <c r="A599" s="51"/>
      <c r="B599" s="48"/>
      <c r="C599" s="48"/>
      <c r="D599" s="48"/>
      <c r="E599" s="48"/>
      <c r="G599" s="222"/>
    </row>
    <row r="600">
      <c r="A600" s="51"/>
      <c r="B600" s="48"/>
      <c r="C600" s="48"/>
      <c r="D600" s="48"/>
      <c r="E600" s="48"/>
      <c r="G600" s="222"/>
    </row>
    <row r="601">
      <c r="A601" s="51"/>
      <c r="B601" s="48"/>
      <c r="C601" s="48"/>
      <c r="D601" s="48"/>
      <c r="E601" s="48"/>
      <c r="G601" s="222"/>
    </row>
    <row r="602">
      <c r="A602" s="51"/>
      <c r="B602" s="48"/>
      <c r="C602" s="48"/>
      <c r="D602" s="48"/>
      <c r="E602" s="48"/>
      <c r="G602" s="222"/>
    </row>
    <row r="603">
      <c r="A603" s="51"/>
      <c r="B603" s="48"/>
      <c r="C603" s="48"/>
      <c r="D603" s="48"/>
      <c r="E603" s="48"/>
      <c r="G603" s="222"/>
    </row>
    <row r="604">
      <c r="A604" s="51"/>
      <c r="B604" s="48"/>
      <c r="C604" s="48"/>
      <c r="D604" s="48"/>
      <c r="E604" s="48"/>
      <c r="G604" s="222"/>
    </row>
    <row r="605">
      <c r="A605" s="51"/>
      <c r="B605" s="48"/>
      <c r="C605" s="48"/>
      <c r="D605" s="48"/>
      <c r="E605" s="48"/>
      <c r="G605" s="222"/>
    </row>
    <row r="606">
      <c r="A606" s="51"/>
      <c r="B606" s="48"/>
      <c r="C606" s="48"/>
      <c r="D606" s="48"/>
      <c r="E606" s="48"/>
      <c r="G606" s="222"/>
    </row>
    <row r="607">
      <c r="A607" s="51"/>
      <c r="B607" s="48"/>
      <c r="C607" s="48"/>
      <c r="D607" s="48"/>
      <c r="E607" s="48"/>
      <c r="G607" s="222"/>
    </row>
    <row r="608">
      <c r="A608" s="51"/>
      <c r="B608" s="48"/>
      <c r="C608" s="48"/>
      <c r="D608" s="48"/>
      <c r="E608" s="48"/>
      <c r="G608" s="222"/>
    </row>
    <row r="609">
      <c r="A609" s="51"/>
      <c r="B609" s="48"/>
      <c r="C609" s="48"/>
      <c r="D609" s="48"/>
      <c r="E609" s="48"/>
      <c r="G609" s="222"/>
    </row>
    <row r="610">
      <c r="A610" s="51"/>
      <c r="B610" s="48"/>
      <c r="C610" s="48"/>
      <c r="D610" s="48"/>
      <c r="E610" s="48"/>
      <c r="G610" s="222"/>
    </row>
    <row r="611">
      <c r="A611" s="51"/>
      <c r="B611" s="48"/>
      <c r="C611" s="48"/>
      <c r="D611" s="48"/>
      <c r="E611" s="48"/>
      <c r="G611" s="222"/>
    </row>
    <row r="612">
      <c r="A612" s="51"/>
      <c r="B612" s="48"/>
      <c r="C612" s="48"/>
      <c r="D612" s="48"/>
      <c r="E612" s="48"/>
      <c r="G612" s="222"/>
    </row>
    <row r="613">
      <c r="A613" s="51"/>
      <c r="B613" s="48"/>
      <c r="C613" s="48"/>
      <c r="D613" s="48"/>
      <c r="E613" s="48"/>
      <c r="G613" s="222"/>
    </row>
    <row r="614">
      <c r="A614" s="51"/>
      <c r="B614" s="48"/>
      <c r="C614" s="48"/>
      <c r="D614" s="48"/>
      <c r="E614" s="48"/>
      <c r="G614" s="222"/>
    </row>
    <row r="615">
      <c r="A615" s="51"/>
      <c r="B615" s="48"/>
      <c r="C615" s="48"/>
      <c r="D615" s="48"/>
      <c r="E615" s="48"/>
      <c r="G615" s="222"/>
    </row>
    <row r="616">
      <c r="A616" s="51"/>
      <c r="B616" s="48"/>
      <c r="C616" s="48"/>
      <c r="D616" s="48"/>
      <c r="E616" s="48"/>
      <c r="G616" s="222"/>
    </row>
    <row r="617">
      <c r="A617" s="51"/>
      <c r="B617" s="48"/>
      <c r="C617" s="48"/>
      <c r="D617" s="48"/>
      <c r="E617" s="48"/>
      <c r="G617" s="222"/>
    </row>
    <row r="618">
      <c r="A618" s="51"/>
      <c r="B618" s="48"/>
      <c r="C618" s="48"/>
      <c r="D618" s="48"/>
      <c r="E618" s="48"/>
      <c r="G618" s="222"/>
    </row>
    <row r="619">
      <c r="A619" s="51"/>
      <c r="B619" s="48"/>
      <c r="C619" s="48"/>
      <c r="D619" s="48"/>
      <c r="E619" s="48"/>
      <c r="G619" s="222"/>
    </row>
    <row r="620">
      <c r="A620" s="51"/>
      <c r="B620" s="48"/>
      <c r="C620" s="48"/>
      <c r="D620" s="48"/>
      <c r="E620" s="48"/>
      <c r="G620" s="222"/>
    </row>
    <row r="621">
      <c r="A621" s="51"/>
      <c r="B621" s="48"/>
      <c r="C621" s="48"/>
      <c r="D621" s="48"/>
      <c r="E621" s="48"/>
      <c r="G621" s="222"/>
    </row>
    <row r="622">
      <c r="A622" s="51"/>
      <c r="B622" s="48"/>
      <c r="C622" s="48"/>
      <c r="D622" s="48"/>
      <c r="E622" s="48"/>
      <c r="G622" s="222"/>
    </row>
    <row r="623">
      <c r="A623" s="51"/>
      <c r="B623" s="48"/>
      <c r="C623" s="48"/>
      <c r="D623" s="48"/>
      <c r="E623" s="48"/>
      <c r="G623" s="222"/>
    </row>
    <row r="624">
      <c r="A624" s="51"/>
      <c r="B624" s="48"/>
      <c r="C624" s="48"/>
      <c r="D624" s="48"/>
      <c r="E624" s="48"/>
      <c r="G624" s="222"/>
    </row>
    <row r="625">
      <c r="A625" s="51"/>
      <c r="B625" s="48"/>
      <c r="C625" s="48"/>
      <c r="D625" s="48"/>
      <c r="E625" s="48"/>
      <c r="G625" s="222"/>
    </row>
    <row r="626">
      <c r="A626" s="51"/>
      <c r="B626" s="48"/>
      <c r="C626" s="48"/>
      <c r="D626" s="48"/>
      <c r="E626" s="48"/>
      <c r="G626" s="222"/>
    </row>
    <row r="627">
      <c r="A627" s="51"/>
      <c r="B627" s="48"/>
      <c r="C627" s="48"/>
      <c r="D627" s="48"/>
      <c r="E627" s="48"/>
      <c r="G627" s="222"/>
    </row>
    <row r="628">
      <c r="A628" s="51"/>
      <c r="B628" s="48"/>
      <c r="C628" s="48"/>
      <c r="D628" s="48"/>
      <c r="E628" s="48"/>
      <c r="G628" s="222"/>
    </row>
    <row r="629">
      <c r="A629" s="51"/>
      <c r="B629" s="48"/>
      <c r="C629" s="48"/>
      <c r="D629" s="48"/>
      <c r="E629" s="48"/>
      <c r="G629" s="222"/>
    </row>
    <row r="630">
      <c r="A630" s="51"/>
      <c r="B630" s="48"/>
      <c r="C630" s="48"/>
      <c r="D630" s="48"/>
      <c r="E630" s="48"/>
      <c r="G630" s="222"/>
    </row>
    <row r="631">
      <c r="A631" s="51"/>
      <c r="B631" s="48"/>
      <c r="C631" s="48"/>
      <c r="D631" s="48"/>
      <c r="E631" s="48"/>
      <c r="G631" s="222"/>
    </row>
    <row r="632">
      <c r="A632" s="51"/>
      <c r="B632" s="48"/>
      <c r="C632" s="48"/>
      <c r="D632" s="48"/>
      <c r="E632" s="48"/>
      <c r="G632" s="222"/>
    </row>
    <row r="633">
      <c r="A633" s="51"/>
      <c r="B633" s="48"/>
      <c r="C633" s="48"/>
      <c r="D633" s="48"/>
      <c r="E633" s="48"/>
      <c r="G633" s="222"/>
    </row>
    <row r="634">
      <c r="A634" s="51"/>
      <c r="B634" s="48"/>
      <c r="C634" s="48"/>
      <c r="D634" s="48"/>
      <c r="E634" s="48"/>
      <c r="G634" s="222"/>
    </row>
    <row r="635">
      <c r="A635" s="51"/>
      <c r="B635" s="48"/>
      <c r="C635" s="48"/>
      <c r="D635" s="48"/>
      <c r="E635" s="48"/>
      <c r="G635" s="222"/>
    </row>
    <row r="636">
      <c r="A636" s="51"/>
      <c r="B636" s="48"/>
      <c r="C636" s="48"/>
      <c r="D636" s="48"/>
      <c r="E636" s="48"/>
      <c r="G636" s="222"/>
    </row>
    <row r="637">
      <c r="A637" s="51"/>
      <c r="B637" s="48"/>
      <c r="C637" s="48"/>
      <c r="D637" s="48"/>
      <c r="E637" s="48"/>
      <c r="G637" s="222"/>
    </row>
    <row r="638">
      <c r="A638" s="51"/>
      <c r="B638" s="48"/>
      <c r="C638" s="48"/>
      <c r="D638" s="48"/>
      <c r="E638" s="48"/>
      <c r="G638" s="222"/>
    </row>
    <row r="639">
      <c r="A639" s="51"/>
      <c r="B639" s="48"/>
      <c r="C639" s="48"/>
      <c r="D639" s="48"/>
      <c r="E639" s="48"/>
      <c r="G639" s="222"/>
    </row>
    <row r="640">
      <c r="A640" s="51"/>
      <c r="B640" s="48"/>
      <c r="C640" s="48"/>
      <c r="D640" s="48"/>
      <c r="E640" s="48"/>
      <c r="G640" s="222"/>
    </row>
    <row r="641">
      <c r="A641" s="51"/>
      <c r="B641" s="48"/>
      <c r="C641" s="48"/>
      <c r="D641" s="48"/>
      <c r="E641" s="48"/>
      <c r="G641" s="222"/>
    </row>
    <row r="642">
      <c r="A642" s="51"/>
      <c r="B642" s="48"/>
      <c r="C642" s="48"/>
      <c r="D642" s="48"/>
      <c r="E642" s="48"/>
      <c r="G642" s="222"/>
    </row>
    <row r="643">
      <c r="A643" s="51"/>
      <c r="B643" s="48"/>
      <c r="C643" s="48"/>
      <c r="D643" s="48"/>
      <c r="E643" s="48"/>
      <c r="G643" s="222"/>
    </row>
    <row r="644">
      <c r="A644" s="51"/>
      <c r="B644" s="48"/>
      <c r="C644" s="48"/>
      <c r="D644" s="48"/>
      <c r="E644" s="48"/>
      <c r="G644" s="222"/>
    </row>
    <row r="645">
      <c r="A645" s="51"/>
      <c r="B645" s="48"/>
      <c r="C645" s="48"/>
      <c r="D645" s="48"/>
      <c r="E645" s="48"/>
      <c r="G645" s="222"/>
    </row>
    <row r="646">
      <c r="A646" s="51"/>
      <c r="B646" s="48"/>
      <c r="C646" s="48"/>
      <c r="D646" s="48"/>
      <c r="E646" s="48"/>
      <c r="G646" s="222"/>
    </row>
    <row r="647">
      <c r="A647" s="51"/>
      <c r="B647" s="48"/>
      <c r="C647" s="48"/>
      <c r="D647" s="48"/>
      <c r="E647" s="48"/>
      <c r="G647" s="222"/>
    </row>
    <row r="648">
      <c r="A648" s="51"/>
      <c r="B648" s="48"/>
      <c r="C648" s="48"/>
      <c r="D648" s="48"/>
      <c r="E648" s="48"/>
      <c r="G648" s="222"/>
    </row>
    <row r="649">
      <c r="A649" s="51"/>
      <c r="B649" s="48"/>
      <c r="C649" s="48"/>
      <c r="D649" s="48"/>
      <c r="E649" s="48"/>
      <c r="G649" s="222"/>
    </row>
    <row r="650">
      <c r="A650" s="51"/>
      <c r="B650" s="48"/>
      <c r="C650" s="48"/>
      <c r="D650" s="48"/>
      <c r="E650" s="48"/>
      <c r="G650" s="222"/>
    </row>
    <row r="651">
      <c r="A651" s="51"/>
      <c r="B651" s="48"/>
      <c r="C651" s="48"/>
      <c r="D651" s="48"/>
      <c r="E651" s="48"/>
      <c r="G651" s="222"/>
    </row>
    <row r="652">
      <c r="A652" s="51"/>
      <c r="B652" s="48"/>
      <c r="C652" s="48"/>
      <c r="D652" s="48"/>
      <c r="E652" s="48"/>
      <c r="G652" s="222"/>
    </row>
    <row r="653">
      <c r="A653" s="51"/>
      <c r="B653" s="48"/>
      <c r="C653" s="48"/>
      <c r="D653" s="48"/>
      <c r="E653" s="48"/>
      <c r="G653" s="222"/>
    </row>
    <row r="654">
      <c r="A654" s="51"/>
      <c r="B654" s="48"/>
      <c r="C654" s="48"/>
      <c r="D654" s="48"/>
      <c r="E654" s="48"/>
      <c r="G654" s="222"/>
    </row>
    <row r="655">
      <c r="A655" s="51"/>
      <c r="B655" s="48"/>
      <c r="C655" s="48"/>
      <c r="D655" s="48"/>
      <c r="E655" s="48"/>
      <c r="G655" s="222"/>
    </row>
    <row r="656">
      <c r="A656" s="51"/>
      <c r="B656" s="48"/>
      <c r="C656" s="48"/>
      <c r="D656" s="48"/>
      <c r="E656" s="48"/>
      <c r="G656" s="222"/>
    </row>
    <row r="657">
      <c r="A657" s="51"/>
      <c r="B657" s="48"/>
      <c r="C657" s="48"/>
      <c r="D657" s="48"/>
      <c r="E657" s="48"/>
      <c r="G657" s="222"/>
    </row>
    <row r="658">
      <c r="A658" s="51"/>
      <c r="B658" s="48"/>
      <c r="C658" s="48"/>
      <c r="D658" s="48"/>
      <c r="E658" s="48"/>
      <c r="G658" s="222"/>
    </row>
    <row r="659">
      <c r="A659" s="51"/>
      <c r="B659" s="48"/>
      <c r="C659" s="48"/>
      <c r="D659" s="48"/>
      <c r="E659" s="48"/>
      <c r="G659" s="222"/>
    </row>
    <row r="660">
      <c r="A660" s="51"/>
      <c r="B660" s="48"/>
      <c r="C660" s="48"/>
      <c r="D660" s="48"/>
      <c r="E660" s="48"/>
      <c r="G660" s="222"/>
    </row>
    <row r="661">
      <c r="A661" s="51"/>
      <c r="B661" s="48"/>
      <c r="C661" s="48"/>
      <c r="D661" s="48"/>
      <c r="E661" s="48"/>
      <c r="G661" s="222"/>
    </row>
    <row r="662">
      <c r="A662" s="51"/>
      <c r="B662" s="48"/>
      <c r="C662" s="48"/>
      <c r="D662" s="48"/>
      <c r="E662" s="48"/>
      <c r="G662" s="222"/>
    </row>
    <row r="663">
      <c r="A663" s="51"/>
      <c r="B663" s="48"/>
      <c r="C663" s="48"/>
      <c r="D663" s="48"/>
      <c r="E663" s="48"/>
      <c r="G663" s="222"/>
    </row>
    <row r="664">
      <c r="A664" s="51"/>
      <c r="B664" s="48"/>
      <c r="C664" s="48"/>
      <c r="D664" s="48"/>
      <c r="E664" s="48"/>
      <c r="G664" s="222"/>
    </row>
    <row r="665">
      <c r="A665" s="51"/>
      <c r="B665" s="48"/>
      <c r="C665" s="48"/>
      <c r="D665" s="48"/>
      <c r="E665" s="48"/>
      <c r="G665" s="222"/>
    </row>
    <row r="666">
      <c r="A666" s="51"/>
      <c r="B666" s="48"/>
      <c r="C666" s="48"/>
      <c r="D666" s="48"/>
      <c r="E666" s="48"/>
      <c r="G666" s="222"/>
    </row>
    <row r="667">
      <c r="A667" s="51"/>
      <c r="B667" s="48"/>
      <c r="C667" s="48"/>
      <c r="D667" s="48"/>
      <c r="E667" s="48"/>
      <c r="G667" s="222"/>
    </row>
    <row r="668">
      <c r="A668" s="51"/>
      <c r="B668" s="48"/>
      <c r="C668" s="48"/>
      <c r="D668" s="48"/>
      <c r="E668" s="48"/>
      <c r="G668" s="222"/>
    </row>
    <row r="669">
      <c r="A669" s="51"/>
      <c r="B669" s="48"/>
      <c r="C669" s="48"/>
      <c r="D669" s="48"/>
      <c r="E669" s="48"/>
      <c r="G669" s="222"/>
    </row>
    <row r="670">
      <c r="A670" s="51"/>
      <c r="B670" s="48"/>
      <c r="C670" s="48"/>
      <c r="D670" s="48"/>
      <c r="E670" s="48"/>
      <c r="G670" s="222"/>
    </row>
    <row r="671">
      <c r="A671" s="51"/>
      <c r="B671" s="48"/>
      <c r="C671" s="48"/>
      <c r="D671" s="48"/>
      <c r="E671" s="48"/>
      <c r="G671" s="222"/>
    </row>
    <row r="672">
      <c r="A672" s="51"/>
      <c r="B672" s="48"/>
      <c r="C672" s="48"/>
      <c r="D672" s="48"/>
      <c r="E672" s="48"/>
      <c r="G672" s="222"/>
    </row>
    <row r="673">
      <c r="A673" s="51"/>
      <c r="B673" s="48"/>
      <c r="C673" s="48"/>
      <c r="D673" s="48"/>
      <c r="E673" s="48"/>
      <c r="G673" s="222"/>
    </row>
    <row r="674">
      <c r="A674" s="51"/>
      <c r="B674" s="48"/>
      <c r="C674" s="48"/>
      <c r="D674" s="48"/>
      <c r="E674" s="48"/>
      <c r="G674" s="222"/>
    </row>
    <row r="675">
      <c r="A675" s="51"/>
      <c r="B675" s="48"/>
      <c r="C675" s="48"/>
      <c r="D675" s="48"/>
      <c r="E675" s="48"/>
      <c r="G675" s="222"/>
    </row>
    <row r="676">
      <c r="A676" s="51"/>
      <c r="B676" s="48"/>
      <c r="C676" s="48"/>
      <c r="D676" s="48"/>
      <c r="E676" s="48"/>
      <c r="G676" s="222"/>
    </row>
    <row r="677">
      <c r="A677" s="51"/>
      <c r="B677" s="48"/>
      <c r="C677" s="48"/>
      <c r="D677" s="48"/>
      <c r="E677" s="48"/>
      <c r="G677" s="222"/>
    </row>
    <row r="678">
      <c r="A678" s="51"/>
      <c r="B678" s="48"/>
      <c r="C678" s="48"/>
      <c r="D678" s="48"/>
      <c r="E678" s="48"/>
      <c r="G678" s="222"/>
    </row>
    <row r="679">
      <c r="A679" s="51"/>
      <c r="B679" s="48"/>
      <c r="C679" s="48"/>
      <c r="D679" s="48"/>
      <c r="E679" s="48"/>
      <c r="G679" s="222"/>
    </row>
    <row r="680">
      <c r="A680" s="51"/>
      <c r="B680" s="48"/>
      <c r="C680" s="48"/>
      <c r="D680" s="48"/>
      <c r="E680" s="48"/>
      <c r="G680" s="222"/>
    </row>
    <row r="681">
      <c r="A681" s="51"/>
      <c r="B681" s="48"/>
      <c r="C681" s="48"/>
      <c r="D681" s="48"/>
      <c r="E681" s="48"/>
      <c r="G681" s="222"/>
    </row>
    <row r="682">
      <c r="A682" s="51"/>
      <c r="B682" s="48"/>
      <c r="C682" s="48"/>
      <c r="D682" s="48"/>
      <c r="E682" s="48"/>
      <c r="G682" s="222"/>
    </row>
    <row r="683">
      <c r="A683" s="51"/>
      <c r="B683" s="48"/>
      <c r="C683" s="48"/>
      <c r="D683" s="48"/>
      <c r="E683" s="48"/>
      <c r="G683" s="222"/>
    </row>
    <row r="684">
      <c r="A684" s="51"/>
      <c r="B684" s="48"/>
      <c r="C684" s="48"/>
      <c r="D684" s="48"/>
      <c r="E684" s="48"/>
      <c r="G684" s="222"/>
    </row>
    <row r="685">
      <c r="A685" s="51"/>
      <c r="B685" s="48"/>
      <c r="C685" s="48"/>
      <c r="D685" s="48"/>
      <c r="E685" s="48"/>
      <c r="G685" s="222"/>
    </row>
    <row r="686">
      <c r="A686" s="51"/>
      <c r="B686" s="48"/>
      <c r="C686" s="48"/>
      <c r="D686" s="48"/>
      <c r="E686" s="48"/>
      <c r="G686" s="222"/>
    </row>
    <row r="687">
      <c r="A687" s="51"/>
      <c r="B687" s="48"/>
      <c r="C687" s="48"/>
      <c r="D687" s="48"/>
      <c r="E687" s="48"/>
      <c r="G687" s="222"/>
    </row>
    <row r="688">
      <c r="A688" s="51"/>
      <c r="B688" s="48"/>
      <c r="C688" s="48"/>
      <c r="D688" s="48"/>
      <c r="E688" s="48"/>
      <c r="G688" s="222"/>
    </row>
    <row r="689">
      <c r="A689" s="51"/>
      <c r="B689" s="48"/>
      <c r="C689" s="48"/>
      <c r="D689" s="48"/>
      <c r="E689" s="48"/>
      <c r="G689" s="222"/>
    </row>
    <row r="690">
      <c r="A690" s="51"/>
      <c r="B690" s="48"/>
      <c r="C690" s="48"/>
      <c r="D690" s="48"/>
      <c r="E690" s="48"/>
      <c r="G690" s="222"/>
    </row>
    <row r="691">
      <c r="A691" s="51"/>
      <c r="B691" s="48"/>
      <c r="C691" s="48"/>
      <c r="D691" s="48"/>
      <c r="E691" s="48"/>
      <c r="G691" s="222"/>
    </row>
    <row r="692">
      <c r="A692" s="51"/>
      <c r="B692" s="48"/>
      <c r="C692" s="48"/>
      <c r="D692" s="48"/>
      <c r="E692" s="48"/>
      <c r="G692" s="222"/>
    </row>
    <row r="693">
      <c r="A693" s="51"/>
      <c r="B693" s="48"/>
      <c r="C693" s="48"/>
      <c r="D693" s="48"/>
      <c r="E693" s="48"/>
      <c r="G693" s="222"/>
    </row>
    <row r="694">
      <c r="A694" s="51"/>
      <c r="B694" s="48"/>
      <c r="C694" s="48"/>
      <c r="D694" s="48"/>
      <c r="E694" s="48"/>
      <c r="G694" s="222"/>
    </row>
    <row r="695">
      <c r="A695" s="51"/>
      <c r="B695" s="48"/>
      <c r="C695" s="48"/>
      <c r="D695" s="48"/>
      <c r="E695" s="48"/>
      <c r="G695" s="222"/>
    </row>
    <row r="696">
      <c r="A696" s="51"/>
      <c r="B696" s="48"/>
      <c r="C696" s="48"/>
      <c r="D696" s="48"/>
      <c r="E696" s="48"/>
      <c r="G696" s="222"/>
    </row>
    <row r="697">
      <c r="A697" s="51"/>
      <c r="B697" s="48"/>
      <c r="C697" s="48"/>
      <c r="D697" s="48"/>
      <c r="E697" s="48"/>
      <c r="G697" s="222"/>
    </row>
    <row r="698">
      <c r="A698" s="51"/>
      <c r="B698" s="48"/>
      <c r="C698" s="48"/>
      <c r="D698" s="48"/>
      <c r="E698" s="48"/>
      <c r="G698" s="222"/>
    </row>
    <row r="699">
      <c r="A699" s="51"/>
      <c r="B699" s="48"/>
      <c r="C699" s="48"/>
      <c r="D699" s="48"/>
      <c r="E699" s="48"/>
      <c r="G699" s="222"/>
    </row>
    <row r="700">
      <c r="A700" s="51"/>
      <c r="B700" s="48"/>
      <c r="C700" s="48"/>
      <c r="D700" s="48"/>
      <c r="E700" s="48"/>
      <c r="G700" s="222"/>
    </row>
    <row r="701">
      <c r="A701" s="51"/>
      <c r="B701" s="48"/>
      <c r="C701" s="48"/>
      <c r="D701" s="48"/>
      <c r="E701" s="48"/>
      <c r="G701" s="222"/>
    </row>
    <row r="702">
      <c r="A702" s="51"/>
      <c r="B702" s="48"/>
      <c r="C702" s="48"/>
      <c r="D702" s="48"/>
      <c r="E702" s="48"/>
      <c r="G702" s="222"/>
    </row>
    <row r="703">
      <c r="A703" s="51"/>
      <c r="B703" s="48"/>
      <c r="C703" s="48"/>
      <c r="D703" s="48"/>
      <c r="E703" s="48"/>
      <c r="G703" s="222"/>
    </row>
    <row r="704">
      <c r="A704" s="51"/>
      <c r="B704" s="48"/>
      <c r="C704" s="48"/>
      <c r="D704" s="48"/>
      <c r="E704" s="48"/>
      <c r="G704" s="222"/>
    </row>
    <row r="705">
      <c r="A705" s="51"/>
      <c r="B705" s="48"/>
      <c r="C705" s="48"/>
      <c r="D705" s="48"/>
      <c r="E705" s="48"/>
      <c r="G705" s="222"/>
    </row>
    <row r="706">
      <c r="A706" s="51"/>
      <c r="B706" s="48"/>
      <c r="C706" s="48"/>
      <c r="D706" s="48"/>
      <c r="E706" s="48"/>
      <c r="G706" s="222"/>
    </row>
    <row r="707">
      <c r="A707" s="51"/>
      <c r="B707" s="48"/>
      <c r="C707" s="48"/>
      <c r="D707" s="48"/>
      <c r="E707" s="48"/>
      <c r="G707" s="222"/>
    </row>
    <row r="708">
      <c r="A708" s="51"/>
      <c r="B708" s="48"/>
      <c r="C708" s="48"/>
      <c r="D708" s="48"/>
      <c r="E708" s="48"/>
      <c r="G708" s="222"/>
    </row>
    <row r="709">
      <c r="A709" s="51"/>
      <c r="B709" s="48"/>
      <c r="C709" s="48"/>
      <c r="D709" s="48"/>
      <c r="E709" s="48"/>
      <c r="G709" s="222"/>
    </row>
    <row r="710">
      <c r="A710" s="51"/>
      <c r="B710" s="48"/>
      <c r="C710" s="48"/>
      <c r="D710" s="48"/>
      <c r="E710" s="48"/>
      <c r="G710" s="222"/>
    </row>
    <row r="711">
      <c r="A711" s="51"/>
      <c r="B711" s="48"/>
      <c r="C711" s="48"/>
      <c r="D711" s="48"/>
      <c r="E711" s="48"/>
      <c r="G711" s="222"/>
    </row>
    <row r="712">
      <c r="A712" s="51"/>
      <c r="B712" s="48"/>
      <c r="C712" s="48"/>
      <c r="D712" s="48"/>
      <c r="E712" s="48"/>
      <c r="G712" s="222"/>
    </row>
    <row r="713">
      <c r="A713" s="51"/>
      <c r="B713" s="48"/>
      <c r="C713" s="48"/>
      <c r="D713" s="48"/>
      <c r="E713" s="48"/>
      <c r="G713" s="222"/>
    </row>
    <row r="714">
      <c r="A714" s="51"/>
      <c r="B714" s="48"/>
      <c r="C714" s="48"/>
      <c r="D714" s="48"/>
      <c r="E714" s="48"/>
      <c r="G714" s="222"/>
    </row>
    <row r="715">
      <c r="A715" s="51"/>
      <c r="B715" s="48"/>
      <c r="C715" s="48"/>
      <c r="D715" s="48"/>
      <c r="E715" s="48"/>
      <c r="G715" s="222"/>
    </row>
    <row r="716">
      <c r="A716" s="51"/>
      <c r="B716" s="48"/>
      <c r="C716" s="48"/>
      <c r="D716" s="48"/>
      <c r="E716" s="48"/>
      <c r="G716" s="222"/>
    </row>
    <row r="717">
      <c r="A717" s="51"/>
      <c r="B717" s="48"/>
      <c r="C717" s="48"/>
      <c r="D717" s="48"/>
      <c r="E717" s="48"/>
      <c r="G717" s="222"/>
    </row>
    <row r="718">
      <c r="A718" s="51"/>
      <c r="B718" s="48"/>
      <c r="C718" s="48"/>
      <c r="D718" s="48"/>
      <c r="E718" s="48"/>
      <c r="G718" s="222"/>
    </row>
    <row r="719">
      <c r="A719" s="51"/>
      <c r="B719" s="48"/>
      <c r="C719" s="48"/>
      <c r="D719" s="48"/>
      <c r="E719" s="48"/>
      <c r="G719" s="222"/>
    </row>
    <row r="720">
      <c r="A720" s="51"/>
      <c r="B720" s="48"/>
      <c r="C720" s="48"/>
      <c r="D720" s="48"/>
      <c r="E720" s="48"/>
      <c r="G720" s="222"/>
    </row>
    <row r="721">
      <c r="A721" s="51"/>
      <c r="B721" s="48"/>
      <c r="C721" s="48"/>
      <c r="D721" s="48"/>
      <c r="E721" s="48"/>
      <c r="G721" s="222"/>
    </row>
    <row r="722">
      <c r="A722" s="51"/>
      <c r="B722" s="48"/>
      <c r="C722" s="48"/>
      <c r="D722" s="48"/>
      <c r="E722" s="48"/>
      <c r="G722" s="222"/>
    </row>
    <row r="723">
      <c r="A723" s="51"/>
      <c r="B723" s="48"/>
      <c r="C723" s="48"/>
      <c r="D723" s="48"/>
      <c r="E723" s="48"/>
      <c r="G723" s="222"/>
    </row>
    <row r="724">
      <c r="A724" s="51"/>
      <c r="B724" s="48"/>
      <c r="C724" s="48"/>
      <c r="D724" s="48"/>
      <c r="E724" s="48"/>
      <c r="G724" s="222"/>
    </row>
    <row r="725">
      <c r="A725" s="51"/>
      <c r="B725" s="48"/>
      <c r="C725" s="48"/>
      <c r="D725" s="48"/>
      <c r="E725" s="48"/>
      <c r="G725" s="222"/>
    </row>
    <row r="726">
      <c r="A726" s="51"/>
      <c r="B726" s="48"/>
      <c r="C726" s="48"/>
      <c r="D726" s="48"/>
      <c r="E726" s="48"/>
      <c r="G726" s="222"/>
    </row>
    <row r="727">
      <c r="A727" s="51"/>
      <c r="B727" s="48"/>
      <c r="C727" s="48"/>
      <c r="D727" s="48"/>
      <c r="E727" s="48"/>
      <c r="G727" s="222"/>
    </row>
    <row r="728">
      <c r="A728" s="51"/>
      <c r="B728" s="48"/>
      <c r="C728" s="48"/>
      <c r="D728" s="48"/>
      <c r="E728" s="48"/>
      <c r="G728" s="222"/>
    </row>
    <row r="729">
      <c r="A729" s="51"/>
      <c r="B729" s="48"/>
      <c r="C729" s="48"/>
      <c r="D729" s="48"/>
      <c r="E729" s="48"/>
      <c r="G729" s="222"/>
    </row>
    <row r="730">
      <c r="A730" s="51"/>
      <c r="B730" s="48"/>
      <c r="C730" s="48"/>
      <c r="D730" s="48"/>
      <c r="E730" s="48"/>
      <c r="G730" s="222"/>
    </row>
    <row r="731">
      <c r="A731" s="51"/>
      <c r="B731" s="48"/>
      <c r="C731" s="48"/>
      <c r="D731" s="48"/>
      <c r="E731" s="48"/>
      <c r="G731" s="222"/>
    </row>
    <row r="732">
      <c r="A732" s="51"/>
      <c r="B732" s="48"/>
      <c r="C732" s="48"/>
      <c r="D732" s="48"/>
      <c r="E732" s="48"/>
      <c r="G732" s="222"/>
    </row>
    <row r="733">
      <c r="A733" s="51"/>
      <c r="B733" s="48"/>
      <c r="C733" s="48"/>
      <c r="D733" s="48"/>
      <c r="E733" s="48"/>
      <c r="G733" s="222"/>
    </row>
    <row r="734">
      <c r="A734" s="51"/>
      <c r="B734" s="48"/>
      <c r="C734" s="48"/>
      <c r="D734" s="48"/>
      <c r="E734" s="48"/>
      <c r="G734" s="222"/>
    </row>
    <row r="735">
      <c r="A735" s="51"/>
      <c r="B735" s="48"/>
      <c r="C735" s="48"/>
      <c r="D735" s="48"/>
      <c r="E735" s="48"/>
      <c r="G735" s="222"/>
    </row>
    <row r="736">
      <c r="A736" s="51"/>
      <c r="B736" s="48"/>
      <c r="C736" s="48"/>
      <c r="D736" s="48"/>
      <c r="E736" s="48"/>
      <c r="G736" s="222"/>
    </row>
    <row r="737">
      <c r="A737" s="51"/>
      <c r="B737" s="48"/>
      <c r="C737" s="48"/>
      <c r="D737" s="48"/>
      <c r="E737" s="48"/>
      <c r="G737" s="222"/>
    </row>
    <row r="738">
      <c r="A738" s="51"/>
      <c r="B738" s="48"/>
      <c r="C738" s="48"/>
      <c r="D738" s="48"/>
      <c r="E738" s="48"/>
      <c r="G738" s="222"/>
    </row>
    <row r="739">
      <c r="A739" s="51"/>
      <c r="B739" s="48"/>
      <c r="C739" s="48"/>
      <c r="D739" s="48"/>
      <c r="E739" s="48"/>
      <c r="G739" s="222"/>
    </row>
    <row r="740">
      <c r="A740" s="51"/>
      <c r="B740" s="48"/>
      <c r="C740" s="48"/>
      <c r="D740" s="48"/>
      <c r="E740" s="48"/>
      <c r="G740" s="222"/>
    </row>
    <row r="741">
      <c r="A741" s="51"/>
      <c r="B741" s="48"/>
      <c r="C741" s="48"/>
      <c r="D741" s="48"/>
      <c r="E741" s="48"/>
      <c r="G741" s="222"/>
    </row>
    <row r="742">
      <c r="A742" s="51"/>
      <c r="B742" s="48"/>
      <c r="C742" s="48"/>
      <c r="D742" s="48"/>
      <c r="E742" s="48"/>
      <c r="G742" s="222"/>
    </row>
    <row r="743">
      <c r="A743" s="51"/>
      <c r="B743" s="48"/>
      <c r="C743" s="48"/>
      <c r="D743" s="48"/>
      <c r="E743" s="48"/>
      <c r="G743" s="222"/>
    </row>
    <row r="744">
      <c r="A744" s="51"/>
      <c r="B744" s="48"/>
      <c r="C744" s="48"/>
      <c r="D744" s="48"/>
      <c r="E744" s="48"/>
      <c r="G744" s="222"/>
    </row>
    <row r="745">
      <c r="A745" s="51"/>
      <c r="B745" s="48"/>
      <c r="C745" s="48"/>
      <c r="D745" s="48"/>
      <c r="E745" s="48"/>
      <c r="G745" s="222"/>
    </row>
    <row r="746">
      <c r="A746" s="51"/>
      <c r="B746" s="48"/>
      <c r="C746" s="48"/>
      <c r="D746" s="48"/>
      <c r="E746" s="48"/>
      <c r="G746" s="222"/>
    </row>
    <row r="747">
      <c r="A747" s="51"/>
      <c r="B747" s="48"/>
      <c r="C747" s="48"/>
      <c r="D747" s="48"/>
      <c r="E747" s="48"/>
      <c r="G747" s="222"/>
    </row>
    <row r="748">
      <c r="A748" s="51"/>
      <c r="B748" s="48"/>
      <c r="C748" s="48"/>
      <c r="D748" s="48"/>
      <c r="E748" s="48"/>
      <c r="G748" s="222"/>
    </row>
    <row r="749">
      <c r="A749" s="51"/>
      <c r="B749" s="48"/>
      <c r="C749" s="48"/>
      <c r="D749" s="48"/>
      <c r="E749" s="48"/>
      <c r="G749" s="222"/>
    </row>
    <row r="750">
      <c r="A750" s="51"/>
      <c r="B750" s="48"/>
      <c r="C750" s="48"/>
      <c r="D750" s="48"/>
      <c r="E750" s="48"/>
      <c r="G750" s="222"/>
    </row>
    <row r="751">
      <c r="A751" s="51"/>
      <c r="B751" s="48"/>
      <c r="C751" s="48"/>
      <c r="D751" s="48"/>
      <c r="E751" s="48"/>
      <c r="G751" s="222"/>
    </row>
    <row r="752">
      <c r="A752" s="51"/>
      <c r="B752" s="48"/>
      <c r="C752" s="48"/>
      <c r="D752" s="48"/>
      <c r="E752" s="48"/>
      <c r="G752" s="222"/>
    </row>
    <row r="753">
      <c r="A753" s="51"/>
      <c r="B753" s="48"/>
      <c r="C753" s="48"/>
      <c r="D753" s="48"/>
      <c r="E753" s="48"/>
      <c r="G753" s="222"/>
    </row>
    <row r="754">
      <c r="A754" s="51"/>
      <c r="B754" s="48"/>
      <c r="C754" s="48"/>
      <c r="D754" s="48"/>
      <c r="E754" s="48"/>
      <c r="G754" s="222"/>
    </row>
    <row r="755">
      <c r="A755" s="51"/>
      <c r="B755" s="48"/>
      <c r="C755" s="48"/>
      <c r="D755" s="48"/>
      <c r="E755" s="48"/>
      <c r="G755" s="222"/>
    </row>
    <row r="756">
      <c r="A756" s="51"/>
      <c r="B756" s="48"/>
      <c r="C756" s="48"/>
      <c r="D756" s="48"/>
      <c r="E756" s="48"/>
      <c r="G756" s="222"/>
    </row>
    <row r="757">
      <c r="A757" s="51"/>
      <c r="B757" s="48"/>
      <c r="C757" s="48"/>
      <c r="D757" s="48"/>
      <c r="E757" s="48"/>
      <c r="G757" s="222"/>
    </row>
    <row r="758">
      <c r="A758" s="51"/>
      <c r="B758" s="48"/>
      <c r="C758" s="48"/>
      <c r="D758" s="48"/>
      <c r="E758" s="48"/>
      <c r="G758" s="222"/>
    </row>
    <row r="759">
      <c r="A759" s="51"/>
      <c r="B759" s="48"/>
      <c r="C759" s="48"/>
      <c r="D759" s="48"/>
      <c r="E759" s="48"/>
      <c r="G759" s="222"/>
    </row>
    <row r="760">
      <c r="A760" s="51"/>
      <c r="B760" s="48"/>
      <c r="C760" s="48"/>
      <c r="D760" s="48"/>
      <c r="E760" s="48"/>
      <c r="G760" s="222"/>
    </row>
    <row r="761">
      <c r="A761" s="51"/>
      <c r="B761" s="48"/>
      <c r="C761" s="48"/>
      <c r="D761" s="48"/>
      <c r="E761" s="48"/>
      <c r="G761" s="222"/>
    </row>
    <row r="762">
      <c r="A762" s="51"/>
      <c r="B762" s="48"/>
      <c r="C762" s="48"/>
      <c r="D762" s="48"/>
      <c r="E762" s="48"/>
      <c r="G762" s="222"/>
    </row>
    <row r="763">
      <c r="A763" s="51"/>
      <c r="B763" s="48"/>
      <c r="C763" s="48"/>
      <c r="D763" s="48"/>
      <c r="E763" s="48"/>
      <c r="G763" s="222"/>
    </row>
    <row r="764">
      <c r="A764" s="51"/>
      <c r="B764" s="48"/>
      <c r="C764" s="48"/>
      <c r="D764" s="48"/>
      <c r="E764" s="48"/>
      <c r="G764" s="222"/>
    </row>
    <row r="765">
      <c r="A765" s="51"/>
      <c r="B765" s="48"/>
      <c r="C765" s="48"/>
      <c r="D765" s="48"/>
      <c r="E765" s="48"/>
      <c r="G765" s="222"/>
    </row>
    <row r="766">
      <c r="A766" s="51"/>
      <c r="B766" s="48"/>
      <c r="C766" s="48"/>
      <c r="D766" s="48"/>
      <c r="E766" s="48"/>
      <c r="G766" s="222"/>
    </row>
    <row r="767">
      <c r="A767" s="51"/>
      <c r="B767" s="48"/>
      <c r="C767" s="48"/>
      <c r="D767" s="48"/>
      <c r="E767" s="48"/>
      <c r="G767" s="222"/>
    </row>
    <row r="768">
      <c r="A768" s="51"/>
      <c r="B768" s="48"/>
      <c r="C768" s="48"/>
      <c r="D768" s="48"/>
      <c r="E768" s="48"/>
      <c r="G768" s="222"/>
    </row>
    <row r="769">
      <c r="A769" s="51"/>
      <c r="B769" s="48"/>
      <c r="C769" s="48"/>
      <c r="D769" s="48"/>
      <c r="E769" s="48"/>
      <c r="G769" s="222"/>
    </row>
    <row r="770">
      <c r="A770" s="51"/>
      <c r="B770" s="48"/>
      <c r="C770" s="48"/>
      <c r="D770" s="48"/>
      <c r="E770" s="48"/>
      <c r="G770" s="222"/>
    </row>
    <row r="771">
      <c r="A771" s="51"/>
      <c r="B771" s="48"/>
      <c r="C771" s="48"/>
      <c r="D771" s="48"/>
      <c r="E771" s="48"/>
      <c r="G771" s="222"/>
    </row>
    <row r="772">
      <c r="A772" s="51"/>
      <c r="B772" s="48"/>
      <c r="C772" s="48"/>
      <c r="D772" s="48"/>
      <c r="E772" s="48"/>
      <c r="G772" s="222"/>
    </row>
    <row r="773">
      <c r="A773" s="51"/>
      <c r="B773" s="48"/>
      <c r="C773" s="48"/>
      <c r="D773" s="48"/>
      <c r="E773" s="48"/>
      <c r="G773" s="222"/>
    </row>
    <row r="774">
      <c r="A774" s="51"/>
      <c r="B774" s="48"/>
      <c r="C774" s="48"/>
      <c r="D774" s="48"/>
      <c r="E774" s="48"/>
      <c r="G774" s="222"/>
    </row>
    <row r="775">
      <c r="A775" s="51"/>
      <c r="B775" s="48"/>
      <c r="C775" s="48"/>
      <c r="D775" s="48"/>
      <c r="E775" s="48"/>
      <c r="G775" s="222"/>
    </row>
    <row r="776">
      <c r="A776" s="51"/>
      <c r="B776" s="48"/>
      <c r="C776" s="48"/>
      <c r="D776" s="48"/>
      <c r="E776" s="48"/>
      <c r="G776" s="222"/>
    </row>
    <row r="777">
      <c r="A777" s="51"/>
      <c r="B777" s="48"/>
      <c r="C777" s="48"/>
      <c r="D777" s="48"/>
      <c r="E777" s="48"/>
      <c r="G777" s="222"/>
    </row>
    <row r="778">
      <c r="A778" s="51"/>
      <c r="B778" s="48"/>
      <c r="C778" s="48"/>
      <c r="D778" s="48"/>
      <c r="E778" s="48"/>
      <c r="G778" s="222"/>
    </row>
    <row r="779">
      <c r="A779" s="51"/>
      <c r="B779" s="48"/>
      <c r="C779" s="48"/>
      <c r="D779" s="48"/>
      <c r="E779" s="48"/>
      <c r="G779" s="222"/>
    </row>
    <row r="780">
      <c r="A780" s="51"/>
      <c r="B780" s="48"/>
      <c r="C780" s="48"/>
      <c r="D780" s="48"/>
      <c r="E780" s="48"/>
      <c r="G780" s="222"/>
    </row>
    <row r="781">
      <c r="A781" s="51"/>
      <c r="B781" s="48"/>
      <c r="C781" s="48"/>
      <c r="D781" s="48"/>
      <c r="E781" s="48"/>
      <c r="G781" s="222"/>
    </row>
    <row r="782">
      <c r="A782" s="51"/>
      <c r="B782" s="48"/>
      <c r="C782" s="48"/>
      <c r="D782" s="48"/>
      <c r="E782" s="48"/>
      <c r="G782" s="222"/>
    </row>
    <row r="783">
      <c r="A783" s="51"/>
      <c r="B783" s="48"/>
      <c r="C783" s="48"/>
      <c r="D783" s="48"/>
      <c r="E783" s="48"/>
      <c r="G783" s="222"/>
    </row>
    <row r="784">
      <c r="A784" s="51"/>
      <c r="B784" s="48"/>
      <c r="C784" s="48"/>
      <c r="D784" s="48"/>
      <c r="E784" s="48"/>
      <c r="G784" s="222"/>
    </row>
    <row r="785">
      <c r="A785" s="51"/>
      <c r="B785" s="48"/>
      <c r="C785" s="48"/>
      <c r="D785" s="48"/>
      <c r="E785" s="48"/>
      <c r="G785" s="222"/>
    </row>
    <row r="786">
      <c r="A786" s="51"/>
      <c r="B786" s="48"/>
      <c r="C786" s="48"/>
      <c r="D786" s="48"/>
      <c r="E786" s="48"/>
      <c r="G786" s="222"/>
    </row>
    <row r="787">
      <c r="A787" s="51"/>
      <c r="B787" s="48"/>
      <c r="C787" s="48"/>
      <c r="D787" s="48"/>
      <c r="E787" s="48"/>
      <c r="G787" s="222"/>
    </row>
    <row r="788">
      <c r="A788" s="51"/>
      <c r="B788" s="48"/>
      <c r="C788" s="48"/>
      <c r="D788" s="48"/>
      <c r="E788" s="48"/>
      <c r="G788" s="222"/>
    </row>
    <row r="789">
      <c r="A789" s="51"/>
      <c r="B789" s="48"/>
      <c r="C789" s="48"/>
      <c r="D789" s="48"/>
      <c r="E789" s="48"/>
      <c r="G789" s="222"/>
    </row>
    <row r="790">
      <c r="A790" s="51"/>
      <c r="B790" s="48"/>
      <c r="C790" s="48"/>
      <c r="D790" s="48"/>
      <c r="E790" s="48"/>
      <c r="G790" s="222"/>
    </row>
    <row r="791">
      <c r="A791" s="51"/>
      <c r="B791" s="48"/>
      <c r="C791" s="48"/>
      <c r="D791" s="48"/>
      <c r="E791" s="48"/>
      <c r="G791" s="222"/>
    </row>
    <row r="792">
      <c r="A792" s="51"/>
      <c r="B792" s="48"/>
      <c r="C792" s="48"/>
      <c r="D792" s="48"/>
      <c r="E792" s="48"/>
      <c r="G792" s="222"/>
    </row>
    <row r="793">
      <c r="A793" s="51"/>
      <c r="B793" s="48"/>
      <c r="C793" s="48"/>
      <c r="D793" s="48"/>
      <c r="E793" s="48"/>
      <c r="G793" s="222"/>
    </row>
    <row r="794">
      <c r="A794" s="51"/>
      <c r="B794" s="48"/>
      <c r="C794" s="48"/>
      <c r="D794" s="48"/>
      <c r="E794" s="48"/>
      <c r="G794" s="222"/>
    </row>
    <row r="795">
      <c r="A795" s="51"/>
      <c r="B795" s="48"/>
      <c r="C795" s="48"/>
      <c r="D795" s="48"/>
      <c r="E795" s="48"/>
      <c r="G795" s="222"/>
    </row>
    <row r="796">
      <c r="A796" s="51"/>
      <c r="B796" s="48"/>
      <c r="C796" s="48"/>
      <c r="D796" s="48"/>
      <c r="E796" s="48"/>
      <c r="G796" s="222"/>
    </row>
    <row r="797">
      <c r="A797" s="51"/>
      <c r="B797" s="48"/>
      <c r="C797" s="48"/>
      <c r="D797" s="48"/>
      <c r="E797" s="48"/>
      <c r="G797" s="222"/>
    </row>
    <row r="798">
      <c r="A798" s="51"/>
      <c r="B798" s="48"/>
      <c r="C798" s="48"/>
      <c r="D798" s="48"/>
      <c r="E798" s="48"/>
      <c r="G798" s="222"/>
    </row>
    <row r="799">
      <c r="A799" s="51"/>
      <c r="B799" s="48"/>
      <c r="C799" s="48"/>
      <c r="D799" s="48"/>
      <c r="E799" s="48"/>
      <c r="G799" s="222"/>
    </row>
    <row r="800">
      <c r="A800" s="51"/>
      <c r="B800" s="48"/>
      <c r="C800" s="48"/>
      <c r="D800" s="48"/>
      <c r="E800" s="48"/>
      <c r="G800" s="222"/>
    </row>
    <row r="801">
      <c r="A801" s="51"/>
      <c r="B801" s="48"/>
      <c r="C801" s="48"/>
      <c r="D801" s="48"/>
      <c r="E801" s="48"/>
      <c r="G801" s="222"/>
    </row>
    <row r="802">
      <c r="A802" s="51"/>
      <c r="B802" s="48"/>
      <c r="C802" s="48"/>
      <c r="D802" s="48"/>
      <c r="E802" s="48"/>
      <c r="G802" s="222"/>
    </row>
    <row r="803">
      <c r="A803" s="51"/>
      <c r="B803" s="48"/>
      <c r="C803" s="48"/>
      <c r="D803" s="48"/>
      <c r="E803" s="48"/>
      <c r="G803" s="222"/>
    </row>
    <row r="804">
      <c r="A804" s="51"/>
      <c r="B804" s="48"/>
      <c r="C804" s="48"/>
      <c r="D804" s="48"/>
      <c r="E804" s="48"/>
      <c r="G804" s="222"/>
    </row>
    <row r="805">
      <c r="A805" s="51"/>
      <c r="B805" s="48"/>
      <c r="C805" s="48"/>
      <c r="D805" s="48"/>
      <c r="E805" s="48"/>
      <c r="G805" s="222"/>
    </row>
    <row r="806">
      <c r="A806" s="51"/>
      <c r="B806" s="48"/>
      <c r="C806" s="48"/>
      <c r="D806" s="48"/>
      <c r="E806" s="48"/>
      <c r="G806" s="222"/>
    </row>
    <row r="807">
      <c r="A807" s="51"/>
      <c r="B807" s="48"/>
      <c r="C807" s="48"/>
      <c r="D807" s="48"/>
      <c r="E807" s="48"/>
      <c r="G807" s="222"/>
    </row>
    <row r="808">
      <c r="A808" s="51"/>
      <c r="B808" s="48"/>
      <c r="C808" s="48"/>
      <c r="D808" s="48"/>
      <c r="E808" s="48"/>
      <c r="G808" s="222"/>
    </row>
    <row r="809">
      <c r="A809" s="51"/>
      <c r="B809" s="48"/>
      <c r="C809" s="48"/>
      <c r="D809" s="48"/>
      <c r="E809" s="48"/>
      <c r="G809" s="222"/>
    </row>
    <row r="810">
      <c r="A810" s="51"/>
      <c r="B810" s="48"/>
      <c r="C810" s="48"/>
      <c r="D810" s="48"/>
      <c r="E810" s="48"/>
      <c r="G810" s="222"/>
    </row>
    <row r="811">
      <c r="A811" s="51"/>
      <c r="B811" s="48"/>
      <c r="C811" s="48"/>
      <c r="D811" s="48"/>
      <c r="E811" s="48"/>
      <c r="G811" s="222"/>
    </row>
    <row r="812">
      <c r="A812" s="51"/>
      <c r="B812" s="48"/>
      <c r="C812" s="48"/>
      <c r="D812" s="48"/>
      <c r="E812" s="48"/>
      <c r="G812" s="222"/>
    </row>
    <row r="813">
      <c r="A813" s="51"/>
      <c r="B813" s="48"/>
      <c r="C813" s="48"/>
      <c r="D813" s="48"/>
      <c r="E813" s="48"/>
      <c r="G813" s="222"/>
    </row>
    <row r="814">
      <c r="A814" s="51"/>
      <c r="B814" s="48"/>
      <c r="C814" s="48"/>
      <c r="D814" s="48"/>
      <c r="E814" s="48"/>
      <c r="G814" s="222"/>
    </row>
    <row r="815">
      <c r="A815" s="51"/>
      <c r="B815" s="48"/>
      <c r="C815" s="48"/>
      <c r="D815" s="48"/>
      <c r="E815" s="48"/>
      <c r="G815" s="222"/>
    </row>
    <row r="816">
      <c r="A816" s="51"/>
      <c r="B816" s="48"/>
      <c r="C816" s="48"/>
      <c r="D816" s="48"/>
      <c r="E816" s="48"/>
      <c r="G816" s="222"/>
    </row>
    <row r="817">
      <c r="A817" s="51"/>
      <c r="B817" s="48"/>
      <c r="C817" s="48"/>
      <c r="D817" s="48"/>
      <c r="E817" s="48"/>
      <c r="G817" s="222"/>
    </row>
    <row r="818">
      <c r="A818" s="51"/>
      <c r="B818" s="48"/>
      <c r="C818" s="48"/>
      <c r="D818" s="48"/>
      <c r="E818" s="48"/>
      <c r="G818" s="222"/>
    </row>
    <row r="819">
      <c r="A819" s="51"/>
      <c r="B819" s="48"/>
      <c r="C819" s="48"/>
      <c r="D819" s="48"/>
      <c r="E819" s="48"/>
      <c r="G819" s="222"/>
    </row>
    <row r="820">
      <c r="A820" s="51"/>
      <c r="B820" s="48"/>
      <c r="C820" s="48"/>
      <c r="D820" s="48"/>
      <c r="E820" s="48"/>
      <c r="G820" s="222"/>
    </row>
    <row r="821">
      <c r="A821" s="51"/>
      <c r="B821" s="48"/>
      <c r="C821" s="48"/>
      <c r="D821" s="48"/>
      <c r="E821" s="48"/>
      <c r="G821" s="222"/>
    </row>
    <row r="822">
      <c r="A822" s="51"/>
      <c r="B822" s="48"/>
      <c r="C822" s="48"/>
      <c r="D822" s="48"/>
      <c r="E822" s="48"/>
      <c r="G822" s="222"/>
    </row>
    <row r="823">
      <c r="A823" s="51"/>
      <c r="B823" s="48"/>
      <c r="C823" s="48"/>
      <c r="D823" s="48"/>
      <c r="E823" s="48"/>
      <c r="G823" s="222"/>
    </row>
    <row r="824">
      <c r="A824" s="51"/>
      <c r="B824" s="48"/>
      <c r="C824" s="48"/>
      <c r="D824" s="48"/>
      <c r="E824" s="48"/>
      <c r="G824" s="222"/>
    </row>
    <row r="825">
      <c r="A825" s="51"/>
      <c r="B825" s="48"/>
      <c r="C825" s="48"/>
      <c r="D825" s="48"/>
      <c r="E825" s="48"/>
      <c r="G825" s="222"/>
    </row>
    <row r="826">
      <c r="A826" s="51"/>
      <c r="B826" s="48"/>
      <c r="C826" s="48"/>
      <c r="D826" s="48"/>
      <c r="E826" s="48"/>
      <c r="G826" s="222"/>
    </row>
    <row r="827">
      <c r="A827" s="51"/>
      <c r="B827" s="48"/>
      <c r="C827" s="48"/>
      <c r="D827" s="48"/>
      <c r="E827" s="48"/>
      <c r="G827" s="222"/>
    </row>
    <row r="828">
      <c r="A828" s="51"/>
      <c r="B828" s="48"/>
      <c r="C828" s="48"/>
      <c r="D828" s="48"/>
      <c r="E828" s="48"/>
      <c r="G828" s="222"/>
    </row>
    <row r="829">
      <c r="A829" s="51"/>
      <c r="B829" s="48"/>
      <c r="C829" s="48"/>
      <c r="D829" s="48"/>
      <c r="E829" s="48"/>
      <c r="G829" s="222"/>
    </row>
    <row r="830">
      <c r="A830" s="51"/>
      <c r="B830" s="48"/>
      <c r="C830" s="48"/>
      <c r="D830" s="48"/>
      <c r="E830" s="48"/>
      <c r="G830" s="222"/>
    </row>
    <row r="831">
      <c r="A831" s="51"/>
      <c r="B831" s="48"/>
      <c r="C831" s="48"/>
      <c r="D831" s="48"/>
      <c r="E831" s="48"/>
      <c r="G831" s="222"/>
    </row>
    <row r="832">
      <c r="A832" s="51"/>
      <c r="B832" s="48"/>
      <c r="C832" s="48"/>
      <c r="D832" s="48"/>
      <c r="E832" s="48"/>
      <c r="G832" s="222"/>
    </row>
    <row r="833">
      <c r="A833" s="51"/>
      <c r="B833" s="48"/>
      <c r="C833" s="48"/>
      <c r="D833" s="48"/>
      <c r="E833" s="48"/>
      <c r="G833" s="222"/>
    </row>
    <row r="834">
      <c r="A834" s="51"/>
      <c r="B834" s="48"/>
      <c r="C834" s="48"/>
      <c r="D834" s="48"/>
      <c r="E834" s="48"/>
      <c r="G834" s="222"/>
    </row>
    <row r="835">
      <c r="A835" s="51"/>
      <c r="B835" s="48"/>
      <c r="C835" s="48"/>
      <c r="D835" s="48"/>
      <c r="E835" s="48"/>
      <c r="G835" s="222"/>
    </row>
    <row r="836">
      <c r="A836" s="51"/>
      <c r="B836" s="48"/>
      <c r="C836" s="48"/>
      <c r="D836" s="48"/>
      <c r="E836" s="48"/>
      <c r="G836" s="222"/>
    </row>
    <row r="837">
      <c r="A837" s="51"/>
      <c r="B837" s="48"/>
      <c r="C837" s="48"/>
      <c r="D837" s="48"/>
      <c r="E837" s="48"/>
      <c r="G837" s="222"/>
    </row>
    <row r="838">
      <c r="A838" s="51"/>
      <c r="B838" s="48"/>
      <c r="C838" s="48"/>
      <c r="D838" s="48"/>
      <c r="E838" s="48"/>
      <c r="G838" s="222"/>
    </row>
    <row r="839">
      <c r="A839" s="51"/>
      <c r="B839" s="48"/>
      <c r="C839" s="48"/>
      <c r="D839" s="48"/>
      <c r="E839" s="48"/>
      <c r="G839" s="222"/>
    </row>
    <row r="840">
      <c r="A840" s="51"/>
      <c r="B840" s="48"/>
      <c r="C840" s="48"/>
      <c r="D840" s="48"/>
      <c r="E840" s="48"/>
      <c r="G840" s="222"/>
    </row>
    <row r="841">
      <c r="A841" s="51"/>
      <c r="B841" s="48"/>
      <c r="C841" s="48"/>
      <c r="D841" s="48"/>
      <c r="E841" s="48"/>
      <c r="G841" s="222"/>
    </row>
    <row r="842">
      <c r="A842" s="51"/>
      <c r="B842" s="48"/>
      <c r="C842" s="48"/>
      <c r="D842" s="48"/>
      <c r="E842" s="48"/>
      <c r="G842" s="222"/>
    </row>
    <row r="843">
      <c r="A843" s="51"/>
      <c r="B843" s="48"/>
      <c r="C843" s="48"/>
      <c r="D843" s="48"/>
      <c r="E843" s="48"/>
      <c r="G843" s="222"/>
    </row>
    <row r="844">
      <c r="A844" s="51"/>
      <c r="B844" s="48"/>
      <c r="C844" s="48"/>
      <c r="D844" s="48"/>
      <c r="E844" s="48"/>
      <c r="G844" s="222"/>
    </row>
    <row r="845">
      <c r="A845" s="51"/>
      <c r="B845" s="48"/>
      <c r="C845" s="48"/>
      <c r="D845" s="48"/>
      <c r="E845" s="48"/>
      <c r="G845" s="222"/>
    </row>
    <row r="846">
      <c r="A846" s="51"/>
      <c r="B846" s="48"/>
      <c r="C846" s="48"/>
      <c r="D846" s="48"/>
      <c r="E846" s="48"/>
      <c r="G846" s="222"/>
    </row>
    <row r="847">
      <c r="A847" s="51"/>
      <c r="B847" s="48"/>
      <c r="C847" s="48"/>
      <c r="D847" s="48"/>
      <c r="E847" s="48"/>
      <c r="G847" s="222"/>
    </row>
    <row r="848">
      <c r="A848" s="51"/>
      <c r="B848" s="48"/>
      <c r="C848" s="48"/>
      <c r="D848" s="48"/>
      <c r="E848" s="48"/>
      <c r="G848" s="222"/>
    </row>
    <row r="849">
      <c r="A849" s="51"/>
      <c r="B849" s="48"/>
      <c r="C849" s="48"/>
      <c r="D849" s="48"/>
      <c r="E849" s="48"/>
      <c r="G849" s="222"/>
    </row>
    <row r="850">
      <c r="A850" s="51"/>
      <c r="B850" s="48"/>
      <c r="C850" s="48"/>
      <c r="D850" s="48"/>
      <c r="E850" s="48"/>
      <c r="G850" s="222"/>
    </row>
    <row r="851">
      <c r="A851" s="51"/>
      <c r="B851" s="48"/>
      <c r="C851" s="48"/>
      <c r="D851" s="48"/>
      <c r="E851" s="48"/>
      <c r="G851" s="222"/>
    </row>
    <row r="852">
      <c r="A852" s="51"/>
      <c r="B852" s="48"/>
      <c r="C852" s="48"/>
      <c r="D852" s="48"/>
      <c r="E852" s="48"/>
      <c r="G852" s="222"/>
    </row>
    <row r="853">
      <c r="A853" s="51"/>
      <c r="B853" s="48"/>
      <c r="C853" s="48"/>
      <c r="D853" s="48"/>
      <c r="E853" s="48"/>
      <c r="G853" s="222"/>
    </row>
    <row r="854">
      <c r="A854" s="51"/>
      <c r="B854" s="48"/>
      <c r="C854" s="48"/>
      <c r="D854" s="48"/>
      <c r="E854" s="48"/>
      <c r="G854" s="222"/>
    </row>
    <row r="855">
      <c r="A855" s="51"/>
      <c r="B855" s="48"/>
      <c r="C855" s="48"/>
      <c r="D855" s="48"/>
      <c r="E855" s="48"/>
      <c r="G855" s="222"/>
    </row>
    <row r="856">
      <c r="A856" s="51"/>
      <c r="B856" s="48"/>
      <c r="C856" s="48"/>
      <c r="D856" s="48"/>
      <c r="E856" s="48"/>
      <c r="G856" s="222"/>
    </row>
    <row r="857">
      <c r="A857" s="51"/>
      <c r="B857" s="48"/>
      <c r="C857" s="48"/>
      <c r="D857" s="48"/>
      <c r="E857" s="48"/>
      <c r="G857" s="222"/>
    </row>
    <row r="858">
      <c r="A858" s="51"/>
      <c r="B858" s="48"/>
      <c r="C858" s="48"/>
      <c r="D858" s="48"/>
      <c r="E858" s="48"/>
      <c r="G858" s="222"/>
    </row>
    <row r="859">
      <c r="A859" s="51"/>
      <c r="B859" s="48"/>
      <c r="C859" s="48"/>
      <c r="D859" s="48"/>
      <c r="E859" s="48"/>
      <c r="G859" s="222"/>
    </row>
    <row r="860">
      <c r="A860" s="51"/>
      <c r="B860" s="48"/>
      <c r="C860" s="48"/>
      <c r="D860" s="48"/>
      <c r="E860" s="48"/>
      <c r="G860" s="222"/>
    </row>
    <row r="861">
      <c r="A861" s="51"/>
      <c r="B861" s="48"/>
      <c r="C861" s="48"/>
      <c r="D861" s="48"/>
      <c r="E861" s="48"/>
      <c r="G861" s="222"/>
    </row>
    <row r="862">
      <c r="A862" s="51"/>
      <c r="B862" s="48"/>
      <c r="C862" s="48"/>
      <c r="D862" s="48"/>
      <c r="E862" s="48"/>
      <c r="G862" s="222"/>
    </row>
    <row r="863">
      <c r="A863" s="51"/>
      <c r="B863" s="48"/>
      <c r="C863" s="48"/>
      <c r="D863" s="48"/>
      <c r="E863" s="48"/>
      <c r="G863" s="222"/>
    </row>
    <row r="864">
      <c r="A864" s="51"/>
      <c r="B864" s="48"/>
      <c r="C864" s="48"/>
      <c r="D864" s="48"/>
      <c r="E864" s="48"/>
      <c r="G864" s="222"/>
    </row>
    <row r="865">
      <c r="A865" s="51"/>
      <c r="B865" s="48"/>
      <c r="C865" s="48"/>
      <c r="D865" s="48"/>
      <c r="E865" s="48"/>
      <c r="G865" s="222"/>
    </row>
    <row r="866">
      <c r="A866" s="51"/>
      <c r="B866" s="48"/>
      <c r="C866" s="48"/>
      <c r="D866" s="48"/>
      <c r="E866" s="48"/>
      <c r="G866" s="222"/>
    </row>
    <row r="867">
      <c r="A867" s="51"/>
      <c r="B867" s="48"/>
      <c r="C867" s="48"/>
      <c r="D867" s="48"/>
      <c r="E867" s="48"/>
      <c r="G867" s="222"/>
    </row>
    <row r="868">
      <c r="A868" s="51"/>
      <c r="B868" s="48"/>
      <c r="C868" s="48"/>
      <c r="D868" s="48"/>
      <c r="E868" s="48"/>
      <c r="G868" s="222"/>
    </row>
    <row r="869">
      <c r="A869" s="51"/>
      <c r="B869" s="48"/>
      <c r="C869" s="48"/>
      <c r="D869" s="48"/>
      <c r="E869" s="48"/>
      <c r="G869" s="222"/>
    </row>
    <row r="870">
      <c r="A870" s="51"/>
      <c r="B870" s="48"/>
      <c r="C870" s="48"/>
      <c r="D870" s="48"/>
      <c r="E870" s="48"/>
      <c r="G870" s="222"/>
    </row>
    <row r="871">
      <c r="A871" s="51"/>
      <c r="B871" s="48"/>
      <c r="C871" s="48"/>
      <c r="D871" s="48"/>
      <c r="E871" s="48"/>
      <c r="G871" s="222"/>
    </row>
    <row r="872">
      <c r="A872" s="51"/>
      <c r="B872" s="48"/>
      <c r="C872" s="48"/>
      <c r="D872" s="48"/>
      <c r="E872" s="48"/>
      <c r="G872" s="222"/>
    </row>
    <row r="873">
      <c r="A873" s="51"/>
      <c r="B873" s="48"/>
      <c r="C873" s="48"/>
      <c r="D873" s="48"/>
      <c r="E873" s="48"/>
      <c r="G873" s="222"/>
    </row>
    <row r="874">
      <c r="A874" s="51"/>
      <c r="B874" s="48"/>
      <c r="C874" s="48"/>
      <c r="D874" s="48"/>
      <c r="E874" s="48"/>
      <c r="G874" s="222"/>
    </row>
    <row r="875">
      <c r="A875" s="51"/>
      <c r="B875" s="48"/>
      <c r="C875" s="48"/>
      <c r="D875" s="48"/>
      <c r="E875" s="48"/>
      <c r="G875" s="222"/>
    </row>
    <row r="876">
      <c r="A876" s="51"/>
      <c r="B876" s="48"/>
      <c r="C876" s="48"/>
      <c r="D876" s="48"/>
      <c r="E876" s="48"/>
      <c r="G876" s="222"/>
    </row>
    <row r="877">
      <c r="A877" s="51"/>
      <c r="B877" s="48"/>
      <c r="C877" s="48"/>
      <c r="D877" s="48"/>
      <c r="E877" s="48"/>
      <c r="G877" s="222"/>
    </row>
    <row r="878">
      <c r="A878" s="51"/>
      <c r="B878" s="48"/>
      <c r="C878" s="48"/>
      <c r="D878" s="48"/>
      <c r="E878" s="48"/>
      <c r="G878" s="222"/>
    </row>
    <row r="879">
      <c r="A879" s="51"/>
      <c r="B879" s="48"/>
      <c r="C879" s="48"/>
      <c r="D879" s="48"/>
      <c r="E879" s="48"/>
      <c r="G879" s="222"/>
    </row>
    <row r="880">
      <c r="A880" s="51"/>
      <c r="B880" s="48"/>
      <c r="C880" s="48"/>
      <c r="D880" s="48"/>
      <c r="E880" s="48"/>
      <c r="G880" s="222"/>
    </row>
    <row r="881">
      <c r="A881" s="51"/>
      <c r="B881" s="48"/>
      <c r="C881" s="48"/>
      <c r="D881" s="48"/>
      <c r="E881" s="48"/>
      <c r="G881" s="222"/>
    </row>
    <row r="882">
      <c r="A882" s="51"/>
      <c r="B882" s="48"/>
      <c r="C882" s="48"/>
      <c r="D882" s="48"/>
      <c r="E882" s="48"/>
      <c r="G882" s="222"/>
    </row>
    <row r="883">
      <c r="A883" s="51"/>
      <c r="B883" s="48"/>
      <c r="C883" s="48"/>
      <c r="D883" s="48"/>
      <c r="E883" s="48"/>
      <c r="G883" s="222"/>
    </row>
    <row r="884">
      <c r="A884" s="51"/>
      <c r="B884" s="48"/>
      <c r="C884" s="48"/>
      <c r="D884" s="48"/>
      <c r="E884" s="48"/>
      <c r="G884" s="222"/>
    </row>
    <row r="885">
      <c r="A885" s="51"/>
      <c r="B885" s="48"/>
      <c r="C885" s="48"/>
      <c r="D885" s="48"/>
      <c r="E885" s="48"/>
      <c r="G885" s="222"/>
    </row>
    <row r="886">
      <c r="A886" s="51"/>
      <c r="B886" s="48"/>
      <c r="C886" s="48"/>
      <c r="D886" s="48"/>
      <c r="E886" s="48"/>
      <c r="G886" s="222"/>
    </row>
    <row r="887">
      <c r="A887" s="51"/>
      <c r="B887" s="48"/>
      <c r="C887" s="48"/>
      <c r="D887" s="48"/>
      <c r="E887" s="48"/>
      <c r="G887" s="222"/>
    </row>
    <row r="888">
      <c r="A888" s="51"/>
      <c r="B888" s="48"/>
      <c r="C888" s="48"/>
      <c r="D888" s="48"/>
      <c r="E888" s="48"/>
      <c r="G888" s="222"/>
    </row>
    <row r="889">
      <c r="A889" s="51"/>
      <c r="B889" s="48"/>
      <c r="C889" s="48"/>
      <c r="D889" s="48"/>
      <c r="E889" s="48"/>
      <c r="G889" s="222"/>
    </row>
    <row r="890">
      <c r="A890" s="51"/>
      <c r="B890" s="48"/>
      <c r="C890" s="48"/>
      <c r="D890" s="48"/>
      <c r="E890" s="48"/>
      <c r="G890" s="222"/>
    </row>
    <row r="891">
      <c r="A891" s="51"/>
      <c r="B891" s="48"/>
      <c r="C891" s="48"/>
      <c r="D891" s="48"/>
      <c r="E891" s="48"/>
      <c r="G891" s="222"/>
    </row>
    <row r="892">
      <c r="A892" s="51"/>
      <c r="B892" s="48"/>
      <c r="C892" s="48"/>
      <c r="D892" s="48"/>
      <c r="E892" s="48"/>
      <c r="G892" s="222"/>
    </row>
    <row r="893">
      <c r="A893" s="51"/>
      <c r="B893" s="48"/>
      <c r="C893" s="48"/>
      <c r="D893" s="48"/>
      <c r="E893" s="48"/>
      <c r="G893" s="222"/>
    </row>
    <row r="894">
      <c r="A894" s="51"/>
      <c r="B894" s="48"/>
      <c r="C894" s="48"/>
      <c r="D894" s="48"/>
      <c r="E894" s="48"/>
      <c r="G894" s="222"/>
    </row>
    <row r="895">
      <c r="A895" s="51"/>
      <c r="B895" s="48"/>
      <c r="C895" s="48"/>
      <c r="D895" s="48"/>
      <c r="E895" s="48"/>
      <c r="G895" s="222"/>
    </row>
    <row r="896">
      <c r="A896" s="51"/>
      <c r="B896" s="48"/>
      <c r="C896" s="48"/>
      <c r="D896" s="48"/>
      <c r="E896" s="48"/>
      <c r="G896" s="222"/>
    </row>
    <row r="897">
      <c r="A897" s="51"/>
      <c r="B897" s="48"/>
      <c r="C897" s="48"/>
      <c r="D897" s="48"/>
      <c r="E897" s="48"/>
      <c r="G897" s="222"/>
    </row>
    <row r="898">
      <c r="A898" s="51"/>
      <c r="B898" s="48"/>
      <c r="C898" s="48"/>
      <c r="D898" s="48"/>
      <c r="E898" s="48"/>
      <c r="G898" s="222"/>
    </row>
    <row r="899">
      <c r="A899" s="51"/>
      <c r="B899" s="48"/>
      <c r="C899" s="48"/>
      <c r="D899" s="48"/>
      <c r="E899" s="48"/>
      <c r="G899" s="222"/>
    </row>
    <row r="900">
      <c r="A900" s="51"/>
      <c r="B900" s="48"/>
      <c r="C900" s="48"/>
      <c r="D900" s="48"/>
      <c r="E900" s="48"/>
      <c r="G900" s="222"/>
    </row>
    <row r="901">
      <c r="A901" s="51"/>
      <c r="B901" s="48"/>
      <c r="C901" s="48"/>
      <c r="D901" s="48"/>
      <c r="E901" s="48"/>
      <c r="G901" s="222"/>
    </row>
    <row r="902">
      <c r="A902" s="51"/>
      <c r="B902" s="48"/>
      <c r="C902" s="48"/>
      <c r="D902" s="48"/>
      <c r="E902" s="48"/>
      <c r="G902" s="222"/>
    </row>
    <row r="903">
      <c r="A903" s="51"/>
      <c r="B903" s="48"/>
      <c r="C903" s="48"/>
      <c r="D903" s="48"/>
      <c r="E903" s="48"/>
      <c r="G903" s="222"/>
    </row>
    <row r="904">
      <c r="A904" s="51"/>
      <c r="B904" s="48"/>
      <c r="C904" s="48"/>
      <c r="D904" s="48"/>
      <c r="E904" s="48"/>
      <c r="G904" s="222"/>
    </row>
    <row r="905">
      <c r="A905" s="51"/>
      <c r="B905" s="48"/>
      <c r="C905" s="48"/>
      <c r="D905" s="48"/>
      <c r="E905" s="48"/>
      <c r="G905" s="222"/>
    </row>
    <row r="906">
      <c r="A906" s="51"/>
      <c r="B906" s="48"/>
      <c r="C906" s="48"/>
      <c r="D906" s="48"/>
      <c r="E906" s="48"/>
      <c r="G906" s="222"/>
    </row>
    <row r="907">
      <c r="A907" s="51"/>
      <c r="B907" s="48"/>
      <c r="C907" s="48"/>
      <c r="D907" s="48"/>
      <c r="E907" s="48"/>
      <c r="G907" s="222"/>
    </row>
    <row r="908">
      <c r="A908" s="51"/>
      <c r="B908" s="48"/>
      <c r="C908" s="48"/>
      <c r="D908" s="48"/>
      <c r="E908" s="48"/>
      <c r="G908" s="222"/>
    </row>
    <row r="909">
      <c r="A909" s="51"/>
      <c r="B909" s="48"/>
      <c r="C909" s="48"/>
      <c r="D909" s="48"/>
      <c r="E909" s="48"/>
      <c r="G909" s="222"/>
    </row>
    <row r="910">
      <c r="A910" s="51"/>
      <c r="B910" s="48"/>
      <c r="C910" s="48"/>
      <c r="D910" s="48"/>
      <c r="E910" s="48"/>
      <c r="G910" s="222"/>
    </row>
    <row r="911">
      <c r="A911" s="51"/>
      <c r="B911" s="48"/>
      <c r="C911" s="48"/>
      <c r="D911" s="48"/>
      <c r="E911" s="48"/>
      <c r="G911" s="222"/>
    </row>
    <row r="912">
      <c r="A912" s="51"/>
      <c r="B912" s="48"/>
      <c r="C912" s="48"/>
      <c r="D912" s="48"/>
      <c r="E912" s="48"/>
      <c r="G912" s="222"/>
    </row>
    <row r="913">
      <c r="A913" s="51"/>
      <c r="B913" s="48"/>
      <c r="C913" s="48"/>
      <c r="D913" s="48"/>
      <c r="E913" s="48"/>
      <c r="G913" s="222"/>
    </row>
    <row r="914">
      <c r="A914" s="51"/>
      <c r="B914" s="48"/>
      <c r="C914" s="48"/>
      <c r="D914" s="48"/>
      <c r="E914" s="48"/>
      <c r="G914" s="222"/>
    </row>
    <row r="915">
      <c r="A915" s="51"/>
      <c r="B915" s="48"/>
      <c r="C915" s="48"/>
      <c r="D915" s="48"/>
      <c r="E915" s="48"/>
      <c r="G915" s="222"/>
    </row>
    <row r="916">
      <c r="A916" s="51"/>
      <c r="B916" s="48"/>
      <c r="C916" s="48"/>
      <c r="D916" s="48"/>
      <c r="E916" s="48"/>
      <c r="G916" s="222"/>
    </row>
    <row r="917">
      <c r="A917" s="51"/>
      <c r="B917" s="48"/>
      <c r="C917" s="48"/>
      <c r="D917" s="48"/>
      <c r="E917" s="48"/>
      <c r="G917" s="222"/>
    </row>
    <row r="918">
      <c r="A918" s="51"/>
      <c r="B918" s="48"/>
      <c r="C918" s="48"/>
      <c r="D918" s="48"/>
      <c r="E918" s="48"/>
      <c r="G918" s="222"/>
    </row>
    <row r="919">
      <c r="A919" s="51"/>
      <c r="B919" s="48"/>
      <c r="C919" s="48"/>
      <c r="D919" s="48"/>
      <c r="E919" s="48"/>
      <c r="G919" s="222"/>
    </row>
    <row r="920">
      <c r="A920" s="51"/>
      <c r="B920" s="48"/>
      <c r="C920" s="48"/>
      <c r="D920" s="48"/>
      <c r="E920" s="48"/>
      <c r="G920" s="222"/>
    </row>
    <row r="921">
      <c r="A921" s="51"/>
      <c r="B921" s="48"/>
      <c r="C921" s="48"/>
      <c r="D921" s="48"/>
      <c r="E921" s="48"/>
      <c r="G921" s="222"/>
    </row>
    <row r="922">
      <c r="A922" s="51"/>
      <c r="B922" s="48"/>
      <c r="C922" s="48"/>
      <c r="D922" s="48"/>
      <c r="E922" s="48"/>
      <c r="G922" s="222"/>
    </row>
    <row r="923">
      <c r="A923" s="51"/>
      <c r="B923" s="48"/>
      <c r="C923" s="48"/>
      <c r="D923" s="48"/>
      <c r="E923" s="48"/>
      <c r="G923" s="222"/>
    </row>
    <row r="924">
      <c r="A924" s="51"/>
      <c r="B924" s="48"/>
      <c r="C924" s="48"/>
      <c r="D924" s="48"/>
      <c r="E924" s="48"/>
      <c r="G924" s="222"/>
    </row>
    <row r="925">
      <c r="A925" s="51"/>
      <c r="B925" s="48"/>
      <c r="C925" s="48"/>
      <c r="D925" s="48"/>
      <c r="E925" s="48"/>
      <c r="G925" s="222"/>
    </row>
    <row r="926">
      <c r="A926" s="51"/>
      <c r="B926" s="48"/>
      <c r="C926" s="48"/>
      <c r="D926" s="48"/>
      <c r="E926" s="48"/>
      <c r="G926" s="222"/>
    </row>
    <row r="927">
      <c r="A927" s="51"/>
      <c r="B927" s="48"/>
      <c r="C927" s="48"/>
      <c r="D927" s="48"/>
      <c r="E927" s="48"/>
      <c r="G927" s="222"/>
    </row>
    <row r="928">
      <c r="A928" s="51"/>
      <c r="B928" s="48"/>
      <c r="C928" s="48"/>
      <c r="D928" s="48"/>
      <c r="E928" s="48"/>
      <c r="G928" s="222"/>
    </row>
    <row r="929">
      <c r="A929" s="51"/>
      <c r="B929" s="48"/>
      <c r="C929" s="48"/>
      <c r="D929" s="48"/>
      <c r="E929" s="48"/>
      <c r="G929" s="222"/>
    </row>
    <row r="930">
      <c r="A930" s="51"/>
      <c r="B930" s="48"/>
      <c r="C930" s="48"/>
      <c r="D930" s="48"/>
      <c r="E930" s="48"/>
      <c r="G930" s="222"/>
    </row>
    <row r="931">
      <c r="A931" s="51"/>
      <c r="B931" s="48"/>
      <c r="C931" s="48"/>
      <c r="D931" s="48"/>
      <c r="E931" s="48"/>
      <c r="G931" s="222"/>
    </row>
    <row r="932">
      <c r="A932" s="51"/>
      <c r="B932" s="48"/>
      <c r="C932" s="48"/>
      <c r="D932" s="48"/>
      <c r="E932" s="48"/>
      <c r="G932" s="222"/>
    </row>
    <row r="933">
      <c r="A933" s="51"/>
      <c r="B933" s="48"/>
      <c r="C933" s="48"/>
      <c r="D933" s="48"/>
      <c r="E933" s="48"/>
      <c r="G933" s="222"/>
    </row>
    <row r="934">
      <c r="A934" s="51"/>
      <c r="B934" s="48"/>
      <c r="C934" s="48"/>
      <c r="D934" s="48"/>
      <c r="E934" s="48"/>
      <c r="G934" s="222"/>
    </row>
    <row r="935">
      <c r="A935" s="51"/>
      <c r="B935" s="48"/>
      <c r="C935" s="48"/>
      <c r="D935" s="48"/>
      <c r="E935" s="48"/>
      <c r="G935" s="222"/>
    </row>
    <row r="936">
      <c r="A936" s="51"/>
      <c r="B936" s="48"/>
      <c r="C936" s="48"/>
      <c r="D936" s="48"/>
      <c r="E936" s="48"/>
      <c r="G936" s="222"/>
    </row>
    <row r="937">
      <c r="A937" s="51"/>
      <c r="B937" s="48"/>
      <c r="C937" s="48"/>
      <c r="D937" s="48"/>
      <c r="E937" s="48"/>
      <c r="G937" s="222"/>
    </row>
    <row r="938">
      <c r="A938" s="51"/>
      <c r="B938" s="48"/>
      <c r="C938" s="48"/>
      <c r="D938" s="48"/>
      <c r="E938" s="48"/>
      <c r="G938" s="222"/>
    </row>
    <row r="939">
      <c r="A939" s="51"/>
      <c r="B939" s="48"/>
      <c r="C939" s="48"/>
      <c r="D939" s="48"/>
      <c r="E939" s="48"/>
      <c r="G939" s="222"/>
    </row>
    <row r="940">
      <c r="A940" s="51"/>
      <c r="B940" s="48"/>
      <c r="C940" s="48"/>
      <c r="D940" s="48"/>
      <c r="E940" s="48"/>
      <c r="G940" s="222"/>
    </row>
    <row r="941">
      <c r="A941" s="51"/>
      <c r="B941" s="48"/>
      <c r="C941" s="48"/>
      <c r="D941" s="48"/>
      <c r="E941" s="48"/>
      <c r="G941" s="222"/>
    </row>
    <row r="942">
      <c r="A942" s="51"/>
      <c r="B942" s="48"/>
      <c r="C942" s="48"/>
      <c r="D942" s="48"/>
      <c r="E942" s="48"/>
      <c r="G942" s="222"/>
    </row>
    <row r="943">
      <c r="A943" s="51"/>
      <c r="B943" s="48"/>
      <c r="C943" s="48"/>
      <c r="D943" s="48"/>
      <c r="E943" s="48"/>
      <c r="G943" s="222"/>
    </row>
    <row r="944">
      <c r="A944" s="51"/>
      <c r="B944" s="48"/>
      <c r="C944" s="48"/>
      <c r="D944" s="48"/>
      <c r="E944" s="48"/>
      <c r="G944" s="222"/>
    </row>
    <row r="945">
      <c r="A945" s="51"/>
      <c r="B945" s="48"/>
      <c r="C945" s="48"/>
      <c r="D945" s="48"/>
      <c r="E945" s="48"/>
      <c r="G945" s="222"/>
    </row>
    <row r="946">
      <c r="A946" s="51"/>
      <c r="B946" s="48"/>
      <c r="C946" s="48"/>
      <c r="D946" s="48"/>
      <c r="E946" s="48"/>
      <c r="G946" s="222"/>
    </row>
    <row r="947">
      <c r="A947" s="51"/>
      <c r="B947" s="48"/>
      <c r="C947" s="48"/>
      <c r="D947" s="48"/>
      <c r="E947" s="48"/>
      <c r="G947" s="222"/>
    </row>
    <row r="948">
      <c r="A948" s="51"/>
      <c r="B948" s="48"/>
      <c r="C948" s="48"/>
      <c r="D948" s="48"/>
      <c r="E948" s="48"/>
      <c r="G948" s="222"/>
    </row>
    <row r="949">
      <c r="A949" s="51"/>
      <c r="B949" s="48"/>
      <c r="C949" s="48"/>
      <c r="D949" s="48"/>
      <c r="E949" s="48"/>
      <c r="G949" s="222"/>
    </row>
    <row r="950">
      <c r="A950" s="51"/>
      <c r="B950" s="48"/>
      <c r="C950" s="48"/>
      <c r="D950" s="48"/>
      <c r="E950" s="48"/>
      <c r="G950" s="222"/>
    </row>
    <row r="951">
      <c r="A951" s="51"/>
      <c r="B951" s="48"/>
      <c r="C951" s="48"/>
      <c r="D951" s="48"/>
      <c r="E951" s="48"/>
      <c r="G951" s="222"/>
    </row>
    <row r="952">
      <c r="A952" s="51"/>
      <c r="B952" s="48"/>
      <c r="C952" s="48"/>
      <c r="D952" s="48"/>
      <c r="E952" s="48"/>
      <c r="G952" s="222"/>
    </row>
    <row r="953">
      <c r="A953" s="51"/>
      <c r="B953" s="48"/>
      <c r="C953" s="48"/>
      <c r="D953" s="48"/>
      <c r="E953" s="48"/>
      <c r="G953" s="222"/>
    </row>
    <row r="954">
      <c r="A954" s="51"/>
      <c r="B954" s="48"/>
      <c r="C954" s="48"/>
      <c r="D954" s="48"/>
      <c r="E954" s="48"/>
      <c r="G954" s="222"/>
    </row>
    <row r="955">
      <c r="A955" s="51"/>
      <c r="B955" s="48"/>
      <c r="C955" s="48"/>
      <c r="D955" s="48"/>
      <c r="E955" s="48"/>
      <c r="G955" s="222"/>
    </row>
    <row r="956">
      <c r="A956" s="51"/>
      <c r="B956" s="48"/>
      <c r="C956" s="48"/>
      <c r="D956" s="48"/>
      <c r="E956" s="48"/>
      <c r="G956" s="222"/>
    </row>
    <row r="957">
      <c r="A957" s="51"/>
      <c r="B957" s="48"/>
      <c r="C957" s="48"/>
      <c r="D957" s="48"/>
      <c r="E957" s="48"/>
      <c r="G957" s="222"/>
    </row>
    <row r="958">
      <c r="A958" s="51"/>
      <c r="B958" s="48"/>
      <c r="C958" s="48"/>
      <c r="D958" s="48"/>
      <c r="E958" s="48"/>
      <c r="G958" s="222"/>
    </row>
    <row r="959">
      <c r="A959" s="51"/>
      <c r="B959" s="48"/>
      <c r="C959" s="48"/>
      <c r="D959" s="48"/>
      <c r="E959" s="48"/>
      <c r="G959" s="222"/>
    </row>
    <row r="960">
      <c r="A960" s="51"/>
      <c r="B960" s="48"/>
      <c r="C960" s="48"/>
      <c r="D960" s="48"/>
      <c r="E960" s="48"/>
      <c r="G960" s="222"/>
    </row>
    <row r="961">
      <c r="A961" s="51"/>
      <c r="B961" s="48"/>
      <c r="C961" s="48"/>
      <c r="D961" s="48"/>
      <c r="E961" s="48"/>
      <c r="G961" s="222"/>
    </row>
    <row r="962">
      <c r="A962" s="51"/>
      <c r="B962" s="48"/>
      <c r="C962" s="48"/>
      <c r="D962" s="48"/>
      <c r="E962" s="48"/>
      <c r="G962" s="222"/>
    </row>
    <row r="963">
      <c r="A963" s="51"/>
      <c r="B963" s="48"/>
      <c r="C963" s="48"/>
      <c r="D963" s="48"/>
      <c r="E963" s="48"/>
      <c r="G963" s="222"/>
    </row>
    <row r="964">
      <c r="A964" s="51"/>
      <c r="B964" s="48"/>
      <c r="C964" s="48"/>
      <c r="D964" s="48"/>
      <c r="E964" s="48"/>
      <c r="G964" s="222"/>
    </row>
    <row r="965">
      <c r="A965" s="51"/>
      <c r="B965" s="48"/>
      <c r="C965" s="48"/>
      <c r="D965" s="48"/>
      <c r="E965" s="48"/>
      <c r="G965" s="222"/>
    </row>
    <row r="966">
      <c r="A966" s="51"/>
      <c r="B966" s="48"/>
      <c r="C966" s="48"/>
      <c r="D966" s="48"/>
      <c r="E966" s="48"/>
      <c r="G966" s="222"/>
    </row>
    <row r="967">
      <c r="A967" s="51"/>
      <c r="B967" s="48"/>
      <c r="C967" s="48"/>
      <c r="D967" s="48"/>
      <c r="E967" s="48"/>
      <c r="G967" s="222"/>
    </row>
    <row r="968">
      <c r="A968" s="51"/>
      <c r="B968" s="48"/>
      <c r="C968" s="48"/>
      <c r="D968" s="48"/>
      <c r="E968" s="48"/>
      <c r="G968" s="222"/>
    </row>
    <row r="969">
      <c r="A969" s="51"/>
      <c r="B969" s="48"/>
      <c r="C969" s="48"/>
      <c r="D969" s="48"/>
      <c r="E969" s="48"/>
      <c r="G969" s="222"/>
    </row>
    <row r="970">
      <c r="A970" s="51"/>
      <c r="B970" s="48"/>
      <c r="C970" s="48"/>
      <c r="D970" s="48"/>
      <c r="E970" s="48"/>
      <c r="G970" s="222"/>
    </row>
    <row r="971">
      <c r="A971" s="51"/>
      <c r="B971" s="48"/>
      <c r="C971" s="48"/>
      <c r="D971" s="48"/>
      <c r="E971" s="48"/>
      <c r="G971" s="222"/>
    </row>
    <row r="972">
      <c r="A972" s="51"/>
      <c r="B972" s="48"/>
      <c r="C972" s="48"/>
      <c r="D972" s="48"/>
      <c r="E972" s="48"/>
      <c r="G972" s="222"/>
    </row>
    <row r="973">
      <c r="A973" s="51"/>
      <c r="B973" s="48"/>
      <c r="C973" s="48"/>
      <c r="D973" s="48"/>
      <c r="E973" s="48"/>
      <c r="G973" s="222"/>
    </row>
    <row r="974">
      <c r="A974" s="51"/>
      <c r="B974" s="48"/>
      <c r="C974" s="48"/>
      <c r="D974" s="48"/>
      <c r="E974" s="48"/>
      <c r="G974" s="222"/>
    </row>
    <row r="975">
      <c r="A975" s="51"/>
      <c r="B975" s="48"/>
      <c r="C975" s="48"/>
      <c r="D975" s="48"/>
      <c r="E975" s="48"/>
      <c r="G975" s="222"/>
    </row>
    <row r="976">
      <c r="A976" s="51"/>
      <c r="B976" s="48"/>
      <c r="C976" s="48"/>
      <c r="D976" s="48"/>
      <c r="E976" s="48"/>
      <c r="G976" s="222"/>
    </row>
    <row r="977">
      <c r="A977" s="51"/>
      <c r="B977" s="48"/>
      <c r="C977" s="48"/>
      <c r="D977" s="48"/>
      <c r="E977" s="48"/>
      <c r="G977" s="222"/>
    </row>
    <row r="978">
      <c r="A978" s="51"/>
      <c r="B978" s="48"/>
      <c r="C978" s="48"/>
      <c r="D978" s="48"/>
      <c r="E978" s="48"/>
      <c r="G978" s="222"/>
    </row>
    <row r="979">
      <c r="A979" s="51"/>
      <c r="B979" s="48"/>
      <c r="C979" s="48"/>
      <c r="D979" s="48"/>
      <c r="E979" s="48"/>
      <c r="G979" s="222"/>
    </row>
    <row r="980">
      <c r="A980" s="51"/>
      <c r="B980" s="48"/>
      <c r="C980" s="48"/>
      <c r="D980" s="48"/>
      <c r="E980" s="48"/>
      <c r="G980" s="222"/>
    </row>
    <row r="981">
      <c r="A981" s="51"/>
      <c r="B981" s="48"/>
      <c r="C981" s="48"/>
      <c r="D981" s="48"/>
      <c r="E981" s="48"/>
      <c r="G981" s="222"/>
    </row>
    <row r="982">
      <c r="A982" s="51"/>
      <c r="B982" s="48"/>
      <c r="C982" s="48"/>
      <c r="D982" s="48"/>
      <c r="E982" s="48"/>
      <c r="G982" s="222"/>
    </row>
    <row r="983">
      <c r="A983" s="51"/>
      <c r="B983" s="48"/>
      <c r="C983" s="48"/>
      <c r="D983" s="48"/>
      <c r="E983" s="48"/>
      <c r="G983" s="222"/>
    </row>
    <row r="984">
      <c r="A984" s="51"/>
      <c r="B984" s="48"/>
      <c r="C984" s="48"/>
      <c r="D984" s="48"/>
      <c r="E984" s="48"/>
      <c r="G984" s="222"/>
    </row>
    <row r="985">
      <c r="A985" s="51"/>
      <c r="B985" s="48"/>
      <c r="C985" s="48"/>
      <c r="D985" s="48"/>
      <c r="E985" s="48"/>
      <c r="G985" s="222"/>
    </row>
    <row r="986">
      <c r="A986" s="51"/>
      <c r="B986" s="48"/>
      <c r="C986" s="48"/>
      <c r="D986" s="48"/>
      <c r="E986" s="48"/>
      <c r="G986" s="222"/>
    </row>
    <row r="987">
      <c r="A987" s="51"/>
      <c r="B987" s="48"/>
      <c r="C987" s="48"/>
      <c r="D987" s="48"/>
      <c r="E987" s="48"/>
      <c r="G987" s="222"/>
    </row>
    <row r="988">
      <c r="A988" s="51"/>
      <c r="B988" s="48"/>
      <c r="C988" s="48"/>
      <c r="D988" s="48"/>
      <c r="E988" s="48"/>
      <c r="G988" s="222"/>
    </row>
    <row r="989">
      <c r="A989" s="51"/>
      <c r="B989" s="48"/>
      <c r="C989" s="48"/>
      <c r="D989" s="48"/>
      <c r="E989" s="48"/>
      <c r="G989" s="222"/>
    </row>
    <row r="990">
      <c r="A990" s="51"/>
      <c r="B990" s="48"/>
      <c r="C990" s="48"/>
      <c r="D990" s="48"/>
      <c r="E990" s="48"/>
      <c r="G990" s="222"/>
    </row>
    <row r="991">
      <c r="A991" s="51"/>
      <c r="B991" s="48"/>
      <c r="C991" s="48"/>
      <c r="D991" s="48"/>
      <c r="E991" s="48"/>
      <c r="G991" s="222"/>
    </row>
    <row r="992">
      <c r="A992" s="51"/>
      <c r="B992" s="48"/>
      <c r="C992" s="48"/>
      <c r="D992" s="48"/>
      <c r="E992" s="48"/>
      <c r="G992" s="222"/>
    </row>
    <row r="993">
      <c r="A993" s="51"/>
      <c r="B993" s="48"/>
      <c r="C993" s="48"/>
      <c r="D993" s="48"/>
      <c r="E993" s="48"/>
      <c r="G993" s="222"/>
    </row>
    <row r="994">
      <c r="A994" s="51"/>
      <c r="B994" s="48"/>
      <c r="C994" s="48"/>
      <c r="D994" s="48"/>
      <c r="E994" s="48"/>
      <c r="G994" s="222"/>
    </row>
    <row r="995">
      <c r="A995" s="51"/>
      <c r="B995" s="48"/>
      <c r="C995" s="48"/>
      <c r="D995" s="48"/>
      <c r="E995" s="48"/>
      <c r="G995" s="222"/>
    </row>
    <row r="996">
      <c r="A996" s="51"/>
      <c r="B996" s="48"/>
      <c r="C996" s="48"/>
      <c r="D996" s="48"/>
      <c r="E996" s="48"/>
      <c r="G996" s="222"/>
    </row>
    <row r="997">
      <c r="A997" s="51"/>
      <c r="B997" s="48"/>
      <c r="C997" s="48"/>
      <c r="D997" s="48"/>
      <c r="E997" s="48"/>
      <c r="G997" s="222"/>
    </row>
    <row r="998">
      <c r="A998" s="51"/>
      <c r="B998" s="48"/>
      <c r="C998" s="48"/>
      <c r="D998" s="48"/>
      <c r="E998" s="48"/>
      <c r="G998" s="222"/>
    </row>
    <row r="999">
      <c r="A999" s="51"/>
      <c r="B999" s="48"/>
      <c r="C999" s="48"/>
      <c r="D999" s="48"/>
      <c r="E999" s="48"/>
      <c r="G999" s="222"/>
    </row>
    <row r="1000">
      <c r="A1000" s="51"/>
      <c r="B1000" s="48"/>
      <c r="C1000" s="48"/>
      <c r="D1000" s="48"/>
      <c r="E1000" s="48"/>
      <c r="G1000" s="222"/>
    </row>
  </sheetData>
  <conditionalFormatting sqref="A4:G82">
    <cfRule type="expression" dxfId="15" priority="1">
      <formula>not(isblank($A4))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rightToLeft="1" workbookViewId="0"/>
  </sheetViews>
  <sheetFormatPr customHeight="1" defaultColWidth="12.63" defaultRowHeight="15.75"/>
  <cols>
    <col customWidth="1" min="1" max="1" width="16.38"/>
    <col customWidth="1" min="2" max="2" width="18.13"/>
    <col customWidth="1" min="3" max="3" width="27.0"/>
    <col customWidth="1" min="4" max="5" width="23.63"/>
    <col customWidth="1" min="6" max="6" width="21.75"/>
    <col customWidth="1" min="7" max="7" width="16.25"/>
    <col customWidth="1" min="8" max="8" width="18.25"/>
  </cols>
  <sheetData>
    <row r="1" ht="61.5" customHeight="1">
      <c r="A1" s="121" t="s">
        <v>859</v>
      </c>
      <c r="D1" s="122"/>
      <c r="E1" s="122"/>
      <c r="F1" s="123" t="s">
        <v>860</v>
      </c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  <c r="CW1" s="51"/>
      <c r="CX1" s="51"/>
      <c r="CY1" s="51"/>
      <c r="CZ1" s="51"/>
      <c r="DA1" s="51"/>
      <c r="DB1" s="51"/>
      <c r="DC1" s="51"/>
      <c r="DD1" s="51"/>
      <c r="DE1" s="51"/>
      <c r="DF1" s="51"/>
      <c r="DG1" s="51"/>
    </row>
    <row r="2">
      <c r="A2" s="138" t="e">
        <v>#REF!</v>
      </c>
      <c r="B2" s="138"/>
      <c r="C2" s="138"/>
      <c r="D2" s="138"/>
      <c r="E2" s="138"/>
      <c r="F2" s="223" t="s">
        <v>861</v>
      </c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</row>
    <row r="3">
      <c r="A3" s="131"/>
      <c r="B3" s="131"/>
      <c r="C3" s="131"/>
      <c r="D3" s="131"/>
      <c r="E3" s="131"/>
      <c r="F3" s="138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</row>
    <row r="4">
      <c r="A4" s="131"/>
      <c r="B4" s="131"/>
      <c r="C4" s="131"/>
      <c r="D4" s="131"/>
      <c r="E4" s="131"/>
      <c r="F4" s="138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</row>
    <row r="5">
      <c r="A5" s="131"/>
      <c r="B5" s="131"/>
      <c r="C5" s="131"/>
      <c r="D5" s="131"/>
      <c r="E5" s="131"/>
      <c r="F5" s="138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</row>
    <row r="6">
      <c r="A6" s="131"/>
      <c r="B6" s="131"/>
      <c r="C6" s="131"/>
      <c r="D6" s="131"/>
      <c r="E6" s="131"/>
      <c r="F6" s="138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</row>
    <row r="7">
      <c r="A7" s="131"/>
      <c r="B7" s="131"/>
      <c r="C7" s="131"/>
      <c r="D7" s="131"/>
      <c r="E7" s="131"/>
      <c r="F7" s="138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</row>
    <row r="8">
      <c r="A8" s="134"/>
      <c r="B8" s="134"/>
      <c r="C8" s="134"/>
      <c r="D8" s="134"/>
      <c r="E8" s="134"/>
      <c r="F8" s="224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</row>
    <row r="9">
      <c r="A9" s="225"/>
      <c r="B9" s="225"/>
      <c r="C9" s="225"/>
      <c r="D9" s="225"/>
      <c r="E9" s="225"/>
      <c r="F9" s="225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</row>
    <row r="10" ht="66.0" customHeight="1">
      <c r="A10" s="136"/>
      <c r="B10" s="136"/>
      <c r="C10" s="137" t="s">
        <v>468</v>
      </c>
      <c r="D10" s="137" t="s">
        <v>469</v>
      </c>
      <c r="E10" s="136"/>
      <c r="F10" s="137" t="s">
        <v>470</v>
      </c>
      <c r="G10" s="136"/>
      <c r="H10" s="136"/>
      <c r="I10" s="136"/>
      <c r="J10" s="136"/>
      <c r="K10" s="136"/>
      <c r="L10" s="136"/>
      <c r="M10" s="136"/>
      <c r="N10" s="136"/>
      <c r="O10" s="136"/>
      <c r="P10" s="136"/>
      <c r="Q10" s="136"/>
      <c r="R10" s="136"/>
      <c r="S10" s="136"/>
      <c r="T10" s="136"/>
      <c r="U10" s="136"/>
      <c r="V10" s="136"/>
      <c r="W10" s="136"/>
      <c r="X10" s="136"/>
      <c r="Y10" s="136"/>
      <c r="Z10" s="136"/>
      <c r="AA10" s="136"/>
      <c r="AB10" s="136"/>
      <c r="AC10" s="136"/>
      <c r="AD10" s="136"/>
      <c r="AE10" s="136"/>
      <c r="AF10" s="136"/>
      <c r="AG10" s="136"/>
      <c r="AH10" s="136"/>
      <c r="AI10" s="136"/>
      <c r="AJ10" s="136"/>
      <c r="AK10" s="136"/>
      <c r="AL10" s="136"/>
      <c r="AM10" s="136"/>
      <c r="AN10" s="136"/>
      <c r="AO10" s="136"/>
      <c r="AP10" s="136"/>
      <c r="AQ10" s="136"/>
      <c r="AR10" s="136"/>
      <c r="AS10" s="136"/>
      <c r="AT10" s="136"/>
      <c r="AU10" s="136"/>
      <c r="AV10" s="136"/>
      <c r="AW10" s="136"/>
      <c r="AX10" s="136"/>
      <c r="AY10" s="136"/>
      <c r="AZ10" s="136"/>
      <c r="BA10" s="136"/>
      <c r="BB10" s="136"/>
      <c r="BC10" s="136"/>
      <c r="BD10" s="136"/>
      <c r="BE10" s="136"/>
      <c r="BF10" s="136"/>
      <c r="BG10" s="136"/>
      <c r="BH10" s="136"/>
      <c r="BI10" s="136"/>
      <c r="BJ10" s="136"/>
      <c r="BK10" s="136"/>
      <c r="BL10" s="136"/>
      <c r="BM10" s="136"/>
      <c r="BN10" s="136"/>
      <c r="BO10" s="136"/>
      <c r="BP10" s="136"/>
      <c r="BQ10" s="136"/>
      <c r="BR10" s="136"/>
      <c r="BS10" s="136"/>
      <c r="BT10" s="136"/>
      <c r="BU10" s="136"/>
      <c r="BV10" s="136"/>
      <c r="BW10" s="136"/>
      <c r="BX10" s="136"/>
      <c r="BY10" s="136"/>
      <c r="BZ10" s="136"/>
      <c r="CA10" s="136"/>
      <c r="CB10" s="136"/>
      <c r="CC10" s="136"/>
      <c r="CD10" s="136"/>
      <c r="CE10" s="136"/>
      <c r="CF10" s="136"/>
      <c r="CG10" s="136"/>
      <c r="CH10" s="136"/>
      <c r="CI10" s="136"/>
      <c r="CJ10" s="136"/>
      <c r="CK10" s="136"/>
      <c r="CL10" s="136"/>
      <c r="CM10" s="136"/>
      <c r="CN10" s="136"/>
      <c r="CO10" s="136"/>
      <c r="CP10" s="136"/>
      <c r="CQ10" s="136"/>
      <c r="CR10" s="136"/>
      <c r="CS10" s="136"/>
      <c r="CT10" s="136"/>
      <c r="CU10" s="136"/>
      <c r="CV10" s="136"/>
      <c r="CW10" s="136"/>
      <c r="CX10" s="136"/>
      <c r="CY10" s="136"/>
      <c r="CZ10" s="136"/>
      <c r="DA10" s="136"/>
      <c r="DB10" s="136"/>
      <c r="DC10" s="136"/>
      <c r="DD10" s="136"/>
      <c r="DE10" s="136"/>
      <c r="DF10" s="136"/>
      <c r="DG10" s="136"/>
    </row>
    <row r="11" ht="2.25" customHeight="1">
      <c r="A11" s="51"/>
      <c r="B11" s="51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</row>
    <row r="12" ht="61.5" customHeight="1">
      <c r="A12" s="121" t="s">
        <v>490</v>
      </c>
      <c r="D12" s="122"/>
      <c r="E12" s="122"/>
      <c r="F12" s="123" t="s">
        <v>462</v>
      </c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</row>
    <row r="13">
      <c r="D13" s="226"/>
      <c r="E13" s="226"/>
      <c r="F13" s="226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</row>
    <row r="14">
      <c r="D14" s="131"/>
      <c r="E14" s="131"/>
      <c r="F14" s="138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</row>
    <row r="15">
      <c r="D15" s="131"/>
      <c r="E15" s="131"/>
      <c r="F15" s="138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</row>
    <row r="16">
      <c r="D16" s="131"/>
      <c r="E16" s="131"/>
      <c r="F16" s="138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</row>
    <row r="17">
      <c r="D17" s="131"/>
      <c r="E17" s="131"/>
      <c r="F17" s="138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</row>
    <row r="18">
      <c r="D18" s="131"/>
      <c r="E18" s="131"/>
      <c r="F18" s="138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</row>
    <row r="19">
      <c r="D19" s="134"/>
      <c r="E19" s="134"/>
      <c r="F19" s="224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</row>
    <row r="20">
      <c r="D20" s="225"/>
      <c r="E20" s="225"/>
      <c r="F20" s="225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</row>
    <row r="21" ht="66.0" customHeight="1">
      <c r="D21" s="137" t="s">
        <v>469</v>
      </c>
      <c r="E21" s="136"/>
      <c r="F21" s="137" t="s">
        <v>470</v>
      </c>
      <c r="G21" s="136"/>
      <c r="H21" s="136"/>
      <c r="I21" s="136"/>
      <c r="J21" s="136"/>
      <c r="K21" s="136"/>
      <c r="L21" s="136"/>
      <c r="M21" s="136"/>
      <c r="N21" s="136"/>
      <c r="O21" s="136"/>
      <c r="P21" s="136"/>
      <c r="Q21" s="136"/>
      <c r="R21" s="136"/>
      <c r="S21" s="136"/>
      <c r="T21" s="136"/>
      <c r="U21" s="136"/>
      <c r="V21" s="136"/>
      <c r="W21" s="136"/>
      <c r="X21" s="136"/>
      <c r="Y21" s="136"/>
      <c r="Z21" s="136"/>
      <c r="AA21" s="136"/>
      <c r="AB21" s="136"/>
      <c r="AC21" s="136"/>
      <c r="AD21" s="136"/>
      <c r="AE21" s="136"/>
      <c r="AF21" s="136"/>
      <c r="AG21" s="136"/>
      <c r="AH21" s="136"/>
      <c r="AI21" s="136"/>
      <c r="AJ21" s="136"/>
      <c r="AK21" s="136"/>
      <c r="AL21" s="136"/>
      <c r="AM21" s="136"/>
      <c r="AN21" s="136"/>
      <c r="AO21" s="136"/>
      <c r="AP21" s="136"/>
      <c r="AQ21" s="136"/>
      <c r="AR21" s="136"/>
      <c r="AS21" s="136"/>
      <c r="AT21" s="136"/>
      <c r="AU21" s="136"/>
      <c r="AV21" s="136"/>
      <c r="AW21" s="136"/>
      <c r="AX21" s="136"/>
      <c r="AY21" s="136"/>
      <c r="AZ21" s="136"/>
      <c r="BA21" s="136"/>
      <c r="BB21" s="136"/>
      <c r="BC21" s="136"/>
      <c r="BD21" s="136"/>
      <c r="BE21" s="136"/>
      <c r="BF21" s="136"/>
      <c r="BG21" s="136"/>
      <c r="BH21" s="136"/>
      <c r="BI21" s="136"/>
      <c r="BJ21" s="136"/>
      <c r="BK21" s="136"/>
      <c r="BL21" s="136"/>
      <c r="BM21" s="136"/>
      <c r="BN21" s="136"/>
      <c r="BO21" s="136"/>
      <c r="BP21" s="136"/>
      <c r="BQ21" s="136"/>
      <c r="BR21" s="136"/>
      <c r="BS21" s="136"/>
      <c r="BT21" s="136"/>
      <c r="BU21" s="136"/>
      <c r="BV21" s="136"/>
      <c r="BW21" s="136"/>
      <c r="BX21" s="136"/>
      <c r="BY21" s="136"/>
      <c r="BZ21" s="136"/>
      <c r="CA21" s="136"/>
      <c r="CB21" s="136"/>
      <c r="CC21" s="136"/>
      <c r="CD21" s="136"/>
      <c r="CE21" s="136"/>
      <c r="CF21" s="136"/>
      <c r="CG21" s="136"/>
      <c r="CH21" s="136"/>
      <c r="CI21" s="136"/>
      <c r="CJ21" s="136"/>
      <c r="CK21" s="136"/>
      <c r="CL21" s="136"/>
      <c r="CM21" s="136"/>
      <c r="CN21" s="136"/>
      <c r="CO21" s="136"/>
      <c r="CP21" s="136"/>
      <c r="CQ21" s="136"/>
      <c r="CR21" s="136"/>
      <c r="CS21" s="136"/>
      <c r="CT21" s="136"/>
      <c r="CU21" s="136"/>
      <c r="CV21" s="136"/>
      <c r="CW21" s="136"/>
      <c r="CX21" s="136"/>
      <c r="CY21" s="136"/>
      <c r="CZ21" s="136"/>
      <c r="DA21" s="136"/>
      <c r="DB21" s="136"/>
      <c r="DC21" s="136"/>
      <c r="DD21" s="136"/>
      <c r="DE21" s="136"/>
      <c r="DF21" s="136"/>
      <c r="DG21" s="136"/>
    </row>
    <row r="22" ht="61.5" customHeight="1">
      <c r="A22" s="121" t="s">
        <v>491</v>
      </c>
      <c r="D22" s="122"/>
      <c r="E22" s="122"/>
      <c r="F22" s="123" t="s">
        <v>462</v>
      </c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</row>
    <row r="23">
      <c r="F23" s="138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</row>
    <row r="24">
      <c r="F24" s="138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</row>
    <row r="25">
      <c r="F25" s="138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</row>
    <row r="26">
      <c r="F26" s="138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</row>
    <row r="27">
      <c r="F27" s="138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  <c r="AW27" s="51"/>
      <c r="AX27" s="51"/>
      <c r="AY27" s="51"/>
      <c r="AZ27" s="51"/>
      <c r="BA27" s="51"/>
      <c r="BB27" s="51"/>
      <c r="BC27" s="51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51"/>
      <c r="BX27" s="51"/>
      <c r="BY27" s="51"/>
      <c r="BZ27" s="51"/>
      <c r="CA27" s="51"/>
      <c r="CB27" s="51"/>
      <c r="CC27" s="51"/>
      <c r="CD27" s="51"/>
      <c r="CE27" s="51"/>
      <c r="CF27" s="51"/>
      <c r="CG27" s="51"/>
      <c r="CH27" s="51"/>
      <c r="CI27" s="51"/>
      <c r="CJ27" s="51"/>
      <c r="CK27" s="51"/>
      <c r="CL27" s="51"/>
      <c r="CM27" s="51"/>
      <c r="CN27" s="51"/>
      <c r="CO27" s="51"/>
      <c r="CP27" s="51"/>
      <c r="CQ27" s="51"/>
      <c r="CR27" s="51"/>
      <c r="CS27" s="51"/>
      <c r="CT27" s="51"/>
      <c r="CU27" s="51"/>
      <c r="CV27" s="51"/>
      <c r="CW27" s="51"/>
      <c r="CX27" s="51"/>
      <c r="CY27" s="51"/>
      <c r="CZ27" s="51"/>
      <c r="DA27" s="51"/>
      <c r="DB27" s="51"/>
      <c r="DC27" s="51"/>
      <c r="DD27" s="51"/>
      <c r="DE27" s="51"/>
      <c r="DF27" s="51"/>
      <c r="DG27" s="51"/>
    </row>
    <row r="28">
      <c r="F28" s="138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1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I28" s="51"/>
      <c r="CJ28" s="51"/>
      <c r="CK28" s="51"/>
      <c r="CL28" s="51"/>
      <c r="CM28" s="51"/>
      <c r="CN28" s="51"/>
      <c r="CO28" s="51"/>
      <c r="CP28" s="51"/>
      <c r="CQ28" s="51"/>
      <c r="CR28" s="51"/>
      <c r="CS28" s="51"/>
      <c r="CT28" s="51"/>
      <c r="CU28" s="51"/>
      <c r="CV28" s="51"/>
      <c r="CW28" s="51"/>
      <c r="CX28" s="51"/>
      <c r="CY28" s="51"/>
      <c r="CZ28" s="51"/>
      <c r="DA28" s="51"/>
      <c r="DB28" s="51"/>
      <c r="DC28" s="51"/>
      <c r="DD28" s="51"/>
      <c r="DE28" s="51"/>
      <c r="DF28" s="51"/>
      <c r="DG28" s="51"/>
    </row>
    <row r="29">
      <c r="F29" s="224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/>
      <c r="BB29" s="51"/>
      <c r="BC29" s="51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  <c r="BW29" s="51"/>
      <c r="BX29" s="51"/>
      <c r="BY29" s="51"/>
      <c r="BZ29" s="51"/>
      <c r="CA29" s="51"/>
      <c r="CB29" s="51"/>
      <c r="CC29" s="51"/>
      <c r="CD29" s="51"/>
      <c r="CE29" s="51"/>
      <c r="CF29" s="51"/>
      <c r="CG29" s="51"/>
      <c r="CH29" s="51"/>
      <c r="CI29" s="51"/>
      <c r="CJ29" s="51"/>
      <c r="CK29" s="51"/>
      <c r="CL29" s="51"/>
      <c r="CM29" s="51"/>
      <c r="CN29" s="51"/>
      <c r="CO29" s="51"/>
      <c r="CP29" s="51"/>
      <c r="CQ29" s="51"/>
      <c r="CR29" s="51"/>
      <c r="CS29" s="51"/>
      <c r="CT29" s="51"/>
      <c r="CU29" s="51"/>
      <c r="CV29" s="51"/>
      <c r="CW29" s="51"/>
      <c r="CX29" s="51"/>
      <c r="CY29" s="51"/>
      <c r="CZ29" s="51"/>
      <c r="DA29" s="51"/>
      <c r="DB29" s="51"/>
      <c r="DC29" s="51"/>
      <c r="DD29" s="51"/>
      <c r="DE29" s="51"/>
      <c r="DF29" s="51"/>
      <c r="DG29" s="51"/>
    </row>
    <row r="30">
      <c r="A30" s="225"/>
      <c r="B30" s="225"/>
      <c r="C30" s="225"/>
      <c r="D30" s="225"/>
      <c r="E30" s="225"/>
      <c r="F30" s="225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51"/>
      <c r="AV30" s="51"/>
      <c r="AW30" s="51"/>
      <c r="AX30" s="51"/>
      <c r="AY30" s="51"/>
      <c r="AZ30" s="51"/>
      <c r="BA30" s="51"/>
      <c r="BB30" s="51"/>
      <c r="BC30" s="51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51"/>
      <c r="BX30" s="51"/>
      <c r="BY30" s="51"/>
      <c r="BZ30" s="51"/>
      <c r="CA30" s="51"/>
      <c r="CB30" s="51"/>
      <c r="CC30" s="51"/>
      <c r="CD30" s="51"/>
      <c r="CE30" s="51"/>
      <c r="CF30" s="51"/>
      <c r="CG30" s="51"/>
      <c r="CH30" s="51"/>
      <c r="CI30" s="51"/>
      <c r="CJ30" s="51"/>
      <c r="CK30" s="51"/>
      <c r="CL30" s="51"/>
      <c r="CM30" s="51"/>
      <c r="CN30" s="51"/>
      <c r="CO30" s="51"/>
      <c r="CP30" s="51"/>
      <c r="CQ30" s="51"/>
      <c r="CR30" s="51"/>
      <c r="CS30" s="51"/>
      <c r="CT30" s="51"/>
      <c r="CU30" s="51"/>
      <c r="CV30" s="51"/>
      <c r="CW30" s="51"/>
      <c r="CX30" s="51"/>
      <c r="CY30" s="51"/>
      <c r="CZ30" s="51"/>
      <c r="DA30" s="51"/>
      <c r="DB30" s="51"/>
      <c r="DC30" s="51"/>
      <c r="DD30" s="51"/>
      <c r="DE30" s="51"/>
      <c r="DF30" s="51"/>
      <c r="DG30" s="51"/>
    </row>
    <row r="31" ht="66.0" customHeight="1">
      <c r="A31" s="136"/>
      <c r="B31" s="136"/>
      <c r="C31" s="137" t="s">
        <v>468</v>
      </c>
      <c r="D31" s="137" t="s">
        <v>469</v>
      </c>
      <c r="E31" s="136"/>
      <c r="F31" s="137" t="s">
        <v>470</v>
      </c>
      <c r="G31" s="136"/>
      <c r="H31" s="136"/>
      <c r="I31" s="136"/>
      <c r="J31" s="136"/>
      <c r="K31" s="136"/>
      <c r="L31" s="136"/>
      <c r="M31" s="136"/>
      <c r="N31" s="136"/>
      <c r="O31" s="136"/>
      <c r="P31" s="136"/>
      <c r="Q31" s="136"/>
      <c r="R31" s="136"/>
      <c r="S31" s="136"/>
      <c r="T31" s="136"/>
      <c r="U31" s="136"/>
      <c r="V31" s="136"/>
      <c r="W31" s="136"/>
      <c r="X31" s="136"/>
      <c r="Y31" s="136"/>
      <c r="Z31" s="136"/>
      <c r="AA31" s="136"/>
      <c r="AB31" s="136"/>
      <c r="AC31" s="136"/>
      <c r="AD31" s="136"/>
      <c r="AE31" s="136"/>
      <c r="AF31" s="136"/>
      <c r="AG31" s="136"/>
      <c r="AH31" s="136"/>
      <c r="AI31" s="136"/>
      <c r="AJ31" s="136"/>
      <c r="AK31" s="136"/>
      <c r="AL31" s="136"/>
      <c r="AM31" s="136"/>
      <c r="AN31" s="136"/>
      <c r="AO31" s="136"/>
      <c r="AP31" s="136"/>
      <c r="AQ31" s="136"/>
      <c r="AR31" s="136"/>
      <c r="AS31" s="136"/>
      <c r="AT31" s="136"/>
      <c r="AU31" s="136"/>
      <c r="AV31" s="136"/>
      <c r="AW31" s="136"/>
      <c r="AX31" s="136"/>
      <c r="AY31" s="136"/>
      <c r="AZ31" s="136"/>
      <c r="BA31" s="136"/>
      <c r="BB31" s="136"/>
      <c r="BC31" s="136"/>
      <c r="BD31" s="136"/>
      <c r="BE31" s="136"/>
      <c r="BF31" s="136"/>
      <c r="BG31" s="136"/>
      <c r="BH31" s="136"/>
      <c r="BI31" s="136"/>
      <c r="BJ31" s="136"/>
      <c r="BK31" s="136"/>
      <c r="BL31" s="136"/>
      <c r="BM31" s="136"/>
      <c r="BN31" s="136"/>
      <c r="BO31" s="136"/>
      <c r="BP31" s="136"/>
      <c r="BQ31" s="136"/>
      <c r="BR31" s="136"/>
      <c r="BS31" s="136"/>
      <c r="BT31" s="136"/>
      <c r="BU31" s="136"/>
      <c r="BV31" s="136"/>
      <c r="BW31" s="136"/>
      <c r="BX31" s="136"/>
      <c r="BY31" s="136"/>
      <c r="BZ31" s="136"/>
      <c r="CA31" s="136"/>
      <c r="CB31" s="136"/>
      <c r="CC31" s="136"/>
      <c r="CD31" s="136"/>
      <c r="CE31" s="136"/>
      <c r="CF31" s="136"/>
      <c r="CG31" s="136"/>
      <c r="CH31" s="136"/>
      <c r="CI31" s="136"/>
      <c r="CJ31" s="136"/>
      <c r="CK31" s="136"/>
      <c r="CL31" s="136"/>
      <c r="CM31" s="136"/>
      <c r="CN31" s="136"/>
      <c r="CO31" s="136"/>
      <c r="CP31" s="136"/>
      <c r="CQ31" s="136"/>
      <c r="CR31" s="136"/>
      <c r="CS31" s="136"/>
      <c r="CT31" s="136"/>
      <c r="CU31" s="136"/>
      <c r="CV31" s="136"/>
      <c r="CW31" s="136"/>
      <c r="CX31" s="136"/>
      <c r="CY31" s="136"/>
      <c r="CZ31" s="136"/>
      <c r="DA31" s="136"/>
      <c r="DB31" s="136"/>
      <c r="DC31" s="136"/>
      <c r="DD31" s="136"/>
      <c r="DE31" s="136"/>
      <c r="DF31" s="136"/>
      <c r="DG31" s="136"/>
    </row>
    <row r="32">
      <c r="A32" s="51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51"/>
      <c r="AV32" s="51"/>
      <c r="AW32" s="51"/>
      <c r="AX32" s="51"/>
      <c r="AY32" s="51"/>
      <c r="AZ32" s="51"/>
      <c r="BA32" s="51"/>
      <c r="BB32" s="51"/>
      <c r="BC32" s="51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51"/>
      <c r="BW32" s="51"/>
      <c r="BX32" s="51"/>
      <c r="BY32" s="51"/>
      <c r="BZ32" s="51"/>
      <c r="CA32" s="51"/>
      <c r="CB32" s="51"/>
      <c r="CC32" s="51"/>
      <c r="CD32" s="51"/>
      <c r="CE32" s="51"/>
      <c r="CF32" s="51"/>
      <c r="CG32" s="51"/>
      <c r="CH32" s="51"/>
      <c r="CI32" s="51"/>
      <c r="CJ32" s="51"/>
      <c r="CK32" s="51"/>
      <c r="CL32" s="51"/>
      <c r="CM32" s="51"/>
      <c r="CN32" s="51"/>
      <c r="CO32" s="51"/>
      <c r="CP32" s="51"/>
      <c r="CQ32" s="51"/>
      <c r="CR32" s="51"/>
      <c r="CS32" s="51"/>
      <c r="CT32" s="51"/>
      <c r="CU32" s="51"/>
      <c r="CV32" s="51"/>
      <c r="CW32" s="51"/>
      <c r="CX32" s="51"/>
      <c r="CY32" s="51"/>
      <c r="CZ32" s="51"/>
      <c r="DA32" s="51"/>
      <c r="DB32" s="51"/>
      <c r="DC32" s="51"/>
      <c r="DD32" s="51"/>
      <c r="DE32" s="51"/>
      <c r="DF32" s="51"/>
      <c r="DG32" s="51"/>
    </row>
    <row r="33" ht="61.5" customHeight="1">
      <c r="A33" s="121" t="s">
        <v>494</v>
      </c>
      <c r="D33" s="122"/>
      <c r="E33" s="122"/>
      <c r="F33" s="123" t="s">
        <v>462</v>
      </c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  <c r="BA33" s="51"/>
      <c r="BB33" s="51"/>
      <c r="BC33" s="51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51"/>
      <c r="BX33" s="51"/>
      <c r="BY33" s="51"/>
      <c r="BZ33" s="51"/>
      <c r="CA33" s="51"/>
      <c r="CB33" s="51"/>
      <c r="CC33" s="51"/>
      <c r="CD33" s="51"/>
      <c r="CE33" s="51"/>
      <c r="CF33" s="51"/>
      <c r="CG33" s="51"/>
      <c r="CH33" s="51"/>
      <c r="CI33" s="51"/>
      <c r="CJ33" s="51"/>
      <c r="CK33" s="51"/>
      <c r="CL33" s="51"/>
      <c r="CM33" s="51"/>
      <c r="CN33" s="51"/>
      <c r="CO33" s="51"/>
      <c r="CP33" s="51"/>
      <c r="CQ33" s="51"/>
      <c r="CR33" s="51"/>
      <c r="CS33" s="51"/>
      <c r="CT33" s="51"/>
      <c r="CU33" s="51"/>
      <c r="CV33" s="51"/>
      <c r="CW33" s="51"/>
      <c r="CX33" s="51"/>
      <c r="CY33" s="51"/>
      <c r="CZ33" s="51"/>
      <c r="DA33" s="51"/>
      <c r="DB33" s="51"/>
      <c r="DC33" s="51"/>
      <c r="DD33" s="51"/>
      <c r="DE33" s="51"/>
      <c r="DF33" s="51"/>
      <c r="DG33" s="51"/>
    </row>
    <row r="34"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51"/>
      <c r="CG34" s="51"/>
      <c r="CH34" s="51"/>
      <c r="CI34" s="51"/>
      <c r="CJ34" s="51"/>
      <c r="CK34" s="51"/>
      <c r="CL34" s="51"/>
      <c r="CM34" s="51"/>
      <c r="CN34" s="51"/>
      <c r="CO34" s="51"/>
      <c r="CP34" s="51"/>
      <c r="CQ34" s="51"/>
      <c r="CR34" s="51"/>
      <c r="CS34" s="51"/>
      <c r="CT34" s="51"/>
      <c r="CU34" s="51"/>
      <c r="CV34" s="51"/>
      <c r="CW34" s="51"/>
      <c r="CX34" s="51"/>
      <c r="CY34" s="51"/>
      <c r="CZ34" s="51"/>
      <c r="DA34" s="51"/>
      <c r="DB34" s="51"/>
      <c r="DC34" s="51"/>
      <c r="DD34" s="51"/>
      <c r="DE34" s="51"/>
      <c r="DF34" s="51"/>
      <c r="DG34" s="51"/>
    </row>
    <row r="35"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  <c r="DC35" s="51"/>
      <c r="DD35" s="51"/>
      <c r="DE35" s="51"/>
      <c r="DF35" s="51"/>
      <c r="DG35" s="51"/>
    </row>
    <row r="36"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51"/>
      <c r="BX36" s="51"/>
      <c r="BY36" s="51"/>
      <c r="BZ36" s="51"/>
      <c r="CA36" s="51"/>
      <c r="CB36" s="51"/>
      <c r="CC36" s="51"/>
      <c r="CD36" s="51"/>
      <c r="CE36" s="51"/>
      <c r="CF36" s="51"/>
      <c r="CG36" s="51"/>
      <c r="CH36" s="51"/>
      <c r="CI36" s="51"/>
      <c r="CJ36" s="51"/>
      <c r="CK36" s="51"/>
      <c r="CL36" s="51"/>
      <c r="CM36" s="51"/>
      <c r="CN36" s="51"/>
      <c r="CO36" s="51"/>
      <c r="CP36" s="51"/>
      <c r="CQ36" s="51"/>
      <c r="CR36" s="51"/>
      <c r="CS36" s="51"/>
      <c r="CT36" s="51"/>
      <c r="CU36" s="51"/>
      <c r="CV36" s="51"/>
      <c r="CW36" s="51"/>
      <c r="CX36" s="51"/>
      <c r="CY36" s="51"/>
      <c r="CZ36" s="51"/>
      <c r="DA36" s="51"/>
      <c r="DB36" s="51"/>
      <c r="DC36" s="51"/>
      <c r="DD36" s="51"/>
      <c r="DE36" s="51"/>
      <c r="DF36" s="51"/>
      <c r="DG36" s="51"/>
    </row>
    <row r="37"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51"/>
      <c r="BX37" s="51"/>
      <c r="BY37" s="51"/>
      <c r="BZ37" s="51"/>
      <c r="CA37" s="51"/>
      <c r="CB37" s="51"/>
      <c r="CC37" s="51"/>
      <c r="CD37" s="51"/>
      <c r="CE37" s="51"/>
      <c r="CF37" s="51"/>
      <c r="CG37" s="51"/>
      <c r="CH37" s="51"/>
      <c r="CI37" s="51"/>
      <c r="CJ37" s="51"/>
      <c r="CK37" s="51"/>
      <c r="CL37" s="51"/>
      <c r="CM37" s="51"/>
      <c r="CN37" s="51"/>
      <c r="CO37" s="51"/>
      <c r="CP37" s="51"/>
      <c r="CQ37" s="51"/>
      <c r="CR37" s="51"/>
      <c r="CS37" s="51"/>
      <c r="CT37" s="51"/>
      <c r="CU37" s="51"/>
      <c r="CV37" s="51"/>
      <c r="CW37" s="51"/>
      <c r="CX37" s="51"/>
      <c r="CY37" s="51"/>
      <c r="CZ37" s="51"/>
      <c r="DA37" s="51"/>
      <c r="DB37" s="51"/>
      <c r="DC37" s="51"/>
      <c r="DD37" s="51"/>
      <c r="DE37" s="51"/>
      <c r="DF37" s="51"/>
      <c r="DG37" s="51"/>
    </row>
    <row r="38"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51"/>
      <c r="CG38" s="51"/>
      <c r="CH38" s="51"/>
      <c r="CI38" s="51"/>
      <c r="CJ38" s="51"/>
      <c r="CK38" s="51"/>
      <c r="CL38" s="51"/>
      <c r="CM38" s="51"/>
      <c r="CN38" s="51"/>
      <c r="CO38" s="51"/>
      <c r="CP38" s="51"/>
      <c r="CQ38" s="51"/>
      <c r="CR38" s="51"/>
      <c r="CS38" s="51"/>
      <c r="CT38" s="51"/>
      <c r="CU38" s="51"/>
      <c r="CV38" s="51"/>
      <c r="CW38" s="51"/>
      <c r="CX38" s="51"/>
      <c r="CY38" s="51"/>
      <c r="CZ38" s="51"/>
      <c r="DA38" s="51"/>
      <c r="DB38" s="51"/>
      <c r="DC38" s="51"/>
      <c r="DD38" s="51"/>
      <c r="DE38" s="51"/>
      <c r="DF38" s="51"/>
      <c r="DG38" s="51"/>
    </row>
    <row r="39"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51"/>
      <c r="BX39" s="51"/>
      <c r="BY39" s="51"/>
      <c r="BZ39" s="51"/>
      <c r="CA39" s="51"/>
      <c r="CB39" s="51"/>
      <c r="CC39" s="51"/>
      <c r="CD39" s="51"/>
      <c r="CE39" s="51"/>
      <c r="CF39" s="51"/>
      <c r="CG39" s="51"/>
      <c r="CH39" s="51"/>
      <c r="CI39" s="51"/>
      <c r="CJ39" s="51"/>
      <c r="CK39" s="51"/>
      <c r="CL39" s="51"/>
      <c r="CM39" s="51"/>
      <c r="CN39" s="51"/>
      <c r="CO39" s="51"/>
      <c r="CP39" s="51"/>
      <c r="CQ39" s="51"/>
      <c r="CR39" s="51"/>
      <c r="CS39" s="51"/>
      <c r="CT39" s="51"/>
      <c r="CU39" s="51"/>
      <c r="CV39" s="51"/>
      <c r="CW39" s="51"/>
      <c r="CX39" s="51"/>
      <c r="CY39" s="51"/>
      <c r="CZ39" s="51"/>
      <c r="DA39" s="51"/>
      <c r="DB39" s="51"/>
      <c r="DC39" s="51"/>
      <c r="DD39" s="51"/>
      <c r="DE39" s="51"/>
      <c r="DF39" s="51"/>
      <c r="DG39" s="51"/>
    </row>
    <row r="40"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51"/>
      <c r="BX40" s="51"/>
      <c r="BY40" s="51"/>
      <c r="BZ40" s="51"/>
      <c r="CA40" s="51"/>
      <c r="CB40" s="51"/>
      <c r="CC40" s="51"/>
      <c r="CD40" s="51"/>
      <c r="CE40" s="51"/>
      <c r="CF40" s="51"/>
      <c r="CG40" s="51"/>
      <c r="CH40" s="51"/>
      <c r="CI40" s="51"/>
      <c r="CJ40" s="51"/>
      <c r="CK40" s="51"/>
      <c r="CL40" s="51"/>
      <c r="CM40" s="51"/>
      <c r="CN40" s="51"/>
      <c r="CO40" s="51"/>
      <c r="CP40" s="51"/>
      <c r="CQ40" s="51"/>
      <c r="CR40" s="51"/>
      <c r="CS40" s="51"/>
      <c r="CT40" s="51"/>
      <c r="CU40" s="51"/>
      <c r="CV40" s="51"/>
      <c r="CW40" s="51"/>
      <c r="CX40" s="51"/>
      <c r="CY40" s="51"/>
      <c r="CZ40" s="51"/>
      <c r="DA40" s="51"/>
      <c r="DB40" s="51"/>
      <c r="DC40" s="51"/>
      <c r="DD40" s="51"/>
      <c r="DE40" s="51"/>
      <c r="DF40" s="51"/>
      <c r="DG40" s="51"/>
    </row>
    <row r="41">
      <c r="A41" s="225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51"/>
      <c r="BL41" s="51"/>
      <c r="BM41" s="51"/>
      <c r="BN41" s="51"/>
      <c r="BO41" s="51"/>
      <c r="BP41" s="51"/>
      <c r="BQ41" s="51"/>
      <c r="BR41" s="51"/>
      <c r="BS41" s="51"/>
      <c r="BT41" s="51"/>
      <c r="BU41" s="51"/>
      <c r="BV41" s="51"/>
      <c r="BW41" s="51"/>
      <c r="BX41" s="51"/>
      <c r="BY41" s="51"/>
      <c r="BZ41" s="51"/>
      <c r="CA41" s="51"/>
      <c r="CB41" s="51"/>
      <c r="CC41" s="51"/>
      <c r="CD41" s="51"/>
      <c r="CE41" s="51"/>
      <c r="CF41" s="51"/>
      <c r="CG41" s="51"/>
      <c r="CH41" s="51"/>
      <c r="CI41" s="51"/>
      <c r="CJ41" s="51"/>
      <c r="CK41" s="51"/>
      <c r="CL41" s="51"/>
      <c r="CM41" s="51"/>
      <c r="CN41" s="51"/>
      <c r="CO41" s="51"/>
      <c r="CP41" s="51"/>
      <c r="CQ41" s="51"/>
      <c r="CR41" s="51"/>
      <c r="CS41" s="51"/>
      <c r="CT41" s="51"/>
      <c r="CU41" s="51"/>
      <c r="CV41" s="51"/>
      <c r="CW41" s="51"/>
      <c r="CX41" s="51"/>
      <c r="CY41" s="51"/>
      <c r="CZ41" s="51"/>
      <c r="DA41" s="51"/>
      <c r="DB41" s="51"/>
      <c r="DC41" s="51"/>
      <c r="DD41" s="51"/>
      <c r="DE41" s="51"/>
      <c r="DF41" s="51"/>
      <c r="DG41" s="51"/>
    </row>
    <row r="42" ht="66.0" customHeight="1">
      <c r="A42" s="136"/>
      <c r="B42" s="136"/>
      <c r="C42" s="137" t="s">
        <v>468</v>
      </c>
      <c r="D42" s="137" t="s">
        <v>469</v>
      </c>
      <c r="E42" s="136"/>
      <c r="F42" s="137" t="s">
        <v>470</v>
      </c>
      <c r="G42" s="136"/>
      <c r="H42" s="136"/>
      <c r="I42" s="136"/>
      <c r="J42" s="136"/>
      <c r="K42" s="136"/>
      <c r="L42" s="136"/>
      <c r="M42" s="136"/>
      <c r="N42" s="136"/>
      <c r="O42" s="136"/>
      <c r="P42" s="136"/>
      <c r="Q42" s="136"/>
      <c r="R42" s="136"/>
      <c r="S42" s="136"/>
      <c r="T42" s="136"/>
      <c r="U42" s="136"/>
      <c r="V42" s="136"/>
      <c r="W42" s="136"/>
      <c r="X42" s="136"/>
      <c r="Y42" s="136"/>
      <c r="Z42" s="136"/>
      <c r="AA42" s="136"/>
      <c r="AB42" s="136"/>
      <c r="AC42" s="136"/>
      <c r="AD42" s="136"/>
      <c r="AE42" s="136"/>
      <c r="AF42" s="136"/>
      <c r="AG42" s="136"/>
      <c r="AH42" s="136"/>
      <c r="AI42" s="136"/>
      <c r="AJ42" s="136"/>
      <c r="AK42" s="136"/>
      <c r="AL42" s="136"/>
      <c r="AM42" s="136"/>
      <c r="AN42" s="136"/>
      <c r="AO42" s="136"/>
      <c r="AP42" s="136"/>
      <c r="AQ42" s="136"/>
      <c r="AR42" s="136"/>
      <c r="AS42" s="136"/>
      <c r="AT42" s="136"/>
      <c r="AU42" s="136"/>
      <c r="AV42" s="136"/>
      <c r="AW42" s="136"/>
      <c r="AX42" s="136"/>
      <c r="AY42" s="136"/>
      <c r="AZ42" s="136"/>
      <c r="BA42" s="136"/>
      <c r="BB42" s="136"/>
      <c r="BC42" s="136"/>
      <c r="BD42" s="136"/>
      <c r="BE42" s="136"/>
      <c r="BF42" s="136"/>
      <c r="BG42" s="136"/>
      <c r="BH42" s="136"/>
      <c r="BI42" s="136"/>
      <c r="BJ42" s="136"/>
      <c r="BK42" s="136"/>
      <c r="BL42" s="136"/>
      <c r="BM42" s="136"/>
      <c r="BN42" s="136"/>
      <c r="BO42" s="136"/>
      <c r="BP42" s="136"/>
      <c r="BQ42" s="136"/>
      <c r="BR42" s="136"/>
      <c r="BS42" s="136"/>
      <c r="BT42" s="136"/>
      <c r="BU42" s="136"/>
      <c r="BV42" s="136"/>
      <c r="BW42" s="136"/>
      <c r="BX42" s="136"/>
      <c r="BY42" s="136"/>
      <c r="BZ42" s="136"/>
      <c r="CA42" s="136"/>
      <c r="CB42" s="136"/>
      <c r="CC42" s="136"/>
      <c r="CD42" s="136"/>
      <c r="CE42" s="136"/>
      <c r="CF42" s="136"/>
      <c r="CG42" s="136"/>
      <c r="CH42" s="136"/>
      <c r="CI42" s="136"/>
      <c r="CJ42" s="136"/>
      <c r="CK42" s="136"/>
      <c r="CL42" s="136"/>
      <c r="CM42" s="136"/>
      <c r="CN42" s="136"/>
      <c r="CO42" s="136"/>
      <c r="CP42" s="136"/>
      <c r="CQ42" s="136"/>
      <c r="CR42" s="136"/>
      <c r="CS42" s="136"/>
      <c r="CT42" s="136"/>
      <c r="CU42" s="136"/>
      <c r="CV42" s="136"/>
      <c r="CW42" s="136"/>
      <c r="CX42" s="136"/>
      <c r="CY42" s="136"/>
      <c r="CZ42" s="136"/>
      <c r="DA42" s="136"/>
      <c r="DB42" s="136"/>
      <c r="DC42" s="136"/>
      <c r="DD42" s="136"/>
      <c r="DE42" s="136"/>
      <c r="DF42" s="136"/>
      <c r="DG42" s="136"/>
    </row>
    <row r="43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51"/>
      <c r="BV43" s="51"/>
      <c r="BW43" s="51"/>
      <c r="BX43" s="51"/>
      <c r="BY43" s="51"/>
      <c r="BZ43" s="51"/>
      <c r="CA43" s="51"/>
      <c r="CB43" s="51"/>
      <c r="CC43" s="51"/>
      <c r="CD43" s="51"/>
      <c r="CE43" s="51"/>
      <c r="CF43" s="51"/>
      <c r="CG43" s="51"/>
      <c r="CH43" s="51"/>
      <c r="CI43" s="51"/>
      <c r="CJ43" s="51"/>
      <c r="CK43" s="51"/>
      <c r="CL43" s="51"/>
      <c r="CM43" s="51"/>
      <c r="CN43" s="51"/>
      <c r="CO43" s="51"/>
      <c r="CP43" s="51"/>
      <c r="CQ43" s="51"/>
      <c r="CR43" s="51"/>
      <c r="CS43" s="51"/>
      <c r="CT43" s="51"/>
      <c r="CU43" s="51"/>
      <c r="CV43" s="51"/>
      <c r="CW43" s="51"/>
      <c r="CX43" s="51"/>
      <c r="CY43" s="51"/>
      <c r="CZ43" s="51"/>
      <c r="DA43" s="51"/>
      <c r="DB43" s="51"/>
      <c r="DC43" s="51"/>
      <c r="DD43" s="51"/>
      <c r="DE43" s="51"/>
      <c r="DF43" s="51"/>
      <c r="DG43" s="51"/>
    </row>
    <row r="44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51"/>
      <c r="BC44" s="51"/>
      <c r="BD44" s="51"/>
      <c r="BE44" s="51"/>
      <c r="BF44" s="51"/>
      <c r="BG44" s="51"/>
      <c r="BH44" s="51"/>
      <c r="BI44" s="51"/>
      <c r="BJ44" s="51"/>
      <c r="BK44" s="51"/>
      <c r="BL44" s="51"/>
      <c r="BM44" s="51"/>
      <c r="BN44" s="51"/>
      <c r="BO44" s="51"/>
      <c r="BP44" s="51"/>
      <c r="BQ44" s="51"/>
      <c r="BR44" s="51"/>
      <c r="BS44" s="51"/>
      <c r="BT44" s="51"/>
      <c r="BU44" s="51"/>
      <c r="BV44" s="51"/>
      <c r="BW44" s="51"/>
      <c r="BX44" s="51"/>
      <c r="BY44" s="51"/>
      <c r="BZ44" s="51"/>
      <c r="CA44" s="51"/>
      <c r="CB44" s="51"/>
      <c r="CC44" s="51"/>
      <c r="CD44" s="51"/>
      <c r="CE44" s="51"/>
      <c r="CF44" s="51"/>
      <c r="CG44" s="51"/>
      <c r="CH44" s="51"/>
      <c r="CI44" s="51"/>
      <c r="CJ44" s="51"/>
      <c r="CK44" s="51"/>
      <c r="CL44" s="51"/>
      <c r="CM44" s="51"/>
      <c r="CN44" s="51"/>
      <c r="CO44" s="51"/>
      <c r="CP44" s="51"/>
      <c r="CQ44" s="51"/>
      <c r="CR44" s="51"/>
      <c r="CS44" s="51"/>
      <c r="CT44" s="51"/>
      <c r="CU44" s="51"/>
      <c r="CV44" s="51"/>
      <c r="CW44" s="51"/>
      <c r="CX44" s="51"/>
      <c r="CY44" s="51"/>
      <c r="CZ44" s="51"/>
      <c r="DA44" s="51"/>
      <c r="DB44" s="51"/>
      <c r="DC44" s="51"/>
      <c r="DD44" s="51"/>
      <c r="DE44" s="51"/>
      <c r="DF44" s="51"/>
      <c r="DG44" s="51"/>
    </row>
    <row r="45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  <c r="BB45" s="51"/>
      <c r="BC45" s="51"/>
      <c r="BD45" s="51"/>
      <c r="BE45" s="51"/>
      <c r="BF45" s="51"/>
      <c r="BG45" s="51"/>
      <c r="BH45" s="51"/>
      <c r="BI45" s="51"/>
      <c r="BJ45" s="51"/>
      <c r="BK45" s="51"/>
      <c r="BL45" s="51"/>
      <c r="BM45" s="51"/>
      <c r="BN45" s="51"/>
      <c r="BO45" s="51"/>
      <c r="BP45" s="51"/>
      <c r="BQ45" s="51"/>
      <c r="BR45" s="51"/>
      <c r="BS45" s="51"/>
      <c r="BT45" s="51"/>
      <c r="BU45" s="51"/>
      <c r="BV45" s="51"/>
      <c r="BW45" s="51"/>
      <c r="BX45" s="51"/>
      <c r="BY45" s="51"/>
      <c r="BZ45" s="51"/>
      <c r="CA45" s="51"/>
      <c r="CB45" s="51"/>
      <c r="CC45" s="51"/>
      <c r="CD45" s="51"/>
      <c r="CE45" s="51"/>
      <c r="CF45" s="51"/>
      <c r="CG45" s="51"/>
      <c r="CH45" s="51"/>
      <c r="CI45" s="51"/>
      <c r="CJ45" s="51"/>
      <c r="CK45" s="51"/>
      <c r="CL45" s="51"/>
      <c r="CM45" s="51"/>
      <c r="CN45" s="51"/>
      <c r="CO45" s="51"/>
      <c r="CP45" s="51"/>
      <c r="CQ45" s="51"/>
      <c r="CR45" s="51"/>
      <c r="CS45" s="51"/>
      <c r="CT45" s="51"/>
      <c r="CU45" s="51"/>
      <c r="CV45" s="51"/>
      <c r="CW45" s="51"/>
      <c r="CX45" s="51"/>
      <c r="CY45" s="51"/>
      <c r="CZ45" s="51"/>
      <c r="DA45" s="51"/>
      <c r="DB45" s="51"/>
      <c r="DC45" s="51"/>
      <c r="DD45" s="51"/>
      <c r="DE45" s="51"/>
      <c r="DF45" s="51"/>
      <c r="DG45" s="51"/>
    </row>
    <row r="46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51"/>
      <c r="BC46" s="51"/>
      <c r="BD46" s="51"/>
      <c r="BE46" s="51"/>
      <c r="BF46" s="51"/>
      <c r="BG46" s="51"/>
      <c r="BH46" s="51"/>
      <c r="BI46" s="51"/>
      <c r="BJ46" s="51"/>
      <c r="BK46" s="51"/>
      <c r="BL46" s="51"/>
      <c r="BM46" s="51"/>
      <c r="BN46" s="51"/>
      <c r="BO46" s="51"/>
      <c r="BP46" s="51"/>
      <c r="BQ46" s="51"/>
      <c r="BR46" s="51"/>
      <c r="BS46" s="51"/>
      <c r="BT46" s="51"/>
      <c r="BU46" s="51"/>
      <c r="BV46" s="51"/>
      <c r="BW46" s="51"/>
      <c r="BX46" s="51"/>
      <c r="BY46" s="51"/>
      <c r="BZ46" s="51"/>
      <c r="CA46" s="51"/>
      <c r="CB46" s="51"/>
      <c r="CC46" s="51"/>
      <c r="CD46" s="51"/>
      <c r="CE46" s="51"/>
      <c r="CF46" s="51"/>
      <c r="CG46" s="51"/>
      <c r="CH46" s="51"/>
      <c r="CI46" s="51"/>
      <c r="CJ46" s="51"/>
      <c r="CK46" s="51"/>
      <c r="CL46" s="51"/>
      <c r="CM46" s="51"/>
      <c r="CN46" s="51"/>
      <c r="CO46" s="51"/>
      <c r="CP46" s="51"/>
      <c r="CQ46" s="51"/>
      <c r="CR46" s="51"/>
      <c r="CS46" s="51"/>
      <c r="CT46" s="51"/>
      <c r="CU46" s="51"/>
      <c r="CV46" s="51"/>
      <c r="CW46" s="51"/>
      <c r="CX46" s="51"/>
      <c r="CY46" s="51"/>
      <c r="CZ46" s="51"/>
      <c r="DA46" s="51"/>
      <c r="DB46" s="51"/>
      <c r="DC46" s="51"/>
      <c r="DD46" s="51"/>
      <c r="DE46" s="51"/>
      <c r="DF46" s="51"/>
      <c r="DG46" s="51"/>
    </row>
    <row r="47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  <c r="BC47" s="51"/>
      <c r="BD47" s="51"/>
      <c r="BE47" s="51"/>
      <c r="BF47" s="51"/>
      <c r="BG47" s="51"/>
      <c r="BH47" s="51"/>
      <c r="BI47" s="51"/>
      <c r="BJ47" s="51"/>
      <c r="BK47" s="51"/>
      <c r="BL47" s="51"/>
      <c r="BM47" s="51"/>
      <c r="BN47" s="51"/>
      <c r="BO47" s="51"/>
      <c r="BP47" s="51"/>
      <c r="BQ47" s="51"/>
      <c r="BR47" s="51"/>
      <c r="BS47" s="51"/>
      <c r="BT47" s="51"/>
      <c r="BU47" s="51"/>
      <c r="BV47" s="51"/>
      <c r="BW47" s="51"/>
      <c r="BX47" s="51"/>
      <c r="BY47" s="51"/>
      <c r="BZ47" s="51"/>
      <c r="CA47" s="51"/>
      <c r="CB47" s="51"/>
      <c r="CC47" s="51"/>
      <c r="CD47" s="51"/>
      <c r="CE47" s="51"/>
      <c r="CF47" s="51"/>
      <c r="CG47" s="51"/>
      <c r="CH47" s="51"/>
      <c r="CI47" s="51"/>
      <c r="CJ47" s="51"/>
      <c r="CK47" s="51"/>
      <c r="CL47" s="51"/>
      <c r="CM47" s="51"/>
      <c r="CN47" s="51"/>
      <c r="CO47" s="51"/>
      <c r="CP47" s="51"/>
      <c r="CQ47" s="51"/>
      <c r="CR47" s="51"/>
      <c r="CS47" s="51"/>
      <c r="CT47" s="51"/>
      <c r="CU47" s="51"/>
      <c r="CV47" s="51"/>
      <c r="CW47" s="51"/>
      <c r="CX47" s="51"/>
      <c r="CY47" s="51"/>
      <c r="CZ47" s="51"/>
      <c r="DA47" s="51"/>
      <c r="DB47" s="51"/>
      <c r="DC47" s="51"/>
      <c r="DD47" s="51"/>
      <c r="DE47" s="51"/>
      <c r="DF47" s="51"/>
      <c r="DG47" s="51"/>
    </row>
    <row r="48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</row>
    <row r="49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</row>
    <row r="50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</row>
    <row r="51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</row>
    <row r="5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</row>
    <row r="53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</row>
    <row r="54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</row>
    <row r="55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</row>
    <row r="56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</row>
    <row r="57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</row>
    <row r="58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</row>
    <row r="59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</row>
    <row r="60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</row>
    <row r="61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</row>
    <row r="6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</row>
    <row r="63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</row>
    <row r="64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</row>
    <row r="65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</row>
    <row r="66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</row>
    <row r="67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</row>
    <row r="68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</row>
    <row r="69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</row>
    <row r="70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</row>
    <row r="71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</row>
    <row r="7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</row>
    <row r="73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</row>
    <row r="74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</row>
    <row r="75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</row>
    <row r="76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</row>
    <row r="77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</row>
    <row r="78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</row>
    <row r="79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</row>
    <row r="80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</row>
    <row r="81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</row>
    <row r="8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</row>
    <row r="83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</row>
    <row r="84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</row>
    <row r="85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</row>
    <row r="86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</row>
    <row r="87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</row>
    <row r="88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</row>
    <row r="89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</row>
    <row r="90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</row>
    <row r="91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</row>
    <row r="9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</row>
    <row r="93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</row>
    <row r="94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</row>
    <row r="9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</row>
    <row r="96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</row>
    <row r="97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</row>
    <row r="98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</row>
    <row r="99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  <c r="DA99" s="51"/>
      <c r="DB99" s="51"/>
      <c r="DC99" s="51"/>
      <c r="DD99" s="51"/>
      <c r="DE99" s="51"/>
      <c r="DF99" s="51"/>
      <c r="DG99" s="51"/>
    </row>
    <row r="100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51"/>
      <c r="CG100" s="51"/>
      <c r="CH100" s="51"/>
      <c r="CI100" s="51"/>
      <c r="CJ100" s="51"/>
      <c r="CK100" s="51"/>
      <c r="CL100" s="51"/>
      <c r="CM100" s="51"/>
      <c r="CN100" s="51"/>
      <c r="CO100" s="51"/>
      <c r="CP100" s="51"/>
      <c r="CQ100" s="51"/>
      <c r="CR100" s="51"/>
      <c r="CS100" s="51"/>
      <c r="CT100" s="51"/>
      <c r="CU100" s="51"/>
      <c r="CV100" s="51"/>
      <c r="CW100" s="51"/>
      <c r="CX100" s="51"/>
      <c r="CY100" s="51"/>
      <c r="CZ100" s="51"/>
      <c r="DA100" s="51"/>
      <c r="DB100" s="51"/>
      <c r="DC100" s="51"/>
      <c r="DD100" s="51"/>
      <c r="DE100" s="51"/>
      <c r="DF100" s="51"/>
      <c r="DG100" s="51"/>
    </row>
    <row r="101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51"/>
      <c r="CK101" s="51"/>
      <c r="CL101" s="51"/>
      <c r="CM101" s="51"/>
      <c r="CN101" s="51"/>
      <c r="CO101" s="51"/>
      <c r="CP101" s="51"/>
      <c r="CQ101" s="51"/>
      <c r="CR101" s="51"/>
      <c r="CS101" s="51"/>
      <c r="CT101" s="51"/>
      <c r="CU101" s="51"/>
      <c r="CV101" s="51"/>
      <c r="CW101" s="51"/>
      <c r="CX101" s="51"/>
      <c r="CY101" s="51"/>
      <c r="CZ101" s="51"/>
      <c r="DA101" s="51"/>
      <c r="DB101" s="51"/>
      <c r="DC101" s="51"/>
      <c r="DD101" s="51"/>
      <c r="DE101" s="51"/>
      <c r="DF101" s="51"/>
      <c r="DG101" s="51"/>
    </row>
    <row r="10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51"/>
      <c r="CA102" s="51"/>
      <c r="CB102" s="51"/>
      <c r="CC102" s="51"/>
      <c r="CD102" s="51"/>
      <c r="CE102" s="51"/>
      <c r="CF102" s="51"/>
      <c r="CG102" s="51"/>
      <c r="CH102" s="51"/>
      <c r="CI102" s="51"/>
      <c r="CJ102" s="51"/>
      <c r="CK102" s="51"/>
      <c r="CL102" s="51"/>
      <c r="CM102" s="51"/>
      <c r="CN102" s="51"/>
      <c r="CO102" s="51"/>
      <c r="CP102" s="51"/>
      <c r="CQ102" s="51"/>
      <c r="CR102" s="51"/>
      <c r="CS102" s="51"/>
      <c r="CT102" s="51"/>
      <c r="CU102" s="51"/>
      <c r="CV102" s="51"/>
      <c r="CW102" s="51"/>
      <c r="CX102" s="51"/>
      <c r="CY102" s="51"/>
      <c r="CZ102" s="51"/>
      <c r="DA102" s="51"/>
      <c r="DB102" s="51"/>
      <c r="DC102" s="51"/>
      <c r="DD102" s="51"/>
      <c r="DE102" s="51"/>
      <c r="DF102" s="51"/>
      <c r="DG102" s="51"/>
    </row>
    <row r="103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  <c r="CS103" s="51"/>
      <c r="CT103" s="51"/>
      <c r="CU103" s="51"/>
      <c r="CV103" s="51"/>
      <c r="CW103" s="51"/>
      <c r="CX103" s="51"/>
      <c r="CY103" s="51"/>
      <c r="CZ103" s="51"/>
      <c r="DA103" s="51"/>
      <c r="DB103" s="51"/>
      <c r="DC103" s="51"/>
      <c r="DD103" s="51"/>
      <c r="DE103" s="51"/>
      <c r="DF103" s="51"/>
      <c r="DG103" s="51"/>
    </row>
    <row r="104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  <c r="BR104" s="51"/>
      <c r="BS104" s="51"/>
      <c r="BT104" s="51"/>
      <c r="BU104" s="51"/>
      <c r="BV104" s="51"/>
      <c r="BW104" s="51"/>
      <c r="BX104" s="51"/>
      <c r="BY104" s="51"/>
      <c r="BZ104" s="51"/>
      <c r="CA104" s="51"/>
      <c r="CB104" s="51"/>
      <c r="CC104" s="51"/>
      <c r="CD104" s="51"/>
      <c r="CE104" s="51"/>
      <c r="CF104" s="51"/>
      <c r="CG104" s="51"/>
      <c r="CH104" s="51"/>
      <c r="CI104" s="51"/>
      <c r="CJ104" s="51"/>
      <c r="CK104" s="51"/>
      <c r="CL104" s="51"/>
      <c r="CM104" s="51"/>
      <c r="CN104" s="51"/>
      <c r="CO104" s="51"/>
      <c r="CP104" s="51"/>
      <c r="CQ104" s="51"/>
      <c r="CR104" s="51"/>
      <c r="CS104" s="51"/>
      <c r="CT104" s="51"/>
      <c r="CU104" s="51"/>
      <c r="CV104" s="51"/>
      <c r="CW104" s="51"/>
      <c r="CX104" s="51"/>
      <c r="CY104" s="51"/>
      <c r="CZ104" s="51"/>
      <c r="DA104" s="51"/>
      <c r="DB104" s="51"/>
      <c r="DC104" s="51"/>
      <c r="DD104" s="51"/>
      <c r="DE104" s="51"/>
      <c r="DF104" s="51"/>
      <c r="DG104" s="51"/>
    </row>
    <row r="10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  <c r="BR105" s="51"/>
      <c r="BS105" s="51"/>
      <c r="BT105" s="5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51"/>
      <c r="CG105" s="51"/>
      <c r="CH105" s="51"/>
      <c r="CI105" s="51"/>
      <c r="CJ105" s="51"/>
      <c r="CK105" s="51"/>
      <c r="CL105" s="51"/>
      <c r="CM105" s="51"/>
      <c r="CN105" s="51"/>
      <c r="CO105" s="51"/>
      <c r="CP105" s="51"/>
      <c r="CQ105" s="51"/>
      <c r="CR105" s="51"/>
      <c r="CS105" s="51"/>
      <c r="CT105" s="51"/>
      <c r="CU105" s="51"/>
      <c r="CV105" s="51"/>
      <c r="CW105" s="51"/>
      <c r="CX105" s="51"/>
      <c r="CY105" s="51"/>
      <c r="CZ105" s="51"/>
      <c r="DA105" s="51"/>
      <c r="DB105" s="51"/>
      <c r="DC105" s="51"/>
      <c r="DD105" s="51"/>
      <c r="DE105" s="51"/>
      <c r="DF105" s="51"/>
      <c r="DG105" s="51"/>
    </row>
    <row r="106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51"/>
      <c r="CD106" s="51"/>
      <c r="CE106" s="51"/>
      <c r="CF106" s="51"/>
      <c r="CG106" s="51"/>
      <c r="CH106" s="51"/>
      <c r="CI106" s="51"/>
      <c r="CJ106" s="51"/>
      <c r="CK106" s="51"/>
      <c r="CL106" s="51"/>
      <c r="CM106" s="51"/>
      <c r="CN106" s="51"/>
      <c r="CO106" s="51"/>
      <c r="CP106" s="51"/>
      <c r="CQ106" s="51"/>
      <c r="CR106" s="51"/>
      <c r="CS106" s="51"/>
      <c r="CT106" s="51"/>
      <c r="CU106" s="51"/>
      <c r="CV106" s="51"/>
      <c r="CW106" s="51"/>
      <c r="CX106" s="51"/>
      <c r="CY106" s="51"/>
      <c r="CZ106" s="51"/>
      <c r="DA106" s="51"/>
      <c r="DB106" s="51"/>
      <c r="DC106" s="51"/>
      <c r="DD106" s="51"/>
      <c r="DE106" s="51"/>
      <c r="DF106" s="51"/>
      <c r="DG106" s="51"/>
    </row>
    <row r="107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51"/>
      <c r="BT107" s="51"/>
      <c r="BU107" s="51"/>
      <c r="BV107" s="51"/>
      <c r="BW107" s="51"/>
      <c r="BX107" s="51"/>
      <c r="BY107" s="51"/>
      <c r="BZ107" s="51"/>
      <c r="CA107" s="51"/>
      <c r="CB107" s="51"/>
      <c r="CC107" s="51"/>
      <c r="CD107" s="51"/>
      <c r="CE107" s="51"/>
      <c r="CF107" s="51"/>
      <c r="CG107" s="51"/>
      <c r="CH107" s="51"/>
      <c r="CI107" s="51"/>
      <c r="CJ107" s="51"/>
      <c r="CK107" s="51"/>
      <c r="CL107" s="51"/>
      <c r="CM107" s="51"/>
      <c r="CN107" s="51"/>
      <c r="CO107" s="51"/>
      <c r="CP107" s="51"/>
      <c r="CQ107" s="51"/>
      <c r="CR107" s="51"/>
      <c r="CS107" s="51"/>
      <c r="CT107" s="51"/>
      <c r="CU107" s="51"/>
      <c r="CV107" s="51"/>
      <c r="CW107" s="51"/>
      <c r="CX107" s="51"/>
      <c r="CY107" s="51"/>
      <c r="CZ107" s="51"/>
      <c r="DA107" s="51"/>
      <c r="DB107" s="51"/>
      <c r="DC107" s="51"/>
      <c r="DD107" s="51"/>
      <c r="DE107" s="51"/>
      <c r="DF107" s="51"/>
      <c r="DG107" s="51"/>
    </row>
    <row r="108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  <c r="BR108" s="51"/>
      <c r="BS108" s="51"/>
      <c r="BT108" s="51"/>
      <c r="BU108" s="51"/>
      <c r="BV108" s="51"/>
      <c r="BW108" s="51"/>
      <c r="BX108" s="51"/>
      <c r="BY108" s="51"/>
      <c r="BZ108" s="51"/>
      <c r="CA108" s="51"/>
      <c r="CB108" s="51"/>
      <c r="CC108" s="51"/>
      <c r="CD108" s="51"/>
      <c r="CE108" s="51"/>
      <c r="CF108" s="51"/>
      <c r="CG108" s="51"/>
      <c r="CH108" s="51"/>
      <c r="CI108" s="51"/>
      <c r="CJ108" s="51"/>
      <c r="CK108" s="51"/>
      <c r="CL108" s="51"/>
      <c r="CM108" s="51"/>
      <c r="CN108" s="51"/>
      <c r="CO108" s="51"/>
      <c r="CP108" s="51"/>
      <c r="CQ108" s="51"/>
      <c r="CR108" s="51"/>
      <c r="CS108" s="51"/>
      <c r="CT108" s="51"/>
      <c r="CU108" s="51"/>
      <c r="CV108" s="51"/>
      <c r="CW108" s="51"/>
      <c r="CX108" s="51"/>
      <c r="CY108" s="51"/>
      <c r="CZ108" s="51"/>
      <c r="DA108" s="51"/>
      <c r="DB108" s="51"/>
      <c r="DC108" s="51"/>
      <c r="DD108" s="51"/>
      <c r="DE108" s="51"/>
      <c r="DF108" s="51"/>
      <c r="DG108" s="51"/>
    </row>
    <row r="109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51"/>
      <c r="CG109" s="51"/>
      <c r="CH109" s="51"/>
      <c r="CI109" s="51"/>
      <c r="CJ109" s="51"/>
      <c r="CK109" s="51"/>
      <c r="CL109" s="51"/>
      <c r="CM109" s="51"/>
      <c r="CN109" s="51"/>
      <c r="CO109" s="51"/>
      <c r="CP109" s="51"/>
      <c r="CQ109" s="51"/>
      <c r="CR109" s="51"/>
      <c r="CS109" s="51"/>
      <c r="CT109" s="51"/>
      <c r="CU109" s="51"/>
      <c r="CV109" s="51"/>
      <c r="CW109" s="51"/>
      <c r="CX109" s="51"/>
      <c r="CY109" s="51"/>
      <c r="CZ109" s="51"/>
      <c r="DA109" s="51"/>
      <c r="DB109" s="51"/>
      <c r="DC109" s="51"/>
      <c r="DD109" s="51"/>
      <c r="DE109" s="51"/>
      <c r="DF109" s="51"/>
      <c r="DG109" s="51"/>
    </row>
    <row r="110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  <c r="DA110" s="51"/>
      <c r="DB110" s="51"/>
      <c r="DC110" s="51"/>
      <c r="DD110" s="51"/>
      <c r="DE110" s="51"/>
      <c r="DF110" s="51"/>
      <c r="DG110" s="51"/>
    </row>
    <row r="111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  <c r="BR111" s="51"/>
      <c r="BS111" s="51"/>
      <c r="BT111" s="51"/>
      <c r="BU111" s="51"/>
      <c r="BV111" s="51"/>
      <c r="BW111" s="51"/>
      <c r="BX111" s="51"/>
      <c r="BY111" s="51"/>
      <c r="BZ111" s="51"/>
      <c r="CA111" s="51"/>
      <c r="CB111" s="51"/>
      <c r="CC111" s="51"/>
      <c r="CD111" s="51"/>
      <c r="CE111" s="51"/>
      <c r="CF111" s="51"/>
      <c r="CG111" s="51"/>
      <c r="CH111" s="51"/>
      <c r="CI111" s="51"/>
      <c r="CJ111" s="51"/>
      <c r="CK111" s="51"/>
      <c r="CL111" s="51"/>
      <c r="CM111" s="51"/>
      <c r="CN111" s="51"/>
      <c r="CO111" s="51"/>
      <c r="CP111" s="51"/>
      <c r="CQ111" s="51"/>
      <c r="CR111" s="51"/>
      <c r="CS111" s="51"/>
      <c r="CT111" s="51"/>
      <c r="CU111" s="51"/>
      <c r="CV111" s="51"/>
      <c r="CW111" s="51"/>
      <c r="CX111" s="51"/>
      <c r="CY111" s="51"/>
      <c r="CZ111" s="51"/>
      <c r="DA111" s="51"/>
      <c r="DB111" s="51"/>
      <c r="DC111" s="51"/>
      <c r="DD111" s="51"/>
      <c r="DE111" s="51"/>
      <c r="DF111" s="51"/>
      <c r="DG111" s="51"/>
    </row>
    <row r="11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  <c r="CE112" s="51"/>
      <c r="CF112" s="51"/>
      <c r="CG112" s="51"/>
      <c r="CH112" s="51"/>
      <c r="CI112" s="51"/>
      <c r="CJ112" s="51"/>
      <c r="CK112" s="51"/>
      <c r="CL112" s="51"/>
      <c r="CM112" s="51"/>
      <c r="CN112" s="51"/>
      <c r="CO112" s="51"/>
      <c r="CP112" s="51"/>
      <c r="CQ112" s="51"/>
      <c r="CR112" s="51"/>
      <c r="CS112" s="51"/>
      <c r="CT112" s="51"/>
      <c r="CU112" s="51"/>
      <c r="CV112" s="51"/>
      <c r="CW112" s="51"/>
      <c r="CX112" s="51"/>
      <c r="CY112" s="51"/>
      <c r="CZ112" s="51"/>
      <c r="DA112" s="51"/>
      <c r="DB112" s="51"/>
      <c r="DC112" s="51"/>
      <c r="DD112" s="51"/>
      <c r="DE112" s="51"/>
      <c r="DF112" s="51"/>
      <c r="DG112" s="51"/>
    </row>
    <row r="113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  <c r="BR113" s="51"/>
      <c r="BS113" s="51"/>
      <c r="BT113" s="5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51"/>
      <c r="CG113" s="51"/>
      <c r="CH113" s="51"/>
      <c r="CI113" s="51"/>
      <c r="CJ113" s="51"/>
      <c r="CK113" s="51"/>
      <c r="CL113" s="51"/>
      <c r="CM113" s="51"/>
      <c r="CN113" s="51"/>
      <c r="CO113" s="51"/>
      <c r="CP113" s="51"/>
      <c r="CQ113" s="51"/>
      <c r="CR113" s="51"/>
      <c r="CS113" s="51"/>
      <c r="CT113" s="51"/>
      <c r="CU113" s="51"/>
      <c r="CV113" s="51"/>
      <c r="CW113" s="51"/>
      <c r="CX113" s="51"/>
      <c r="CY113" s="51"/>
      <c r="CZ113" s="51"/>
      <c r="DA113" s="51"/>
      <c r="DB113" s="51"/>
      <c r="DC113" s="51"/>
      <c r="DD113" s="51"/>
      <c r="DE113" s="51"/>
      <c r="DF113" s="51"/>
      <c r="DG113" s="51"/>
    </row>
    <row r="114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  <c r="BR114" s="51"/>
      <c r="BS114" s="51"/>
      <c r="BT114" s="51"/>
      <c r="BU114" s="51"/>
      <c r="BV114" s="51"/>
      <c r="BW114" s="51"/>
      <c r="BX114" s="51"/>
      <c r="BY114" s="51"/>
      <c r="BZ114" s="51"/>
      <c r="CA114" s="51"/>
      <c r="CB114" s="51"/>
      <c r="CC114" s="51"/>
      <c r="CD114" s="51"/>
      <c r="CE114" s="51"/>
      <c r="CF114" s="51"/>
      <c r="CG114" s="51"/>
      <c r="CH114" s="51"/>
      <c r="CI114" s="51"/>
      <c r="CJ114" s="51"/>
      <c r="CK114" s="51"/>
      <c r="CL114" s="51"/>
      <c r="CM114" s="51"/>
      <c r="CN114" s="51"/>
      <c r="CO114" s="51"/>
      <c r="CP114" s="51"/>
      <c r="CQ114" s="51"/>
      <c r="CR114" s="51"/>
      <c r="CS114" s="51"/>
      <c r="CT114" s="51"/>
      <c r="CU114" s="51"/>
      <c r="CV114" s="51"/>
      <c r="CW114" s="51"/>
      <c r="CX114" s="51"/>
      <c r="CY114" s="51"/>
      <c r="CZ114" s="51"/>
      <c r="DA114" s="51"/>
      <c r="DB114" s="51"/>
      <c r="DC114" s="51"/>
      <c r="DD114" s="51"/>
      <c r="DE114" s="51"/>
      <c r="DF114" s="51"/>
      <c r="DG114" s="51"/>
    </row>
    <row r="115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  <c r="BR115" s="51"/>
      <c r="BS115" s="51"/>
      <c r="BT115" s="51"/>
      <c r="BU115" s="51"/>
      <c r="BV115" s="51"/>
      <c r="BW115" s="51"/>
      <c r="BX115" s="51"/>
      <c r="BY115" s="51"/>
      <c r="BZ115" s="51"/>
      <c r="CA115" s="51"/>
      <c r="CB115" s="51"/>
      <c r="CC115" s="51"/>
      <c r="CD115" s="51"/>
      <c r="CE115" s="51"/>
      <c r="CF115" s="51"/>
      <c r="CG115" s="51"/>
      <c r="CH115" s="51"/>
      <c r="CI115" s="51"/>
      <c r="CJ115" s="51"/>
      <c r="CK115" s="51"/>
      <c r="CL115" s="51"/>
      <c r="CM115" s="51"/>
      <c r="CN115" s="51"/>
      <c r="CO115" s="51"/>
      <c r="CP115" s="51"/>
      <c r="CQ115" s="51"/>
      <c r="CR115" s="51"/>
      <c r="CS115" s="51"/>
      <c r="CT115" s="51"/>
      <c r="CU115" s="51"/>
      <c r="CV115" s="51"/>
      <c r="CW115" s="51"/>
      <c r="CX115" s="51"/>
      <c r="CY115" s="51"/>
      <c r="CZ115" s="51"/>
      <c r="DA115" s="51"/>
      <c r="DB115" s="51"/>
      <c r="DC115" s="51"/>
      <c r="DD115" s="51"/>
      <c r="DE115" s="51"/>
      <c r="DF115" s="51"/>
      <c r="DG115" s="51"/>
    </row>
    <row r="116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O116" s="51"/>
      <c r="BP116" s="51"/>
      <c r="BQ116" s="51"/>
      <c r="BR116" s="51"/>
      <c r="BS116" s="51"/>
      <c r="BT116" s="51"/>
      <c r="BU116" s="51"/>
      <c r="BV116" s="51"/>
      <c r="BW116" s="51"/>
      <c r="BX116" s="51"/>
      <c r="BY116" s="51"/>
      <c r="BZ116" s="51"/>
      <c r="CA116" s="51"/>
      <c r="CB116" s="51"/>
      <c r="CC116" s="51"/>
      <c r="CD116" s="51"/>
      <c r="CE116" s="51"/>
      <c r="CF116" s="51"/>
      <c r="CG116" s="51"/>
      <c r="CH116" s="51"/>
      <c r="CI116" s="51"/>
      <c r="CJ116" s="51"/>
      <c r="CK116" s="51"/>
      <c r="CL116" s="51"/>
      <c r="CM116" s="51"/>
      <c r="CN116" s="51"/>
      <c r="CO116" s="51"/>
      <c r="CP116" s="51"/>
      <c r="CQ116" s="51"/>
      <c r="CR116" s="51"/>
      <c r="CS116" s="51"/>
      <c r="CT116" s="51"/>
      <c r="CU116" s="51"/>
      <c r="CV116" s="51"/>
      <c r="CW116" s="51"/>
      <c r="CX116" s="51"/>
      <c r="CY116" s="51"/>
      <c r="CZ116" s="51"/>
      <c r="DA116" s="51"/>
      <c r="DB116" s="51"/>
      <c r="DC116" s="51"/>
      <c r="DD116" s="51"/>
      <c r="DE116" s="51"/>
      <c r="DF116" s="51"/>
      <c r="DG116" s="51"/>
    </row>
    <row r="117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  <c r="BR117" s="51"/>
      <c r="BS117" s="51"/>
      <c r="BT117" s="5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1"/>
      <c r="CE117" s="51"/>
      <c r="CF117" s="51"/>
      <c r="CG117" s="51"/>
      <c r="CH117" s="51"/>
      <c r="CI117" s="51"/>
      <c r="CJ117" s="51"/>
      <c r="CK117" s="51"/>
      <c r="CL117" s="51"/>
      <c r="CM117" s="51"/>
      <c r="CN117" s="51"/>
      <c r="CO117" s="51"/>
      <c r="CP117" s="51"/>
      <c r="CQ117" s="51"/>
      <c r="CR117" s="51"/>
      <c r="CS117" s="51"/>
      <c r="CT117" s="51"/>
      <c r="CU117" s="51"/>
      <c r="CV117" s="51"/>
      <c r="CW117" s="51"/>
      <c r="CX117" s="51"/>
      <c r="CY117" s="51"/>
      <c r="CZ117" s="51"/>
      <c r="DA117" s="51"/>
      <c r="DB117" s="51"/>
      <c r="DC117" s="51"/>
      <c r="DD117" s="51"/>
      <c r="DE117" s="51"/>
      <c r="DF117" s="51"/>
      <c r="DG117" s="51"/>
    </row>
    <row r="118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  <c r="BN118" s="51"/>
      <c r="BO118" s="51"/>
      <c r="BP118" s="51"/>
      <c r="BQ118" s="51"/>
      <c r="BR118" s="51"/>
      <c r="BS118" s="51"/>
      <c r="BT118" s="51"/>
      <c r="BU118" s="51"/>
      <c r="BV118" s="51"/>
      <c r="BW118" s="51"/>
      <c r="BX118" s="51"/>
      <c r="BY118" s="51"/>
      <c r="BZ118" s="51"/>
      <c r="CA118" s="51"/>
      <c r="CB118" s="51"/>
      <c r="CC118" s="51"/>
      <c r="CD118" s="51"/>
      <c r="CE118" s="51"/>
      <c r="CF118" s="51"/>
      <c r="CG118" s="51"/>
      <c r="CH118" s="51"/>
      <c r="CI118" s="51"/>
      <c r="CJ118" s="51"/>
      <c r="CK118" s="51"/>
      <c r="CL118" s="51"/>
      <c r="CM118" s="51"/>
      <c r="CN118" s="51"/>
      <c r="CO118" s="51"/>
      <c r="CP118" s="51"/>
      <c r="CQ118" s="51"/>
      <c r="CR118" s="51"/>
      <c r="CS118" s="51"/>
      <c r="CT118" s="51"/>
      <c r="CU118" s="51"/>
      <c r="CV118" s="51"/>
      <c r="CW118" s="51"/>
      <c r="CX118" s="51"/>
      <c r="CY118" s="51"/>
      <c r="CZ118" s="51"/>
      <c r="DA118" s="51"/>
      <c r="DB118" s="51"/>
      <c r="DC118" s="51"/>
      <c r="DD118" s="51"/>
      <c r="DE118" s="51"/>
      <c r="DF118" s="51"/>
      <c r="DG118" s="51"/>
    </row>
    <row r="119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  <c r="BN119" s="51"/>
      <c r="BO119" s="51"/>
      <c r="BP119" s="51"/>
      <c r="BQ119" s="51"/>
      <c r="BR119" s="51"/>
      <c r="BS119" s="51"/>
      <c r="BT119" s="51"/>
      <c r="BU119" s="51"/>
      <c r="BV119" s="51"/>
      <c r="BW119" s="51"/>
      <c r="BX119" s="51"/>
      <c r="BY119" s="51"/>
      <c r="BZ119" s="51"/>
      <c r="CA119" s="51"/>
      <c r="CB119" s="51"/>
      <c r="CC119" s="51"/>
      <c r="CD119" s="51"/>
      <c r="CE119" s="51"/>
      <c r="CF119" s="51"/>
      <c r="CG119" s="51"/>
      <c r="CH119" s="51"/>
      <c r="CI119" s="51"/>
      <c r="CJ119" s="51"/>
      <c r="CK119" s="51"/>
      <c r="CL119" s="51"/>
      <c r="CM119" s="51"/>
      <c r="CN119" s="51"/>
      <c r="CO119" s="51"/>
      <c r="CP119" s="51"/>
      <c r="CQ119" s="51"/>
      <c r="CR119" s="51"/>
      <c r="CS119" s="51"/>
      <c r="CT119" s="51"/>
      <c r="CU119" s="51"/>
      <c r="CV119" s="51"/>
      <c r="CW119" s="51"/>
      <c r="CX119" s="51"/>
      <c r="CY119" s="51"/>
      <c r="CZ119" s="51"/>
      <c r="DA119" s="51"/>
      <c r="DB119" s="51"/>
      <c r="DC119" s="51"/>
      <c r="DD119" s="51"/>
      <c r="DE119" s="51"/>
      <c r="DF119" s="51"/>
      <c r="DG119" s="51"/>
    </row>
    <row r="120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51"/>
      <c r="BT120" s="51"/>
      <c r="BU120" s="51"/>
      <c r="BV120" s="51"/>
      <c r="BW120" s="51"/>
      <c r="BX120" s="51"/>
      <c r="BY120" s="51"/>
      <c r="BZ120" s="51"/>
      <c r="CA120" s="51"/>
      <c r="CB120" s="51"/>
      <c r="CC120" s="51"/>
      <c r="CD120" s="51"/>
      <c r="CE120" s="51"/>
      <c r="CF120" s="51"/>
      <c r="CG120" s="51"/>
      <c r="CH120" s="51"/>
      <c r="CI120" s="51"/>
      <c r="CJ120" s="51"/>
      <c r="CK120" s="51"/>
      <c r="CL120" s="51"/>
      <c r="CM120" s="51"/>
      <c r="CN120" s="51"/>
      <c r="CO120" s="51"/>
      <c r="CP120" s="51"/>
      <c r="CQ120" s="51"/>
      <c r="CR120" s="51"/>
      <c r="CS120" s="51"/>
      <c r="CT120" s="51"/>
      <c r="CU120" s="51"/>
      <c r="CV120" s="51"/>
      <c r="CW120" s="51"/>
      <c r="CX120" s="51"/>
      <c r="CY120" s="51"/>
      <c r="CZ120" s="51"/>
      <c r="DA120" s="51"/>
      <c r="DB120" s="51"/>
      <c r="DC120" s="51"/>
      <c r="DD120" s="51"/>
      <c r="DE120" s="51"/>
      <c r="DF120" s="51"/>
      <c r="DG120" s="51"/>
    </row>
    <row r="121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51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51"/>
      <c r="CI121" s="51"/>
      <c r="CJ121" s="51"/>
      <c r="CK121" s="51"/>
      <c r="CL121" s="51"/>
      <c r="CM121" s="51"/>
      <c r="CN121" s="51"/>
      <c r="CO121" s="51"/>
      <c r="CP121" s="51"/>
      <c r="CQ121" s="51"/>
      <c r="CR121" s="51"/>
      <c r="CS121" s="51"/>
      <c r="CT121" s="51"/>
      <c r="CU121" s="51"/>
      <c r="CV121" s="51"/>
      <c r="CW121" s="51"/>
      <c r="CX121" s="51"/>
      <c r="CY121" s="51"/>
      <c r="CZ121" s="51"/>
      <c r="DA121" s="51"/>
      <c r="DB121" s="51"/>
      <c r="DC121" s="51"/>
      <c r="DD121" s="51"/>
      <c r="DE121" s="51"/>
      <c r="DF121" s="51"/>
      <c r="DG121" s="51"/>
    </row>
    <row r="12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  <c r="BN122" s="51"/>
      <c r="BO122" s="51"/>
      <c r="BP122" s="51"/>
      <c r="BQ122" s="51"/>
      <c r="BR122" s="51"/>
      <c r="BS122" s="51"/>
      <c r="BT122" s="51"/>
      <c r="BU122" s="51"/>
      <c r="BV122" s="51"/>
      <c r="BW122" s="51"/>
      <c r="BX122" s="51"/>
      <c r="BY122" s="51"/>
      <c r="BZ122" s="51"/>
      <c r="CA122" s="51"/>
      <c r="CB122" s="51"/>
      <c r="CC122" s="51"/>
      <c r="CD122" s="51"/>
      <c r="CE122" s="51"/>
      <c r="CF122" s="51"/>
      <c r="CG122" s="51"/>
      <c r="CH122" s="51"/>
      <c r="CI122" s="51"/>
      <c r="CJ122" s="51"/>
      <c r="CK122" s="51"/>
      <c r="CL122" s="51"/>
      <c r="CM122" s="51"/>
      <c r="CN122" s="51"/>
      <c r="CO122" s="51"/>
      <c r="CP122" s="51"/>
      <c r="CQ122" s="51"/>
      <c r="CR122" s="51"/>
      <c r="CS122" s="51"/>
      <c r="CT122" s="51"/>
      <c r="CU122" s="51"/>
      <c r="CV122" s="51"/>
      <c r="CW122" s="51"/>
      <c r="CX122" s="51"/>
      <c r="CY122" s="51"/>
      <c r="CZ122" s="51"/>
      <c r="DA122" s="51"/>
      <c r="DB122" s="51"/>
      <c r="DC122" s="51"/>
      <c r="DD122" s="51"/>
      <c r="DE122" s="51"/>
      <c r="DF122" s="51"/>
      <c r="DG122" s="51"/>
    </row>
    <row r="123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51"/>
      <c r="CK123" s="51"/>
      <c r="CL123" s="51"/>
      <c r="CM123" s="51"/>
      <c r="CN123" s="51"/>
      <c r="CO123" s="51"/>
      <c r="CP123" s="51"/>
      <c r="CQ123" s="51"/>
      <c r="CR123" s="51"/>
      <c r="CS123" s="51"/>
      <c r="CT123" s="51"/>
      <c r="CU123" s="51"/>
      <c r="CV123" s="51"/>
      <c r="CW123" s="51"/>
      <c r="CX123" s="51"/>
      <c r="CY123" s="51"/>
      <c r="CZ123" s="51"/>
      <c r="DA123" s="51"/>
      <c r="DB123" s="51"/>
      <c r="DC123" s="51"/>
      <c r="DD123" s="51"/>
      <c r="DE123" s="51"/>
      <c r="DF123" s="51"/>
      <c r="DG123" s="51"/>
    </row>
    <row r="124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  <c r="BP124" s="51"/>
      <c r="BQ124" s="51"/>
      <c r="BR124" s="51"/>
      <c r="BS124" s="51"/>
      <c r="BT124" s="51"/>
      <c r="BU124" s="51"/>
      <c r="BV124" s="51"/>
      <c r="BW124" s="51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51"/>
      <c r="CK124" s="51"/>
      <c r="CL124" s="51"/>
      <c r="CM124" s="51"/>
      <c r="CN124" s="51"/>
      <c r="CO124" s="51"/>
      <c r="CP124" s="51"/>
      <c r="CQ124" s="51"/>
      <c r="CR124" s="51"/>
      <c r="CS124" s="51"/>
      <c r="CT124" s="51"/>
      <c r="CU124" s="51"/>
      <c r="CV124" s="51"/>
      <c r="CW124" s="51"/>
      <c r="CX124" s="51"/>
      <c r="CY124" s="51"/>
      <c r="CZ124" s="51"/>
      <c r="DA124" s="51"/>
      <c r="DB124" s="51"/>
      <c r="DC124" s="51"/>
      <c r="DD124" s="51"/>
      <c r="DE124" s="51"/>
      <c r="DF124" s="51"/>
      <c r="DG124" s="51"/>
    </row>
    <row r="125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  <c r="BN125" s="51"/>
      <c r="BO125" s="51"/>
      <c r="BP125" s="51"/>
      <c r="BQ125" s="51"/>
      <c r="BR125" s="51"/>
      <c r="BS125" s="51"/>
      <c r="BT125" s="5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51"/>
      <c r="CG125" s="51"/>
      <c r="CH125" s="51"/>
      <c r="CI125" s="51"/>
      <c r="CJ125" s="51"/>
      <c r="CK125" s="51"/>
      <c r="CL125" s="51"/>
      <c r="CM125" s="51"/>
      <c r="CN125" s="51"/>
      <c r="CO125" s="51"/>
      <c r="CP125" s="51"/>
      <c r="CQ125" s="51"/>
      <c r="CR125" s="51"/>
      <c r="CS125" s="51"/>
      <c r="CT125" s="51"/>
      <c r="CU125" s="51"/>
      <c r="CV125" s="51"/>
      <c r="CW125" s="51"/>
      <c r="CX125" s="51"/>
      <c r="CY125" s="51"/>
      <c r="CZ125" s="51"/>
      <c r="DA125" s="51"/>
      <c r="DB125" s="51"/>
      <c r="DC125" s="51"/>
      <c r="DD125" s="51"/>
      <c r="DE125" s="51"/>
      <c r="DF125" s="51"/>
      <c r="DG125" s="51"/>
    </row>
    <row r="126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  <c r="BN126" s="51"/>
      <c r="BO126" s="51"/>
      <c r="BP126" s="51"/>
      <c r="BQ126" s="51"/>
      <c r="BR126" s="51"/>
      <c r="BS126" s="51"/>
      <c r="BT126" s="51"/>
      <c r="BU126" s="51"/>
      <c r="BV126" s="51"/>
      <c r="BW126" s="51"/>
      <c r="BX126" s="51"/>
      <c r="BY126" s="51"/>
      <c r="BZ126" s="51"/>
      <c r="CA126" s="51"/>
      <c r="CB126" s="51"/>
      <c r="CC126" s="51"/>
      <c r="CD126" s="51"/>
      <c r="CE126" s="51"/>
      <c r="CF126" s="51"/>
      <c r="CG126" s="51"/>
      <c r="CH126" s="51"/>
      <c r="CI126" s="51"/>
      <c r="CJ126" s="51"/>
      <c r="CK126" s="51"/>
      <c r="CL126" s="51"/>
      <c r="CM126" s="51"/>
      <c r="CN126" s="51"/>
      <c r="CO126" s="51"/>
      <c r="CP126" s="51"/>
      <c r="CQ126" s="51"/>
      <c r="CR126" s="51"/>
      <c r="CS126" s="51"/>
      <c r="CT126" s="51"/>
      <c r="CU126" s="51"/>
      <c r="CV126" s="51"/>
      <c r="CW126" s="51"/>
      <c r="CX126" s="51"/>
      <c r="CY126" s="51"/>
      <c r="CZ126" s="51"/>
      <c r="DA126" s="51"/>
      <c r="DB126" s="51"/>
      <c r="DC126" s="51"/>
      <c r="DD126" s="51"/>
      <c r="DE126" s="51"/>
      <c r="DF126" s="51"/>
      <c r="DG126" s="51"/>
    </row>
    <row r="127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  <c r="CD127" s="51"/>
      <c r="CE127" s="51"/>
      <c r="CF127" s="51"/>
      <c r="CG127" s="51"/>
      <c r="CH127" s="51"/>
      <c r="CI127" s="51"/>
      <c r="CJ127" s="51"/>
      <c r="CK127" s="51"/>
      <c r="CL127" s="51"/>
      <c r="CM127" s="51"/>
      <c r="CN127" s="51"/>
      <c r="CO127" s="51"/>
      <c r="CP127" s="51"/>
      <c r="CQ127" s="51"/>
      <c r="CR127" s="51"/>
      <c r="CS127" s="51"/>
      <c r="CT127" s="51"/>
      <c r="CU127" s="51"/>
      <c r="CV127" s="51"/>
      <c r="CW127" s="51"/>
      <c r="CX127" s="51"/>
      <c r="CY127" s="51"/>
      <c r="CZ127" s="51"/>
      <c r="DA127" s="51"/>
      <c r="DB127" s="51"/>
      <c r="DC127" s="51"/>
      <c r="DD127" s="51"/>
      <c r="DE127" s="51"/>
      <c r="DF127" s="51"/>
      <c r="DG127" s="51"/>
    </row>
    <row r="128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/>
      <c r="CX128" s="51"/>
      <c r="CY128" s="51"/>
      <c r="CZ128" s="51"/>
      <c r="DA128" s="51"/>
      <c r="DB128" s="51"/>
      <c r="DC128" s="51"/>
      <c r="DD128" s="51"/>
      <c r="DE128" s="51"/>
      <c r="DF128" s="51"/>
      <c r="DG128" s="51"/>
    </row>
    <row r="129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</row>
    <row r="130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</row>
    <row r="131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</row>
    <row r="13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</row>
    <row r="133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51"/>
      <c r="CG133" s="51"/>
      <c r="CH133" s="51"/>
      <c r="CI133" s="51"/>
      <c r="CJ133" s="51"/>
      <c r="CK133" s="51"/>
      <c r="CL133" s="51"/>
      <c r="CM133" s="51"/>
      <c r="CN133" s="51"/>
      <c r="CO133" s="51"/>
      <c r="CP133" s="51"/>
      <c r="CQ133" s="51"/>
      <c r="CR133" s="51"/>
      <c r="CS133" s="51"/>
      <c r="CT133" s="51"/>
      <c r="CU133" s="51"/>
      <c r="CV133" s="51"/>
      <c r="CW133" s="51"/>
      <c r="CX133" s="51"/>
      <c r="CY133" s="51"/>
      <c r="CZ133" s="51"/>
      <c r="DA133" s="51"/>
      <c r="DB133" s="51"/>
      <c r="DC133" s="51"/>
      <c r="DD133" s="51"/>
      <c r="DE133" s="51"/>
      <c r="DF133" s="51"/>
      <c r="DG133" s="51"/>
    </row>
    <row r="134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I134" s="51"/>
      <c r="CJ134" s="51"/>
      <c r="CK134" s="51"/>
      <c r="CL134" s="51"/>
      <c r="CM134" s="51"/>
      <c r="CN134" s="51"/>
      <c r="CO134" s="51"/>
      <c r="CP134" s="51"/>
      <c r="CQ134" s="51"/>
      <c r="CR134" s="51"/>
      <c r="CS134" s="51"/>
      <c r="CT134" s="51"/>
      <c r="CU134" s="51"/>
      <c r="CV134" s="51"/>
      <c r="CW134" s="51"/>
      <c r="CX134" s="51"/>
      <c r="CY134" s="51"/>
      <c r="CZ134" s="51"/>
      <c r="DA134" s="51"/>
      <c r="DB134" s="51"/>
      <c r="DC134" s="51"/>
      <c r="DD134" s="51"/>
      <c r="DE134" s="51"/>
      <c r="DF134" s="51"/>
      <c r="DG134" s="51"/>
    </row>
    <row r="135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  <c r="CD135" s="51"/>
      <c r="CE135" s="51"/>
      <c r="CF135" s="51"/>
      <c r="CG135" s="51"/>
      <c r="CH135" s="51"/>
      <c r="CI135" s="51"/>
      <c r="CJ135" s="51"/>
      <c r="CK135" s="51"/>
      <c r="CL135" s="51"/>
      <c r="CM135" s="51"/>
      <c r="CN135" s="51"/>
      <c r="CO135" s="51"/>
      <c r="CP135" s="51"/>
      <c r="CQ135" s="51"/>
      <c r="CR135" s="51"/>
      <c r="CS135" s="51"/>
      <c r="CT135" s="51"/>
      <c r="CU135" s="51"/>
      <c r="CV135" s="51"/>
      <c r="CW135" s="51"/>
      <c r="CX135" s="51"/>
      <c r="CY135" s="51"/>
      <c r="CZ135" s="51"/>
      <c r="DA135" s="51"/>
      <c r="DB135" s="51"/>
      <c r="DC135" s="51"/>
      <c r="DD135" s="51"/>
      <c r="DE135" s="51"/>
      <c r="DF135" s="51"/>
      <c r="DG135" s="51"/>
    </row>
    <row r="136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  <c r="CD136" s="51"/>
      <c r="CE136" s="51"/>
      <c r="CF136" s="51"/>
      <c r="CG136" s="51"/>
      <c r="CH136" s="51"/>
      <c r="CI136" s="51"/>
      <c r="CJ136" s="51"/>
      <c r="CK136" s="51"/>
      <c r="CL136" s="51"/>
      <c r="CM136" s="51"/>
      <c r="CN136" s="51"/>
      <c r="CO136" s="51"/>
      <c r="CP136" s="51"/>
      <c r="CQ136" s="51"/>
      <c r="CR136" s="51"/>
      <c r="CS136" s="51"/>
      <c r="CT136" s="51"/>
      <c r="CU136" s="51"/>
      <c r="CV136" s="51"/>
      <c r="CW136" s="51"/>
      <c r="CX136" s="51"/>
      <c r="CY136" s="51"/>
      <c r="CZ136" s="51"/>
      <c r="DA136" s="51"/>
      <c r="DB136" s="51"/>
      <c r="DC136" s="51"/>
      <c r="DD136" s="51"/>
      <c r="DE136" s="51"/>
      <c r="DF136" s="51"/>
      <c r="DG136" s="51"/>
    </row>
    <row r="137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  <c r="CD137" s="51"/>
      <c r="CE137" s="51"/>
      <c r="CF137" s="51"/>
      <c r="CG137" s="51"/>
      <c r="CH137" s="51"/>
      <c r="CI137" s="51"/>
      <c r="CJ137" s="51"/>
      <c r="CK137" s="51"/>
      <c r="CL137" s="51"/>
      <c r="CM137" s="51"/>
      <c r="CN137" s="51"/>
      <c r="CO137" s="51"/>
      <c r="CP137" s="51"/>
      <c r="CQ137" s="51"/>
      <c r="CR137" s="51"/>
      <c r="CS137" s="51"/>
      <c r="CT137" s="51"/>
      <c r="CU137" s="51"/>
      <c r="CV137" s="51"/>
      <c r="CW137" s="51"/>
      <c r="CX137" s="51"/>
      <c r="CY137" s="51"/>
      <c r="CZ137" s="51"/>
      <c r="DA137" s="51"/>
      <c r="DB137" s="51"/>
      <c r="DC137" s="51"/>
      <c r="DD137" s="51"/>
      <c r="DE137" s="51"/>
      <c r="DF137" s="51"/>
      <c r="DG137" s="51"/>
    </row>
    <row r="138">
      <c r="A138" s="51"/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  <c r="CD138" s="51"/>
      <c r="CE138" s="51"/>
      <c r="CF138" s="51"/>
      <c r="CG138" s="51"/>
      <c r="CH138" s="51"/>
      <c r="CI138" s="51"/>
      <c r="CJ138" s="51"/>
      <c r="CK138" s="51"/>
      <c r="CL138" s="51"/>
      <c r="CM138" s="51"/>
      <c r="CN138" s="51"/>
      <c r="CO138" s="51"/>
      <c r="CP138" s="51"/>
      <c r="CQ138" s="51"/>
      <c r="CR138" s="51"/>
      <c r="CS138" s="51"/>
      <c r="CT138" s="51"/>
      <c r="CU138" s="51"/>
      <c r="CV138" s="51"/>
      <c r="CW138" s="51"/>
      <c r="CX138" s="51"/>
      <c r="CY138" s="51"/>
      <c r="CZ138" s="51"/>
      <c r="DA138" s="51"/>
      <c r="DB138" s="51"/>
      <c r="DC138" s="51"/>
      <c r="DD138" s="51"/>
      <c r="DE138" s="51"/>
      <c r="DF138" s="51"/>
      <c r="DG138" s="51"/>
    </row>
    <row r="139">
      <c r="A139" s="51"/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  <c r="CD139" s="51"/>
      <c r="CE139" s="51"/>
      <c r="CF139" s="51"/>
      <c r="CG139" s="51"/>
      <c r="CH139" s="51"/>
      <c r="CI139" s="51"/>
      <c r="CJ139" s="51"/>
      <c r="CK139" s="51"/>
      <c r="CL139" s="51"/>
      <c r="CM139" s="51"/>
      <c r="CN139" s="51"/>
      <c r="CO139" s="51"/>
      <c r="CP139" s="51"/>
      <c r="CQ139" s="51"/>
      <c r="CR139" s="51"/>
      <c r="CS139" s="51"/>
      <c r="CT139" s="51"/>
      <c r="CU139" s="51"/>
      <c r="CV139" s="51"/>
      <c r="CW139" s="51"/>
      <c r="CX139" s="51"/>
      <c r="CY139" s="51"/>
      <c r="CZ139" s="51"/>
      <c r="DA139" s="51"/>
      <c r="DB139" s="51"/>
      <c r="DC139" s="51"/>
      <c r="DD139" s="51"/>
      <c r="DE139" s="51"/>
      <c r="DF139" s="51"/>
      <c r="DG139" s="51"/>
    </row>
    <row r="140">
      <c r="A140" s="51"/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51"/>
      <c r="CO140" s="51"/>
      <c r="CP140" s="51"/>
      <c r="CQ140" s="51"/>
      <c r="CR140" s="51"/>
      <c r="CS140" s="51"/>
      <c r="CT140" s="51"/>
      <c r="CU140" s="51"/>
      <c r="CV140" s="51"/>
      <c r="CW140" s="51"/>
      <c r="CX140" s="51"/>
      <c r="CY140" s="51"/>
      <c r="CZ140" s="51"/>
      <c r="DA140" s="51"/>
      <c r="DB140" s="51"/>
      <c r="DC140" s="51"/>
      <c r="DD140" s="51"/>
      <c r="DE140" s="51"/>
      <c r="DF140" s="51"/>
      <c r="DG140" s="51"/>
    </row>
    <row r="141">
      <c r="A141" s="51"/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  <c r="DA141" s="51"/>
      <c r="DB141" s="51"/>
      <c r="DC141" s="51"/>
      <c r="DD141" s="51"/>
      <c r="DE141" s="51"/>
      <c r="DF141" s="51"/>
      <c r="DG141" s="51"/>
    </row>
    <row r="142">
      <c r="A142" s="51"/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  <c r="CD142" s="51"/>
      <c r="CE142" s="51"/>
      <c r="CF142" s="51"/>
      <c r="CG142" s="51"/>
      <c r="CH142" s="51"/>
      <c r="CI142" s="51"/>
      <c r="CJ142" s="51"/>
      <c r="CK142" s="51"/>
      <c r="CL142" s="51"/>
      <c r="CM142" s="51"/>
      <c r="CN142" s="51"/>
      <c r="CO142" s="51"/>
      <c r="CP142" s="51"/>
      <c r="CQ142" s="51"/>
      <c r="CR142" s="51"/>
      <c r="CS142" s="51"/>
      <c r="CT142" s="51"/>
      <c r="CU142" s="51"/>
      <c r="CV142" s="51"/>
      <c r="CW142" s="51"/>
      <c r="CX142" s="51"/>
      <c r="CY142" s="51"/>
      <c r="CZ142" s="51"/>
      <c r="DA142" s="51"/>
      <c r="DB142" s="51"/>
      <c r="DC142" s="51"/>
      <c r="DD142" s="51"/>
      <c r="DE142" s="51"/>
      <c r="DF142" s="51"/>
      <c r="DG142" s="51"/>
    </row>
    <row r="143">
      <c r="A143" s="51"/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I143" s="51"/>
      <c r="CJ143" s="51"/>
      <c r="CK143" s="51"/>
      <c r="CL143" s="51"/>
      <c r="CM143" s="51"/>
      <c r="CN143" s="51"/>
      <c r="CO143" s="51"/>
      <c r="CP143" s="51"/>
      <c r="CQ143" s="51"/>
      <c r="CR143" s="51"/>
      <c r="CS143" s="51"/>
      <c r="CT143" s="51"/>
      <c r="CU143" s="51"/>
      <c r="CV143" s="51"/>
      <c r="CW143" s="51"/>
      <c r="CX143" s="51"/>
      <c r="CY143" s="51"/>
      <c r="CZ143" s="51"/>
      <c r="DA143" s="51"/>
      <c r="DB143" s="51"/>
      <c r="DC143" s="51"/>
      <c r="DD143" s="51"/>
      <c r="DE143" s="51"/>
      <c r="DF143" s="51"/>
      <c r="DG143" s="51"/>
    </row>
    <row r="144">
      <c r="A144" s="51"/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  <c r="CD144" s="51"/>
      <c r="CE144" s="51"/>
      <c r="CF144" s="51"/>
      <c r="CG144" s="51"/>
      <c r="CH144" s="51"/>
      <c r="CI144" s="51"/>
      <c r="CJ144" s="51"/>
      <c r="CK144" s="51"/>
      <c r="CL144" s="51"/>
      <c r="CM144" s="51"/>
      <c r="CN144" s="51"/>
      <c r="CO144" s="51"/>
      <c r="CP144" s="51"/>
      <c r="CQ144" s="51"/>
      <c r="CR144" s="51"/>
      <c r="CS144" s="51"/>
      <c r="CT144" s="51"/>
      <c r="CU144" s="51"/>
      <c r="CV144" s="51"/>
      <c r="CW144" s="51"/>
      <c r="CX144" s="51"/>
      <c r="CY144" s="51"/>
      <c r="CZ144" s="51"/>
      <c r="DA144" s="51"/>
      <c r="DB144" s="51"/>
      <c r="DC144" s="51"/>
      <c r="DD144" s="51"/>
      <c r="DE144" s="51"/>
      <c r="DF144" s="51"/>
      <c r="DG144" s="51"/>
    </row>
    <row r="145">
      <c r="A145" s="51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  <c r="CD145" s="51"/>
      <c r="CE145" s="51"/>
      <c r="CF145" s="51"/>
      <c r="CG145" s="51"/>
      <c r="CH145" s="51"/>
      <c r="CI145" s="51"/>
      <c r="CJ145" s="51"/>
      <c r="CK145" s="51"/>
      <c r="CL145" s="51"/>
      <c r="CM145" s="51"/>
      <c r="CN145" s="51"/>
      <c r="CO145" s="51"/>
      <c r="CP145" s="51"/>
      <c r="CQ145" s="51"/>
      <c r="CR145" s="51"/>
      <c r="CS145" s="51"/>
      <c r="CT145" s="51"/>
      <c r="CU145" s="51"/>
      <c r="CV145" s="51"/>
      <c r="CW145" s="51"/>
      <c r="CX145" s="51"/>
      <c r="CY145" s="51"/>
      <c r="CZ145" s="51"/>
      <c r="DA145" s="51"/>
      <c r="DB145" s="51"/>
      <c r="DC145" s="51"/>
      <c r="DD145" s="51"/>
      <c r="DE145" s="51"/>
      <c r="DF145" s="51"/>
      <c r="DG145" s="51"/>
    </row>
    <row r="146">
      <c r="A146" s="51"/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  <c r="CD146" s="51"/>
      <c r="CE146" s="51"/>
      <c r="CF146" s="51"/>
      <c r="CG146" s="51"/>
      <c r="CH146" s="51"/>
      <c r="CI146" s="51"/>
      <c r="CJ146" s="51"/>
      <c r="CK146" s="51"/>
      <c r="CL146" s="51"/>
      <c r="CM146" s="51"/>
      <c r="CN146" s="51"/>
      <c r="CO146" s="51"/>
      <c r="CP146" s="51"/>
      <c r="CQ146" s="51"/>
      <c r="CR146" s="51"/>
      <c r="CS146" s="51"/>
      <c r="CT146" s="51"/>
      <c r="CU146" s="51"/>
      <c r="CV146" s="51"/>
      <c r="CW146" s="51"/>
      <c r="CX146" s="51"/>
      <c r="CY146" s="51"/>
      <c r="CZ146" s="51"/>
      <c r="DA146" s="51"/>
      <c r="DB146" s="51"/>
      <c r="DC146" s="51"/>
      <c r="DD146" s="51"/>
      <c r="DE146" s="51"/>
      <c r="DF146" s="51"/>
      <c r="DG146" s="51"/>
    </row>
    <row r="147">
      <c r="A147" s="51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  <c r="CD147" s="51"/>
      <c r="CE147" s="51"/>
      <c r="CF147" s="51"/>
      <c r="CG147" s="51"/>
      <c r="CH147" s="51"/>
      <c r="CI147" s="51"/>
      <c r="CJ147" s="51"/>
      <c r="CK147" s="51"/>
      <c r="CL147" s="51"/>
      <c r="CM147" s="51"/>
      <c r="CN147" s="51"/>
      <c r="CO147" s="51"/>
      <c r="CP147" s="51"/>
      <c r="CQ147" s="51"/>
      <c r="CR147" s="51"/>
      <c r="CS147" s="51"/>
      <c r="CT147" s="51"/>
      <c r="CU147" s="51"/>
      <c r="CV147" s="51"/>
      <c r="CW147" s="51"/>
      <c r="CX147" s="51"/>
      <c r="CY147" s="51"/>
      <c r="CZ147" s="51"/>
      <c r="DA147" s="51"/>
      <c r="DB147" s="51"/>
      <c r="DC147" s="51"/>
      <c r="DD147" s="51"/>
      <c r="DE147" s="51"/>
      <c r="DF147" s="51"/>
      <c r="DG147" s="51"/>
    </row>
    <row r="148">
      <c r="A148" s="51"/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51"/>
      <c r="CG148" s="51"/>
      <c r="CH148" s="51"/>
      <c r="CI148" s="51"/>
      <c r="CJ148" s="51"/>
      <c r="CK148" s="51"/>
      <c r="CL148" s="51"/>
      <c r="CM148" s="51"/>
      <c r="CN148" s="51"/>
      <c r="CO148" s="51"/>
      <c r="CP148" s="51"/>
      <c r="CQ148" s="51"/>
      <c r="CR148" s="51"/>
      <c r="CS148" s="51"/>
      <c r="CT148" s="51"/>
      <c r="CU148" s="51"/>
      <c r="CV148" s="51"/>
      <c r="CW148" s="51"/>
      <c r="CX148" s="51"/>
      <c r="CY148" s="51"/>
      <c r="CZ148" s="51"/>
      <c r="DA148" s="51"/>
      <c r="DB148" s="51"/>
      <c r="DC148" s="51"/>
      <c r="DD148" s="51"/>
      <c r="DE148" s="51"/>
      <c r="DF148" s="51"/>
      <c r="DG148" s="51"/>
    </row>
    <row r="149">
      <c r="A149" s="51"/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  <c r="CD149" s="51"/>
      <c r="CE149" s="51"/>
      <c r="CF149" s="51"/>
      <c r="CG149" s="51"/>
      <c r="CH149" s="51"/>
      <c r="CI149" s="51"/>
      <c r="CJ149" s="51"/>
      <c r="CK149" s="51"/>
      <c r="CL149" s="51"/>
      <c r="CM149" s="51"/>
      <c r="CN149" s="51"/>
      <c r="CO149" s="51"/>
      <c r="CP149" s="51"/>
      <c r="CQ149" s="51"/>
      <c r="CR149" s="51"/>
      <c r="CS149" s="51"/>
      <c r="CT149" s="51"/>
      <c r="CU149" s="51"/>
      <c r="CV149" s="51"/>
      <c r="CW149" s="51"/>
      <c r="CX149" s="51"/>
      <c r="CY149" s="51"/>
      <c r="CZ149" s="51"/>
      <c r="DA149" s="51"/>
      <c r="DB149" s="51"/>
      <c r="DC149" s="51"/>
      <c r="DD149" s="51"/>
      <c r="DE149" s="51"/>
      <c r="DF149" s="51"/>
      <c r="DG149" s="51"/>
    </row>
    <row r="150">
      <c r="A150" s="51"/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  <c r="CD150" s="51"/>
      <c r="CE150" s="51"/>
      <c r="CF150" s="51"/>
      <c r="CG150" s="51"/>
      <c r="CH150" s="51"/>
      <c r="CI150" s="51"/>
      <c r="CJ150" s="51"/>
      <c r="CK150" s="51"/>
      <c r="CL150" s="51"/>
      <c r="CM150" s="51"/>
      <c r="CN150" s="51"/>
      <c r="CO150" s="51"/>
      <c r="CP150" s="51"/>
      <c r="CQ150" s="51"/>
      <c r="CR150" s="51"/>
      <c r="CS150" s="51"/>
      <c r="CT150" s="51"/>
      <c r="CU150" s="51"/>
      <c r="CV150" s="51"/>
      <c r="CW150" s="51"/>
      <c r="CX150" s="51"/>
      <c r="CY150" s="51"/>
      <c r="CZ150" s="51"/>
      <c r="DA150" s="51"/>
      <c r="DB150" s="51"/>
      <c r="DC150" s="51"/>
      <c r="DD150" s="51"/>
      <c r="DE150" s="51"/>
      <c r="DF150" s="51"/>
      <c r="DG150" s="51"/>
    </row>
    <row r="151">
      <c r="A151" s="51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  <c r="CD151" s="51"/>
      <c r="CE151" s="51"/>
      <c r="CF151" s="51"/>
      <c r="CG151" s="51"/>
      <c r="CH151" s="51"/>
      <c r="CI151" s="51"/>
      <c r="CJ151" s="51"/>
      <c r="CK151" s="51"/>
      <c r="CL151" s="51"/>
      <c r="CM151" s="51"/>
      <c r="CN151" s="51"/>
      <c r="CO151" s="51"/>
      <c r="CP151" s="51"/>
      <c r="CQ151" s="51"/>
      <c r="CR151" s="51"/>
      <c r="CS151" s="51"/>
      <c r="CT151" s="51"/>
      <c r="CU151" s="51"/>
      <c r="CV151" s="51"/>
      <c r="CW151" s="51"/>
      <c r="CX151" s="51"/>
      <c r="CY151" s="51"/>
      <c r="CZ151" s="51"/>
      <c r="DA151" s="51"/>
      <c r="DB151" s="51"/>
      <c r="DC151" s="51"/>
      <c r="DD151" s="51"/>
      <c r="DE151" s="51"/>
      <c r="DF151" s="51"/>
      <c r="DG151" s="51"/>
    </row>
    <row r="152">
      <c r="A152" s="51"/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  <c r="CD152" s="51"/>
      <c r="CE152" s="51"/>
      <c r="CF152" s="51"/>
      <c r="CG152" s="51"/>
      <c r="CH152" s="51"/>
      <c r="CI152" s="51"/>
      <c r="CJ152" s="51"/>
      <c r="CK152" s="51"/>
      <c r="CL152" s="51"/>
      <c r="CM152" s="51"/>
      <c r="CN152" s="51"/>
      <c r="CO152" s="51"/>
      <c r="CP152" s="51"/>
      <c r="CQ152" s="51"/>
      <c r="CR152" s="51"/>
      <c r="CS152" s="51"/>
      <c r="CT152" s="51"/>
      <c r="CU152" s="51"/>
      <c r="CV152" s="51"/>
      <c r="CW152" s="51"/>
      <c r="CX152" s="51"/>
      <c r="CY152" s="51"/>
      <c r="CZ152" s="51"/>
      <c r="DA152" s="51"/>
      <c r="DB152" s="51"/>
      <c r="DC152" s="51"/>
      <c r="DD152" s="51"/>
      <c r="DE152" s="51"/>
      <c r="DF152" s="51"/>
      <c r="DG152" s="51"/>
    </row>
    <row r="153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51"/>
      <c r="CO153" s="51"/>
      <c r="CP153" s="51"/>
      <c r="CQ153" s="51"/>
      <c r="CR153" s="51"/>
      <c r="CS153" s="51"/>
      <c r="CT153" s="51"/>
      <c r="CU153" s="51"/>
      <c r="CV153" s="51"/>
      <c r="CW153" s="51"/>
      <c r="CX153" s="51"/>
      <c r="CY153" s="51"/>
      <c r="CZ153" s="51"/>
      <c r="DA153" s="51"/>
      <c r="DB153" s="51"/>
      <c r="DC153" s="51"/>
      <c r="DD153" s="51"/>
      <c r="DE153" s="51"/>
      <c r="DF153" s="51"/>
      <c r="DG153" s="51"/>
    </row>
    <row r="154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51"/>
      <c r="CO154" s="51"/>
      <c r="CP154" s="51"/>
      <c r="CQ154" s="51"/>
      <c r="CR154" s="51"/>
      <c r="CS154" s="51"/>
      <c r="CT154" s="51"/>
      <c r="CU154" s="51"/>
      <c r="CV154" s="51"/>
      <c r="CW154" s="51"/>
      <c r="CX154" s="51"/>
      <c r="CY154" s="51"/>
      <c r="CZ154" s="51"/>
      <c r="DA154" s="51"/>
      <c r="DB154" s="51"/>
      <c r="DC154" s="51"/>
      <c r="DD154" s="51"/>
      <c r="DE154" s="51"/>
      <c r="DF154" s="51"/>
      <c r="DG154" s="51"/>
    </row>
    <row r="155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  <c r="CD155" s="51"/>
      <c r="CE155" s="51"/>
      <c r="CF155" s="51"/>
      <c r="CG155" s="51"/>
      <c r="CH155" s="51"/>
      <c r="CI155" s="51"/>
      <c r="CJ155" s="51"/>
      <c r="CK155" s="51"/>
      <c r="CL155" s="51"/>
      <c r="CM155" s="51"/>
      <c r="CN155" s="51"/>
      <c r="CO155" s="51"/>
      <c r="CP155" s="51"/>
      <c r="CQ155" s="51"/>
      <c r="CR155" s="51"/>
      <c r="CS155" s="51"/>
      <c r="CT155" s="51"/>
      <c r="CU155" s="51"/>
      <c r="CV155" s="51"/>
      <c r="CW155" s="51"/>
      <c r="CX155" s="51"/>
      <c r="CY155" s="51"/>
      <c r="CZ155" s="51"/>
      <c r="DA155" s="51"/>
      <c r="DB155" s="51"/>
      <c r="DC155" s="51"/>
      <c r="DD155" s="51"/>
      <c r="DE155" s="51"/>
      <c r="DF155" s="51"/>
      <c r="DG155" s="51"/>
    </row>
    <row r="156">
      <c r="A156" s="51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  <c r="CD156" s="51"/>
      <c r="CE156" s="51"/>
      <c r="CF156" s="51"/>
      <c r="CG156" s="51"/>
      <c r="CH156" s="51"/>
      <c r="CI156" s="51"/>
      <c r="CJ156" s="51"/>
      <c r="CK156" s="51"/>
      <c r="CL156" s="51"/>
      <c r="CM156" s="51"/>
      <c r="CN156" s="51"/>
      <c r="CO156" s="51"/>
      <c r="CP156" s="51"/>
      <c r="CQ156" s="51"/>
      <c r="CR156" s="51"/>
      <c r="CS156" s="51"/>
      <c r="CT156" s="51"/>
      <c r="CU156" s="51"/>
      <c r="CV156" s="51"/>
      <c r="CW156" s="51"/>
      <c r="CX156" s="51"/>
      <c r="CY156" s="51"/>
      <c r="CZ156" s="51"/>
      <c r="DA156" s="51"/>
      <c r="DB156" s="51"/>
      <c r="DC156" s="51"/>
      <c r="DD156" s="51"/>
      <c r="DE156" s="51"/>
      <c r="DF156" s="51"/>
      <c r="DG156" s="51"/>
    </row>
    <row r="157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  <c r="CG157" s="51"/>
      <c r="CH157" s="51"/>
      <c r="CI157" s="51"/>
      <c r="CJ157" s="51"/>
      <c r="CK157" s="51"/>
      <c r="CL157" s="51"/>
      <c r="CM157" s="51"/>
      <c r="CN157" s="51"/>
      <c r="CO157" s="51"/>
      <c r="CP157" s="51"/>
      <c r="CQ157" s="51"/>
      <c r="CR157" s="51"/>
      <c r="CS157" s="51"/>
      <c r="CT157" s="51"/>
      <c r="CU157" s="51"/>
      <c r="CV157" s="51"/>
      <c r="CW157" s="51"/>
      <c r="CX157" s="51"/>
      <c r="CY157" s="51"/>
      <c r="CZ157" s="51"/>
      <c r="DA157" s="51"/>
      <c r="DB157" s="51"/>
      <c r="DC157" s="51"/>
      <c r="DD157" s="51"/>
      <c r="DE157" s="51"/>
      <c r="DF157" s="51"/>
      <c r="DG157" s="51"/>
    </row>
    <row r="158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1"/>
      <c r="CE158" s="51"/>
      <c r="CF158" s="51"/>
      <c r="CG158" s="51"/>
      <c r="CH158" s="51"/>
      <c r="CI158" s="51"/>
      <c r="CJ158" s="51"/>
      <c r="CK158" s="51"/>
      <c r="CL158" s="51"/>
      <c r="CM158" s="51"/>
      <c r="CN158" s="51"/>
      <c r="CO158" s="51"/>
      <c r="CP158" s="51"/>
      <c r="CQ158" s="51"/>
      <c r="CR158" s="51"/>
      <c r="CS158" s="51"/>
      <c r="CT158" s="51"/>
      <c r="CU158" s="51"/>
      <c r="CV158" s="51"/>
      <c r="CW158" s="51"/>
      <c r="CX158" s="51"/>
      <c r="CY158" s="51"/>
      <c r="CZ158" s="51"/>
      <c r="DA158" s="51"/>
      <c r="DB158" s="51"/>
      <c r="DC158" s="51"/>
      <c r="DD158" s="51"/>
      <c r="DE158" s="51"/>
      <c r="DF158" s="51"/>
      <c r="DG158" s="51"/>
    </row>
    <row r="159">
      <c r="A159" s="51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  <c r="CD159" s="51"/>
      <c r="CE159" s="51"/>
      <c r="CF159" s="51"/>
      <c r="CG159" s="51"/>
      <c r="CH159" s="51"/>
      <c r="CI159" s="51"/>
      <c r="CJ159" s="51"/>
      <c r="CK159" s="51"/>
      <c r="CL159" s="51"/>
      <c r="CM159" s="51"/>
      <c r="CN159" s="51"/>
      <c r="CO159" s="51"/>
      <c r="CP159" s="51"/>
      <c r="CQ159" s="51"/>
      <c r="CR159" s="51"/>
      <c r="CS159" s="51"/>
      <c r="CT159" s="51"/>
      <c r="CU159" s="51"/>
      <c r="CV159" s="51"/>
      <c r="CW159" s="51"/>
      <c r="CX159" s="51"/>
      <c r="CY159" s="51"/>
      <c r="CZ159" s="51"/>
      <c r="DA159" s="51"/>
      <c r="DB159" s="51"/>
      <c r="DC159" s="51"/>
      <c r="DD159" s="51"/>
      <c r="DE159" s="51"/>
      <c r="DF159" s="51"/>
      <c r="DG159" s="51"/>
    </row>
    <row r="160">
      <c r="A160" s="5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I160" s="51"/>
      <c r="CJ160" s="51"/>
      <c r="CK160" s="51"/>
      <c r="CL160" s="51"/>
      <c r="CM160" s="51"/>
      <c r="CN160" s="51"/>
      <c r="CO160" s="51"/>
      <c r="CP160" s="51"/>
      <c r="CQ160" s="51"/>
      <c r="CR160" s="51"/>
      <c r="CS160" s="51"/>
      <c r="CT160" s="51"/>
      <c r="CU160" s="51"/>
      <c r="CV160" s="51"/>
      <c r="CW160" s="51"/>
      <c r="CX160" s="51"/>
      <c r="CY160" s="51"/>
      <c r="CZ160" s="51"/>
      <c r="DA160" s="51"/>
      <c r="DB160" s="51"/>
      <c r="DC160" s="51"/>
      <c r="DD160" s="51"/>
      <c r="DE160" s="51"/>
      <c r="DF160" s="51"/>
      <c r="DG160" s="51"/>
    </row>
    <row r="161">
      <c r="A161" s="51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51"/>
      <c r="CG161" s="51"/>
      <c r="CH161" s="51"/>
      <c r="CI161" s="51"/>
      <c r="CJ161" s="51"/>
      <c r="CK161" s="51"/>
      <c r="CL161" s="51"/>
      <c r="CM161" s="51"/>
      <c r="CN161" s="51"/>
      <c r="CO161" s="51"/>
      <c r="CP161" s="51"/>
      <c r="CQ161" s="51"/>
      <c r="CR161" s="51"/>
      <c r="CS161" s="51"/>
      <c r="CT161" s="51"/>
      <c r="CU161" s="51"/>
      <c r="CV161" s="51"/>
      <c r="CW161" s="51"/>
      <c r="CX161" s="51"/>
      <c r="CY161" s="51"/>
      <c r="CZ161" s="51"/>
      <c r="DA161" s="51"/>
      <c r="DB161" s="51"/>
      <c r="DC161" s="51"/>
      <c r="DD161" s="51"/>
      <c r="DE161" s="51"/>
      <c r="DF161" s="51"/>
      <c r="DG161" s="51"/>
    </row>
    <row r="162">
      <c r="A162" s="51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  <c r="CD162" s="51"/>
      <c r="CE162" s="51"/>
      <c r="CF162" s="51"/>
      <c r="CG162" s="51"/>
      <c r="CH162" s="51"/>
      <c r="CI162" s="51"/>
      <c r="CJ162" s="51"/>
      <c r="CK162" s="51"/>
      <c r="CL162" s="51"/>
      <c r="CM162" s="51"/>
      <c r="CN162" s="51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51"/>
      <c r="CZ162" s="51"/>
      <c r="DA162" s="51"/>
      <c r="DB162" s="51"/>
      <c r="DC162" s="51"/>
      <c r="DD162" s="51"/>
      <c r="DE162" s="51"/>
      <c r="DF162" s="51"/>
      <c r="DG162" s="51"/>
    </row>
    <row r="163">
      <c r="A163" s="51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  <c r="CD163" s="51"/>
      <c r="CE163" s="51"/>
      <c r="CF163" s="51"/>
      <c r="CG163" s="51"/>
      <c r="CH163" s="51"/>
      <c r="CI163" s="51"/>
      <c r="CJ163" s="51"/>
      <c r="CK163" s="51"/>
      <c r="CL163" s="51"/>
      <c r="CM163" s="51"/>
      <c r="CN163" s="51"/>
      <c r="CO163" s="51"/>
      <c r="CP163" s="51"/>
      <c r="CQ163" s="51"/>
      <c r="CR163" s="51"/>
      <c r="CS163" s="51"/>
      <c r="CT163" s="51"/>
      <c r="CU163" s="51"/>
      <c r="CV163" s="51"/>
      <c r="CW163" s="51"/>
      <c r="CX163" s="51"/>
      <c r="CY163" s="51"/>
      <c r="CZ163" s="51"/>
      <c r="DA163" s="51"/>
      <c r="DB163" s="51"/>
      <c r="DC163" s="51"/>
      <c r="DD163" s="51"/>
      <c r="DE163" s="51"/>
      <c r="DF163" s="51"/>
      <c r="DG163" s="51"/>
    </row>
    <row r="164">
      <c r="A164" s="51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  <c r="CD164" s="51"/>
      <c r="CE164" s="51"/>
      <c r="CF164" s="51"/>
      <c r="CG164" s="51"/>
      <c r="CH164" s="51"/>
      <c r="CI164" s="51"/>
      <c r="CJ164" s="51"/>
      <c r="CK164" s="51"/>
      <c r="CL164" s="51"/>
      <c r="CM164" s="51"/>
      <c r="CN164" s="51"/>
      <c r="CO164" s="51"/>
      <c r="CP164" s="51"/>
      <c r="CQ164" s="51"/>
      <c r="CR164" s="51"/>
      <c r="CS164" s="51"/>
      <c r="CT164" s="51"/>
      <c r="CU164" s="51"/>
      <c r="CV164" s="51"/>
      <c r="CW164" s="51"/>
      <c r="CX164" s="51"/>
      <c r="CY164" s="51"/>
      <c r="CZ164" s="51"/>
      <c r="DA164" s="51"/>
      <c r="DB164" s="51"/>
      <c r="DC164" s="51"/>
      <c r="DD164" s="51"/>
      <c r="DE164" s="51"/>
      <c r="DF164" s="51"/>
      <c r="DG164" s="51"/>
    </row>
    <row r="165">
      <c r="A165" s="51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I165" s="51"/>
      <c r="CJ165" s="51"/>
      <c r="CK165" s="51"/>
      <c r="CL165" s="51"/>
      <c r="CM165" s="51"/>
      <c r="CN165" s="51"/>
      <c r="CO165" s="51"/>
      <c r="CP165" s="51"/>
      <c r="CQ165" s="51"/>
      <c r="CR165" s="51"/>
      <c r="CS165" s="51"/>
      <c r="CT165" s="51"/>
      <c r="CU165" s="51"/>
      <c r="CV165" s="51"/>
      <c r="CW165" s="51"/>
      <c r="CX165" s="51"/>
      <c r="CY165" s="51"/>
      <c r="CZ165" s="51"/>
      <c r="DA165" s="51"/>
      <c r="DB165" s="51"/>
      <c r="DC165" s="51"/>
      <c r="DD165" s="51"/>
      <c r="DE165" s="51"/>
      <c r="DF165" s="51"/>
      <c r="DG165" s="51"/>
    </row>
    <row r="166">
      <c r="A166" s="51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  <c r="CD166" s="51"/>
      <c r="CE166" s="51"/>
      <c r="CF166" s="51"/>
      <c r="CG166" s="51"/>
      <c r="CH166" s="51"/>
      <c r="CI166" s="51"/>
      <c r="CJ166" s="51"/>
      <c r="CK166" s="51"/>
      <c r="CL166" s="51"/>
      <c r="CM166" s="51"/>
      <c r="CN166" s="51"/>
      <c r="CO166" s="51"/>
      <c r="CP166" s="51"/>
      <c r="CQ166" s="51"/>
      <c r="CR166" s="51"/>
      <c r="CS166" s="51"/>
      <c r="CT166" s="51"/>
      <c r="CU166" s="51"/>
      <c r="CV166" s="51"/>
      <c r="CW166" s="51"/>
      <c r="CX166" s="51"/>
      <c r="CY166" s="51"/>
      <c r="CZ166" s="51"/>
      <c r="DA166" s="51"/>
      <c r="DB166" s="51"/>
      <c r="DC166" s="51"/>
      <c r="DD166" s="51"/>
      <c r="DE166" s="51"/>
      <c r="DF166" s="51"/>
      <c r="DG166" s="51"/>
    </row>
    <row r="167">
      <c r="A167" s="51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  <c r="CD167" s="51"/>
      <c r="CE167" s="51"/>
      <c r="CF167" s="51"/>
      <c r="CG167" s="51"/>
      <c r="CH167" s="51"/>
      <c r="CI167" s="51"/>
      <c r="CJ167" s="51"/>
      <c r="CK167" s="51"/>
      <c r="CL167" s="51"/>
      <c r="CM167" s="51"/>
      <c r="CN167" s="51"/>
      <c r="CO167" s="51"/>
      <c r="CP167" s="51"/>
      <c r="CQ167" s="51"/>
      <c r="CR167" s="51"/>
      <c r="CS167" s="51"/>
      <c r="CT167" s="51"/>
      <c r="CU167" s="51"/>
      <c r="CV167" s="51"/>
      <c r="CW167" s="51"/>
      <c r="CX167" s="51"/>
      <c r="CY167" s="51"/>
      <c r="CZ167" s="51"/>
      <c r="DA167" s="51"/>
      <c r="DB167" s="51"/>
      <c r="DC167" s="51"/>
      <c r="DD167" s="51"/>
      <c r="DE167" s="51"/>
      <c r="DF167" s="51"/>
      <c r="DG167" s="51"/>
    </row>
    <row r="168">
      <c r="A168" s="51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  <c r="CD168" s="51"/>
      <c r="CE168" s="51"/>
      <c r="CF168" s="51"/>
      <c r="CG168" s="51"/>
      <c r="CH168" s="51"/>
      <c r="CI168" s="51"/>
      <c r="CJ168" s="51"/>
      <c r="CK168" s="51"/>
      <c r="CL168" s="51"/>
      <c r="CM168" s="51"/>
      <c r="CN168" s="51"/>
      <c r="CO168" s="51"/>
      <c r="CP168" s="51"/>
      <c r="CQ168" s="51"/>
      <c r="CR168" s="51"/>
      <c r="CS168" s="51"/>
      <c r="CT168" s="51"/>
      <c r="CU168" s="51"/>
      <c r="CV168" s="51"/>
      <c r="CW168" s="51"/>
      <c r="CX168" s="51"/>
      <c r="CY168" s="51"/>
      <c r="CZ168" s="51"/>
      <c r="DA168" s="51"/>
      <c r="DB168" s="51"/>
      <c r="DC168" s="51"/>
      <c r="DD168" s="51"/>
      <c r="DE168" s="51"/>
      <c r="DF168" s="51"/>
      <c r="DG168" s="51"/>
    </row>
    <row r="169">
      <c r="A169" s="5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  <c r="CD169" s="51"/>
      <c r="CE169" s="51"/>
      <c r="CF169" s="51"/>
      <c r="CG169" s="51"/>
      <c r="CH169" s="51"/>
      <c r="CI169" s="51"/>
      <c r="CJ169" s="51"/>
      <c r="CK169" s="51"/>
      <c r="CL169" s="51"/>
      <c r="CM169" s="51"/>
      <c r="CN169" s="51"/>
      <c r="CO169" s="51"/>
      <c r="CP169" s="51"/>
      <c r="CQ169" s="51"/>
      <c r="CR169" s="51"/>
      <c r="CS169" s="51"/>
      <c r="CT169" s="51"/>
      <c r="CU169" s="51"/>
      <c r="CV169" s="51"/>
      <c r="CW169" s="51"/>
      <c r="CX169" s="51"/>
      <c r="CY169" s="51"/>
      <c r="CZ169" s="51"/>
      <c r="DA169" s="51"/>
      <c r="DB169" s="51"/>
      <c r="DC169" s="51"/>
      <c r="DD169" s="51"/>
      <c r="DE169" s="51"/>
      <c r="DF169" s="51"/>
      <c r="DG169" s="51"/>
    </row>
    <row r="170">
      <c r="A170" s="51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  <c r="CD170" s="51"/>
      <c r="CE170" s="51"/>
      <c r="CF170" s="51"/>
      <c r="CG170" s="51"/>
      <c r="CH170" s="51"/>
      <c r="CI170" s="51"/>
      <c r="CJ170" s="51"/>
      <c r="CK170" s="51"/>
      <c r="CL170" s="51"/>
      <c r="CM170" s="51"/>
      <c r="CN170" s="51"/>
      <c r="CO170" s="51"/>
      <c r="CP170" s="51"/>
      <c r="CQ170" s="51"/>
      <c r="CR170" s="51"/>
      <c r="CS170" s="51"/>
      <c r="CT170" s="51"/>
      <c r="CU170" s="51"/>
      <c r="CV170" s="51"/>
      <c r="CW170" s="51"/>
      <c r="CX170" s="51"/>
      <c r="CY170" s="51"/>
      <c r="CZ170" s="51"/>
      <c r="DA170" s="51"/>
      <c r="DB170" s="51"/>
      <c r="DC170" s="51"/>
      <c r="DD170" s="51"/>
      <c r="DE170" s="51"/>
      <c r="DF170" s="51"/>
      <c r="DG170" s="51"/>
    </row>
    <row r="171">
      <c r="A171" s="51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  <c r="CI171" s="51"/>
      <c r="CJ171" s="51"/>
      <c r="CK171" s="51"/>
      <c r="CL171" s="51"/>
      <c r="CM171" s="51"/>
      <c r="CN171" s="51"/>
      <c r="CO171" s="51"/>
      <c r="CP171" s="51"/>
      <c r="CQ171" s="51"/>
      <c r="CR171" s="51"/>
      <c r="CS171" s="51"/>
      <c r="CT171" s="51"/>
      <c r="CU171" s="51"/>
      <c r="CV171" s="51"/>
      <c r="CW171" s="51"/>
      <c r="CX171" s="51"/>
      <c r="CY171" s="51"/>
      <c r="CZ171" s="51"/>
      <c r="DA171" s="51"/>
      <c r="DB171" s="51"/>
      <c r="DC171" s="51"/>
      <c r="DD171" s="51"/>
      <c r="DE171" s="51"/>
      <c r="DF171" s="51"/>
      <c r="DG171" s="51"/>
    </row>
    <row r="172">
      <c r="A172" s="5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  <c r="DA172" s="51"/>
      <c r="DB172" s="51"/>
      <c r="DC172" s="51"/>
      <c r="DD172" s="51"/>
      <c r="DE172" s="51"/>
      <c r="DF172" s="51"/>
      <c r="DG172" s="51"/>
    </row>
    <row r="173">
      <c r="A173" s="5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51"/>
      <c r="CG173" s="51"/>
      <c r="CH173" s="51"/>
      <c r="CI173" s="51"/>
      <c r="CJ173" s="51"/>
      <c r="CK173" s="51"/>
      <c r="CL173" s="51"/>
      <c r="CM173" s="51"/>
      <c r="CN173" s="51"/>
      <c r="CO173" s="51"/>
      <c r="CP173" s="51"/>
      <c r="CQ173" s="51"/>
      <c r="CR173" s="51"/>
      <c r="CS173" s="51"/>
      <c r="CT173" s="51"/>
      <c r="CU173" s="51"/>
      <c r="CV173" s="51"/>
      <c r="CW173" s="51"/>
      <c r="CX173" s="51"/>
      <c r="CY173" s="51"/>
      <c r="CZ173" s="51"/>
      <c r="DA173" s="51"/>
      <c r="DB173" s="51"/>
      <c r="DC173" s="51"/>
      <c r="DD173" s="51"/>
      <c r="DE173" s="51"/>
      <c r="DF173" s="51"/>
      <c r="DG173" s="51"/>
    </row>
    <row r="174">
      <c r="A174" s="51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  <c r="CI174" s="51"/>
      <c r="CJ174" s="51"/>
      <c r="CK174" s="51"/>
      <c r="CL174" s="51"/>
      <c r="CM174" s="51"/>
      <c r="CN174" s="51"/>
      <c r="CO174" s="51"/>
      <c r="CP174" s="51"/>
      <c r="CQ174" s="51"/>
      <c r="CR174" s="51"/>
      <c r="CS174" s="51"/>
      <c r="CT174" s="51"/>
      <c r="CU174" s="51"/>
      <c r="CV174" s="51"/>
      <c r="CW174" s="51"/>
      <c r="CX174" s="51"/>
      <c r="CY174" s="51"/>
      <c r="CZ174" s="51"/>
      <c r="DA174" s="51"/>
      <c r="DB174" s="51"/>
      <c r="DC174" s="51"/>
      <c r="DD174" s="51"/>
      <c r="DE174" s="51"/>
      <c r="DF174" s="51"/>
      <c r="DG174" s="51"/>
    </row>
    <row r="175">
      <c r="A175" s="51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  <c r="DA175" s="51"/>
      <c r="DB175" s="51"/>
      <c r="DC175" s="51"/>
      <c r="DD175" s="51"/>
      <c r="DE175" s="51"/>
      <c r="DF175" s="51"/>
      <c r="DG175" s="51"/>
    </row>
    <row r="176">
      <c r="A176" s="51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  <c r="CD176" s="51"/>
      <c r="CE176" s="51"/>
      <c r="CF176" s="51"/>
      <c r="CG176" s="51"/>
      <c r="CH176" s="51"/>
      <c r="CI176" s="51"/>
      <c r="CJ176" s="51"/>
      <c r="CK176" s="51"/>
      <c r="CL176" s="51"/>
      <c r="CM176" s="51"/>
      <c r="CN176" s="51"/>
      <c r="CO176" s="51"/>
      <c r="CP176" s="51"/>
      <c r="CQ176" s="51"/>
      <c r="CR176" s="51"/>
      <c r="CS176" s="51"/>
      <c r="CT176" s="51"/>
      <c r="CU176" s="51"/>
      <c r="CV176" s="51"/>
      <c r="CW176" s="51"/>
      <c r="CX176" s="51"/>
      <c r="CY176" s="51"/>
      <c r="CZ176" s="51"/>
      <c r="DA176" s="51"/>
      <c r="DB176" s="51"/>
      <c r="DC176" s="51"/>
      <c r="DD176" s="51"/>
      <c r="DE176" s="51"/>
      <c r="DF176" s="51"/>
      <c r="DG176" s="51"/>
    </row>
    <row r="177">
      <c r="A177" s="51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  <c r="CD177" s="51"/>
      <c r="CE177" s="51"/>
      <c r="CF177" s="51"/>
      <c r="CG177" s="51"/>
      <c r="CH177" s="51"/>
      <c r="CI177" s="51"/>
      <c r="CJ177" s="51"/>
      <c r="CK177" s="51"/>
      <c r="CL177" s="51"/>
      <c r="CM177" s="51"/>
      <c r="CN177" s="51"/>
      <c r="CO177" s="51"/>
      <c r="CP177" s="51"/>
      <c r="CQ177" s="51"/>
      <c r="CR177" s="51"/>
      <c r="CS177" s="51"/>
      <c r="CT177" s="51"/>
      <c r="CU177" s="51"/>
      <c r="CV177" s="51"/>
      <c r="CW177" s="51"/>
      <c r="CX177" s="51"/>
      <c r="CY177" s="51"/>
      <c r="CZ177" s="51"/>
      <c r="DA177" s="51"/>
      <c r="DB177" s="51"/>
      <c r="DC177" s="51"/>
      <c r="DD177" s="51"/>
      <c r="DE177" s="51"/>
      <c r="DF177" s="51"/>
      <c r="DG177" s="51"/>
    </row>
    <row r="178">
      <c r="A178" s="51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51"/>
      <c r="CR178" s="51"/>
      <c r="CS178" s="51"/>
      <c r="CT178" s="51"/>
      <c r="CU178" s="51"/>
      <c r="CV178" s="51"/>
      <c r="CW178" s="51"/>
      <c r="CX178" s="51"/>
      <c r="CY178" s="51"/>
      <c r="CZ178" s="51"/>
      <c r="DA178" s="51"/>
      <c r="DB178" s="51"/>
      <c r="DC178" s="51"/>
      <c r="DD178" s="51"/>
      <c r="DE178" s="51"/>
      <c r="DF178" s="51"/>
      <c r="DG178" s="51"/>
    </row>
    <row r="179">
      <c r="A179" s="51"/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  <c r="CD179" s="51"/>
      <c r="CE179" s="51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51"/>
      <c r="CR179" s="51"/>
      <c r="CS179" s="51"/>
      <c r="CT179" s="51"/>
      <c r="CU179" s="51"/>
      <c r="CV179" s="51"/>
      <c r="CW179" s="51"/>
      <c r="CX179" s="51"/>
      <c r="CY179" s="51"/>
      <c r="CZ179" s="51"/>
      <c r="DA179" s="51"/>
      <c r="DB179" s="51"/>
      <c r="DC179" s="51"/>
      <c r="DD179" s="51"/>
      <c r="DE179" s="51"/>
      <c r="DF179" s="51"/>
      <c r="DG179" s="51"/>
    </row>
    <row r="180">
      <c r="A180" s="51"/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51"/>
      <c r="CG180" s="51"/>
      <c r="CH180" s="51"/>
      <c r="CI180" s="51"/>
      <c r="CJ180" s="51"/>
      <c r="CK180" s="51"/>
      <c r="CL180" s="51"/>
      <c r="CM180" s="51"/>
      <c r="CN180" s="51"/>
      <c r="CO180" s="51"/>
      <c r="CP180" s="51"/>
      <c r="CQ180" s="51"/>
      <c r="CR180" s="51"/>
      <c r="CS180" s="51"/>
      <c r="CT180" s="51"/>
      <c r="CU180" s="51"/>
      <c r="CV180" s="51"/>
      <c r="CW180" s="51"/>
      <c r="CX180" s="51"/>
      <c r="CY180" s="51"/>
      <c r="CZ180" s="51"/>
      <c r="DA180" s="51"/>
      <c r="DB180" s="51"/>
      <c r="DC180" s="51"/>
      <c r="DD180" s="51"/>
      <c r="DE180" s="51"/>
      <c r="DF180" s="51"/>
      <c r="DG180" s="51"/>
    </row>
    <row r="181">
      <c r="A181" s="51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  <c r="CD181" s="51"/>
      <c r="CE181" s="51"/>
      <c r="CF181" s="51"/>
      <c r="CG181" s="51"/>
      <c r="CH181" s="51"/>
      <c r="CI181" s="51"/>
      <c r="CJ181" s="51"/>
      <c r="CK181" s="51"/>
      <c r="CL181" s="51"/>
      <c r="CM181" s="51"/>
      <c r="CN181" s="51"/>
      <c r="CO181" s="51"/>
      <c r="CP181" s="51"/>
      <c r="CQ181" s="51"/>
      <c r="CR181" s="51"/>
      <c r="CS181" s="51"/>
      <c r="CT181" s="51"/>
      <c r="CU181" s="51"/>
      <c r="CV181" s="51"/>
      <c r="CW181" s="51"/>
      <c r="CX181" s="51"/>
      <c r="CY181" s="51"/>
      <c r="CZ181" s="51"/>
      <c r="DA181" s="51"/>
      <c r="DB181" s="51"/>
      <c r="DC181" s="51"/>
      <c r="DD181" s="51"/>
      <c r="DE181" s="51"/>
      <c r="DF181" s="51"/>
      <c r="DG181" s="51"/>
    </row>
    <row r="182">
      <c r="A182" s="51"/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  <c r="CD182" s="51"/>
      <c r="CE182" s="51"/>
      <c r="CF182" s="51"/>
      <c r="CG182" s="51"/>
      <c r="CH182" s="51"/>
      <c r="CI182" s="51"/>
      <c r="CJ182" s="51"/>
      <c r="CK182" s="51"/>
      <c r="CL182" s="51"/>
      <c r="CM182" s="51"/>
      <c r="CN182" s="51"/>
      <c r="CO182" s="51"/>
      <c r="CP182" s="51"/>
      <c r="CQ182" s="51"/>
      <c r="CR182" s="51"/>
      <c r="CS182" s="51"/>
      <c r="CT182" s="51"/>
      <c r="CU182" s="51"/>
      <c r="CV182" s="51"/>
      <c r="CW182" s="51"/>
      <c r="CX182" s="51"/>
      <c r="CY182" s="51"/>
      <c r="CZ182" s="51"/>
      <c r="DA182" s="51"/>
      <c r="DB182" s="51"/>
      <c r="DC182" s="51"/>
      <c r="DD182" s="51"/>
      <c r="DE182" s="51"/>
      <c r="DF182" s="51"/>
      <c r="DG182" s="51"/>
    </row>
    <row r="183">
      <c r="A183" s="51"/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51"/>
      <c r="CG183" s="51"/>
      <c r="CH183" s="51"/>
      <c r="CI183" s="51"/>
      <c r="CJ183" s="51"/>
      <c r="CK183" s="51"/>
      <c r="CL183" s="51"/>
      <c r="CM183" s="51"/>
      <c r="CN183" s="51"/>
      <c r="CO183" s="51"/>
      <c r="CP183" s="51"/>
      <c r="CQ183" s="51"/>
      <c r="CR183" s="51"/>
      <c r="CS183" s="51"/>
      <c r="CT183" s="51"/>
      <c r="CU183" s="51"/>
      <c r="CV183" s="51"/>
      <c r="CW183" s="51"/>
      <c r="CX183" s="51"/>
      <c r="CY183" s="51"/>
      <c r="CZ183" s="51"/>
      <c r="DA183" s="51"/>
      <c r="DB183" s="51"/>
      <c r="DC183" s="51"/>
      <c r="DD183" s="51"/>
      <c r="DE183" s="51"/>
      <c r="DF183" s="51"/>
      <c r="DG183" s="51"/>
    </row>
    <row r="184">
      <c r="A184" s="51"/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  <c r="CD184" s="51"/>
      <c r="CE184" s="51"/>
      <c r="CF184" s="51"/>
      <c r="CG184" s="51"/>
      <c r="CH184" s="51"/>
      <c r="CI184" s="51"/>
      <c r="CJ184" s="51"/>
      <c r="CK184" s="51"/>
      <c r="CL184" s="51"/>
      <c r="CM184" s="51"/>
      <c r="CN184" s="51"/>
      <c r="CO184" s="51"/>
      <c r="CP184" s="51"/>
      <c r="CQ184" s="51"/>
      <c r="CR184" s="51"/>
      <c r="CS184" s="51"/>
      <c r="CT184" s="51"/>
      <c r="CU184" s="51"/>
      <c r="CV184" s="51"/>
      <c r="CW184" s="51"/>
      <c r="CX184" s="51"/>
      <c r="CY184" s="51"/>
      <c r="CZ184" s="51"/>
      <c r="DA184" s="51"/>
      <c r="DB184" s="51"/>
      <c r="DC184" s="51"/>
      <c r="DD184" s="51"/>
      <c r="DE184" s="51"/>
      <c r="DF184" s="51"/>
      <c r="DG184" s="51"/>
    </row>
    <row r="185">
      <c r="A185" s="51"/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  <c r="CD185" s="51"/>
      <c r="CE185" s="51"/>
      <c r="CF185" s="51"/>
      <c r="CG185" s="51"/>
      <c r="CH185" s="51"/>
      <c r="CI185" s="51"/>
      <c r="CJ185" s="51"/>
      <c r="CK185" s="51"/>
      <c r="CL185" s="51"/>
      <c r="CM185" s="51"/>
      <c r="CN185" s="51"/>
      <c r="CO185" s="51"/>
      <c r="CP185" s="51"/>
      <c r="CQ185" s="51"/>
      <c r="CR185" s="51"/>
      <c r="CS185" s="51"/>
      <c r="CT185" s="51"/>
      <c r="CU185" s="51"/>
      <c r="CV185" s="51"/>
      <c r="CW185" s="51"/>
      <c r="CX185" s="51"/>
      <c r="CY185" s="51"/>
      <c r="CZ185" s="51"/>
      <c r="DA185" s="51"/>
      <c r="DB185" s="51"/>
      <c r="DC185" s="51"/>
      <c r="DD185" s="51"/>
      <c r="DE185" s="51"/>
      <c r="DF185" s="51"/>
      <c r="DG185" s="51"/>
    </row>
    <row r="186">
      <c r="A186" s="51"/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  <c r="CD186" s="51"/>
      <c r="CE186" s="51"/>
      <c r="CF186" s="51"/>
      <c r="CG186" s="51"/>
      <c r="CH186" s="51"/>
      <c r="CI186" s="51"/>
      <c r="CJ186" s="51"/>
      <c r="CK186" s="51"/>
      <c r="CL186" s="51"/>
      <c r="CM186" s="51"/>
      <c r="CN186" s="51"/>
      <c r="CO186" s="51"/>
      <c r="CP186" s="51"/>
      <c r="CQ186" s="51"/>
      <c r="CR186" s="51"/>
      <c r="CS186" s="51"/>
      <c r="CT186" s="51"/>
      <c r="CU186" s="51"/>
      <c r="CV186" s="51"/>
      <c r="CW186" s="51"/>
      <c r="CX186" s="51"/>
      <c r="CY186" s="51"/>
      <c r="CZ186" s="51"/>
      <c r="DA186" s="51"/>
      <c r="DB186" s="51"/>
      <c r="DC186" s="51"/>
      <c r="DD186" s="51"/>
      <c r="DE186" s="51"/>
      <c r="DF186" s="51"/>
      <c r="DG186" s="51"/>
    </row>
    <row r="187">
      <c r="A187" s="51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  <c r="CD187" s="51"/>
      <c r="CE187" s="51"/>
      <c r="CF187" s="51"/>
      <c r="CG187" s="51"/>
      <c r="CH187" s="51"/>
      <c r="CI187" s="51"/>
      <c r="CJ187" s="51"/>
      <c r="CK187" s="51"/>
      <c r="CL187" s="51"/>
      <c r="CM187" s="51"/>
      <c r="CN187" s="51"/>
      <c r="CO187" s="51"/>
      <c r="CP187" s="51"/>
      <c r="CQ187" s="51"/>
      <c r="CR187" s="51"/>
      <c r="CS187" s="51"/>
      <c r="CT187" s="51"/>
      <c r="CU187" s="51"/>
      <c r="CV187" s="51"/>
      <c r="CW187" s="51"/>
      <c r="CX187" s="51"/>
      <c r="CY187" s="51"/>
      <c r="CZ187" s="51"/>
      <c r="DA187" s="51"/>
      <c r="DB187" s="51"/>
      <c r="DC187" s="51"/>
      <c r="DD187" s="51"/>
      <c r="DE187" s="51"/>
      <c r="DF187" s="51"/>
      <c r="DG187" s="51"/>
    </row>
    <row r="188">
      <c r="A188" s="51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  <c r="CD188" s="51"/>
      <c r="CE188" s="51"/>
      <c r="CF188" s="51"/>
      <c r="CG188" s="51"/>
      <c r="CH188" s="51"/>
      <c r="CI188" s="51"/>
      <c r="CJ188" s="51"/>
      <c r="CK188" s="51"/>
      <c r="CL188" s="51"/>
      <c r="CM188" s="51"/>
      <c r="CN188" s="51"/>
      <c r="CO188" s="51"/>
      <c r="CP188" s="51"/>
      <c r="CQ188" s="51"/>
      <c r="CR188" s="51"/>
      <c r="CS188" s="51"/>
      <c r="CT188" s="51"/>
      <c r="CU188" s="51"/>
      <c r="CV188" s="51"/>
      <c r="CW188" s="51"/>
      <c r="CX188" s="51"/>
      <c r="CY188" s="51"/>
      <c r="CZ188" s="51"/>
      <c r="DA188" s="51"/>
      <c r="DB188" s="51"/>
      <c r="DC188" s="51"/>
      <c r="DD188" s="51"/>
      <c r="DE188" s="51"/>
      <c r="DF188" s="51"/>
      <c r="DG188" s="51"/>
    </row>
    <row r="189">
      <c r="A189" s="51"/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  <c r="CD189" s="51"/>
      <c r="CE189" s="51"/>
      <c r="CF189" s="51"/>
      <c r="CG189" s="51"/>
      <c r="CH189" s="51"/>
      <c r="CI189" s="51"/>
      <c r="CJ189" s="51"/>
      <c r="CK189" s="51"/>
      <c r="CL189" s="51"/>
      <c r="CM189" s="51"/>
      <c r="CN189" s="51"/>
      <c r="CO189" s="51"/>
      <c r="CP189" s="51"/>
      <c r="CQ189" s="51"/>
      <c r="CR189" s="51"/>
      <c r="CS189" s="51"/>
      <c r="CT189" s="51"/>
      <c r="CU189" s="51"/>
      <c r="CV189" s="51"/>
      <c r="CW189" s="51"/>
      <c r="CX189" s="51"/>
      <c r="CY189" s="51"/>
      <c r="CZ189" s="51"/>
      <c r="DA189" s="51"/>
      <c r="DB189" s="51"/>
      <c r="DC189" s="51"/>
      <c r="DD189" s="51"/>
      <c r="DE189" s="51"/>
      <c r="DF189" s="51"/>
      <c r="DG189" s="51"/>
    </row>
    <row r="190">
      <c r="A190" s="51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  <c r="CD190" s="51"/>
      <c r="CE190" s="51"/>
      <c r="CF190" s="51"/>
      <c r="CG190" s="51"/>
      <c r="CH190" s="51"/>
      <c r="CI190" s="51"/>
      <c r="CJ190" s="51"/>
      <c r="CK190" s="51"/>
      <c r="CL190" s="51"/>
      <c r="CM190" s="51"/>
      <c r="CN190" s="51"/>
      <c r="CO190" s="51"/>
      <c r="CP190" s="51"/>
      <c r="CQ190" s="51"/>
      <c r="CR190" s="51"/>
      <c r="CS190" s="51"/>
      <c r="CT190" s="51"/>
      <c r="CU190" s="51"/>
      <c r="CV190" s="51"/>
      <c r="CW190" s="51"/>
      <c r="CX190" s="51"/>
      <c r="CY190" s="51"/>
      <c r="CZ190" s="51"/>
      <c r="DA190" s="51"/>
      <c r="DB190" s="51"/>
      <c r="DC190" s="51"/>
      <c r="DD190" s="51"/>
      <c r="DE190" s="51"/>
      <c r="DF190" s="51"/>
      <c r="DG190" s="51"/>
    </row>
    <row r="191">
      <c r="A191" s="51"/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  <c r="CD191" s="51"/>
      <c r="CE191" s="51"/>
      <c r="CF191" s="51"/>
      <c r="CG191" s="51"/>
      <c r="CH191" s="51"/>
      <c r="CI191" s="51"/>
      <c r="CJ191" s="51"/>
      <c r="CK191" s="51"/>
      <c r="CL191" s="51"/>
      <c r="CM191" s="51"/>
      <c r="CN191" s="51"/>
      <c r="CO191" s="51"/>
      <c r="CP191" s="51"/>
      <c r="CQ191" s="51"/>
      <c r="CR191" s="51"/>
      <c r="CS191" s="51"/>
      <c r="CT191" s="51"/>
      <c r="CU191" s="51"/>
      <c r="CV191" s="51"/>
      <c r="CW191" s="51"/>
      <c r="CX191" s="51"/>
      <c r="CY191" s="51"/>
      <c r="CZ191" s="51"/>
      <c r="DA191" s="51"/>
      <c r="DB191" s="51"/>
      <c r="DC191" s="51"/>
      <c r="DD191" s="51"/>
      <c r="DE191" s="51"/>
      <c r="DF191" s="51"/>
      <c r="DG191" s="51"/>
    </row>
    <row r="192">
      <c r="A192" s="51"/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  <c r="CI192" s="51"/>
      <c r="CJ192" s="51"/>
      <c r="CK192" s="51"/>
      <c r="CL192" s="51"/>
      <c r="CM192" s="51"/>
      <c r="CN192" s="51"/>
      <c r="CO192" s="51"/>
      <c r="CP192" s="51"/>
      <c r="CQ192" s="51"/>
      <c r="CR192" s="51"/>
      <c r="CS192" s="51"/>
      <c r="CT192" s="51"/>
      <c r="CU192" s="51"/>
      <c r="CV192" s="51"/>
      <c r="CW192" s="51"/>
      <c r="CX192" s="51"/>
      <c r="CY192" s="51"/>
      <c r="CZ192" s="51"/>
      <c r="DA192" s="51"/>
      <c r="DB192" s="51"/>
      <c r="DC192" s="51"/>
      <c r="DD192" s="51"/>
      <c r="DE192" s="51"/>
      <c r="DF192" s="51"/>
      <c r="DG192" s="51"/>
    </row>
    <row r="193">
      <c r="A193" s="51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  <c r="CD193" s="51"/>
      <c r="CE193" s="51"/>
      <c r="CF193" s="51"/>
      <c r="CG193" s="51"/>
      <c r="CH193" s="51"/>
      <c r="CI193" s="51"/>
      <c r="CJ193" s="51"/>
      <c r="CK193" s="51"/>
      <c r="CL193" s="51"/>
      <c r="CM193" s="51"/>
      <c r="CN193" s="51"/>
      <c r="CO193" s="51"/>
      <c r="CP193" s="51"/>
      <c r="CQ193" s="51"/>
      <c r="CR193" s="51"/>
      <c r="CS193" s="51"/>
      <c r="CT193" s="51"/>
      <c r="CU193" s="51"/>
      <c r="CV193" s="51"/>
      <c r="CW193" s="51"/>
      <c r="CX193" s="51"/>
      <c r="CY193" s="51"/>
      <c r="CZ193" s="51"/>
      <c r="DA193" s="51"/>
      <c r="DB193" s="51"/>
      <c r="DC193" s="51"/>
      <c r="DD193" s="51"/>
      <c r="DE193" s="51"/>
      <c r="DF193" s="51"/>
      <c r="DG193" s="51"/>
    </row>
    <row r="194">
      <c r="A194" s="51"/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  <c r="CD194" s="51"/>
      <c r="CE194" s="51"/>
      <c r="CF194" s="51"/>
      <c r="CG194" s="51"/>
      <c r="CH194" s="51"/>
      <c r="CI194" s="51"/>
      <c r="CJ194" s="51"/>
      <c r="CK194" s="51"/>
      <c r="CL194" s="51"/>
      <c r="CM194" s="51"/>
      <c r="CN194" s="51"/>
      <c r="CO194" s="51"/>
      <c r="CP194" s="51"/>
      <c r="CQ194" s="51"/>
      <c r="CR194" s="51"/>
      <c r="CS194" s="51"/>
      <c r="CT194" s="51"/>
      <c r="CU194" s="51"/>
      <c r="CV194" s="51"/>
      <c r="CW194" s="51"/>
      <c r="CX194" s="51"/>
      <c r="CY194" s="51"/>
      <c r="CZ194" s="51"/>
      <c r="DA194" s="51"/>
      <c r="DB194" s="51"/>
      <c r="DC194" s="51"/>
      <c r="DD194" s="51"/>
      <c r="DE194" s="51"/>
      <c r="DF194" s="51"/>
      <c r="DG194" s="51"/>
    </row>
    <row r="195">
      <c r="A195" s="51"/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  <c r="CD195" s="51"/>
      <c r="CE195" s="51"/>
      <c r="CF195" s="51"/>
      <c r="CG195" s="51"/>
      <c r="CH195" s="51"/>
      <c r="CI195" s="51"/>
      <c r="CJ195" s="51"/>
      <c r="CK195" s="51"/>
      <c r="CL195" s="51"/>
      <c r="CM195" s="51"/>
      <c r="CN195" s="51"/>
      <c r="CO195" s="51"/>
      <c r="CP195" s="51"/>
      <c r="CQ195" s="51"/>
      <c r="CR195" s="51"/>
      <c r="CS195" s="51"/>
      <c r="CT195" s="51"/>
      <c r="CU195" s="51"/>
      <c r="CV195" s="51"/>
      <c r="CW195" s="51"/>
      <c r="CX195" s="51"/>
      <c r="CY195" s="51"/>
      <c r="CZ195" s="51"/>
      <c r="DA195" s="51"/>
      <c r="DB195" s="51"/>
      <c r="DC195" s="51"/>
      <c r="DD195" s="51"/>
      <c r="DE195" s="51"/>
      <c r="DF195" s="51"/>
      <c r="DG195" s="51"/>
    </row>
    <row r="196">
      <c r="A196" s="51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  <c r="CD196" s="51"/>
      <c r="CE196" s="51"/>
      <c r="CF196" s="51"/>
      <c r="CG196" s="51"/>
      <c r="CH196" s="51"/>
      <c r="CI196" s="51"/>
      <c r="CJ196" s="51"/>
      <c r="CK196" s="51"/>
      <c r="CL196" s="51"/>
      <c r="CM196" s="51"/>
      <c r="CN196" s="51"/>
      <c r="CO196" s="51"/>
      <c r="CP196" s="51"/>
      <c r="CQ196" s="51"/>
      <c r="CR196" s="51"/>
      <c r="CS196" s="51"/>
      <c r="CT196" s="51"/>
      <c r="CU196" s="51"/>
      <c r="CV196" s="51"/>
      <c r="CW196" s="51"/>
      <c r="CX196" s="51"/>
      <c r="CY196" s="51"/>
      <c r="CZ196" s="51"/>
      <c r="DA196" s="51"/>
      <c r="DB196" s="51"/>
      <c r="DC196" s="51"/>
      <c r="DD196" s="51"/>
      <c r="DE196" s="51"/>
      <c r="DF196" s="51"/>
      <c r="DG196" s="51"/>
    </row>
    <row r="197">
      <c r="A197" s="51"/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  <c r="CI197" s="51"/>
      <c r="CJ197" s="51"/>
      <c r="CK197" s="51"/>
      <c r="CL197" s="51"/>
      <c r="CM197" s="51"/>
      <c r="CN197" s="51"/>
      <c r="CO197" s="51"/>
      <c r="CP197" s="51"/>
      <c r="CQ197" s="51"/>
      <c r="CR197" s="51"/>
      <c r="CS197" s="51"/>
      <c r="CT197" s="51"/>
      <c r="CU197" s="51"/>
      <c r="CV197" s="51"/>
      <c r="CW197" s="51"/>
      <c r="CX197" s="51"/>
      <c r="CY197" s="51"/>
      <c r="CZ197" s="51"/>
      <c r="DA197" s="51"/>
      <c r="DB197" s="51"/>
      <c r="DC197" s="51"/>
      <c r="DD197" s="51"/>
      <c r="DE197" s="51"/>
      <c r="DF197" s="51"/>
      <c r="DG197" s="51"/>
    </row>
    <row r="198">
      <c r="A198" s="51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  <c r="CD198" s="51"/>
      <c r="CE198" s="51"/>
      <c r="CF198" s="51"/>
      <c r="CG198" s="51"/>
      <c r="CH198" s="51"/>
      <c r="CI198" s="51"/>
      <c r="CJ198" s="51"/>
      <c r="CK198" s="51"/>
      <c r="CL198" s="51"/>
      <c r="CM198" s="51"/>
      <c r="CN198" s="51"/>
      <c r="CO198" s="51"/>
      <c r="CP198" s="51"/>
      <c r="CQ198" s="51"/>
      <c r="CR198" s="51"/>
      <c r="CS198" s="51"/>
      <c r="CT198" s="51"/>
      <c r="CU198" s="51"/>
      <c r="CV198" s="51"/>
      <c r="CW198" s="51"/>
      <c r="CX198" s="51"/>
      <c r="CY198" s="51"/>
      <c r="CZ198" s="51"/>
      <c r="DA198" s="51"/>
      <c r="DB198" s="51"/>
      <c r="DC198" s="51"/>
      <c r="DD198" s="51"/>
      <c r="DE198" s="51"/>
      <c r="DF198" s="51"/>
      <c r="DG198" s="51"/>
    </row>
    <row r="199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  <c r="CD199" s="51"/>
      <c r="CE199" s="51"/>
      <c r="CF199" s="51"/>
      <c r="CG199" s="51"/>
      <c r="CH199" s="51"/>
      <c r="CI199" s="51"/>
      <c r="CJ199" s="51"/>
      <c r="CK199" s="51"/>
      <c r="CL199" s="51"/>
      <c r="CM199" s="51"/>
      <c r="CN199" s="51"/>
      <c r="CO199" s="51"/>
      <c r="CP199" s="51"/>
      <c r="CQ199" s="51"/>
      <c r="CR199" s="51"/>
      <c r="CS199" s="51"/>
      <c r="CT199" s="51"/>
      <c r="CU199" s="51"/>
      <c r="CV199" s="51"/>
      <c r="CW199" s="51"/>
      <c r="CX199" s="51"/>
      <c r="CY199" s="51"/>
      <c r="CZ199" s="51"/>
      <c r="DA199" s="51"/>
      <c r="DB199" s="51"/>
      <c r="DC199" s="51"/>
      <c r="DD199" s="51"/>
      <c r="DE199" s="51"/>
      <c r="DF199" s="51"/>
      <c r="DG199" s="51"/>
    </row>
    <row r="200">
      <c r="A200" s="51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1"/>
      <c r="CE200" s="51"/>
      <c r="CF200" s="51"/>
      <c r="CG200" s="51"/>
      <c r="CH200" s="51"/>
      <c r="CI200" s="51"/>
      <c r="CJ200" s="51"/>
      <c r="CK200" s="51"/>
      <c r="CL200" s="51"/>
      <c r="CM200" s="51"/>
      <c r="CN200" s="51"/>
      <c r="CO200" s="51"/>
      <c r="CP200" s="51"/>
      <c r="CQ200" s="51"/>
      <c r="CR200" s="51"/>
      <c r="CS200" s="51"/>
      <c r="CT200" s="51"/>
      <c r="CU200" s="51"/>
      <c r="CV200" s="51"/>
      <c r="CW200" s="51"/>
      <c r="CX200" s="51"/>
      <c r="CY200" s="51"/>
      <c r="CZ200" s="51"/>
      <c r="DA200" s="51"/>
      <c r="DB200" s="51"/>
      <c r="DC200" s="51"/>
      <c r="DD200" s="51"/>
      <c r="DE200" s="51"/>
      <c r="DF200" s="51"/>
      <c r="DG200" s="51"/>
    </row>
    <row r="201">
      <c r="A201" s="51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51"/>
      <c r="CE201" s="51"/>
      <c r="CF201" s="51"/>
      <c r="CG201" s="51"/>
      <c r="CH201" s="51"/>
      <c r="CI201" s="51"/>
      <c r="CJ201" s="51"/>
      <c r="CK201" s="51"/>
      <c r="CL201" s="51"/>
      <c r="CM201" s="51"/>
      <c r="CN201" s="51"/>
      <c r="CO201" s="51"/>
      <c r="CP201" s="51"/>
      <c r="CQ201" s="51"/>
      <c r="CR201" s="51"/>
      <c r="CS201" s="51"/>
      <c r="CT201" s="51"/>
      <c r="CU201" s="51"/>
      <c r="CV201" s="51"/>
      <c r="CW201" s="51"/>
      <c r="CX201" s="51"/>
      <c r="CY201" s="51"/>
      <c r="CZ201" s="51"/>
      <c r="DA201" s="51"/>
      <c r="DB201" s="51"/>
      <c r="DC201" s="51"/>
      <c r="DD201" s="51"/>
      <c r="DE201" s="51"/>
      <c r="DF201" s="51"/>
      <c r="DG201" s="51"/>
    </row>
    <row r="202">
      <c r="A202" s="5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  <c r="CD202" s="51"/>
      <c r="CE202" s="51"/>
      <c r="CF202" s="51"/>
      <c r="CG202" s="51"/>
      <c r="CH202" s="51"/>
      <c r="CI202" s="51"/>
      <c r="CJ202" s="51"/>
      <c r="CK202" s="51"/>
      <c r="CL202" s="51"/>
      <c r="CM202" s="51"/>
      <c r="CN202" s="51"/>
      <c r="CO202" s="51"/>
      <c r="CP202" s="51"/>
      <c r="CQ202" s="51"/>
      <c r="CR202" s="51"/>
      <c r="CS202" s="51"/>
      <c r="CT202" s="51"/>
      <c r="CU202" s="51"/>
      <c r="CV202" s="51"/>
      <c r="CW202" s="51"/>
      <c r="CX202" s="51"/>
      <c r="CY202" s="51"/>
      <c r="CZ202" s="51"/>
      <c r="DA202" s="51"/>
      <c r="DB202" s="51"/>
      <c r="DC202" s="51"/>
      <c r="DD202" s="51"/>
      <c r="DE202" s="51"/>
      <c r="DF202" s="51"/>
      <c r="DG202" s="51"/>
    </row>
    <row r="203">
      <c r="A203" s="51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  <c r="CI203" s="51"/>
      <c r="CJ203" s="51"/>
      <c r="CK203" s="51"/>
      <c r="CL203" s="51"/>
      <c r="CM203" s="51"/>
      <c r="CN203" s="51"/>
      <c r="CO203" s="51"/>
      <c r="CP203" s="51"/>
      <c r="CQ203" s="51"/>
      <c r="CR203" s="51"/>
      <c r="CS203" s="51"/>
      <c r="CT203" s="51"/>
      <c r="CU203" s="51"/>
      <c r="CV203" s="51"/>
      <c r="CW203" s="51"/>
      <c r="CX203" s="51"/>
      <c r="CY203" s="51"/>
      <c r="CZ203" s="51"/>
      <c r="DA203" s="51"/>
      <c r="DB203" s="51"/>
      <c r="DC203" s="51"/>
      <c r="DD203" s="51"/>
      <c r="DE203" s="51"/>
      <c r="DF203" s="51"/>
      <c r="DG203" s="51"/>
    </row>
    <row r="204">
      <c r="A204" s="51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  <c r="CD204" s="51"/>
      <c r="CE204" s="51"/>
      <c r="CF204" s="51"/>
      <c r="CG204" s="51"/>
      <c r="CH204" s="51"/>
      <c r="CI204" s="51"/>
      <c r="CJ204" s="51"/>
      <c r="CK204" s="51"/>
      <c r="CL204" s="51"/>
      <c r="CM204" s="51"/>
      <c r="CN204" s="51"/>
      <c r="CO204" s="51"/>
      <c r="CP204" s="51"/>
      <c r="CQ204" s="51"/>
      <c r="CR204" s="51"/>
      <c r="CS204" s="51"/>
      <c r="CT204" s="51"/>
      <c r="CU204" s="51"/>
      <c r="CV204" s="51"/>
      <c r="CW204" s="51"/>
      <c r="CX204" s="51"/>
      <c r="CY204" s="51"/>
      <c r="CZ204" s="51"/>
      <c r="DA204" s="51"/>
      <c r="DB204" s="51"/>
      <c r="DC204" s="51"/>
      <c r="DD204" s="51"/>
      <c r="DE204" s="51"/>
      <c r="DF204" s="51"/>
      <c r="DG204" s="51"/>
    </row>
    <row r="205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  <c r="CD205" s="51"/>
      <c r="CE205" s="51"/>
      <c r="CF205" s="51"/>
      <c r="CG205" s="51"/>
      <c r="CH205" s="51"/>
      <c r="CI205" s="51"/>
      <c r="CJ205" s="51"/>
      <c r="CK205" s="51"/>
      <c r="CL205" s="51"/>
      <c r="CM205" s="51"/>
      <c r="CN205" s="51"/>
      <c r="CO205" s="51"/>
      <c r="CP205" s="51"/>
      <c r="CQ205" s="51"/>
      <c r="CR205" s="51"/>
      <c r="CS205" s="51"/>
      <c r="CT205" s="51"/>
      <c r="CU205" s="51"/>
      <c r="CV205" s="51"/>
      <c r="CW205" s="51"/>
      <c r="CX205" s="51"/>
      <c r="CY205" s="51"/>
      <c r="CZ205" s="51"/>
      <c r="DA205" s="51"/>
      <c r="DB205" s="51"/>
      <c r="DC205" s="51"/>
      <c r="DD205" s="51"/>
      <c r="DE205" s="51"/>
      <c r="DF205" s="51"/>
      <c r="DG205" s="51"/>
    </row>
    <row r="206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  <c r="CI206" s="51"/>
      <c r="CJ206" s="51"/>
      <c r="CK206" s="51"/>
      <c r="CL206" s="51"/>
      <c r="CM206" s="51"/>
      <c r="CN206" s="51"/>
      <c r="CO206" s="51"/>
      <c r="CP206" s="51"/>
      <c r="CQ206" s="51"/>
      <c r="CR206" s="51"/>
      <c r="CS206" s="51"/>
      <c r="CT206" s="51"/>
      <c r="CU206" s="51"/>
      <c r="CV206" s="51"/>
      <c r="CW206" s="51"/>
      <c r="CX206" s="51"/>
      <c r="CY206" s="51"/>
      <c r="CZ206" s="51"/>
      <c r="DA206" s="51"/>
      <c r="DB206" s="51"/>
      <c r="DC206" s="51"/>
      <c r="DD206" s="51"/>
      <c r="DE206" s="51"/>
      <c r="DF206" s="51"/>
      <c r="DG206" s="51"/>
    </row>
    <row r="207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  <c r="CD207" s="51"/>
      <c r="CE207" s="51"/>
      <c r="CF207" s="51"/>
      <c r="CG207" s="51"/>
      <c r="CH207" s="51"/>
      <c r="CI207" s="51"/>
      <c r="CJ207" s="51"/>
      <c r="CK207" s="51"/>
      <c r="CL207" s="51"/>
      <c r="CM207" s="51"/>
      <c r="CN207" s="51"/>
      <c r="CO207" s="51"/>
      <c r="CP207" s="51"/>
      <c r="CQ207" s="51"/>
      <c r="CR207" s="51"/>
      <c r="CS207" s="51"/>
      <c r="CT207" s="51"/>
      <c r="CU207" s="51"/>
      <c r="CV207" s="51"/>
      <c r="CW207" s="51"/>
      <c r="CX207" s="51"/>
      <c r="CY207" s="51"/>
      <c r="CZ207" s="51"/>
      <c r="DA207" s="51"/>
      <c r="DB207" s="51"/>
      <c r="DC207" s="51"/>
      <c r="DD207" s="51"/>
      <c r="DE207" s="51"/>
      <c r="DF207" s="51"/>
      <c r="DG207" s="51"/>
    </row>
    <row r="208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  <c r="CD208" s="51"/>
      <c r="CE208" s="51"/>
      <c r="CF208" s="51"/>
      <c r="CG208" s="51"/>
      <c r="CH208" s="51"/>
      <c r="CI208" s="51"/>
      <c r="CJ208" s="51"/>
      <c r="CK208" s="51"/>
      <c r="CL208" s="51"/>
      <c r="CM208" s="51"/>
      <c r="CN208" s="51"/>
      <c r="CO208" s="51"/>
      <c r="CP208" s="51"/>
      <c r="CQ208" s="51"/>
      <c r="CR208" s="51"/>
      <c r="CS208" s="51"/>
      <c r="CT208" s="51"/>
      <c r="CU208" s="51"/>
      <c r="CV208" s="51"/>
      <c r="CW208" s="51"/>
      <c r="CX208" s="51"/>
      <c r="CY208" s="51"/>
      <c r="CZ208" s="51"/>
      <c r="DA208" s="51"/>
      <c r="DB208" s="51"/>
      <c r="DC208" s="51"/>
      <c r="DD208" s="51"/>
      <c r="DE208" s="51"/>
      <c r="DF208" s="51"/>
      <c r="DG208" s="51"/>
    </row>
    <row r="209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  <c r="CD209" s="51"/>
      <c r="CE209" s="51"/>
      <c r="CF209" s="51"/>
      <c r="CG209" s="51"/>
      <c r="CH209" s="51"/>
      <c r="CI209" s="51"/>
      <c r="CJ209" s="51"/>
      <c r="CK209" s="51"/>
      <c r="CL209" s="51"/>
      <c r="CM209" s="51"/>
      <c r="CN209" s="51"/>
      <c r="CO209" s="51"/>
      <c r="CP209" s="51"/>
      <c r="CQ209" s="51"/>
      <c r="CR209" s="51"/>
      <c r="CS209" s="51"/>
      <c r="CT209" s="51"/>
      <c r="CU209" s="51"/>
      <c r="CV209" s="51"/>
      <c r="CW209" s="51"/>
      <c r="CX209" s="51"/>
      <c r="CY209" s="51"/>
      <c r="CZ209" s="51"/>
      <c r="DA209" s="51"/>
      <c r="DB209" s="51"/>
      <c r="DC209" s="51"/>
      <c r="DD209" s="51"/>
      <c r="DE209" s="51"/>
      <c r="DF209" s="51"/>
      <c r="DG209" s="51"/>
    </row>
    <row r="210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  <c r="CD210" s="51"/>
      <c r="CE210" s="51"/>
      <c r="CF210" s="51"/>
      <c r="CG210" s="51"/>
      <c r="CH210" s="51"/>
      <c r="CI210" s="51"/>
      <c r="CJ210" s="51"/>
      <c r="CK210" s="51"/>
      <c r="CL210" s="51"/>
      <c r="CM210" s="51"/>
      <c r="CN210" s="51"/>
      <c r="CO210" s="51"/>
      <c r="CP210" s="51"/>
      <c r="CQ210" s="51"/>
      <c r="CR210" s="51"/>
      <c r="CS210" s="51"/>
      <c r="CT210" s="51"/>
      <c r="CU210" s="51"/>
      <c r="CV210" s="51"/>
      <c r="CW210" s="51"/>
      <c r="CX210" s="51"/>
      <c r="CY210" s="51"/>
      <c r="CZ210" s="51"/>
      <c r="DA210" s="51"/>
      <c r="DB210" s="51"/>
      <c r="DC210" s="51"/>
      <c r="DD210" s="51"/>
      <c r="DE210" s="51"/>
      <c r="DF210" s="51"/>
      <c r="DG210" s="51"/>
    </row>
    <row r="211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  <c r="CD211" s="51"/>
      <c r="CE211" s="51"/>
      <c r="CF211" s="51"/>
      <c r="CG211" s="51"/>
      <c r="CH211" s="51"/>
      <c r="CI211" s="51"/>
      <c r="CJ211" s="51"/>
      <c r="CK211" s="51"/>
      <c r="CL211" s="51"/>
      <c r="CM211" s="51"/>
      <c r="CN211" s="51"/>
      <c r="CO211" s="51"/>
      <c r="CP211" s="51"/>
      <c r="CQ211" s="51"/>
      <c r="CR211" s="51"/>
      <c r="CS211" s="51"/>
      <c r="CT211" s="51"/>
      <c r="CU211" s="51"/>
      <c r="CV211" s="51"/>
      <c r="CW211" s="51"/>
      <c r="CX211" s="51"/>
      <c r="CY211" s="51"/>
      <c r="CZ211" s="51"/>
      <c r="DA211" s="51"/>
      <c r="DB211" s="51"/>
      <c r="DC211" s="51"/>
      <c r="DD211" s="51"/>
      <c r="DE211" s="51"/>
      <c r="DF211" s="51"/>
      <c r="DG211" s="51"/>
    </row>
    <row r="212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  <c r="CD212" s="51"/>
      <c r="CE212" s="51"/>
      <c r="CF212" s="51"/>
      <c r="CG212" s="51"/>
      <c r="CH212" s="51"/>
      <c r="CI212" s="51"/>
      <c r="CJ212" s="51"/>
      <c r="CK212" s="51"/>
      <c r="CL212" s="51"/>
      <c r="CM212" s="51"/>
      <c r="CN212" s="51"/>
      <c r="CO212" s="51"/>
      <c r="CP212" s="51"/>
      <c r="CQ212" s="51"/>
      <c r="CR212" s="51"/>
      <c r="CS212" s="51"/>
      <c r="CT212" s="51"/>
      <c r="CU212" s="51"/>
      <c r="CV212" s="51"/>
      <c r="CW212" s="51"/>
      <c r="CX212" s="51"/>
      <c r="CY212" s="51"/>
      <c r="CZ212" s="51"/>
      <c r="DA212" s="51"/>
      <c r="DB212" s="51"/>
      <c r="DC212" s="51"/>
      <c r="DD212" s="51"/>
      <c r="DE212" s="51"/>
      <c r="DF212" s="51"/>
      <c r="DG212" s="51"/>
    </row>
    <row r="213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  <c r="CD213" s="51"/>
      <c r="CE213" s="51"/>
      <c r="CF213" s="51"/>
      <c r="CG213" s="51"/>
      <c r="CH213" s="51"/>
      <c r="CI213" s="51"/>
      <c r="CJ213" s="51"/>
      <c r="CK213" s="51"/>
      <c r="CL213" s="51"/>
      <c r="CM213" s="51"/>
      <c r="CN213" s="51"/>
      <c r="CO213" s="51"/>
      <c r="CP213" s="51"/>
      <c r="CQ213" s="51"/>
      <c r="CR213" s="51"/>
      <c r="CS213" s="51"/>
      <c r="CT213" s="51"/>
      <c r="CU213" s="51"/>
      <c r="CV213" s="51"/>
      <c r="CW213" s="51"/>
      <c r="CX213" s="51"/>
      <c r="CY213" s="51"/>
      <c r="CZ213" s="51"/>
      <c r="DA213" s="51"/>
      <c r="DB213" s="51"/>
      <c r="DC213" s="51"/>
      <c r="DD213" s="51"/>
      <c r="DE213" s="51"/>
      <c r="DF213" s="51"/>
      <c r="DG213" s="51"/>
    </row>
    <row r="214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  <c r="CD214" s="51"/>
      <c r="CE214" s="51"/>
      <c r="CF214" s="51"/>
      <c r="CG214" s="51"/>
      <c r="CH214" s="51"/>
      <c r="CI214" s="51"/>
      <c r="CJ214" s="51"/>
      <c r="CK214" s="51"/>
      <c r="CL214" s="51"/>
      <c r="CM214" s="51"/>
      <c r="CN214" s="51"/>
      <c r="CO214" s="51"/>
      <c r="CP214" s="51"/>
      <c r="CQ214" s="51"/>
      <c r="CR214" s="51"/>
      <c r="CS214" s="51"/>
      <c r="CT214" s="51"/>
      <c r="CU214" s="51"/>
      <c r="CV214" s="51"/>
      <c r="CW214" s="51"/>
      <c r="CX214" s="51"/>
      <c r="CY214" s="51"/>
      <c r="CZ214" s="51"/>
      <c r="DA214" s="51"/>
      <c r="DB214" s="51"/>
      <c r="DC214" s="51"/>
      <c r="DD214" s="51"/>
      <c r="DE214" s="51"/>
      <c r="DF214" s="51"/>
      <c r="DG214" s="51"/>
    </row>
    <row r="215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  <c r="CD215" s="51"/>
      <c r="CE215" s="51"/>
      <c r="CF215" s="51"/>
      <c r="CG215" s="51"/>
      <c r="CH215" s="51"/>
      <c r="CI215" s="51"/>
      <c r="CJ215" s="51"/>
      <c r="CK215" s="51"/>
      <c r="CL215" s="51"/>
      <c r="CM215" s="51"/>
      <c r="CN215" s="51"/>
      <c r="CO215" s="51"/>
      <c r="CP215" s="51"/>
      <c r="CQ215" s="51"/>
      <c r="CR215" s="51"/>
      <c r="CS215" s="51"/>
      <c r="CT215" s="51"/>
      <c r="CU215" s="51"/>
      <c r="CV215" s="51"/>
      <c r="CW215" s="51"/>
      <c r="CX215" s="51"/>
      <c r="CY215" s="51"/>
      <c r="CZ215" s="51"/>
      <c r="DA215" s="51"/>
      <c r="DB215" s="51"/>
      <c r="DC215" s="51"/>
      <c r="DD215" s="51"/>
      <c r="DE215" s="51"/>
      <c r="DF215" s="51"/>
      <c r="DG215" s="51"/>
    </row>
    <row r="216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  <c r="CD216" s="51"/>
      <c r="CE216" s="51"/>
      <c r="CF216" s="51"/>
      <c r="CG216" s="51"/>
      <c r="CH216" s="51"/>
      <c r="CI216" s="51"/>
      <c r="CJ216" s="51"/>
      <c r="CK216" s="51"/>
      <c r="CL216" s="51"/>
      <c r="CM216" s="51"/>
      <c r="CN216" s="51"/>
      <c r="CO216" s="51"/>
      <c r="CP216" s="51"/>
      <c r="CQ216" s="51"/>
      <c r="CR216" s="51"/>
      <c r="CS216" s="51"/>
      <c r="CT216" s="51"/>
      <c r="CU216" s="51"/>
      <c r="CV216" s="51"/>
      <c r="CW216" s="51"/>
      <c r="CX216" s="51"/>
      <c r="CY216" s="51"/>
      <c r="CZ216" s="51"/>
      <c r="DA216" s="51"/>
      <c r="DB216" s="51"/>
      <c r="DC216" s="51"/>
      <c r="DD216" s="51"/>
      <c r="DE216" s="51"/>
      <c r="DF216" s="51"/>
      <c r="DG216" s="51"/>
    </row>
    <row r="217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  <c r="CD217" s="51"/>
      <c r="CE217" s="51"/>
      <c r="CF217" s="51"/>
      <c r="CG217" s="51"/>
      <c r="CH217" s="51"/>
      <c r="CI217" s="51"/>
      <c r="CJ217" s="51"/>
      <c r="CK217" s="51"/>
      <c r="CL217" s="51"/>
      <c r="CM217" s="51"/>
      <c r="CN217" s="51"/>
      <c r="CO217" s="51"/>
      <c r="CP217" s="51"/>
      <c r="CQ217" s="51"/>
      <c r="CR217" s="51"/>
      <c r="CS217" s="51"/>
      <c r="CT217" s="51"/>
      <c r="CU217" s="51"/>
      <c r="CV217" s="51"/>
      <c r="CW217" s="51"/>
      <c r="CX217" s="51"/>
      <c r="CY217" s="51"/>
      <c r="CZ217" s="51"/>
      <c r="DA217" s="51"/>
      <c r="DB217" s="51"/>
      <c r="DC217" s="51"/>
      <c r="DD217" s="51"/>
      <c r="DE217" s="51"/>
      <c r="DF217" s="51"/>
      <c r="DG217" s="51"/>
    </row>
    <row r="218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  <c r="BR218" s="51"/>
      <c r="BS218" s="51"/>
      <c r="BT218" s="51"/>
      <c r="BU218" s="51"/>
      <c r="BV218" s="51"/>
      <c r="BW218" s="51"/>
      <c r="BX218" s="51"/>
      <c r="BY218" s="51"/>
      <c r="BZ218" s="51"/>
      <c r="CA218" s="51"/>
      <c r="CB218" s="51"/>
      <c r="CC218" s="51"/>
      <c r="CD218" s="51"/>
      <c r="CE218" s="51"/>
      <c r="CF218" s="51"/>
      <c r="CG218" s="51"/>
      <c r="CH218" s="51"/>
      <c r="CI218" s="51"/>
      <c r="CJ218" s="51"/>
      <c r="CK218" s="51"/>
      <c r="CL218" s="51"/>
      <c r="CM218" s="51"/>
      <c r="CN218" s="51"/>
      <c r="CO218" s="51"/>
      <c r="CP218" s="51"/>
      <c r="CQ218" s="51"/>
      <c r="CR218" s="51"/>
      <c r="CS218" s="51"/>
      <c r="CT218" s="51"/>
      <c r="CU218" s="51"/>
      <c r="CV218" s="51"/>
      <c r="CW218" s="51"/>
      <c r="CX218" s="51"/>
      <c r="CY218" s="51"/>
      <c r="CZ218" s="51"/>
      <c r="DA218" s="51"/>
      <c r="DB218" s="51"/>
      <c r="DC218" s="51"/>
      <c r="DD218" s="51"/>
      <c r="DE218" s="51"/>
      <c r="DF218" s="51"/>
      <c r="DG218" s="51"/>
    </row>
    <row r="219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  <c r="BR219" s="51"/>
      <c r="BS219" s="51"/>
      <c r="BT219" s="51"/>
      <c r="BU219" s="51"/>
      <c r="BV219" s="51"/>
      <c r="BW219" s="51"/>
      <c r="BX219" s="51"/>
      <c r="BY219" s="51"/>
      <c r="BZ219" s="51"/>
      <c r="CA219" s="51"/>
      <c r="CB219" s="51"/>
      <c r="CC219" s="51"/>
      <c r="CD219" s="51"/>
      <c r="CE219" s="51"/>
      <c r="CF219" s="51"/>
      <c r="CG219" s="51"/>
      <c r="CH219" s="51"/>
      <c r="CI219" s="51"/>
      <c r="CJ219" s="51"/>
      <c r="CK219" s="51"/>
      <c r="CL219" s="51"/>
      <c r="CM219" s="51"/>
      <c r="CN219" s="51"/>
      <c r="CO219" s="51"/>
      <c r="CP219" s="51"/>
      <c r="CQ219" s="51"/>
      <c r="CR219" s="51"/>
      <c r="CS219" s="51"/>
      <c r="CT219" s="51"/>
      <c r="CU219" s="51"/>
      <c r="CV219" s="51"/>
      <c r="CW219" s="51"/>
      <c r="CX219" s="51"/>
      <c r="CY219" s="51"/>
      <c r="CZ219" s="51"/>
      <c r="DA219" s="51"/>
      <c r="DB219" s="51"/>
      <c r="DC219" s="51"/>
      <c r="DD219" s="51"/>
      <c r="DE219" s="51"/>
      <c r="DF219" s="51"/>
      <c r="DG219" s="51"/>
    </row>
    <row r="220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51"/>
      <c r="BS220" s="51"/>
      <c r="BT220" s="51"/>
      <c r="BU220" s="51"/>
      <c r="BV220" s="51"/>
      <c r="BW220" s="51"/>
      <c r="BX220" s="51"/>
      <c r="BY220" s="51"/>
      <c r="BZ220" s="51"/>
      <c r="CA220" s="51"/>
      <c r="CB220" s="51"/>
      <c r="CC220" s="51"/>
      <c r="CD220" s="51"/>
      <c r="CE220" s="51"/>
      <c r="CF220" s="51"/>
      <c r="CG220" s="51"/>
      <c r="CH220" s="51"/>
      <c r="CI220" s="51"/>
      <c r="CJ220" s="51"/>
      <c r="CK220" s="51"/>
      <c r="CL220" s="51"/>
      <c r="CM220" s="51"/>
      <c r="CN220" s="51"/>
      <c r="CO220" s="51"/>
      <c r="CP220" s="51"/>
      <c r="CQ220" s="51"/>
      <c r="CR220" s="51"/>
      <c r="CS220" s="51"/>
      <c r="CT220" s="51"/>
      <c r="CU220" s="51"/>
      <c r="CV220" s="51"/>
      <c r="CW220" s="51"/>
      <c r="CX220" s="51"/>
      <c r="CY220" s="51"/>
      <c r="CZ220" s="51"/>
      <c r="DA220" s="51"/>
      <c r="DB220" s="51"/>
      <c r="DC220" s="51"/>
      <c r="DD220" s="51"/>
      <c r="DE220" s="51"/>
      <c r="DF220" s="51"/>
      <c r="DG220" s="51"/>
    </row>
    <row r="221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51"/>
      <c r="CD221" s="51"/>
      <c r="CE221" s="51"/>
      <c r="CF221" s="51"/>
      <c r="CG221" s="51"/>
      <c r="CH221" s="51"/>
      <c r="CI221" s="51"/>
      <c r="CJ221" s="51"/>
      <c r="CK221" s="51"/>
      <c r="CL221" s="51"/>
      <c r="CM221" s="51"/>
      <c r="CN221" s="51"/>
      <c r="CO221" s="51"/>
      <c r="CP221" s="51"/>
      <c r="CQ221" s="51"/>
      <c r="CR221" s="51"/>
      <c r="CS221" s="51"/>
      <c r="CT221" s="51"/>
      <c r="CU221" s="51"/>
      <c r="CV221" s="51"/>
      <c r="CW221" s="51"/>
      <c r="CX221" s="51"/>
      <c r="CY221" s="51"/>
      <c r="CZ221" s="51"/>
      <c r="DA221" s="51"/>
      <c r="DB221" s="51"/>
      <c r="DC221" s="51"/>
      <c r="DD221" s="51"/>
      <c r="DE221" s="51"/>
      <c r="DF221" s="51"/>
      <c r="DG221" s="51"/>
    </row>
    <row r="222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51"/>
      <c r="CG222" s="51"/>
      <c r="CH222" s="51"/>
      <c r="CI222" s="51"/>
      <c r="CJ222" s="51"/>
      <c r="CK222" s="51"/>
      <c r="CL222" s="51"/>
      <c r="CM222" s="51"/>
      <c r="CN222" s="51"/>
      <c r="CO222" s="51"/>
      <c r="CP222" s="51"/>
      <c r="CQ222" s="51"/>
      <c r="CR222" s="51"/>
      <c r="CS222" s="51"/>
      <c r="CT222" s="51"/>
      <c r="CU222" s="51"/>
      <c r="CV222" s="51"/>
      <c r="CW222" s="51"/>
      <c r="CX222" s="51"/>
      <c r="CY222" s="51"/>
      <c r="CZ222" s="51"/>
      <c r="DA222" s="51"/>
      <c r="DB222" s="51"/>
      <c r="DC222" s="51"/>
      <c r="DD222" s="51"/>
      <c r="DE222" s="51"/>
      <c r="DF222" s="51"/>
      <c r="DG222" s="51"/>
    </row>
    <row r="223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51"/>
      <c r="CG223" s="51"/>
      <c r="CH223" s="51"/>
      <c r="CI223" s="51"/>
      <c r="CJ223" s="51"/>
      <c r="CK223" s="51"/>
      <c r="CL223" s="51"/>
      <c r="CM223" s="51"/>
      <c r="CN223" s="51"/>
      <c r="CO223" s="51"/>
      <c r="CP223" s="51"/>
      <c r="CQ223" s="51"/>
      <c r="CR223" s="51"/>
      <c r="CS223" s="51"/>
      <c r="CT223" s="51"/>
      <c r="CU223" s="51"/>
      <c r="CV223" s="51"/>
      <c r="CW223" s="51"/>
      <c r="CX223" s="51"/>
      <c r="CY223" s="51"/>
      <c r="CZ223" s="51"/>
      <c r="DA223" s="51"/>
      <c r="DB223" s="51"/>
      <c r="DC223" s="51"/>
      <c r="DD223" s="51"/>
      <c r="DE223" s="51"/>
      <c r="DF223" s="51"/>
      <c r="DG223" s="51"/>
    </row>
    <row r="224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  <c r="CI224" s="51"/>
      <c r="CJ224" s="51"/>
      <c r="CK224" s="51"/>
      <c r="CL224" s="51"/>
      <c r="CM224" s="51"/>
      <c r="CN224" s="51"/>
      <c r="CO224" s="51"/>
      <c r="CP224" s="51"/>
      <c r="CQ224" s="51"/>
      <c r="CR224" s="51"/>
      <c r="CS224" s="51"/>
      <c r="CT224" s="51"/>
      <c r="CU224" s="51"/>
      <c r="CV224" s="51"/>
      <c r="CW224" s="51"/>
      <c r="CX224" s="51"/>
      <c r="CY224" s="51"/>
      <c r="CZ224" s="51"/>
      <c r="DA224" s="51"/>
      <c r="DB224" s="51"/>
      <c r="DC224" s="51"/>
      <c r="DD224" s="51"/>
      <c r="DE224" s="51"/>
      <c r="DF224" s="51"/>
      <c r="DG224" s="51"/>
    </row>
    <row r="225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  <c r="BT225" s="51"/>
      <c r="BU225" s="51"/>
      <c r="BV225" s="51"/>
      <c r="BW225" s="51"/>
      <c r="BX225" s="51"/>
      <c r="BY225" s="51"/>
      <c r="BZ225" s="51"/>
      <c r="CA225" s="51"/>
      <c r="CB225" s="51"/>
      <c r="CC225" s="51"/>
      <c r="CD225" s="51"/>
      <c r="CE225" s="51"/>
      <c r="CF225" s="51"/>
      <c r="CG225" s="51"/>
      <c r="CH225" s="51"/>
      <c r="CI225" s="51"/>
      <c r="CJ225" s="51"/>
      <c r="CK225" s="51"/>
      <c r="CL225" s="51"/>
      <c r="CM225" s="51"/>
      <c r="CN225" s="51"/>
      <c r="CO225" s="51"/>
      <c r="CP225" s="51"/>
      <c r="CQ225" s="51"/>
      <c r="CR225" s="51"/>
      <c r="CS225" s="51"/>
      <c r="CT225" s="51"/>
      <c r="CU225" s="51"/>
      <c r="CV225" s="51"/>
      <c r="CW225" s="51"/>
      <c r="CX225" s="51"/>
      <c r="CY225" s="51"/>
      <c r="CZ225" s="51"/>
      <c r="DA225" s="51"/>
      <c r="DB225" s="51"/>
      <c r="DC225" s="51"/>
      <c r="DD225" s="51"/>
      <c r="DE225" s="51"/>
      <c r="DF225" s="51"/>
      <c r="DG225" s="51"/>
    </row>
    <row r="226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51"/>
      <c r="CG226" s="51"/>
      <c r="CH226" s="51"/>
      <c r="CI226" s="51"/>
      <c r="CJ226" s="51"/>
      <c r="CK226" s="51"/>
      <c r="CL226" s="51"/>
      <c r="CM226" s="51"/>
      <c r="CN226" s="51"/>
      <c r="CO226" s="51"/>
      <c r="CP226" s="51"/>
      <c r="CQ226" s="51"/>
      <c r="CR226" s="51"/>
      <c r="CS226" s="51"/>
      <c r="CT226" s="51"/>
      <c r="CU226" s="51"/>
      <c r="CV226" s="51"/>
      <c r="CW226" s="51"/>
      <c r="CX226" s="51"/>
      <c r="CY226" s="51"/>
      <c r="CZ226" s="51"/>
      <c r="DA226" s="51"/>
      <c r="DB226" s="51"/>
      <c r="DC226" s="51"/>
      <c r="DD226" s="51"/>
      <c r="DE226" s="51"/>
      <c r="DF226" s="51"/>
      <c r="DG226" s="51"/>
    </row>
    <row r="227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51"/>
      <c r="CD227" s="51"/>
      <c r="CE227" s="51"/>
      <c r="CF227" s="51"/>
      <c r="CG227" s="51"/>
      <c r="CH227" s="51"/>
      <c r="CI227" s="51"/>
      <c r="CJ227" s="51"/>
      <c r="CK227" s="51"/>
      <c r="CL227" s="51"/>
      <c r="CM227" s="51"/>
      <c r="CN227" s="51"/>
      <c r="CO227" s="51"/>
      <c r="CP227" s="51"/>
      <c r="CQ227" s="51"/>
      <c r="CR227" s="51"/>
      <c r="CS227" s="51"/>
      <c r="CT227" s="51"/>
      <c r="CU227" s="51"/>
      <c r="CV227" s="51"/>
      <c r="CW227" s="51"/>
      <c r="CX227" s="51"/>
      <c r="CY227" s="51"/>
      <c r="CZ227" s="51"/>
      <c r="DA227" s="51"/>
      <c r="DB227" s="51"/>
      <c r="DC227" s="51"/>
      <c r="DD227" s="51"/>
      <c r="DE227" s="51"/>
      <c r="DF227" s="51"/>
      <c r="DG227" s="51"/>
    </row>
    <row r="228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  <c r="BT228" s="5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51"/>
      <c r="CG228" s="51"/>
      <c r="CH228" s="51"/>
      <c r="CI228" s="51"/>
      <c r="CJ228" s="51"/>
      <c r="CK228" s="51"/>
      <c r="CL228" s="51"/>
      <c r="CM228" s="51"/>
      <c r="CN228" s="51"/>
      <c r="CO228" s="51"/>
      <c r="CP228" s="51"/>
      <c r="CQ228" s="51"/>
      <c r="CR228" s="51"/>
      <c r="CS228" s="51"/>
      <c r="CT228" s="51"/>
      <c r="CU228" s="51"/>
      <c r="CV228" s="51"/>
      <c r="CW228" s="51"/>
      <c r="CX228" s="51"/>
      <c r="CY228" s="51"/>
      <c r="CZ228" s="51"/>
      <c r="DA228" s="51"/>
      <c r="DB228" s="51"/>
      <c r="DC228" s="51"/>
      <c r="DD228" s="51"/>
      <c r="DE228" s="51"/>
      <c r="DF228" s="51"/>
      <c r="DG228" s="51"/>
    </row>
    <row r="229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  <c r="CI229" s="51"/>
      <c r="CJ229" s="51"/>
      <c r="CK229" s="51"/>
      <c r="CL229" s="51"/>
      <c r="CM229" s="51"/>
      <c r="CN229" s="51"/>
      <c r="CO229" s="51"/>
      <c r="CP229" s="51"/>
      <c r="CQ229" s="51"/>
      <c r="CR229" s="51"/>
      <c r="CS229" s="51"/>
      <c r="CT229" s="51"/>
      <c r="CU229" s="51"/>
      <c r="CV229" s="51"/>
      <c r="CW229" s="51"/>
      <c r="CX229" s="51"/>
      <c r="CY229" s="51"/>
      <c r="CZ229" s="51"/>
      <c r="DA229" s="51"/>
      <c r="DB229" s="51"/>
      <c r="DC229" s="51"/>
      <c r="DD229" s="51"/>
      <c r="DE229" s="51"/>
      <c r="DF229" s="51"/>
      <c r="DG229" s="51"/>
    </row>
    <row r="230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  <c r="BW230" s="51"/>
      <c r="BX230" s="51"/>
      <c r="BY230" s="51"/>
      <c r="BZ230" s="51"/>
      <c r="CA230" s="51"/>
      <c r="CB230" s="51"/>
      <c r="CC230" s="51"/>
      <c r="CD230" s="51"/>
      <c r="CE230" s="51"/>
      <c r="CF230" s="51"/>
      <c r="CG230" s="51"/>
      <c r="CH230" s="51"/>
      <c r="CI230" s="51"/>
      <c r="CJ230" s="51"/>
      <c r="CK230" s="51"/>
      <c r="CL230" s="51"/>
      <c r="CM230" s="51"/>
      <c r="CN230" s="51"/>
      <c r="CO230" s="51"/>
      <c r="CP230" s="51"/>
      <c r="CQ230" s="51"/>
      <c r="CR230" s="51"/>
      <c r="CS230" s="51"/>
      <c r="CT230" s="51"/>
      <c r="CU230" s="51"/>
      <c r="CV230" s="51"/>
      <c r="CW230" s="51"/>
      <c r="CX230" s="51"/>
      <c r="CY230" s="51"/>
      <c r="CZ230" s="51"/>
      <c r="DA230" s="51"/>
      <c r="DB230" s="51"/>
      <c r="DC230" s="51"/>
      <c r="DD230" s="51"/>
      <c r="DE230" s="51"/>
      <c r="DF230" s="51"/>
      <c r="DG230" s="51"/>
    </row>
    <row r="231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51"/>
      <c r="BS231" s="51"/>
      <c r="BT231" s="51"/>
      <c r="BU231" s="51"/>
      <c r="BV231" s="51"/>
      <c r="BW231" s="51"/>
      <c r="BX231" s="51"/>
      <c r="BY231" s="51"/>
      <c r="BZ231" s="51"/>
      <c r="CA231" s="51"/>
      <c r="CB231" s="51"/>
      <c r="CC231" s="51"/>
      <c r="CD231" s="51"/>
      <c r="CE231" s="51"/>
      <c r="CF231" s="51"/>
      <c r="CG231" s="51"/>
      <c r="CH231" s="51"/>
      <c r="CI231" s="51"/>
      <c r="CJ231" s="51"/>
      <c r="CK231" s="51"/>
      <c r="CL231" s="51"/>
      <c r="CM231" s="51"/>
      <c r="CN231" s="51"/>
      <c r="CO231" s="51"/>
      <c r="CP231" s="51"/>
      <c r="CQ231" s="51"/>
      <c r="CR231" s="51"/>
      <c r="CS231" s="51"/>
      <c r="CT231" s="51"/>
      <c r="CU231" s="51"/>
      <c r="CV231" s="51"/>
      <c r="CW231" s="51"/>
      <c r="CX231" s="51"/>
      <c r="CY231" s="51"/>
      <c r="CZ231" s="51"/>
      <c r="DA231" s="51"/>
      <c r="DB231" s="51"/>
      <c r="DC231" s="51"/>
      <c r="DD231" s="51"/>
      <c r="DE231" s="51"/>
      <c r="DF231" s="51"/>
      <c r="DG231" s="51"/>
    </row>
    <row r="232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  <c r="BT232" s="51"/>
      <c r="BU232" s="51"/>
      <c r="BV232" s="51"/>
      <c r="BW232" s="51"/>
      <c r="BX232" s="51"/>
      <c r="BY232" s="51"/>
      <c r="BZ232" s="51"/>
      <c r="CA232" s="51"/>
      <c r="CB232" s="51"/>
      <c r="CC232" s="51"/>
      <c r="CD232" s="51"/>
      <c r="CE232" s="51"/>
      <c r="CF232" s="51"/>
      <c r="CG232" s="51"/>
      <c r="CH232" s="51"/>
      <c r="CI232" s="51"/>
      <c r="CJ232" s="51"/>
      <c r="CK232" s="51"/>
      <c r="CL232" s="51"/>
      <c r="CM232" s="51"/>
      <c r="CN232" s="51"/>
      <c r="CO232" s="51"/>
      <c r="CP232" s="51"/>
      <c r="CQ232" s="51"/>
      <c r="CR232" s="51"/>
      <c r="CS232" s="51"/>
      <c r="CT232" s="51"/>
      <c r="CU232" s="51"/>
      <c r="CV232" s="51"/>
      <c r="CW232" s="51"/>
      <c r="CX232" s="51"/>
      <c r="CY232" s="51"/>
      <c r="CZ232" s="51"/>
      <c r="DA232" s="51"/>
      <c r="DB232" s="51"/>
      <c r="DC232" s="51"/>
      <c r="DD232" s="51"/>
      <c r="DE232" s="51"/>
      <c r="DF232" s="51"/>
      <c r="DG232" s="51"/>
    </row>
    <row r="233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  <c r="BT233" s="51"/>
      <c r="BU233" s="51"/>
      <c r="BV233" s="51"/>
      <c r="BW233" s="51"/>
      <c r="BX233" s="51"/>
      <c r="BY233" s="51"/>
      <c r="BZ233" s="51"/>
      <c r="CA233" s="51"/>
      <c r="CB233" s="51"/>
      <c r="CC233" s="51"/>
      <c r="CD233" s="51"/>
      <c r="CE233" s="51"/>
      <c r="CF233" s="51"/>
      <c r="CG233" s="51"/>
      <c r="CH233" s="51"/>
      <c r="CI233" s="51"/>
      <c r="CJ233" s="51"/>
      <c r="CK233" s="51"/>
      <c r="CL233" s="51"/>
      <c r="CM233" s="51"/>
      <c r="CN233" s="51"/>
      <c r="CO233" s="51"/>
      <c r="CP233" s="51"/>
      <c r="CQ233" s="51"/>
      <c r="CR233" s="51"/>
      <c r="CS233" s="51"/>
      <c r="CT233" s="51"/>
      <c r="CU233" s="51"/>
      <c r="CV233" s="51"/>
      <c r="CW233" s="51"/>
      <c r="CX233" s="51"/>
      <c r="CY233" s="51"/>
      <c r="CZ233" s="51"/>
      <c r="DA233" s="51"/>
      <c r="DB233" s="51"/>
      <c r="DC233" s="51"/>
      <c r="DD233" s="51"/>
      <c r="DE233" s="51"/>
      <c r="DF233" s="51"/>
      <c r="DG233" s="51"/>
    </row>
    <row r="234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  <c r="BW234" s="51"/>
      <c r="BX234" s="51"/>
      <c r="BY234" s="51"/>
      <c r="BZ234" s="51"/>
      <c r="CA234" s="51"/>
      <c r="CB234" s="51"/>
      <c r="CC234" s="51"/>
      <c r="CD234" s="51"/>
      <c r="CE234" s="51"/>
      <c r="CF234" s="51"/>
      <c r="CG234" s="51"/>
      <c r="CH234" s="51"/>
      <c r="CI234" s="51"/>
      <c r="CJ234" s="51"/>
      <c r="CK234" s="51"/>
      <c r="CL234" s="51"/>
      <c r="CM234" s="51"/>
      <c r="CN234" s="51"/>
      <c r="CO234" s="51"/>
      <c r="CP234" s="51"/>
      <c r="CQ234" s="51"/>
      <c r="CR234" s="51"/>
      <c r="CS234" s="51"/>
      <c r="CT234" s="51"/>
      <c r="CU234" s="51"/>
      <c r="CV234" s="51"/>
      <c r="CW234" s="51"/>
      <c r="CX234" s="51"/>
      <c r="CY234" s="51"/>
      <c r="CZ234" s="51"/>
      <c r="DA234" s="51"/>
      <c r="DB234" s="51"/>
      <c r="DC234" s="51"/>
      <c r="DD234" s="51"/>
      <c r="DE234" s="51"/>
      <c r="DF234" s="51"/>
      <c r="DG234" s="51"/>
    </row>
    <row r="235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  <c r="CI235" s="51"/>
      <c r="CJ235" s="51"/>
      <c r="CK235" s="51"/>
      <c r="CL235" s="51"/>
      <c r="CM235" s="51"/>
      <c r="CN235" s="51"/>
      <c r="CO235" s="51"/>
      <c r="CP235" s="51"/>
      <c r="CQ235" s="51"/>
      <c r="CR235" s="51"/>
      <c r="CS235" s="51"/>
      <c r="CT235" s="51"/>
      <c r="CU235" s="51"/>
      <c r="CV235" s="51"/>
      <c r="CW235" s="51"/>
      <c r="CX235" s="51"/>
      <c r="CY235" s="51"/>
      <c r="CZ235" s="51"/>
      <c r="DA235" s="51"/>
      <c r="DB235" s="51"/>
      <c r="DC235" s="51"/>
      <c r="DD235" s="51"/>
      <c r="DE235" s="51"/>
      <c r="DF235" s="51"/>
      <c r="DG235" s="51"/>
    </row>
    <row r="236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  <c r="BT236" s="5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51"/>
      <c r="CG236" s="51"/>
      <c r="CH236" s="51"/>
      <c r="CI236" s="51"/>
      <c r="CJ236" s="51"/>
      <c r="CK236" s="51"/>
      <c r="CL236" s="51"/>
      <c r="CM236" s="51"/>
      <c r="CN236" s="51"/>
      <c r="CO236" s="51"/>
      <c r="CP236" s="51"/>
      <c r="CQ236" s="51"/>
      <c r="CR236" s="51"/>
      <c r="CS236" s="51"/>
      <c r="CT236" s="51"/>
      <c r="CU236" s="51"/>
      <c r="CV236" s="51"/>
      <c r="CW236" s="51"/>
      <c r="CX236" s="51"/>
      <c r="CY236" s="51"/>
      <c r="CZ236" s="51"/>
      <c r="DA236" s="51"/>
      <c r="DB236" s="51"/>
      <c r="DC236" s="51"/>
      <c r="DD236" s="51"/>
      <c r="DE236" s="51"/>
      <c r="DF236" s="51"/>
      <c r="DG236" s="51"/>
    </row>
    <row r="237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  <c r="BV237" s="51"/>
      <c r="BW237" s="51"/>
      <c r="BX237" s="51"/>
      <c r="BY237" s="51"/>
      <c r="BZ237" s="51"/>
      <c r="CA237" s="51"/>
      <c r="CB237" s="51"/>
      <c r="CC237" s="51"/>
      <c r="CD237" s="51"/>
      <c r="CE237" s="51"/>
      <c r="CF237" s="51"/>
      <c r="CG237" s="51"/>
      <c r="CH237" s="51"/>
      <c r="CI237" s="51"/>
      <c r="CJ237" s="51"/>
      <c r="CK237" s="51"/>
      <c r="CL237" s="51"/>
      <c r="CM237" s="51"/>
      <c r="CN237" s="51"/>
      <c r="CO237" s="51"/>
      <c r="CP237" s="51"/>
      <c r="CQ237" s="51"/>
      <c r="CR237" s="51"/>
      <c r="CS237" s="51"/>
      <c r="CT237" s="51"/>
      <c r="CU237" s="51"/>
      <c r="CV237" s="51"/>
      <c r="CW237" s="51"/>
      <c r="CX237" s="51"/>
      <c r="CY237" s="51"/>
      <c r="CZ237" s="51"/>
      <c r="DA237" s="51"/>
      <c r="DB237" s="51"/>
      <c r="DC237" s="51"/>
      <c r="DD237" s="51"/>
      <c r="DE237" s="51"/>
      <c r="DF237" s="51"/>
      <c r="DG237" s="51"/>
    </row>
    <row r="238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  <c r="CI238" s="51"/>
      <c r="CJ238" s="51"/>
      <c r="CK238" s="51"/>
      <c r="CL238" s="51"/>
      <c r="CM238" s="51"/>
      <c r="CN238" s="51"/>
      <c r="CO238" s="51"/>
      <c r="CP238" s="51"/>
      <c r="CQ238" s="51"/>
      <c r="CR238" s="51"/>
      <c r="CS238" s="51"/>
      <c r="CT238" s="51"/>
      <c r="CU238" s="51"/>
      <c r="CV238" s="51"/>
      <c r="CW238" s="51"/>
      <c r="CX238" s="51"/>
      <c r="CY238" s="51"/>
      <c r="CZ238" s="51"/>
      <c r="DA238" s="51"/>
      <c r="DB238" s="51"/>
      <c r="DC238" s="51"/>
      <c r="DD238" s="51"/>
      <c r="DE238" s="51"/>
      <c r="DF238" s="51"/>
      <c r="DG238" s="51"/>
    </row>
    <row r="239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  <c r="BR239" s="51"/>
      <c r="BS239" s="51"/>
      <c r="BT239" s="51"/>
      <c r="BU239" s="51"/>
      <c r="BV239" s="51"/>
      <c r="BW239" s="51"/>
      <c r="BX239" s="51"/>
      <c r="BY239" s="51"/>
      <c r="BZ239" s="51"/>
      <c r="CA239" s="51"/>
      <c r="CB239" s="51"/>
      <c r="CC239" s="51"/>
      <c r="CD239" s="51"/>
      <c r="CE239" s="51"/>
      <c r="CF239" s="51"/>
      <c r="CG239" s="51"/>
      <c r="CH239" s="51"/>
      <c r="CI239" s="51"/>
      <c r="CJ239" s="51"/>
      <c r="CK239" s="51"/>
      <c r="CL239" s="51"/>
      <c r="CM239" s="51"/>
      <c r="CN239" s="51"/>
      <c r="CO239" s="51"/>
      <c r="CP239" s="51"/>
      <c r="CQ239" s="51"/>
      <c r="CR239" s="51"/>
      <c r="CS239" s="51"/>
      <c r="CT239" s="51"/>
      <c r="CU239" s="51"/>
      <c r="CV239" s="51"/>
      <c r="CW239" s="51"/>
      <c r="CX239" s="51"/>
      <c r="CY239" s="51"/>
      <c r="CZ239" s="51"/>
      <c r="DA239" s="51"/>
      <c r="DB239" s="51"/>
      <c r="DC239" s="51"/>
      <c r="DD239" s="51"/>
      <c r="DE239" s="51"/>
      <c r="DF239" s="51"/>
      <c r="DG239" s="51"/>
    </row>
    <row r="240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51"/>
      <c r="BS240" s="51"/>
      <c r="BT240" s="51"/>
      <c r="BU240" s="51"/>
      <c r="BV240" s="51"/>
      <c r="BW240" s="51"/>
      <c r="BX240" s="51"/>
      <c r="BY240" s="51"/>
      <c r="BZ240" s="51"/>
      <c r="CA240" s="51"/>
      <c r="CB240" s="51"/>
      <c r="CC240" s="51"/>
      <c r="CD240" s="51"/>
      <c r="CE240" s="51"/>
      <c r="CF240" s="51"/>
      <c r="CG240" s="51"/>
      <c r="CH240" s="51"/>
      <c r="CI240" s="51"/>
      <c r="CJ240" s="51"/>
      <c r="CK240" s="51"/>
      <c r="CL240" s="51"/>
      <c r="CM240" s="51"/>
      <c r="CN240" s="51"/>
      <c r="CO240" s="51"/>
      <c r="CP240" s="51"/>
      <c r="CQ240" s="51"/>
      <c r="CR240" s="51"/>
      <c r="CS240" s="51"/>
      <c r="CT240" s="51"/>
      <c r="CU240" s="51"/>
      <c r="CV240" s="51"/>
      <c r="CW240" s="51"/>
      <c r="CX240" s="51"/>
      <c r="CY240" s="51"/>
      <c r="CZ240" s="51"/>
      <c r="DA240" s="51"/>
      <c r="DB240" s="51"/>
      <c r="DC240" s="51"/>
      <c r="DD240" s="51"/>
      <c r="DE240" s="51"/>
      <c r="DF240" s="51"/>
      <c r="DG240" s="51"/>
    </row>
    <row r="241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  <c r="BR241" s="51"/>
      <c r="BS241" s="51"/>
      <c r="BT241" s="51"/>
      <c r="BU241" s="51"/>
      <c r="BV241" s="51"/>
      <c r="BW241" s="51"/>
      <c r="BX241" s="51"/>
      <c r="BY241" s="51"/>
      <c r="BZ241" s="51"/>
      <c r="CA241" s="51"/>
      <c r="CB241" s="51"/>
      <c r="CC241" s="51"/>
      <c r="CD241" s="51"/>
      <c r="CE241" s="51"/>
      <c r="CF241" s="51"/>
      <c r="CG241" s="51"/>
      <c r="CH241" s="51"/>
      <c r="CI241" s="51"/>
      <c r="CJ241" s="51"/>
      <c r="CK241" s="51"/>
      <c r="CL241" s="51"/>
      <c r="CM241" s="51"/>
      <c r="CN241" s="51"/>
      <c r="CO241" s="51"/>
      <c r="CP241" s="51"/>
      <c r="CQ241" s="51"/>
      <c r="CR241" s="51"/>
      <c r="CS241" s="51"/>
      <c r="CT241" s="51"/>
      <c r="CU241" s="51"/>
      <c r="CV241" s="51"/>
      <c r="CW241" s="51"/>
      <c r="CX241" s="51"/>
      <c r="CY241" s="51"/>
      <c r="CZ241" s="51"/>
      <c r="DA241" s="51"/>
      <c r="DB241" s="51"/>
      <c r="DC241" s="51"/>
      <c r="DD241" s="51"/>
      <c r="DE241" s="51"/>
      <c r="DF241" s="51"/>
      <c r="DG241" s="51"/>
    </row>
    <row r="242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  <c r="CD242" s="51"/>
      <c r="CE242" s="51"/>
      <c r="CF242" s="51"/>
      <c r="CG242" s="51"/>
      <c r="CH242" s="51"/>
      <c r="CI242" s="51"/>
      <c r="CJ242" s="51"/>
      <c r="CK242" s="51"/>
      <c r="CL242" s="51"/>
      <c r="CM242" s="51"/>
      <c r="CN242" s="51"/>
      <c r="CO242" s="51"/>
      <c r="CP242" s="51"/>
      <c r="CQ242" s="51"/>
      <c r="CR242" s="51"/>
      <c r="CS242" s="51"/>
      <c r="CT242" s="51"/>
      <c r="CU242" s="51"/>
      <c r="CV242" s="51"/>
      <c r="CW242" s="51"/>
      <c r="CX242" s="51"/>
      <c r="CY242" s="51"/>
      <c r="CZ242" s="51"/>
      <c r="DA242" s="51"/>
      <c r="DB242" s="51"/>
      <c r="DC242" s="51"/>
      <c r="DD242" s="51"/>
      <c r="DE242" s="51"/>
      <c r="DF242" s="51"/>
      <c r="DG242" s="51"/>
    </row>
    <row r="243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  <c r="BR243" s="51"/>
      <c r="BS243" s="51"/>
      <c r="BT243" s="51"/>
      <c r="BU243" s="51"/>
      <c r="BV243" s="51"/>
      <c r="BW243" s="51"/>
      <c r="BX243" s="51"/>
      <c r="BY243" s="51"/>
      <c r="BZ243" s="51"/>
      <c r="CA243" s="51"/>
      <c r="CB243" s="51"/>
      <c r="CC243" s="51"/>
      <c r="CD243" s="51"/>
      <c r="CE243" s="51"/>
      <c r="CF243" s="51"/>
      <c r="CG243" s="51"/>
      <c r="CH243" s="51"/>
      <c r="CI243" s="51"/>
      <c r="CJ243" s="51"/>
      <c r="CK243" s="51"/>
      <c r="CL243" s="51"/>
      <c r="CM243" s="51"/>
      <c r="CN243" s="51"/>
      <c r="CO243" s="51"/>
      <c r="CP243" s="51"/>
      <c r="CQ243" s="51"/>
      <c r="CR243" s="51"/>
      <c r="CS243" s="51"/>
      <c r="CT243" s="51"/>
      <c r="CU243" s="51"/>
      <c r="CV243" s="51"/>
      <c r="CW243" s="51"/>
      <c r="CX243" s="51"/>
      <c r="CY243" s="51"/>
      <c r="CZ243" s="51"/>
      <c r="DA243" s="51"/>
      <c r="DB243" s="51"/>
      <c r="DC243" s="51"/>
      <c r="DD243" s="51"/>
      <c r="DE243" s="51"/>
      <c r="DF243" s="51"/>
      <c r="DG243" s="51"/>
    </row>
    <row r="244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51"/>
      <c r="BS244" s="51"/>
      <c r="BT244" s="51"/>
      <c r="BU244" s="51"/>
      <c r="BV244" s="51"/>
      <c r="BW244" s="51"/>
      <c r="BX244" s="51"/>
      <c r="BY244" s="51"/>
      <c r="BZ244" s="51"/>
      <c r="CA244" s="51"/>
      <c r="CB244" s="51"/>
      <c r="CC244" s="51"/>
      <c r="CD244" s="51"/>
      <c r="CE244" s="51"/>
      <c r="CF244" s="51"/>
      <c r="CG244" s="51"/>
      <c r="CH244" s="51"/>
      <c r="CI244" s="51"/>
      <c r="CJ244" s="51"/>
      <c r="CK244" s="51"/>
      <c r="CL244" s="51"/>
      <c r="CM244" s="51"/>
      <c r="CN244" s="51"/>
      <c r="CO244" s="51"/>
      <c r="CP244" s="51"/>
      <c r="CQ244" s="51"/>
      <c r="CR244" s="51"/>
      <c r="CS244" s="51"/>
      <c r="CT244" s="51"/>
      <c r="CU244" s="51"/>
      <c r="CV244" s="51"/>
      <c r="CW244" s="51"/>
      <c r="CX244" s="51"/>
      <c r="CY244" s="51"/>
      <c r="CZ244" s="51"/>
      <c r="DA244" s="51"/>
      <c r="DB244" s="51"/>
      <c r="DC244" s="51"/>
      <c r="DD244" s="51"/>
      <c r="DE244" s="51"/>
      <c r="DF244" s="51"/>
      <c r="DG244" s="51"/>
    </row>
    <row r="245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51"/>
      <c r="BS245" s="51"/>
      <c r="BT245" s="51"/>
      <c r="BU245" s="51"/>
      <c r="BV245" s="51"/>
      <c r="BW245" s="51"/>
      <c r="BX245" s="51"/>
      <c r="BY245" s="51"/>
      <c r="BZ245" s="51"/>
      <c r="CA245" s="51"/>
      <c r="CB245" s="51"/>
      <c r="CC245" s="51"/>
      <c r="CD245" s="51"/>
      <c r="CE245" s="51"/>
      <c r="CF245" s="51"/>
      <c r="CG245" s="51"/>
      <c r="CH245" s="51"/>
      <c r="CI245" s="51"/>
      <c r="CJ245" s="51"/>
      <c r="CK245" s="51"/>
      <c r="CL245" s="51"/>
      <c r="CM245" s="51"/>
      <c r="CN245" s="51"/>
      <c r="CO245" s="51"/>
      <c r="CP245" s="51"/>
      <c r="CQ245" s="51"/>
      <c r="CR245" s="51"/>
      <c r="CS245" s="51"/>
      <c r="CT245" s="51"/>
      <c r="CU245" s="51"/>
      <c r="CV245" s="51"/>
      <c r="CW245" s="51"/>
      <c r="CX245" s="51"/>
      <c r="CY245" s="51"/>
      <c r="CZ245" s="51"/>
      <c r="DA245" s="51"/>
      <c r="DB245" s="51"/>
      <c r="DC245" s="51"/>
      <c r="DD245" s="51"/>
      <c r="DE245" s="51"/>
      <c r="DF245" s="51"/>
      <c r="DG245" s="51"/>
    </row>
    <row r="246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  <c r="CD246" s="51"/>
      <c r="CE246" s="51"/>
      <c r="CF246" s="51"/>
      <c r="CG246" s="51"/>
      <c r="CH246" s="51"/>
      <c r="CI246" s="51"/>
      <c r="CJ246" s="51"/>
      <c r="CK246" s="51"/>
      <c r="CL246" s="51"/>
      <c r="CM246" s="51"/>
      <c r="CN246" s="51"/>
      <c r="CO246" s="51"/>
      <c r="CP246" s="51"/>
      <c r="CQ246" s="51"/>
      <c r="CR246" s="51"/>
      <c r="CS246" s="51"/>
      <c r="CT246" s="51"/>
      <c r="CU246" s="51"/>
      <c r="CV246" s="51"/>
      <c r="CW246" s="51"/>
      <c r="CX246" s="51"/>
      <c r="CY246" s="51"/>
      <c r="CZ246" s="51"/>
      <c r="DA246" s="51"/>
      <c r="DB246" s="51"/>
      <c r="DC246" s="51"/>
      <c r="DD246" s="51"/>
      <c r="DE246" s="51"/>
      <c r="DF246" s="51"/>
      <c r="DG246" s="51"/>
    </row>
    <row r="247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  <c r="CD247" s="51"/>
      <c r="CE247" s="51"/>
      <c r="CF247" s="51"/>
      <c r="CG247" s="51"/>
      <c r="CH247" s="51"/>
      <c r="CI247" s="51"/>
      <c r="CJ247" s="51"/>
      <c r="CK247" s="51"/>
      <c r="CL247" s="51"/>
      <c r="CM247" s="51"/>
      <c r="CN247" s="51"/>
      <c r="CO247" s="51"/>
      <c r="CP247" s="51"/>
      <c r="CQ247" s="51"/>
      <c r="CR247" s="51"/>
      <c r="CS247" s="51"/>
      <c r="CT247" s="51"/>
      <c r="CU247" s="51"/>
      <c r="CV247" s="51"/>
      <c r="CW247" s="51"/>
      <c r="CX247" s="51"/>
      <c r="CY247" s="51"/>
      <c r="CZ247" s="51"/>
      <c r="DA247" s="51"/>
      <c r="DB247" s="51"/>
      <c r="DC247" s="51"/>
      <c r="DD247" s="51"/>
      <c r="DE247" s="51"/>
      <c r="DF247" s="51"/>
      <c r="DG247" s="51"/>
    </row>
    <row r="248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51"/>
      <c r="CG248" s="51"/>
      <c r="CH248" s="51"/>
      <c r="CI248" s="51"/>
      <c r="CJ248" s="51"/>
      <c r="CK248" s="51"/>
      <c r="CL248" s="51"/>
      <c r="CM248" s="51"/>
      <c r="CN248" s="51"/>
      <c r="CO248" s="51"/>
      <c r="CP248" s="51"/>
      <c r="CQ248" s="51"/>
      <c r="CR248" s="51"/>
      <c r="CS248" s="51"/>
      <c r="CT248" s="51"/>
      <c r="CU248" s="51"/>
      <c r="CV248" s="51"/>
      <c r="CW248" s="51"/>
      <c r="CX248" s="51"/>
      <c r="CY248" s="51"/>
      <c r="CZ248" s="51"/>
      <c r="DA248" s="51"/>
      <c r="DB248" s="51"/>
      <c r="DC248" s="51"/>
      <c r="DD248" s="51"/>
      <c r="DE248" s="51"/>
      <c r="DF248" s="51"/>
      <c r="DG248" s="51"/>
    </row>
    <row r="249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  <c r="CC249" s="51"/>
      <c r="CD249" s="51"/>
      <c r="CE249" s="51"/>
      <c r="CF249" s="51"/>
      <c r="CG249" s="51"/>
      <c r="CH249" s="51"/>
      <c r="CI249" s="51"/>
      <c r="CJ249" s="51"/>
      <c r="CK249" s="51"/>
      <c r="CL249" s="51"/>
      <c r="CM249" s="51"/>
      <c r="CN249" s="51"/>
      <c r="CO249" s="51"/>
      <c r="CP249" s="51"/>
      <c r="CQ249" s="51"/>
      <c r="CR249" s="51"/>
      <c r="CS249" s="51"/>
      <c r="CT249" s="51"/>
      <c r="CU249" s="51"/>
      <c r="CV249" s="51"/>
      <c r="CW249" s="51"/>
      <c r="CX249" s="51"/>
      <c r="CY249" s="51"/>
      <c r="CZ249" s="51"/>
      <c r="DA249" s="51"/>
      <c r="DB249" s="51"/>
      <c r="DC249" s="51"/>
      <c r="DD249" s="51"/>
      <c r="DE249" s="51"/>
      <c r="DF249" s="51"/>
      <c r="DG249" s="51"/>
    </row>
    <row r="250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51"/>
      <c r="CG250" s="51"/>
      <c r="CH250" s="51"/>
      <c r="CI250" s="51"/>
      <c r="CJ250" s="51"/>
      <c r="CK250" s="51"/>
      <c r="CL250" s="51"/>
      <c r="CM250" s="51"/>
      <c r="CN250" s="51"/>
      <c r="CO250" s="51"/>
      <c r="CP250" s="51"/>
      <c r="CQ250" s="51"/>
      <c r="CR250" s="51"/>
      <c r="CS250" s="51"/>
      <c r="CT250" s="51"/>
      <c r="CU250" s="51"/>
      <c r="CV250" s="51"/>
      <c r="CW250" s="51"/>
      <c r="CX250" s="51"/>
      <c r="CY250" s="51"/>
      <c r="CZ250" s="51"/>
      <c r="DA250" s="51"/>
      <c r="DB250" s="51"/>
      <c r="DC250" s="51"/>
      <c r="DD250" s="51"/>
      <c r="DE250" s="51"/>
      <c r="DF250" s="51"/>
      <c r="DG250" s="51"/>
    </row>
    <row r="251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1"/>
      <c r="BT251" s="51"/>
      <c r="BU251" s="51"/>
      <c r="BV251" s="51"/>
      <c r="BW251" s="51"/>
      <c r="BX251" s="51"/>
      <c r="BY251" s="51"/>
      <c r="BZ251" s="51"/>
      <c r="CA251" s="51"/>
      <c r="CB251" s="51"/>
      <c r="CC251" s="51"/>
      <c r="CD251" s="51"/>
      <c r="CE251" s="51"/>
      <c r="CF251" s="51"/>
      <c r="CG251" s="51"/>
      <c r="CH251" s="51"/>
      <c r="CI251" s="51"/>
      <c r="CJ251" s="51"/>
      <c r="CK251" s="51"/>
      <c r="CL251" s="51"/>
      <c r="CM251" s="51"/>
      <c r="CN251" s="51"/>
      <c r="CO251" s="51"/>
      <c r="CP251" s="51"/>
      <c r="CQ251" s="51"/>
      <c r="CR251" s="51"/>
      <c r="CS251" s="51"/>
      <c r="CT251" s="51"/>
      <c r="CU251" s="51"/>
      <c r="CV251" s="51"/>
      <c r="CW251" s="51"/>
      <c r="CX251" s="51"/>
      <c r="CY251" s="51"/>
      <c r="CZ251" s="51"/>
      <c r="DA251" s="51"/>
      <c r="DB251" s="51"/>
      <c r="DC251" s="51"/>
      <c r="DD251" s="51"/>
      <c r="DE251" s="51"/>
      <c r="DF251" s="51"/>
      <c r="DG251" s="51"/>
    </row>
    <row r="252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51"/>
      <c r="CG252" s="51"/>
      <c r="CH252" s="51"/>
      <c r="CI252" s="51"/>
      <c r="CJ252" s="51"/>
      <c r="CK252" s="51"/>
      <c r="CL252" s="51"/>
      <c r="CM252" s="51"/>
      <c r="CN252" s="51"/>
      <c r="CO252" s="51"/>
      <c r="CP252" s="51"/>
      <c r="CQ252" s="51"/>
      <c r="CR252" s="51"/>
      <c r="CS252" s="51"/>
      <c r="CT252" s="51"/>
      <c r="CU252" s="51"/>
      <c r="CV252" s="51"/>
      <c r="CW252" s="51"/>
      <c r="CX252" s="51"/>
      <c r="CY252" s="51"/>
      <c r="CZ252" s="51"/>
      <c r="DA252" s="51"/>
      <c r="DB252" s="51"/>
      <c r="DC252" s="51"/>
      <c r="DD252" s="51"/>
      <c r="DE252" s="51"/>
      <c r="DF252" s="51"/>
      <c r="DG252" s="51"/>
    </row>
    <row r="253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  <c r="CC253" s="51"/>
      <c r="CD253" s="51"/>
      <c r="CE253" s="51"/>
      <c r="CF253" s="51"/>
      <c r="CG253" s="51"/>
      <c r="CH253" s="51"/>
      <c r="CI253" s="51"/>
      <c r="CJ253" s="51"/>
      <c r="CK253" s="51"/>
      <c r="CL253" s="51"/>
      <c r="CM253" s="51"/>
      <c r="CN253" s="51"/>
      <c r="CO253" s="51"/>
      <c r="CP253" s="51"/>
      <c r="CQ253" s="51"/>
      <c r="CR253" s="51"/>
      <c r="CS253" s="51"/>
      <c r="CT253" s="51"/>
      <c r="CU253" s="51"/>
      <c r="CV253" s="51"/>
      <c r="CW253" s="51"/>
      <c r="CX253" s="51"/>
      <c r="CY253" s="51"/>
      <c r="CZ253" s="51"/>
      <c r="DA253" s="51"/>
      <c r="DB253" s="51"/>
      <c r="DC253" s="51"/>
      <c r="DD253" s="51"/>
      <c r="DE253" s="51"/>
      <c r="DF253" s="51"/>
      <c r="DG253" s="51"/>
    </row>
    <row r="254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/>
      <c r="BS254" s="51"/>
      <c r="BT254" s="51"/>
      <c r="BU254" s="51"/>
      <c r="BV254" s="51"/>
      <c r="BW254" s="51"/>
      <c r="BX254" s="51"/>
      <c r="BY254" s="51"/>
      <c r="BZ254" s="51"/>
      <c r="CA254" s="51"/>
      <c r="CB254" s="51"/>
      <c r="CC254" s="51"/>
      <c r="CD254" s="51"/>
      <c r="CE254" s="51"/>
      <c r="CF254" s="51"/>
      <c r="CG254" s="51"/>
      <c r="CH254" s="51"/>
      <c r="CI254" s="51"/>
      <c r="CJ254" s="51"/>
      <c r="CK254" s="51"/>
      <c r="CL254" s="51"/>
      <c r="CM254" s="51"/>
      <c r="CN254" s="51"/>
      <c r="CO254" s="51"/>
      <c r="CP254" s="51"/>
      <c r="CQ254" s="51"/>
      <c r="CR254" s="51"/>
      <c r="CS254" s="51"/>
      <c r="CT254" s="51"/>
      <c r="CU254" s="51"/>
      <c r="CV254" s="51"/>
      <c r="CW254" s="51"/>
      <c r="CX254" s="51"/>
      <c r="CY254" s="51"/>
      <c r="CZ254" s="51"/>
      <c r="DA254" s="51"/>
      <c r="DB254" s="51"/>
      <c r="DC254" s="51"/>
      <c r="DD254" s="51"/>
      <c r="DE254" s="51"/>
      <c r="DF254" s="51"/>
      <c r="DG254" s="51"/>
    </row>
    <row r="255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51"/>
      <c r="CG255" s="51"/>
      <c r="CH255" s="51"/>
      <c r="CI255" s="51"/>
      <c r="CJ255" s="51"/>
      <c r="CK255" s="51"/>
      <c r="CL255" s="51"/>
      <c r="CM255" s="51"/>
      <c r="CN255" s="51"/>
      <c r="CO255" s="51"/>
      <c r="CP255" s="51"/>
      <c r="CQ255" s="51"/>
      <c r="CR255" s="51"/>
      <c r="CS255" s="51"/>
      <c r="CT255" s="51"/>
      <c r="CU255" s="51"/>
      <c r="CV255" s="51"/>
      <c r="CW255" s="51"/>
      <c r="CX255" s="51"/>
      <c r="CY255" s="51"/>
      <c r="CZ255" s="51"/>
      <c r="DA255" s="51"/>
      <c r="DB255" s="51"/>
      <c r="DC255" s="51"/>
      <c r="DD255" s="51"/>
      <c r="DE255" s="51"/>
      <c r="DF255" s="51"/>
      <c r="DG255" s="51"/>
    </row>
    <row r="256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51"/>
      <c r="CG256" s="51"/>
      <c r="CH256" s="51"/>
      <c r="CI256" s="51"/>
      <c r="CJ256" s="51"/>
      <c r="CK256" s="51"/>
      <c r="CL256" s="51"/>
      <c r="CM256" s="51"/>
      <c r="CN256" s="51"/>
      <c r="CO256" s="51"/>
      <c r="CP256" s="51"/>
      <c r="CQ256" s="51"/>
      <c r="CR256" s="51"/>
      <c r="CS256" s="51"/>
      <c r="CT256" s="51"/>
      <c r="CU256" s="51"/>
      <c r="CV256" s="51"/>
      <c r="CW256" s="51"/>
      <c r="CX256" s="51"/>
      <c r="CY256" s="51"/>
      <c r="CZ256" s="51"/>
      <c r="DA256" s="51"/>
      <c r="DB256" s="51"/>
      <c r="DC256" s="51"/>
      <c r="DD256" s="51"/>
      <c r="DE256" s="51"/>
      <c r="DF256" s="51"/>
      <c r="DG256" s="51"/>
    </row>
    <row r="257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  <c r="BR257" s="51"/>
      <c r="BS257" s="51"/>
      <c r="BT257" s="51"/>
      <c r="BU257" s="51"/>
      <c r="BV257" s="51"/>
      <c r="BW257" s="51"/>
      <c r="BX257" s="51"/>
      <c r="BY257" s="51"/>
      <c r="BZ257" s="51"/>
      <c r="CA257" s="51"/>
      <c r="CB257" s="51"/>
      <c r="CC257" s="51"/>
      <c r="CD257" s="51"/>
      <c r="CE257" s="51"/>
      <c r="CF257" s="51"/>
      <c r="CG257" s="51"/>
      <c r="CH257" s="51"/>
      <c r="CI257" s="51"/>
      <c r="CJ257" s="51"/>
      <c r="CK257" s="51"/>
      <c r="CL257" s="51"/>
      <c r="CM257" s="51"/>
      <c r="CN257" s="51"/>
      <c r="CO257" s="51"/>
      <c r="CP257" s="51"/>
      <c r="CQ257" s="51"/>
      <c r="CR257" s="51"/>
      <c r="CS257" s="51"/>
      <c r="CT257" s="51"/>
      <c r="CU257" s="51"/>
      <c r="CV257" s="51"/>
      <c r="CW257" s="51"/>
      <c r="CX257" s="51"/>
      <c r="CY257" s="51"/>
      <c r="CZ257" s="51"/>
      <c r="DA257" s="51"/>
      <c r="DB257" s="51"/>
      <c r="DC257" s="51"/>
      <c r="DD257" s="51"/>
      <c r="DE257" s="51"/>
      <c r="DF257" s="51"/>
      <c r="DG257" s="51"/>
    </row>
    <row r="258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1"/>
      <c r="BT258" s="5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51"/>
      <c r="CG258" s="51"/>
      <c r="CH258" s="51"/>
      <c r="CI258" s="51"/>
      <c r="CJ258" s="51"/>
      <c r="CK258" s="51"/>
      <c r="CL258" s="51"/>
      <c r="CM258" s="51"/>
      <c r="CN258" s="51"/>
      <c r="CO258" s="51"/>
      <c r="CP258" s="51"/>
      <c r="CQ258" s="51"/>
      <c r="CR258" s="51"/>
      <c r="CS258" s="51"/>
      <c r="CT258" s="51"/>
      <c r="CU258" s="51"/>
      <c r="CV258" s="51"/>
      <c r="CW258" s="51"/>
      <c r="CX258" s="51"/>
      <c r="CY258" s="51"/>
      <c r="CZ258" s="51"/>
      <c r="DA258" s="51"/>
      <c r="DB258" s="51"/>
      <c r="DC258" s="51"/>
      <c r="DD258" s="51"/>
      <c r="DE258" s="51"/>
      <c r="DF258" s="51"/>
      <c r="DG258" s="51"/>
    </row>
    <row r="259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51"/>
      <c r="BS259" s="51"/>
      <c r="BT259" s="51"/>
      <c r="BU259" s="51"/>
      <c r="BV259" s="51"/>
      <c r="BW259" s="51"/>
      <c r="BX259" s="51"/>
      <c r="BY259" s="51"/>
      <c r="BZ259" s="51"/>
      <c r="CA259" s="51"/>
      <c r="CB259" s="51"/>
      <c r="CC259" s="51"/>
      <c r="CD259" s="51"/>
      <c r="CE259" s="51"/>
      <c r="CF259" s="51"/>
      <c r="CG259" s="51"/>
      <c r="CH259" s="51"/>
      <c r="CI259" s="51"/>
      <c r="CJ259" s="51"/>
      <c r="CK259" s="51"/>
      <c r="CL259" s="51"/>
      <c r="CM259" s="51"/>
      <c r="CN259" s="51"/>
      <c r="CO259" s="51"/>
      <c r="CP259" s="51"/>
      <c r="CQ259" s="51"/>
      <c r="CR259" s="51"/>
      <c r="CS259" s="51"/>
      <c r="CT259" s="51"/>
      <c r="CU259" s="51"/>
      <c r="CV259" s="51"/>
      <c r="CW259" s="51"/>
      <c r="CX259" s="51"/>
      <c r="CY259" s="51"/>
      <c r="CZ259" s="51"/>
      <c r="DA259" s="51"/>
      <c r="DB259" s="51"/>
      <c r="DC259" s="51"/>
      <c r="DD259" s="51"/>
      <c r="DE259" s="51"/>
      <c r="DF259" s="51"/>
      <c r="DG259" s="51"/>
    </row>
    <row r="260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  <c r="BR260" s="51"/>
      <c r="BS260" s="51"/>
      <c r="BT260" s="51"/>
      <c r="BU260" s="51"/>
      <c r="BV260" s="51"/>
      <c r="BW260" s="51"/>
      <c r="BX260" s="51"/>
      <c r="BY260" s="51"/>
      <c r="BZ260" s="51"/>
      <c r="CA260" s="51"/>
      <c r="CB260" s="51"/>
      <c r="CC260" s="51"/>
      <c r="CD260" s="51"/>
      <c r="CE260" s="51"/>
      <c r="CF260" s="51"/>
      <c r="CG260" s="51"/>
      <c r="CH260" s="51"/>
      <c r="CI260" s="51"/>
      <c r="CJ260" s="51"/>
      <c r="CK260" s="51"/>
      <c r="CL260" s="51"/>
      <c r="CM260" s="51"/>
      <c r="CN260" s="51"/>
      <c r="CO260" s="51"/>
      <c r="CP260" s="51"/>
      <c r="CQ260" s="51"/>
      <c r="CR260" s="51"/>
      <c r="CS260" s="51"/>
      <c r="CT260" s="51"/>
      <c r="CU260" s="51"/>
      <c r="CV260" s="51"/>
      <c r="CW260" s="51"/>
      <c r="CX260" s="51"/>
      <c r="CY260" s="51"/>
      <c r="CZ260" s="51"/>
      <c r="DA260" s="51"/>
      <c r="DB260" s="51"/>
      <c r="DC260" s="51"/>
      <c r="DD260" s="51"/>
      <c r="DE260" s="51"/>
      <c r="DF260" s="51"/>
      <c r="DG260" s="51"/>
    </row>
    <row r="261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  <c r="BR261" s="51"/>
      <c r="BS261" s="51"/>
      <c r="BT261" s="51"/>
      <c r="BU261" s="51"/>
      <c r="BV261" s="51"/>
      <c r="BW261" s="51"/>
      <c r="BX261" s="51"/>
      <c r="BY261" s="51"/>
      <c r="BZ261" s="51"/>
      <c r="CA261" s="51"/>
      <c r="CB261" s="51"/>
      <c r="CC261" s="51"/>
      <c r="CD261" s="51"/>
      <c r="CE261" s="51"/>
      <c r="CF261" s="51"/>
      <c r="CG261" s="51"/>
      <c r="CH261" s="51"/>
      <c r="CI261" s="51"/>
      <c r="CJ261" s="51"/>
      <c r="CK261" s="51"/>
      <c r="CL261" s="51"/>
      <c r="CM261" s="51"/>
      <c r="CN261" s="51"/>
      <c r="CO261" s="51"/>
      <c r="CP261" s="51"/>
      <c r="CQ261" s="51"/>
      <c r="CR261" s="51"/>
      <c r="CS261" s="51"/>
      <c r="CT261" s="51"/>
      <c r="CU261" s="51"/>
      <c r="CV261" s="51"/>
      <c r="CW261" s="51"/>
      <c r="CX261" s="51"/>
      <c r="CY261" s="51"/>
      <c r="CZ261" s="51"/>
      <c r="DA261" s="51"/>
      <c r="DB261" s="51"/>
      <c r="DC261" s="51"/>
      <c r="DD261" s="51"/>
      <c r="DE261" s="51"/>
      <c r="DF261" s="51"/>
      <c r="DG261" s="51"/>
    </row>
    <row r="262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  <c r="BR262" s="51"/>
      <c r="BS262" s="51"/>
      <c r="BT262" s="51"/>
      <c r="BU262" s="51"/>
      <c r="BV262" s="51"/>
      <c r="BW262" s="51"/>
      <c r="BX262" s="51"/>
      <c r="BY262" s="51"/>
      <c r="BZ262" s="51"/>
      <c r="CA262" s="51"/>
      <c r="CB262" s="51"/>
      <c r="CC262" s="51"/>
      <c r="CD262" s="51"/>
      <c r="CE262" s="51"/>
      <c r="CF262" s="51"/>
      <c r="CG262" s="51"/>
      <c r="CH262" s="51"/>
      <c r="CI262" s="51"/>
      <c r="CJ262" s="51"/>
      <c r="CK262" s="51"/>
      <c r="CL262" s="51"/>
      <c r="CM262" s="51"/>
      <c r="CN262" s="51"/>
      <c r="CO262" s="51"/>
      <c r="CP262" s="51"/>
      <c r="CQ262" s="51"/>
      <c r="CR262" s="51"/>
      <c r="CS262" s="51"/>
      <c r="CT262" s="51"/>
      <c r="CU262" s="51"/>
      <c r="CV262" s="51"/>
      <c r="CW262" s="51"/>
      <c r="CX262" s="51"/>
      <c r="CY262" s="51"/>
      <c r="CZ262" s="51"/>
      <c r="DA262" s="51"/>
      <c r="DB262" s="51"/>
      <c r="DC262" s="51"/>
      <c r="DD262" s="51"/>
      <c r="DE262" s="51"/>
      <c r="DF262" s="51"/>
      <c r="DG262" s="51"/>
    </row>
    <row r="263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  <c r="BR263" s="51"/>
      <c r="BS263" s="51"/>
      <c r="BT263" s="51"/>
      <c r="BU263" s="51"/>
      <c r="BV263" s="51"/>
      <c r="BW263" s="51"/>
      <c r="BX263" s="51"/>
      <c r="BY263" s="51"/>
      <c r="BZ263" s="51"/>
      <c r="CA263" s="51"/>
      <c r="CB263" s="51"/>
      <c r="CC263" s="51"/>
      <c r="CD263" s="51"/>
      <c r="CE263" s="51"/>
      <c r="CF263" s="51"/>
      <c r="CG263" s="51"/>
      <c r="CH263" s="51"/>
      <c r="CI263" s="51"/>
      <c r="CJ263" s="51"/>
      <c r="CK263" s="51"/>
      <c r="CL263" s="51"/>
      <c r="CM263" s="51"/>
      <c r="CN263" s="51"/>
      <c r="CO263" s="51"/>
      <c r="CP263" s="51"/>
      <c r="CQ263" s="51"/>
      <c r="CR263" s="51"/>
      <c r="CS263" s="51"/>
      <c r="CT263" s="51"/>
      <c r="CU263" s="51"/>
      <c r="CV263" s="51"/>
      <c r="CW263" s="51"/>
      <c r="CX263" s="51"/>
      <c r="CY263" s="51"/>
      <c r="CZ263" s="51"/>
      <c r="DA263" s="51"/>
      <c r="DB263" s="51"/>
      <c r="DC263" s="51"/>
      <c r="DD263" s="51"/>
      <c r="DE263" s="51"/>
      <c r="DF263" s="51"/>
      <c r="DG263" s="51"/>
    </row>
    <row r="264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51"/>
      <c r="BS264" s="51"/>
      <c r="BT264" s="51"/>
      <c r="BU264" s="51"/>
      <c r="BV264" s="51"/>
      <c r="BW264" s="51"/>
      <c r="BX264" s="51"/>
      <c r="BY264" s="51"/>
      <c r="BZ264" s="51"/>
      <c r="CA264" s="51"/>
      <c r="CB264" s="51"/>
      <c r="CC264" s="51"/>
      <c r="CD264" s="51"/>
      <c r="CE264" s="51"/>
      <c r="CF264" s="51"/>
      <c r="CG264" s="51"/>
      <c r="CH264" s="51"/>
      <c r="CI264" s="51"/>
      <c r="CJ264" s="51"/>
      <c r="CK264" s="51"/>
      <c r="CL264" s="51"/>
      <c r="CM264" s="51"/>
      <c r="CN264" s="51"/>
      <c r="CO264" s="51"/>
      <c r="CP264" s="51"/>
      <c r="CQ264" s="51"/>
      <c r="CR264" s="51"/>
      <c r="CS264" s="51"/>
      <c r="CT264" s="51"/>
      <c r="CU264" s="51"/>
      <c r="CV264" s="51"/>
      <c r="CW264" s="51"/>
      <c r="CX264" s="51"/>
      <c r="CY264" s="51"/>
      <c r="CZ264" s="51"/>
      <c r="DA264" s="51"/>
      <c r="DB264" s="51"/>
      <c r="DC264" s="51"/>
      <c r="DD264" s="51"/>
      <c r="DE264" s="51"/>
      <c r="DF264" s="51"/>
      <c r="DG264" s="51"/>
    </row>
    <row r="265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51"/>
      <c r="CD265" s="51"/>
      <c r="CE265" s="51"/>
      <c r="CF265" s="51"/>
      <c r="CG265" s="51"/>
      <c r="CH265" s="51"/>
      <c r="CI265" s="51"/>
      <c r="CJ265" s="51"/>
      <c r="CK265" s="51"/>
      <c r="CL265" s="51"/>
      <c r="CM265" s="51"/>
      <c r="CN265" s="5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  <c r="DA265" s="51"/>
      <c r="DB265" s="51"/>
      <c r="DC265" s="51"/>
      <c r="DD265" s="51"/>
      <c r="DE265" s="51"/>
      <c r="DF265" s="51"/>
      <c r="DG265" s="51"/>
    </row>
    <row r="266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  <c r="BW266" s="51"/>
      <c r="BX266" s="51"/>
      <c r="BY266" s="51"/>
      <c r="BZ266" s="51"/>
      <c r="CA266" s="51"/>
      <c r="CB266" s="51"/>
      <c r="CC266" s="51"/>
      <c r="CD266" s="51"/>
      <c r="CE266" s="51"/>
      <c r="CF266" s="51"/>
      <c r="CG266" s="51"/>
      <c r="CH266" s="51"/>
      <c r="CI266" s="51"/>
      <c r="CJ266" s="51"/>
      <c r="CK266" s="51"/>
      <c r="CL266" s="51"/>
      <c r="CM266" s="51"/>
      <c r="CN266" s="51"/>
      <c r="CO266" s="51"/>
      <c r="CP266" s="51"/>
      <c r="CQ266" s="51"/>
      <c r="CR266" s="51"/>
      <c r="CS266" s="51"/>
      <c r="CT266" s="51"/>
      <c r="CU266" s="51"/>
      <c r="CV266" s="51"/>
      <c r="CW266" s="51"/>
      <c r="CX266" s="51"/>
      <c r="CY266" s="51"/>
      <c r="CZ266" s="51"/>
      <c r="DA266" s="51"/>
      <c r="DB266" s="51"/>
      <c r="DC266" s="51"/>
      <c r="DD266" s="51"/>
      <c r="DE266" s="51"/>
      <c r="DF266" s="51"/>
      <c r="DG266" s="51"/>
    </row>
    <row r="267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  <c r="BT267" s="51"/>
      <c r="BU267" s="51"/>
      <c r="BV267" s="51"/>
      <c r="BW267" s="51"/>
      <c r="BX267" s="51"/>
      <c r="BY267" s="51"/>
      <c r="BZ267" s="51"/>
      <c r="CA267" s="51"/>
      <c r="CB267" s="51"/>
      <c r="CC267" s="51"/>
      <c r="CD267" s="51"/>
      <c r="CE267" s="51"/>
      <c r="CF267" s="51"/>
      <c r="CG267" s="51"/>
      <c r="CH267" s="51"/>
      <c r="CI267" s="51"/>
      <c r="CJ267" s="51"/>
      <c r="CK267" s="51"/>
      <c r="CL267" s="51"/>
      <c r="CM267" s="51"/>
      <c r="CN267" s="51"/>
      <c r="CO267" s="51"/>
      <c r="CP267" s="51"/>
      <c r="CQ267" s="51"/>
      <c r="CR267" s="51"/>
      <c r="CS267" s="51"/>
      <c r="CT267" s="51"/>
      <c r="CU267" s="51"/>
      <c r="CV267" s="51"/>
      <c r="CW267" s="51"/>
      <c r="CX267" s="51"/>
      <c r="CY267" s="51"/>
      <c r="CZ267" s="51"/>
      <c r="DA267" s="51"/>
      <c r="DB267" s="51"/>
      <c r="DC267" s="51"/>
      <c r="DD267" s="51"/>
      <c r="DE267" s="51"/>
      <c r="DF267" s="51"/>
      <c r="DG267" s="51"/>
    </row>
    <row r="268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51"/>
      <c r="BS268" s="51"/>
      <c r="BT268" s="51"/>
      <c r="BU268" s="51"/>
      <c r="BV268" s="51"/>
      <c r="BW268" s="51"/>
      <c r="BX268" s="51"/>
      <c r="BY268" s="51"/>
      <c r="BZ268" s="51"/>
      <c r="CA268" s="51"/>
      <c r="CB268" s="51"/>
      <c r="CC268" s="51"/>
      <c r="CD268" s="51"/>
      <c r="CE268" s="51"/>
      <c r="CF268" s="51"/>
      <c r="CG268" s="51"/>
      <c r="CH268" s="51"/>
      <c r="CI268" s="51"/>
      <c r="CJ268" s="51"/>
      <c r="CK268" s="51"/>
      <c r="CL268" s="51"/>
      <c r="CM268" s="51"/>
      <c r="CN268" s="51"/>
      <c r="CO268" s="51"/>
      <c r="CP268" s="51"/>
      <c r="CQ268" s="51"/>
      <c r="CR268" s="51"/>
      <c r="CS268" s="51"/>
      <c r="CT268" s="51"/>
      <c r="CU268" s="51"/>
      <c r="CV268" s="51"/>
      <c r="CW268" s="51"/>
      <c r="CX268" s="51"/>
      <c r="CY268" s="51"/>
      <c r="CZ268" s="51"/>
      <c r="DA268" s="51"/>
      <c r="DB268" s="51"/>
      <c r="DC268" s="51"/>
      <c r="DD268" s="51"/>
      <c r="DE268" s="51"/>
      <c r="DF268" s="51"/>
      <c r="DG268" s="51"/>
    </row>
    <row r="269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51"/>
      <c r="BS269" s="51"/>
      <c r="BT269" s="51"/>
      <c r="BU269" s="51"/>
      <c r="BV269" s="51"/>
      <c r="BW269" s="51"/>
      <c r="BX269" s="51"/>
      <c r="BY269" s="51"/>
      <c r="BZ269" s="51"/>
      <c r="CA269" s="51"/>
      <c r="CB269" s="51"/>
      <c r="CC269" s="51"/>
      <c r="CD269" s="51"/>
      <c r="CE269" s="51"/>
      <c r="CF269" s="51"/>
      <c r="CG269" s="51"/>
      <c r="CH269" s="51"/>
      <c r="CI269" s="51"/>
      <c r="CJ269" s="51"/>
      <c r="CK269" s="51"/>
      <c r="CL269" s="51"/>
      <c r="CM269" s="51"/>
      <c r="CN269" s="51"/>
      <c r="CO269" s="51"/>
      <c r="CP269" s="51"/>
      <c r="CQ269" s="51"/>
      <c r="CR269" s="51"/>
      <c r="CS269" s="51"/>
      <c r="CT269" s="51"/>
      <c r="CU269" s="51"/>
      <c r="CV269" s="51"/>
      <c r="CW269" s="51"/>
      <c r="CX269" s="51"/>
      <c r="CY269" s="51"/>
      <c r="CZ269" s="51"/>
      <c r="DA269" s="51"/>
      <c r="DB269" s="51"/>
      <c r="DC269" s="51"/>
      <c r="DD269" s="51"/>
      <c r="DE269" s="51"/>
      <c r="DF269" s="51"/>
      <c r="DG269" s="51"/>
    </row>
    <row r="270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  <c r="BR270" s="51"/>
      <c r="BS270" s="51"/>
      <c r="BT270" s="51"/>
      <c r="BU270" s="51"/>
      <c r="BV270" s="51"/>
      <c r="BW270" s="51"/>
      <c r="BX270" s="51"/>
      <c r="BY270" s="51"/>
      <c r="BZ270" s="51"/>
      <c r="CA270" s="51"/>
      <c r="CB270" s="51"/>
      <c r="CC270" s="51"/>
      <c r="CD270" s="51"/>
      <c r="CE270" s="51"/>
      <c r="CF270" s="51"/>
      <c r="CG270" s="51"/>
      <c r="CH270" s="51"/>
      <c r="CI270" s="51"/>
      <c r="CJ270" s="51"/>
      <c r="CK270" s="51"/>
      <c r="CL270" s="51"/>
      <c r="CM270" s="51"/>
      <c r="CN270" s="51"/>
      <c r="CO270" s="51"/>
      <c r="CP270" s="51"/>
      <c r="CQ270" s="51"/>
      <c r="CR270" s="51"/>
      <c r="CS270" s="51"/>
      <c r="CT270" s="51"/>
      <c r="CU270" s="51"/>
      <c r="CV270" s="51"/>
      <c r="CW270" s="51"/>
      <c r="CX270" s="51"/>
      <c r="CY270" s="51"/>
      <c r="CZ270" s="51"/>
      <c r="DA270" s="51"/>
      <c r="DB270" s="51"/>
      <c r="DC270" s="51"/>
      <c r="DD270" s="51"/>
      <c r="DE270" s="51"/>
      <c r="DF270" s="51"/>
      <c r="DG270" s="51"/>
    </row>
    <row r="271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  <c r="BR271" s="51"/>
      <c r="BS271" s="51"/>
      <c r="BT271" s="51"/>
      <c r="BU271" s="51"/>
      <c r="BV271" s="51"/>
      <c r="BW271" s="51"/>
      <c r="BX271" s="51"/>
      <c r="BY271" s="51"/>
      <c r="BZ271" s="51"/>
      <c r="CA271" s="51"/>
      <c r="CB271" s="51"/>
      <c r="CC271" s="51"/>
      <c r="CD271" s="51"/>
      <c r="CE271" s="51"/>
      <c r="CF271" s="51"/>
      <c r="CG271" s="51"/>
      <c r="CH271" s="51"/>
      <c r="CI271" s="51"/>
      <c r="CJ271" s="51"/>
      <c r="CK271" s="51"/>
      <c r="CL271" s="51"/>
      <c r="CM271" s="51"/>
      <c r="CN271" s="51"/>
      <c r="CO271" s="51"/>
      <c r="CP271" s="51"/>
      <c r="CQ271" s="51"/>
      <c r="CR271" s="51"/>
      <c r="CS271" s="51"/>
      <c r="CT271" s="51"/>
      <c r="CU271" s="51"/>
      <c r="CV271" s="51"/>
      <c r="CW271" s="51"/>
      <c r="CX271" s="51"/>
      <c r="CY271" s="51"/>
      <c r="CZ271" s="51"/>
      <c r="DA271" s="51"/>
      <c r="DB271" s="51"/>
      <c r="DC271" s="51"/>
      <c r="DD271" s="51"/>
      <c r="DE271" s="51"/>
      <c r="DF271" s="51"/>
      <c r="DG271" s="51"/>
    </row>
    <row r="272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51"/>
      <c r="BS272" s="51"/>
      <c r="BT272" s="51"/>
      <c r="BU272" s="51"/>
      <c r="BV272" s="51"/>
      <c r="BW272" s="51"/>
      <c r="BX272" s="51"/>
      <c r="BY272" s="51"/>
      <c r="BZ272" s="51"/>
      <c r="CA272" s="51"/>
      <c r="CB272" s="51"/>
      <c r="CC272" s="51"/>
      <c r="CD272" s="51"/>
      <c r="CE272" s="51"/>
      <c r="CF272" s="51"/>
      <c r="CG272" s="51"/>
      <c r="CH272" s="51"/>
      <c r="CI272" s="51"/>
      <c r="CJ272" s="51"/>
      <c r="CK272" s="51"/>
      <c r="CL272" s="51"/>
      <c r="CM272" s="51"/>
      <c r="CN272" s="51"/>
      <c r="CO272" s="51"/>
      <c r="CP272" s="51"/>
      <c r="CQ272" s="51"/>
      <c r="CR272" s="51"/>
      <c r="CS272" s="51"/>
      <c r="CT272" s="51"/>
      <c r="CU272" s="51"/>
      <c r="CV272" s="51"/>
      <c r="CW272" s="51"/>
      <c r="CX272" s="51"/>
      <c r="CY272" s="51"/>
      <c r="CZ272" s="51"/>
      <c r="DA272" s="51"/>
      <c r="DB272" s="51"/>
      <c r="DC272" s="51"/>
      <c r="DD272" s="51"/>
      <c r="DE272" s="51"/>
      <c r="DF272" s="51"/>
      <c r="DG272" s="51"/>
    </row>
    <row r="273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51"/>
      <c r="BS273" s="51"/>
      <c r="BT273" s="51"/>
      <c r="BU273" s="51"/>
      <c r="BV273" s="51"/>
      <c r="BW273" s="51"/>
      <c r="BX273" s="51"/>
      <c r="BY273" s="51"/>
      <c r="BZ273" s="51"/>
      <c r="CA273" s="51"/>
      <c r="CB273" s="51"/>
      <c r="CC273" s="51"/>
      <c r="CD273" s="51"/>
      <c r="CE273" s="51"/>
      <c r="CF273" s="51"/>
      <c r="CG273" s="51"/>
      <c r="CH273" s="51"/>
      <c r="CI273" s="51"/>
      <c r="CJ273" s="51"/>
      <c r="CK273" s="51"/>
      <c r="CL273" s="51"/>
      <c r="CM273" s="51"/>
      <c r="CN273" s="51"/>
      <c r="CO273" s="51"/>
      <c r="CP273" s="51"/>
      <c r="CQ273" s="51"/>
      <c r="CR273" s="51"/>
      <c r="CS273" s="51"/>
      <c r="CT273" s="51"/>
      <c r="CU273" s="51"/>
      <c r="CV273" s="51"/>
      <c r="CW273" s="51"/>
      <c r="CX273" s="51"/>
      <c r="CY273" s="51"/>
      <c r="CZ273" s="51"/>
      <c r="DA273" s="51"/>
      <c r="DB273" s="51"/>
      <c r="DC273" s="51"/>
      <c r="DD273" s="51"/>
      <c r="DE273" s="51"/>
      <c r="DF273" s="51"/>
      <c r="DG273" s="51"/>
    </row>
    <row r="274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51"/>
      <c r="BS274" s="51"/>
      <c r="BT274" s="51"/>
      <c r="BU274" s="51"/>
      <c r="BV274" s="51"/>
      <c r="BW274" s="51"/>
      <c r="BX274" s="51"/>
      <c r="BY274" s="51"/>
      <c r="BZ274" s="51"/>
      <c r="CA274" s="51"/>
      <c r="CB274" s="51"/>
      <c r="CC274" s="51"/>
      <c r="CD274" s="51"/>
      <c r="CE274" s="51"/>
      <c r="CF274" s="51"/>
      <c r="CG274" s="51"/>
      <c r="CH274" s="51"/>
      <c r="CI274" s="51"/>
      <c r="CJ274" s="51"/>
      <c r="CK274" s="51"/>
      <c r="CL274" s="51"/>
      <c r="CM274" s="51"/>
      <c r="CN274" s="51"/>
      <c r="CO274" s="51"/>
      <c r="CP274" s="51"/>
      <c r="CQ274" s="51"/>
      <c r="CR274" s="51"/>
      <c r="CS274" s="51"/>
      <c r="CT274" s="51"/>
      <c r="CU274" s="51"/>
      <c r="CV274" s="51"/>
      <c r="CW274" s="51"/>
      <c r="CX274" s="51"/>
      <c r="CY274" s="51"/>
      <c r="CZ274" s="51"/>
      <c r="DA274" s="51"/>
      <c r="DB274" s="51"/>
      <c r="DC274" s="51"/>
      <c r="DD274" s="51"/>
      <c r="DE274" s="51"/>
      <c r="DF274" s="51"/>
      <c r="DG274" s="51"/>
    </row>
    <row r="275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51"/>
      <c r="BS275" s="51"/>
      <c r="BT275" s="51"/>
      <c r="BU275" s="51"/>
      <c r="BV275" s="51"/>
      <c r="BW275" s="51"/>
      <c r="BX275" s="51"/>
      <c r="BY275" s="51"/>
      <c r="BZ275" s="51"/>
      <c r="CA275" s="51"/>
      <c r="CB275" s="51"/>
      <c r="CC275" s="51"/>
      <c r="CD275" s="51"/>
      <c r="CE275" s="51"/>
      <c r="CF275" s="51"/>
      <c r="CG275" s="51"/>
      <c r="CH275" s="51"/>
      <c r="CI275" s="51"/>
      <c r="CJ275" s="51"/>
      <c r="CK275" s="51"/>
      <c r="CL275" s="51"/>
      <c r="CM275" s="51"/>
      <c r="CN275" s="51"/>
      <c r="CO275" s="51"/>
      <c r="CP275" s="51"/>
      <c r="CQ275" s="51"/>
      <c r="CR275" s="51"/>
      <c r="CS275" s="51"/>
      <c r="CT275" s="51"/>
      <c r="CU275" s="51"/>
      <c r="CV275" s="51"/>
      <c r="CW275" s="51"/>
      <c r="CX275" s="51"/>
      <c r="CY275" s="51"/>
      <c r="CZ275" s="51"/>
      <c r="DA275" s="51"/>
      <c r="DB275" s="51"/>
      <c r="DC275" s="51"/>
      <c r="DD275" s="51"/>
      <c r="DE275" s="51"/>
      <c r="DF275" s="51"/>
      <c r="DG275" s="51"/>
    </row>
    <row r="276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51"/>
      <c r="CG276" s="51"/>
      <c r="CH276" s="51"/>
      <c r="CI276" s="51"/>
      <c r="CJ276" s="51"/>
      <c r="CK276" s="51"/>
      <c r="CL276" s="51"/>
      <c r="CM276" s="51"/>
      <c r="CN276" s="51"/>
      <c r="CO276" s="51"/>
      <c r="CP276" s="51"/>
      <c r="CQ276" s="51"/>
      <c r="CR276" s="51"/>
      <c r="CS276" s="51"/>
      <c r="CT276" s="51"/>
      <c r="CU276" s="51"/>
      <c r="CV276" s="51"/>
      <c r="CW276" s="51"/>
      <c r="CX276" s="51"/>
      <c r="CY276" s="51"/>
      <c r="CZ276" s="51"/>
      <c r="DA276" s="51"/>
      <c r="DB276" s="51"/>
      <c r="DC276" s="51"/>
      <c r="DD276" s="51"/>
      <c r="DE276" s="51"/>
      <c r="DF276" s="51"/>
      <c r="DG276" s="51"/>
    </row>
    <row r="277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  <c r="CD277" s="51"/>
      <c r="CE277" s="51"/>
      <c r="CF277" s="51"/>
      <c r="CG277" s="51"/>
      <c r="CH277" s="51"/>
      <c r="CI277" s="51"/>
      <c r="CJ277" s="51"/>
      <c r="CK277" s="51"/>
      <c r="CL277" s="51"/>
      <c r="CM277" s="51"/>
      <c r="CN277" s="51"/>
      <c r="CO277" s="51"/>
      <c r="CP277" s="51"/>
      <c r="CQ277" s="51"/>
      <c r="CR277" s="51"/>
      <c r="CS277" s="51"/>
      <c r="CT277" s="51"/>
      <c r="CU277" s="51"/>
      <c r="CV277" s="51"/>
      <c r="CW277" s="51"/>
      <c r="CX277" s="51"/>
      <c r="CY277" s="51"/>
      <c r="CZ277" s="51"/>
      <c r="DA277" s="51"/>
      <c r="DB277" s="51"/>
      <c r="DC277" s="51"/>
      <c r="DD277" s="51"/>
      <c r="DE277" s="51"/>
      <c r="DF277" s="51"/>
      <c r="DG277" s="51"/>
    </row>
    <row r="278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  <c r="CD278" s="51"/>
      <c r="CE278" s="51"/>
      <c r="CF278" s="51"/>
      <c r="CG278" s="51"/>
      <c r="CH278" s="51"/>
      <c r="CI278" s="51"/>
      <c r="CJ278" s="51"/>
      <c r="CK278" s="51"/>
      <c r="CL278" s="51"/>
      <c r="CM278" s="51"/>
      <c r="CN278" s="51"/>
      <c r="CO278" s="51"/>
      <c r="CP278" s="51"/>
      <c r="CQ278" s="51"/>
      <c r="CR278" s="51"/>
      <c r="CS278" s="51"/>
      <c r="CT278" s="51"/>
      <c r="CU278" s="51"/>
      <c r="CV278" s="51"/>
      <c r="CW278" s="51"/>
      <c r="CX278" s="51"/>
      <c r="CY278" s="51"/>
      <c r="CZ278" s="51"/>
      <c r="DA278" s="51"/>
      <c r="DB278" s="51"/>
      <c r="DC278" s="51"/>
      <c r="DD278" s="51"/>
      <c r="DE278" s="51"/>
      <c r="DF278" s="51"/>
      <c r="DG278" s="51"/>
    </row>
    <row r="279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  <c r="BT279" s="51"/>
      <c r="BU279" s="51"/>
      <c r="BV279" s="51"/>
      <c r="BW279" s="51"/>
      <c r="BX279" s="51"/>
      <c r="BY279" s="51"/>
      <c r="BZ279" s="51"/>
      <c r="CA279" s="51"/>
      <c r="CB279" s="51"/>
      <c r="CC279" s="51"/>
      <c r="CD279" s="51"/>
      <c r="CE279" s="51"/>
      <c r="CF279" s="51"/>
      <c r="CG279" s="51"/>
      <c r="CH279" s="51"/>
      <c r="CI279" s="51"/>
      <c r="CJ279" s="51"/>
      <c r="CK279" s="51"/>
      <c r="CL279" s="51"/>
      <c r="CM279" s="51"/>
      <c r="CN279" s="51"/>
      <c r="CO279" s="51"/>
      <c r="CP279" s="51"/>
      <c r="CQ279" s="51"/>
      <c r="CR279" s="51"/>
      <c r="CS279" s="51"/>
      <c r="CT279" s="51"/>
      <c r="CU279" s="51"/>
      <c r="CV279" s="51"/>
      <c r="CW279" s="51"/>
      <c r="CX279" s="51"/>
      <c r="CY279" s="51"/>
      <c r="CZ279" s="51"/>
      <c r="DA279" s="51"/>
      <c r="DB279" s="51"/>
      <c r="DC279" s="51"/>
      <c r="DD279" s="51"/>
      <c r="DE279" s="51"/>
      <c r="DF279" s="51"/>
      <c r="DG279" s="51"/>
    </row>
    <row r="280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  <c r="CC280" s="51"/>
      <c r="CD280" s="51"/>
      <c r="CE280" s="51"/>
      <c r="CF280" s="51"/>
      <c r="CG280" s="51"/>
      <c r="CH280" s="51"/>
      <c r="CI280" s="51"/>
      <c r="CJ280" s="51"/>
      <c r="CK280" s="51"/>
      <c r="CL280" s="51"/>
      <c r="CM280" s="51"/>
      <c r="CN280" s="51"/>
      <c r="CO280" s="51"/>
      <c r="CP280" s="51"/>
      <c r="CQ280" s="51"/>
      <c r="CR280" s="51"/>
      <c r="CS280" s="51"/>
      <c r="CT280" s="51"/>
      <c r="CU280" s="51"/>
      <c r="CV280" s="51"/>
      <c r="CW280" s="51"/>
      <c r="CX280" s="51"/>
      <c r="CY280" s="51"/>
      <c r="CZ280" s="51"/>
      <c r="DA280" s="51"/>
      <c r="DB280" s="51"/>
      <c r="DC280" s="51"/>
      <c r="DD280" s="51"/>
      <c r="DE280" s="51"/>
      <c r="DF280" s="51"/>
      <c r="DG280" s="51"/>
    </row>
    <row r="281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  <c r="CC281" s="51"/>
      <c r="CD281" s="51"/>
      <c r="CE281" s="51"/>
      <c r="CF281" s="51"/>
      <c r="CG281" s="51"/>
      <c r="CH281" s="51"/>
      <c r="CI281" s="51"/>
      <c r="CJ281" s="51"/>
      <c r="CK281" s="51"/>
      <c r="CL281" s="51"/>
      <c r="CM281" s="51"/>
      <c r="CN281" s="51"/>
      <c r="CO281" s="51"/>
      <c r="CP281" s="51"/>
      <c r="CQ281" s="51"/>
      <c r="CR281" s="51"/>
      <c r="CS281" s="51"/>
      <c r="CT281" s="51"/>
      <c r="CU281" s="51"/>
      <c r="CV281" s="51"/>
      <c r="CW281" s="51"/>
      <c r="CX281" s="51"/>
      <c r="CY281" s="51"/>
      <c r="CZ281" s="51"/>
      <c r="DA281" s="51"/>
      <c r="DB281" s="51"/>
      <c r="DC281" s="51"/>
      <c r="DD281" s="51"/>
      <c r="DE281" s="51"/>
      <c r="DF281" s="51"/>
      <c r="DG281" s="51"/>
    </row>
    <row r="282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51"/>
      <c r="CG282" s="51"/>
      <c r="CH282" s="51"/>
      <c r="CI282" s="51"/>
      <c r="CJ282" s="51"/>
      <c r="CK282" s="51"/>
      <c r="CL282" s="51"/>
      <c r="CM282" s="51"/>
      <c r="CN282" s="51"/>
      <c r="CO282" s="51"/>
      <c r="CP282" s="51"/>
      <c r="CQ282" s="51"/>
      <c r="CR282" s="51"/>
      <c r="CS282" s="51"/>
      <c r="CT282" s="51"/>
      <c r="CU282" s="51"/>
      <c r="CV282" s="51"/>
      <c r="CW282" s="51"/>
      <c r="CX282" s="51"/>
      <c r="CY282" s="51"/>
      <c r="CZ282" s="51"/>
      <c r="DA282" s="51"/>
      <c r="DB282" s="51"/>
      <c r="DC282" s="51"/>
      <c r="DD282" s="51"/>
      <c r="DE282" s="51"/>
      <c r="DF282" s="51"/>
      <c r="DG282" s="51"/>
    </row>
    <row r="283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  <c r="CC283" s="51"/>
      <c r="CD283" s="51"/>
      <c r="CE283" s="51"/>
      <c r="CF283" s="51"/>
      <c r="CG283" s="51"/>
      <c r="CH283" s="51"/>
      <c r="CI283" s="51"/>
      <c r="CJ283" s="51"/>
      <c r="CK283" s="51"/>
      <c r="CL283" s="51"/>
      <c r="CM283" s="51"/>
      <c r="CN283" s="51"/>
      <c r="CO283" s="51"/>
      <c r="CP283" s="51"/>
      <c r="CQ283" s="51"/>
      <c r="CR283" s="51"/>
      <c r="CS283" s="51"/>
      <c r="CT283" s="51"/>
      <c r="CU283" s="51"/>
      <c r="CV283" s="51"/>
      <c r="CW283" s="51"/>
      <c r="CX283" s="51"/>
      <c r="CY283" s="51"/>
      <c r="CZ283" s="51"/>
      <c r="DA283" s="51"/>
      <c r="DB283" s="51"/>
      <c r="DC283" s="51"/>
      <c r="DD283" s="51"/>
      <c r="DE283" s="51"/>
      <c r="DF283" s="51"/>
      <c r="DG283" s="51"/>
    </row>
    <row r="284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  <c r="CC284" s="51"/>
      <c r="CD284" s="51"/>
      <c r="CE284" s="51"/>
      <c r="CF284" s="51"/>
      <c r="CG284" s="51"/>
      <c r="CH284" s="51"/>
      <c r="CI284" s="51"/>
      <c r="CJ284" s="51"/>
      <c r="CK284" s="51"/>
      <c r="CL284" s="51"/>
      <c r="CM284" s="51"/>
      <c r="CN284" s="51"/>
      <c r="CO284" s="51"/>
      <c r="CP284" s="51"/>
      <c r="CQ284" s="51"/>
      <c r="CR284" s="51"/>
      <c r="CS284" s="51"/>
      <c r="CT284" s="51"/>
      <c r="CU284" s="51"/>
      <c r="CV284" s="51"/>
      <c r="CW284" s="51"/>
      <c r="CX284" s="51"/>
      <c r="CY284" s="51"/>
      <c r="CZ284" s="51"/>
      <c r="DA284" s="51"/>
      <c r="DB284" s="51"/>
      <c r="DC284" s="51"/>
      <c r="DD284" s="51"/>
      <c r="DE284" s="51"/>
      <c r="DF284" s="51"/>
      <c r="DG284" s="51"/>
    </row>
    <row r="285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1"/>
      <c r="CE285" s="51"/>
      <c r="CF285" s="51"/>
      <c r="CG285" s="51"/>
      <c r="CH285" s="51"/>
      <c r="CI285" s="51"/>
      <c r="CJ285" s="51"/>
      <c r="CK285" s="51"/>
      <c r="CL285" s="51"/>
      <c r="CM285" s="51"/>
      <c r="CN285" s="51"/>
      <c r="CO285" s="51"/>
      <c r="CP285" s="51"/>
      <c r="CQ285" s="51"/>
      <c r="CR285" s="51"/>
      <c r="CS285" s="51"/>
      <c r="CT285" s="51"/>
      <c r="CU285" s="51"/>
      <c r="CV285" s="51"/>
      <c r="CW285" s="51"/>
      <c r="CX285" s="51"/>
      <c r="CY285" s="51"/>
      <c r="CZ285" s="51"/>
      <c r="DA285" s="51"/>
      <c r="DB285" s="51"/>
      <c r="DC285" s="51"/>
      <c r="DD285" s="51"/>
      <c r="DE285" s="51"/>
      <c r="DF285" s="51"/>
      <c r="DG285" s="51"/>
    </row>
    <row r="286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  <c r="BW286" s="51"/>
      <c r="BX286" s="51"/>
      <c r="BY286" s="51"/>
      <c r="BZ286" s="51"/>
      <c r="CA286" s="51"/>
      <c r="CB286" s="51"/>
      <c r="CC286" s="51"/>
      <c r="CD286" s="51"/>
      <c r="CE286" s="51"/>
      <c r="CF286" s="51"/>
      <c r="CG286" s="51"/>
      <c r="CH286" s="51"/>
      <c r="CI286" s="51"/>
      <c r="CJ286" s="51"/>
      <c r="CK286" s="51"/>
      <c r="CL286" s="51"/>
      <c r="CM286" s="51"/>
      <c r="CN286" s="51"/>
      <c r="CO286" s="51"/>
      <c r="CP286" s="51"/>
      <c r="CQ286" s="51"/>
      <c r="CR286" s="51"/>
      <c r="CS286" s="51"/>
      <c r="CT286" s="51"/>
      <c r="CU286" s="51"/>
      <c r="CV286" s="51"/>
      <c r="CW286" s="51"/>
      <c r="CX286" s="51"/>
      <c r="CY286" s="51"/>
      <c r="CZ286" s="51"/>
      <c r="DA286" s="51"/>
      <c r="DB286" s="51"/>
      <c r="DC286" s="51"/>
      <c r="DD286" s="51"/>
      <c r="DE286" s="51"/>
      <c r="DF286" s="51"/>
      <c r="DG286" s="51"/>
    </row>
    <row r="287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51"/>
      <c r="BS287" s="51"/>
      <c r="BT287" s="51"/>
      <c r="BU287" s="51"/>
      <c r="BV287" s="51"/>
      <c r="BW287" s="51"/>
      <c r="BX287" s="51"/>
      <c r="BY287" s="51"/>
      <c r="BZ287" s="51"/>
      <c r="CA287" s="51"/>
      <c r="CB287" s="51"/>
      <c r="CC287" s="51"/>
      <c r="CD287" s="51"/>
      <c r="CE287" s="51"/>
      <c r="CF287" s="51"/>
      <c r="CG287" s="51"/>
      <c r="CH287" s="51"/>
      <c r="CI287" s="51"/>
      <c r="CJ287" s="51"/>
      <c r="CK287" s="51"/>
      <c r="CL287" s="51"/>
      <c r="CM287" s="51"/>
      <c r="CN287" s="51"/>
      <c r="CO287" s="51"/>
      <c r="CP287" s="51"/>
      <c r="CQ287" s="51"/>
      <c r="CR287" s="51"/>
      <c r="CS287" s="51"/>
      <c r="CT287" s="51"/>
      <c r="CU287" s="51"/>
      <c r="CV287" s="51"/>
      <c r="CW287" s="51"/>
      <c r="CX287" s="51"/>
      <c r="CY287" s="51"/>
      <c r="CZ287" s="51"/>
      <c r="DA287" s="51"/>
      <c r="DB287" s="51"/>
      <c r="DC287" s="51"/>
      <c r="DD287" s="51"/>
      <c r="DE287" s="51"/>
      <c r="DF287" s="51"/>
      <c r="DG287" s="51"/>
    </row>
    <row r="288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  <c r="BT288" s="51"/>
      <c r="BU288" s="51"/>
      <c r="BV288" s="51"/>
      <c r="BW288" s="51"/>
      <c r="BX288" s="51"/>
      <c r="BY288" s="51"/>
      <c r="BZ288" s="51"/>
      <c r="CA288" s="51"/>
      <c r="CB288" s="51"/>
      <c r="CC288" s="51"/>
      <c r="CD288" s="51"/>
      <c r="CE288" s="51"/>
      <c r="CF288" s="51"/>
      <c r="CG288" s="51"/>
      <c r="CH288" s="51"/>
      <c r="CI288" s="51"/>
      <c r="CJ288" s="51"/>
      <c r="CK288" s="51"/>
      <c r="CL288" s="51"/>
      <c r="CM288" s="51"/>
      <c r="CN288" s="51"/>
      <c r="CO288" s="51"/>
      <c r="CP288" s="51"/>
      <c r="CQ288" s="51"/>
      <c r="CR288" s="51"/>
      <c r="CS288" s="51"/>
      <c r="CT288" s="51"/>
      <c r="CU288" s="51"/>
      <c r="CV288" s="51"/>
      <c r="CW288" s="51"/>
      <c r="CX288" s="51"/>
      <c r="CY288" s="51"/>
      <c r="CZ288" s="51"/>
      <c r="DA288" s="51"/>
      <c r="DB288" s="51"/>
      <c r="DC288" s="51"/>
      <c r="DD288" s="51"/>
      <c r="DE288" s="51"/>
      <c r="DF288" s="51"/>
      <c r="DG288" s="51"/>
    </row>
    <row r="289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  <c r="BT289" s="51"/>
      <c r="BU289" s="51"/>
      <c r="BV289" s="51"/>
      <c r="BW289" s="51"/>
      <c r="BX289" s="51"/>
      <c r="BY289" s="51"/>
      <c r="BZ289" s="51"/>
      <c r="CA289" s="51"/>
      <c r="CB289" s="51"/>
      <c r="CC289" s="51"/>
      <c r="CD289" s="51"/>
      <c r="CE289" s="51"/>
      <c r="CF289" s="51"/>
      <c r="CG289" s="51"/>
      <c r="CH289" s="51"/>
      <c r="CI289" s="51"/>
      <c r="CJ289" s="51"/>
      <c r="CK289" s="51"/>
      <c r="CL289" s="51"/>
      <c r="CM289" s="51"/>
      <c r="CN289" s="51"/>
      <c r="CO289" s="51"/>
      <c r="CP289" s="51"/>
      <c r="CQ289" s="51"/>
      <c r="CR289" s="51"/>
      <c r="CS289" s="51"/>
      <c r="CT289" s="51"/>
      <c r="CU289" s="51"/>
      <c r="CV289" s="51"/>
      <c r="CW289" s="51"/>
      <c r="CX289" s="51"/>
      <c r="CY289" s="51"/>
      <c r="CZ289" s="51"/>
      <c r="DA289" s="51"/>
      <c r="DB289" s="51"/>
      <c r="DC289" s="51"/>
      <c r="DD289" s="51"/>
      <c r="DE289" s="51"/>
      <c r="DF289" s="51"/>
      <c r="DG289" s="51"/>
    </row>
    <row r="290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  <c r="BW290" s="51"/>
      <c r="BX290" s="51"/>
      <c r="BY290" s="51"/>
      <c r="BZ290" s="51"/>
      <c r="CA290" s="51"/>
      <c r="CB290" s="51"/>
      <c r="CC290" s="51"/>
      <c r="CD290" s="51"/>
      <c r="CE290" s="51"/>
      <c r="CF290" s="51"/>
      <c r="CG290" s="51"/>
      <c r="CH290" s="51"/>
      <c r="CI290" s="51"/>
      <c r="CJ290" s="51"/>
      <c r="CK290" s="51"/>
      <c r="CL290" s="51"/>
      <c r="CM290" s="51"/>
      <c r="CN290" s="51"/>
      <c r="CO290" s="51"/>
      <c r="CP290" s="51"/>
      <c r="CQ290" s="51"/>
      <c r="CR290" s="51"/>
      <c r="CS290" s="51"/>
      <c r="CT290" s="51"/>
      <c r="CU290" s="51"/>
      <c r="CV290" s="51"/>
      <c r="CW290" s="51"/>
      <c r="CX290" s="51"/>
      <c r="CY290" s="51"/>
      <c r="CZ290" s="51"/>
      <c r="DA290" s="51"/>
      <c r="DB290" s="51"/>
      <c r="DC290" s="51"/>
      <c r="DD290" s="51"/>
      <c r="DE290" s="51"/>
      <c r="DF290" s="51"/>
      <c r="DG290" s="51"/>
    </row>
    <row r="291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51"/>
      <c r="BS291" s="51"/>
      <c r="BT291" s="51"/>
      <c r="BU291" s="51"/>
      <c r="BV291" s="51"/>
      <c r="BW291" s="51"/>
      <c r="BX291" s="51"/>
      <c r="BY291" s="51"/>
      <c r="BZ291" s="51"/>
      <c r="CA291" s="51"/>
      <c r="CB291" s="51"/>
      <c r="CC291" s="51"/>
      <c r="CD291" s="51"/>
      <c r="CE291" s="51"/>
      <c r="CF291" s="51"/>
      <c r="CG291" s="51"/>
      <c r="CH291" s="51"/>
      <c r="CI291" s="51"/>
      <c r="CJ291" s="51"/>
      <c r="CK291" s="51"/>
      <c r="CL291" s="51"/>
      <c r="CM291" s="51"/>
      <c r="CN291" s="51"/>
      <c r="CO291" s="51"/>
      <c r="CP291" s="51"/>
      <c r="CQ291" s="51"/>
      <c r="CR291" s="51"/>
      <c r="CS291" s="51"/>
      <c r="CT291" s="51"/>
      <c r="CU291" s="51"/>
      <c r="CV291" s="51"/>
      <c r="CW291" s="51"/>
      <c r="CX291" s="51"/>
      <c r="CY291" s="51"/>
      <c r="CZ291" s="51"/>
      <c r="DA291" s="51"/>
      <c r="DB291" s="51"/>
      <c r="DC291" s="51"/>
      <c r="DD291" s="51"/>
      <c r="DE291" s="51"/>
      <c r="DF291" s="51"/>
      <c r="DG291" s="51"/>
    </row>
    <row r="292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51"/>
      <c r="BS292" s="51"/>
      <c r="BT292" s="51"/>
      <c r="BU292" s="51"/>
      <c r="BV292" s="51"/>
      <c r="BW292" s="51"/>
      <c r="BX292" s="51"/>
      <c r="BY292" s="51"/>
      <c r="BZ292" s="51"/>
      <c r="CA292" s="51"/>
      <c r="CB292" s="51"/>
      <c r="CC292" s="51"/>
      <c r="CD292" s="51"/>
      <c r="CE292" s="51"/>
      <c r="CF292" s="51"/>
      <c r="CG292" s="51"/>
      <c r="CH292" s="51"/>
      <c r="CI292" s="51"/>
      <c r="CJ292" s="51"/>
      <c r="CK292" s="51"/>
      <c r="CL292" s="51"/>
      <c r="CM292" s="51"/>
      <c r="CN292" s="51"/>
      <c r="CO292" s="51"/>
      <c r="CP292" s="51"/>
      <c r="CQ292" s="51"/>
      <c r="CR292" s="51"/>
      <c r="CS292" s="51"/>
      <c r="CT292" s="51"/>
      <c r="CU292" s="51"/>
      <c r="CV292" s="51"/>
      <c r="CW292" s="51"/>
      <c r="CX292" s="51"/>
      <c r="CY292" s="51"/>
      <c r="CZ292" s="51"/>
      <c r="DA292" s="51"/>
      <c r="DB292" s="51"/>
      <c r="DC292" s="51"/>
      <c r="DD292" s="51"/>
      <c r="DE292" s="51"/>
      <c r="DF292" s="51"/>
      <c r="DG292" s="51"/>
    </row>
    <row r="293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  <c r="BV293" s="51"/>
      <c r="BW293" s="51"/>
      <c r="BX293" s="51"/>
      <c r="BY293" s="51"/>
      <c r="BZ293" s="51"/>
      <c r="CA293" s="51"/>
      <c r="CB293" s="51"/>
      <c r="CC293" s="51"/>
      <c r="CD293" s="51"/>
      <c r="CE293" s="51"/>
      <c r="CF293" s="51"/>
      <c r="CG293" s="51"/>
      <c r="CH293" s="51"/>
      <c r="CI293" s="51"/>
      <c r="CJ293" s="51"/>
      <c r="CK293" s="51"/>
      <c r="CL293" s="51"/>
      <c r="CM293" s="51"/>
      <c r="CN293" s="51"/>
      <c r="CO293" s="51"/>
      <c r="CP293" s="51"/>
      <c r="CQ293" s="51"/>
      <c r="CR293" s="51"/>
      <c r="CS293" s="51"/>
      <c r="CT293" s="51"/>
      <c r="CU293" s="51"/>
      <c r="CV293" s="51"/>
      <c r="CW293" s="51"/>
      <c r="CX293" s="51"/>
      <c r="CY293" s="51"/>
      <c r="CZ293" s="51"/>
      <c r="DA293" s="51"/>
      <c r="DB293" s="51"/>
      <c r="DC293" s="51"/>
      <c r="DD293" s="51"/>
      <c r="DE293" s="51"/>
      <c r="DF293" s="51"/>
      <c r="DG293" s="51"/>
    </row>
    <row r="294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  <c r="BW294" s="51"/>
      <c r="BX294" s="51"/>
      <c r="BY294" s="51"/>
      <c r="BZ294" s="51"/>
      <c r="CA294" s="51"/>
      <c r="CB294" s="51"/>
      <c r="CC294" s="51"/>
      <c r="CD294" s="51"/>
      <c r="CE294" s="51"/>
      <c r="CF294" s="51"/>
      <c r="CG294" s="51"/>
      <c r="CH294" s="51"/>
      <c r="CI294" s="51"/>
      <c r="CJ294" s="51"/>
      <c r="CK294" s="51"/>
      <c r="CL294" s="51"/>
      <c r="CM294" s="51"/>
      <c r="CN294" s="51"/>
      <c r="CO294" s="51"/>
      <c r="CP294" s="51"/>
      <c r="CQ294" s="51"/>
      <c r="CR294" s="51"/>
      <c r="CS294" s="51"/>
      <c r="CT294" s="51"/>
      <c r="CU294" s="51"/>
      <c r="CV294" s="51"/>
      <c r="CW294" s="51"/>
      <c r="CX294" s="51"/>
      <c r="CY294" s="51"/>
      <c r="CZ294" s="51"/>
      <c r="DA294" s="51"/>
      <c r="DB294" s="51"/>
      <c r="DC294" s="51"/>
      <c r="DD294" s="51"/>
      <c r="DE294" s="51"/>
      <c r="DF294" s="51"/>
      <c r="DG294" s="51"/>
    </row>
    <row r="295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  <c r="BT295" s="51"/>
      <c r="BU295" s="51"/>
      <c r="BV295" s="51"/>
      <c r="BW295" s="51"/>
      <c r="BX295" s="51"/>
      <c r="BY295" s="51"/>
      <c r="BZ295" s="51"/>
      <c r="CA295" s="51"/>
      <c r="CB295" s="51"/>
      <c r="CC295" s="51"/>
      <c r="CD295" s="51"/>
      <c r="CE295" s="51"/>
      <c r="CF295" s="51"/>
      <c r="CG295" s="51"/>
      <c r="CH295" s="51"/>
      <c r="CI295" s="51"/>
      <c r="CJ295" s="51"/>
      <c r="CK295" s="51"/>
      <c r="CL295" s="51"/>
      <c r="CM295" s="51"/>
      <c r="CN295" s="51"/>
      <c r="CO295" s="51"/>
      <c r="CP295" s="51"/>
      <c r="CQ295" s="51"/>
      <c r="CR295" s="51"/>
      <c r="CS295" s="51"/>
      <c r="CT295" s="51"/>
      <c r="CU295" s="51"/>
      <c r="CV295" s="51"/>
      <c r="CW295" s="51"/>
      <c r="CX295" s="51"/>
      <c r="CY295" s="51"/>
      <c r="CZ295" s="51"/>
      <c r="DA295" s="51"/>
      <c r="DB295" s="51"/>
      <c r="DC295" s="51"/>
      <c r="DD295" s="51"/>
      <c r="DE295" s="51"/>
      <c r="DF295" s="51"/>
      <c r="DG295" s="51"/>
    </row>
    <row r="296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  <c r="BR296" s="51"/>
      <c r="BS296" s="51"/>
      <c r="BT296" s="51"/>
      <c r="BU296" s="51"/>
      <c r="BV296" s="51"/>
      <c r="BW296" s="51"/>
      <c r="BX296" s="51"/>
      <c r="BY296" s="51"/>
      <c r="BZ296" s="51"/>
      <c r="CA296" s="51"/>
      <c r="CB296" s="51"/>
      <c r="CC296" s="51"/>
      <c r="CD296" s="51"/>
      <c r="CE296" s="51"/>
      <c r="CF296" s="51"/>
      <c r="CG296" s="51"/>
      <c r="CH296" s="51"/>
      <c r="CI296" s="51"/>
      <c r="CJ296" s="51"/>
      <c r="CK296" s="51"/>
      <c r="CL296" s="51"/>
      <c r="CM296" s="51"/>
      <c r="CN296" s="51"/>
      <c r="CO296" s="51"/>
      <c r="CP296" s="51"/>
      <c r="CQ296" s="51"/>
      <c r="CR296" s="51"/>
      <c r="CS296" s="51"/>
      <c r="CT296" s="51"/>
      <c r="CU296" s="51"/>
      <c r="CV296" s="51"/>
      <c r="CW296" s="51"/>
      <c r="CX296" s="51"/>
      <c r="CY296" s="51"/>
      <c r="CZ296" s="51"/>
      <c r="DA296" s="51"/>
      <c r="DB296" s="51"/>
      <c r="DC296" s="51"/>
      <c r="DD296" s="51"/>
      <c r="DE296" s="51"/>
      <c r="DF296" s="51"/>
      <c r="DG296" s="51"/>
    </row>
    <row r="297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51"/>
      <c r="BS297" s="51"/>
      <c r="BT297" s="51"/>
      <c r="BU297" s="51"/>
      <c r="BV297" s="51"/>
      <c r="BW297" s="51"/>
      <c r="BX297" s="51"/>
      <c r="BY297" s="51"/>
      <c r="BZ297" s="51"/>
      <c r="CA297" s="51"/>
      <c r="CB297" s="51"/>
      <c r="CC297" s="51"/>
      <c r="CD297" s="51"/>
      <c r="CE297" s="51"/>
      <c r="CF297" s="51"/>
      <c r="CG297" s="51"/>
      <c r="CH297" s="51"/>
      <c r="CI297" s="51"/>
      <c r="CJ297" s="51"/>
      <c r="CK297" s="51"/>
      <c r="CL297" s="51"/>
      <c r="CM297" s="51"/>
      <c r="CN297" s="51"/>
      <c r="CO297" s="51"/>
      <c r="CP297" s="51"/>
      <c r="CQ297" s="51"/>
      <c r="CR297" s="51"/>
      <c r="CS297" s="51"/>
      <c r="CT297" s="51"/>
      <c r="CU297" s="51"/>
      <c r="CV297" s="51"/>
      <c r="CW297" s="51"/>
      <c r="CX297" s="51"/>
      <c r="CY297" s="51"/>
      <c r="CZ297" s="51"/>
      <c r="DA297" s="51"/>
      <c r="DB297" s="51"/>
      <c r="DC297" s="51"/>
      <c r="DD297" s="51"/>
      <c r="DE297" s="51"/>
      <c r="DF297" s="51"/>
      <c r="DG297" s="51"/>
    </row>
    <row r="298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  <c r="BT298" s="51"/>
      <c r="BU298" s="51"/>
      <c r="BV298" s="51"/>
      <c r="BW298" s="51"/>
      <c r="BX298" s="51"/>
      <c r="BY298" s="51"/>
      <c r="BZ298" s="51"/>
      <c r="CA298" s="51"/>
      <c r="CB298" s="51"/>
      <c r="CC298" s="51"/>
      <c r="CD298" s="51"/>
      <c r="CE298" s="51"/>
      <c r="CF298" s="51"/>
      <c r="CG298" s="51"/>
      <c r="CH298" s="51"/>
      <c r="CI298" s="51"/>
      <c r="CJ298" s="51"/>
      <c r="CK298" s="51"/>
      <c r="CL298" s="51"/>
      <c r="CM298" s="51"/>
      <c r="CN298" s="51"/>
      <c r="CO298" s="51"/>
      <c r="CP298" s="51"/>
      <c r="CQ298" s="51"/>
      <c r="CR298" s="51"/>
      <c r="CS298" s="51"/>
      <c r="CT298" s="51"/>
      <c r="CU298" s="51"/>
      <c r="CV298" s="51"/>
      <c r="CW298" s="51"/>
      <c r="CX298" s="51"/>
      <c r="CY298" s="51"/>
      <c r="CZ298" s="51"/>
      <c r="DA298" s="51"/>
      <c r="DB298" s="51"/>
      <c r="DC298" s="51"/>
      <c r="DD298" s="51"/>
      <c r="DE298" s="51"/>
      <c r="DF298" s="51"/>
      <c r="DG298" s="51"/>
    </row>
    <row r="299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  <c r="BT299" s="51"/>
      <c r="BU299" s="51"/>
      <c r="BV299" s="51"/>
      <c r="BW299" s="51"/>
      <c r="BX299" s="51"/>
      <c r="BY299" s="51"/>
      <c r="BZ299" s="51"/>
      <c r="CA299" s="51"/>
      <c r="CB299" s="51"/>
      <c r="CC299" s="51"/>
      <c r="CD299" s="51"/>
      <c r="CE299" s="51"/>
      <c r="CF299" s="51"/>
      <c r="CG299" s="51"/>
      <c r="CH299" s="51"/>
      <c r="CI299" s="51"/>
      <c r="CJ299" s="51"/>
      <c r="CK299" s="51"/>
      <c r="CL299" s="51"/>
      <c r="CM299" s="51"/>
      <c r="CN299" s="51"/>
      <c r="CO299" s="51"/>
      <c r="CP299" s="51"/>
      <c r="CQ299" s="51"/>
      <c r="CR299" s="51"/>
      <c r="CS299" s="51"/>
      <c r="CT299" s="51"/>
      <c r="CU299" s="51"/>
      <c r="CV299" s="51"/>
      <c r="CW299" s="51"/>
      <c r="CX299" s="51"/>
      <c r="CY299" s="51"/>
      <c r="CZ299" s="51"/>
      <c r="DA299" s="51"/>
      <c r="DB299" s="51"/>
      <c r="DC299" s="51"/>
      <c r="DD299" s="51"/>
      <c r="DE299" s="51"/>
      <c r="DF299" s="51"/>
      <c r="DG299" s="51"/>
    </row>
    <row r="300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  <c r="BR300" s="51"/>
      <c r="BS300" s="51"/>
      <c r="BT300" s="51"/>
      <c r="BU300" s="51"/>
      <c r="BV300" s="51"/>
      <c r="BW300" s="51"/>
      <c r="BX300" s="51"/>
      <c r="BY300" s="51"/>
      <c r="BZ300" s="51"/>
      <c r="CA300" s="51"/>
      <c r="CB300" s="51"/>
      <c r="CC300" s="51"/>
      <c r="CD300" s="51"/>
      <c r="CE300" s="51"/>
      <c r="CF300" s="51"/>
      <c r="CG300" s="51"/>
      <c r="CH300" s="51"/>
      <c r="CI300" s="51"/>
      <c r="CJ300" s="51"/>
      <c r="CK300" s="51"/>
      <c r="CL300" s="51"/>
      <c r="CM300" s="51"/>
      <c r="CN300" s="51"/>
      <c r="CO300" s="51"/>
      <c r="CP300" s="51"/>
      <c r="CQ300" s="51"/>
      <c r="CR300" s="51"/>
      <c r="CS300" s="51"/>
      <c r="CT300" s="51"/>
      <c r="CU300" s="51"/>
      <c r="CV300" s="51"/>
      <c r="CW300" s="51"/>
      <c r="CX300" s="51"/>
      <c r="CY300" s="51"/>
      <c r="CZ300" s="51"/>
      <c r="DA300" s="51"/>
      <c r="DB300" s="51"/>
      <c r="DC300" s="51"/>
      <c r="DD300" s="51"/>
      <c r="DE300" s="51"/>
      <c r="DF300" s="51"/>
      <c r="DG300" s="51"/>
    </row>
    <row r="301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51"/>
      <c r="BS301" s="51"/>
      <c r="BT301" s="51"/>
      <c r="BU301" s="51"/>
      <c r="BV301" s="51"/>
      <c r="BW301" s="51"/>
      <c r="BX301" s="51"/>
      <c r="BY301" s="51"/>
      <c r="BZ301" s="51"/>
      <c r="CA301" s="51"/>
      <c r="CB301" s="51"/>
      <c r="CC301" s="51"/>
      <c r="CD301" s="51"/>
      <c r="CE301" s="51"/>
      <c r="CF301" s="51"/>
      <c r="CG301" s="51"/>
      <c r="CH301" s="51"/>
      <c r="CI301" s="51"/>
      <c r="CJ301" s="51"/>
      <c r="CK301" s="51"/>
      <c r="CL301" s="51"/>
      <c r="CM301" s="51"/>
      <c r="CN301" s="51"/>
      <c r="CO301" s="51"/>
      <c r="CP301" s="51"/>
      <c r="CQ301" s="51"/>
      <c r="CR301" s="51"/>
      <c r="CS301" s="51"/>
      <c r="CT301" s="51"/>
      <c r="CU301" s="51"/>
      <c r="CV301" s="51"/>
      <c r="CW301" s="51"/>
      <c r="CX301" s="51"/>
      <c r="CY301" s="51"/>
      <c r="CZ301" s="51"/>
      <c r="DA301" s="51"/>
      <c r="DB301" s="51"/>
      <c r="DC301" s="51"/>
      <c r="DD301" s="51"/>
      <c r="DE301" s="51"/>
      <c r="DF301" s="51"/>
      <c r="DG301" s="51"/>
    </row>
    <row r="302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  <c r="BR302" s="51"/>
      <c r="BS302" s="51"/>
      <c r="BT302" s="51"/>
      <c r="BU302" s="51"/>
      <c r="BV302" s="51"/>
      <c r="BW302" s="51"/>
      <c r="BX302" s="51"/>
      <c r="BY302" s="51"/>
      <c r="BZ302" s="51"/>
      <c r="CA302" s="51"/>
      <c r="CB302" s="51"/>
      <c r="CC302" s="51"/>
      <c r="CD302" s="51"/>
      <c r="CE302" s="51"/>
      <c r="CF302" s="51"/>
      <c r="CG302" s="51"/>
      <c r="CH302" s="51"/>
      <c r="CI302" s="51"/>
      <c r="CJ302" s="51"/>
      <c r="CK302" s="51"/>
      <c r="CL302" s="51"/>
      <c r="CM302" s="51"/>
      <c r="CN302" s="51"/>
      <c r="CO302" s="51"/>
      <c r="CP302" s="51"/>
      <c r="CQ302" s="51"/>
      <c r="CR302" s="51"/>
      <c r="CS302" s="51"/>
      <c r="CT302" s="51"/>
      <c r="CU302" s="51"/>
      <c r="CV302" s="51"/>
      <c r="CW302" s="51"/>
      <c r="CX302" s="51"/>
      <c r="CY302" s="51"/>
      <c r="CZ302" s="51"/>
      <c r="DA302" s="51"/>
      <c r="DB302" s="51"/>
      <c r="DC302" s="51"/>
      <c r="DD302" s="51"/>
      <c r="DE302" s="51"/>
      <c r="DF302" s="51"/>
      <c r="DG302" s="51"/>
    </row>
    <row r="303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  <c r="BR303" s="51"/>
      <c r="BS303" s="51"/>
      <c r="BT303" s="51"/>
      <c r="BU303" s="51"/>
      <c r="BV303" s="51"/>
      <c r="BW303" s="51"/>
      <c r="BX303" s="51"/>
      <c r="BY303" s="51"/>
      <c r="BZ303" s="51"/>
      <c r="CA303" s="51"/>
      <c r="CB303" s="51"/>
      <c r="CC303" s="51"/>
      <c r="CD303" s="51"/>
      <c r="CE303" s="51"/>
      <c r="CF303" s="51"/>
      <c r="CG303" s="51"/>
      <c r="CH303" s="51"/>
      <c r="CI303" s="51"/>
      <c r="CJ303" s="51"/>
      <c r="CK303" s="51"/>
      <c r="CL303" s="51"/>
      <c r="CM303" s="51"/>
      <c r="CN303" s="51"/>
      <c r="CO303" s="51"/>
      <c r="CP303" s="51"/>
      <c r="CQ303" s="51"/>
      <c r="CR303" s="51"/>
      <c r="CS303" s="51"/>
      <c r="CT303" s="51"/>
      <c r="CU303" s="51"/>
      <c r="CV303" s="51"/>
      <c r="CW303" s="51"/>
      <c r="CX303" s="51"/>
      <c r="CY303" s="51"/>
      <c r="CZ303" s="51"/>
      <c r="DA303" s="51"/>
      <c r="DB303" s="51"/>
      <c r="DC303" s="51"/>
      <c r="DD303" s="51"/>
      <c r="DE303" s="51"/>
      <c r="DF303" s="51"/>
      <c r="DG303" s="51"/>
    </row>
    <row r="304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  <c r="BR304" s="51"/>
      <c r="BS304" s="51"/>
      <c r="BT304" s="51"/>
      <c r="BU304" s="51"/>
      <c r="BV304" s="51"/>
      <c r="BW304" s="51"/>
      <c r="BX304" s="51"/>
      <c r="BY304" s="51"/>
      <c r="BZ304" s="51"/>
      <c r="CA304" s="51"/>
      <c r="CB304" s="51"/>
      <c r="CC304" s="51"/>
      <c r="CD304" s="51"/>
      <c r="CE304" s="51"/>
      <c r="CF304" s="51"/>
      <c r="CG304" s="51"/>
      <c r="CH304" s="51"/>
      <c r="CI304" s="51"/>
      <c r="CJ304" s="51"/>
      <c r="CK304" s="51"/>
      <c r="CL304" s="51"/>
      <c r="CM304" s="51"/>
      <c r="CN304" s="51"/>
      <c r="CO304" s="51"/>
      <c r="CP304" s="51"/>
      <c r="CQ304" s="51"/>
      <c r="CR304" s="51"/>
      <c r="CS304" s="51"/>
      <c r="CT304" s="51"/>
      <c r="CU304" s="51"/>
      <c r="CV304" s="51"/>
      <c r="CW304" s="51"/>
      <c r="CX304" s="51"/>
      <c r="CY304" s="51"/>
      <c r="CZ304" s="51"/>
      <c r="DA304" s="51"/>
      <c r="DB304" s="51"/>
      <c r="DC304" s="51"/>
      <c r="DD304" s="51"/>
      <c r="DE304" s="51"/>
      <c r="DF304" s="51"/>
      <c r="DG304" s="51"/>
    </row>
    <row r="305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  <c r="BR305" s="51"/>
      <c r="BS305" s="51"/>
      <c r="BT305" s="51"/>
      <c r="BU305" s="51"/>
      <c r="BV305" s="51"/>
      <c r="BW305" s="51"/>
      <c r="BX305" s="51"/>
      <c r="BY305" s="51"/>
      <c r="BZ305" s="51"/>
      <c r="CA305" s="51"/>
      <c r="CB305" s="51"/>
      <c r="CC305" s="51"/>
      <c r="CD305" s="51"/>
      <c r="CE305" s="51"/>
      <c r="CF305" s="51"/>
      <c r="CG305" s="51"/>
      <c r="CH305" s="51"/>
      <c r="CI305" s="51"/>
      <c r="CJ305" s="51"/>
      <c r="CK305" s="51"/>
      <c r="CL305" s="51"/>
      <c r="CM305" s="51"/>
      <c r="CN305" s="51"/>
      <c r="CO305" s="51"/>
      <c r="CP305" s="51"/>
      <c r="CQ305" s="51"/>
      <c r="CR305" s="51"/>
      <c r="CS305" s="51"/>
      <c r="CT305" s="51"/>
      <c r="CU305" s="51"/>
      <c r="CV305" s="51"/>
      <c r="CW305" s="51"/>
      <c r="CX305" s="51"/>
      <c r="CY305" s="51"/>
      <c r="CZ305" s="51"/>
      <c r="DA305" s="51"/>
      <c r="DB305" s="51"/>
      <c r="DC305" s="51"/>
      <c r="DD305" s="51"/>
      <c r="DE305" s="51"/>
      <c r="DF305" s="51"/>
      <c r="DG305" s="51"/>
    </row>
    <row r="306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  <c r="BR306" s="51"/>
      <c r="BS306" s="51"/>
      <c r="BT306" s="51"/>
      <c r="BU306" s="51"/>
      <c r="BV306" s="51"/>
      <c r="BW306" s="51"/>
      <c r="BX306" s="51"/>
      <c r="BY306" s="51"/>
      <c r="BZ306" s="51"/>
      <c r="CA306" s="51"/>
      <c r="CB306" s="51"/>
      <c r="CC306" s="51"/>
      <c r="CD306" s="51"/>
      <c r="CE306" s="51"/>
      <c r="CF306" s="51"/>
      <c r="CG306" s="51"/>
      <c r="CH306" s="51"/>
      <c r="CI306" s="51"/>
      <c r="CJ306" s="51"/>
      <c r="CK306" s="51"/>
      <c r="CL306" s="51"/>
      <c r="CM306" s="51"/>
      <c r="CN306" s="51"/>
      <c r="CO306" s="51"/>
      <c r="CP306" s="51"/>
      <c r="CQ306" s="51"/>
      <c r="CR306" s="51"/>
      <c r="CS306" s="51"/>
      <c r="CT306" s="51"/>
      <c r="CU306" s="51"/>
      <c r="CV306" s="51"/>
      <c r="CW306" s="51"/>
      <c r="CX306" s="51"/>
      <c r="CY306" s="51"/>
      <c r="CZ306" s="51"/>
      <c r="DA306" s="51"/>
      <c r="DB306" s="51"/>
      <c r="DC306" s="51"/>
      <c r="DD306" s="51"/>
      <c r="DE306" s="51"/>
      <c r="DF306" s="51"/>
      <c r="DG306" s="51"/>
    </row>
    <row r="307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  <c r="BR307" s="51"/>
      <c r="BS307" s="51"/>
      <c r="BT307" s="51"/>
      <c r="BU307" s="51"/>
      <c r="BV307" s="51"/>
      <c r="BW307" s="51"/>
      <c r="BX307" s="51"/>
      <c r="BY307" s="51"/>
      <c r="BZ307" s="51"/>
      <c r="CA307" s="51"/>
      <c r="CB307" s="51"/>
      <c r="CC307" s="51"/>
      <c r="CD307" s="51"/>
      <c r="CE307" s="51"/>
      <c r="CF307" s="51"/>
      <c r="CG307" s="51"/>
      <c r="CH307" s="51"/>
      <c r="CI307" s="51"/>
      <c r="CJ307" s="51"/>
      <c r="CK307" s="51"/>
      <c r="CL307" s="51"/>
      <c r="CM307" s="51"/>
      <c r="CN307" s="51"/>
      <c r="CO307" s="51"/>
      <c r="CP307" s="51"/>
      <c r="CQ307" s="51"/>
      <c r="CR307" s="51"/>
      <c r="CS307" s="51"/>
      <c r="CT307" s="51"/>
      <c r="CU307" s="51"/>
      <c r="CV307" s="51"/>
      <c r="CW307" s="51"/>
      <c r="CX307" s="51"/>
      <c r="CY307" s="51"/>
      <c r="CZ307" s="51"/>
      <c r="DA307" s="51"/>
      <c r="DB307" s="51"/>
      <c r="DC307" s="51"/>
      <c r="DD307" s="51"/>
      <c r="DE307" s="51"/>
      <c r="DF307" s="51"/>
      <c r="DG307" s="51"/>
    </row>
    <row r="308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  <c r="BR308" s="51"/>
      <c r="BS308" s="51"/>
      <c r="BT308" s="51"/>
      <c r="BU308" s="51"/>
      <c r="BV308" s="51"/>
      <c r="BW308" s="51"/>
      <c r="BX308" s="51"/>
      <c r="BY308" s="51"/>
      <c r="BZ308" s="51"/>
      <c r="CA308" s="51"/>
      <c r="CB308" s="51"/>
      <c r="CC308" s="51"/>
      <c r="CD308" s="51"/>
      <c r="CE308" s="51"/>
      <c r="CF308" s="51"/>
      <c r="CG308" s="51"/>
      <c r="CH308" s="51"/>
      <c r="CI308" s="51"/>
      <c r="CJ308" s="51"/>
      <c r="CK308" s="51"/>
      <c r="CL308" s="51"/>
      <c r="CM308" s="51"/>
      <c r="CN308" s="51"/>
      <c r="CO308" s="51"/>
      <c r="CP308" s="51"/>
      <c r="CQ308" s="51"/>
      <c r="CR308" s="51"/>
      <c r="CS308" s="51"/>
      <c r="CT308" s="51"/>
      <c r="CU308" s="51"/>
      <c r="CV308" s="51"/>
      <c r="CW308" s="51"/>
      <c r="CX308" s="51"/>
      <c r="CY308" s="51"/>
      <c r="CZ308" s="51"/>
      <c r="DA308" s="51"/>
      <c r="DB308" s="51"/>
      <c r="DC308" s="51"/>
      <c r="DD308" s="51"/>
      <c r="DE308" s="51"/>
      <c r="DF308" s="51"/>
      <c r="DG308" s="51"/>
    </row>
    <row r="309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  <c r="BR309" s="51"/>
      <c r="BS309" s="51"/>
      <c r="BT309" s="51"/>
      <c r="BU309" s="51"/>
      <c r="BV309" s="51"/>
      <c r="BW309" s="51"/>
      <c r="BX309" s="51"/>
      <c r="BY309" s="51"/>
      <c r="BZ309" s="51"/>
      <c r="CA309" s="51"/>
      <c r="CB309" s="51"/>
      <c r="CC309" s="51"/>
      <c r="CD309" s="51"/>
      <c r="CE309" s="51"/>
      <c r="CF309" s="51"/>
      <c r="CG309" s="51"/>
      <c r="CH309" s="51"/>
      <c r="CI309" s="51"/>
      <c r="CJ309" s="51"/>
      <c r="CK309" s="51"/>
      <c r="CL309" s="51"/>
      <c r="CM309" s="51"/>
      <c r="CN309" s="51"/>
      <c r="CO309" s="51"/>
      <c r="CP309" s="51"/>
      <c r="CQ309" s="51"/>
      <c r="CR309" s="51"/>
      <c r="CS309" s="51"/>
      <c r="CT309" s="51"/>
      <c r="CU309" s="51"/>
      <c r="CV309" s="51"/>
      <c r="CW309" s="51"/>
      <c r="CX309" s="51"/>
      <c r="CY309" s="51"/>
      <c r="CZ309" s="51"/>
      <c r="DA309" s="51"/>
      <c r="DB309" s="51"/>
      <c r="DC309" s="51"/>
      <c r="DD309" s="51"/>
      <c r="DE309" s="51"/>
      <c r="DF309" s="51"/>
      <c r="DG309" s="51"/>
    </row>
    <row r="310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  <c r="BR310" s="51"/>
      <c r="BS310" s="51"/>
      <c r="BT310" s="51"/>
      <c r="BU310" s="51"/>
      <c r="BV310" s="51"/>
      <c r="BW310" s="51"/>
      <c r="BX310" s="51"/>
      <c r="BY310" s="51"/>
      <c r="BZ310" s="51"/>
      <c r="CA310" s="51"/>
      <c r="CB310" s="51"/>
      <c r="CC310" s="51"/>
      <c r="CD310" s="51"/>
      <c r="CE310" s="51"/>
      <c r="CF310" s="51"/>
      <c r="CG310" s="51"/>
      <c r="CH310" s="51"/>
      <c r="CI310" s="51"/>
      <c r="CJ310" s="51"/>
      <c r="CK310" s="51"/>
      <c r="CL310" s="51"/>
      <c r="CM310" s="51"/>
      <c r="CN310" s="51"/>
      <c r="CO310" s="51"/>
      <c r="CP310" s="51"/>
      <c r="CQ310" s="51"/>
      <c r="CR310" s="51"/>
      <c r="CS310" s="51"/>
      <c r="CT310" s="51"/>
      <c r="CU310" s="51"/>
      <c r="CV310" s="51"/>
      <c r="CW310" s="51"/>
      <c r="CX310" s="51"/>
      <c r="CY310" s="51"/>
      <c r="CZ310" s="51"/>
      <c r="DA310" s="51"/>
      <c r="DB310" s="51"/>
      <c r="DC310" s="51"/>
      <c r="DD310" s="51"/>
      <c r="DE310" s="51"/>
      <c r="DF310" s="51"/>
      <c r="DG310" s="51"/>
    </row>
    <row r="311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  <c r="BR311" s="51"/>
      <c r="BS311" s="51"/>
      <c r="BT311" s="51"/>
      <c r="BU311" s="51"/>
      <c r="BV311" s="51"/>
      <c r="BW311" s="51"/>
      <c r="BX311" s="51"/>
      <c r="BY311" s="51"/>
      <c r="BZ311" s="51"/>
      <c r="CA311" s="51"/>
      <c r="CB311" s="51"/>
      <c r="CC311" s="51"/>
      <c r="CD311" s="51"/>
      <c r="CE311" s="51"/>
      <c r="CF311" s="51"/>
      <c r="CG311" s="51"/>
      <c r="CH311" s="51"/>
      <c r="CI311" s="51"/>
      <c r="CJ311" s="51"/>
      <c r="CK311" s="51"/>
      <c r="CL311" s="51"/>
      <c r="CM311" s="51"/>
      <c r="CN311" s="51"/>
      <c r="CO311" s="51"/>
      <c r="CP311" s="51"/>
      <c r="CQ311" s="51"/>
      <c r="CR311" s="51"/>
      <c r="CS311" s="51"/>
      <c r="CT311" s="51"/>
      <c r="CU311" s="51"/>
      <c r="CV311" s="51"/>
      <c r="CW311" s="51"/>
      <c r="CX311" s="51"/>
      <c r="CY311" s="51"/>
      <c r="CZ311" s="51"/>
      <c r="DA311" s="51"/>
      <c r="DB311" s="51"/>
      <c r="DC311" s="51"/>
      <c r="DD311" s="51"/>
      <c r="DE311" s="51"/>
      <c r="DF311" s="51"/>
      <c r="DG311" s="51"/>
    </row>
    <row r="312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  <c r="BR312" s="51"/>
      <c r="BS312" s="51"/>
      <c r="BT312" s="51"/>
      <c r="BU312" s="51"/>
      <c r="BV312" s="51"/>
      <c r="BW312" s="51"/>
      <c r="BX312" s="51"/>
      <c r="BY312" s="51"/>
      <c r="BZ312" s="51"/>
      <c r="CA312" s="51"/>
      <c r="CB312" s="51"/>
      <c r="CC312" s="51"/>
      <c r="CD312" s="51"/>
      <c r="CE312" s="51"/>
      <c r="CF312" s="51"/>
      <c r="CG312" s="51"/>
      <c r="CH312" s="51"/>
      <c r="CI312" s="51"/>
      <c r="CJ312" s="51"/>
      <c r="CK312" s="51"/>
      <c r="CL312" s="51"/>
      <c r="CM312" s="51"/>
      <c r="CN312" s="51"/>
      <c r="CO312" s="51"/>
      <c r="CP312" s="51"/>
      <c r="CQ312" s="51"/>
      <c r="CR312" s="51"/>
      <c r="CS312" s="51"/>
      <c r="CT312" s="51"/>
      <c r="CU312" s="51"/>
      <c r="CV312" s="51"/>
      <c r="CW312" s="51"/>
      <c r="CX312" s="51"/>
      <c r="CY312" s="51"/>
      <c r="CZ312" s="51"/>
      <c r="DA312" s="51"/>
      <c r="DB312" s="51"/>
      <c r="DC312" s="51"/>
      <c r="DD312" s="51"/>
      <c r="DE312" s="51"/>
      <c r="DF312" s="51"/>
      <c r="DG312" s="51"/>
    </row>
    <row r="313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51"/>
      <c r="BS313" s="51"/>
      <c r="BT313" s="51"/>
      <c r="BU313" s="51"/>
      <c r="BV313" s="51"/>
      <c r="BW313" s="51"/>
      <c r="BX313" s="51"/>
      <c r="BY313" s="51"/>
      <c r="BZ313" s="51"/>
      <c r="CA313" s="51"/>
      <c r="CB313" s="51"/>
      <c r="CC313" s="51"/>
      <c r="CD313" s="51"/>
      <c r="CE313" s="51"/>
      <c r="CF313" s="51"/>
      <c r="CG313" s="51"/>
      <c r="CH313" s="51"/>
      <c r="CI313" s="51"/>
      <c r="CJ313" s="51"/>
      <c r="CK313" s="51"/>
      <c r="CL313" s="51"/>
      <c r="CM313" s="51"/>
      <c r="CN313" s="51"/>
      <c r="CO313" s="51"/>
      <c r="CP313" s="51"/>
      <c r="CQ313" s="51"/>
      <c r="CR313" s="51"/>
      <c r="CS313" s="51"/>
      <c r="CT313" s="51"/>
      <c r="CU313" s="51"/>
      <c r="CV313" s="51"/>
      <c r="CW313" s="51"/>
      <c r="CX313" s="51"/>
      <c r="CY313" s="51"/>
      <c r="CZ313" s="51"/>
      <c r="DA313" s="51"/>
      <c r="DB313" s="51"/>
      <c r="DC313" s="51"/>
      <c r="DD313" s="51"/>
      <c r="DE313" s="51"/>
      <c r="DF313" s="51"/>
      <c r="DG313" s="51"/>
    </row>
    <row r="314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51"/>
      <c r="BS314" s="51"/>
      <c r="BT314" s="51"/>
      <c r="BU314" s="51"/>
      <c r="BV314" s="51"/>
      <c r="BW314" s="51"/>
      <c r="BX314" s="51"/>
      <c r="BY314" s="51"/>
      <c r="BZ314" s="51"/>
      <c r="CA314" s="51"/>
      <c r="CB314" s="51"/>
      <c r="CC314" s="51"/>
      <c r="CD314" s="51"/>
      <c r="CE314" s="51"/>
      <c r="CF314" s="51"/>
      <c r="CG314" s="51"/>
      <c r="CH314" s="51"/>
      <c r="CI314" s="51"/>
      <c r="CJ314" s="51"/>
      <c r="CK314" s="51"/>
      <c r="CL314" s="51"/>
      <c r="CM314" s="51"/>
      <c r="CN314" s="51"/>
      <c r="CO314" s="51"/>
      <c r="CP314" s="51"/>
      <c r="CQ314" s="51"/>
      <c r="CR314" s="51"/>
      <c r="CS314" s="51"/>
      <c r="CT314" s="51"/>
      <c r="CU314" s="51"/>
      <c r="CV314" s="51"/>
      <c r="CW314" s="51"/>
      <c r="CX314" s="51"/>
      <c r="CY314" s="51"/>
      <c r="CZ314" s="51"/>
      <c r="DA314" s="51"/>
      <c r="DB314" s="51"/>
      <c r="DC314" s="51"/>
      <c r="DD314" s="51"/>
      <c r="DE314" s="51"/>
      <c r="DF314" s="51"/>
      <c r="DG314" s="51"/>
    </row>
    <row r="315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  <c r="BR315" s="51"/>
      <c r="BS315" s="51"/>
      <c r="BT315" s="51"/>
      <c r="BU315" s="51"/>
      <c r="BV315" s="51"/>
      <c r="BW315" s="51"/>
      <c r="BX315" s="51"/>
      <c r="BY315" s="51"/>
      <c r="BZ315" s="51"/>
      <c r="CA315" s="51"/>
      <c r="CB315" s="51"/>
      <c r="CC315" s="51"/>
      <c r="CD315" s="51"/>
      <c r="CE315" s="51"/>
      <c r="CF315" s="51"/>
      <c r="CG315" s="51"/>
      <c r="CH315" s="51"/>
      <c r="CI315" s="51"/>
      <c r="CJ315" s="51"/>
      <c r="CK315" s="51"/>
      <c r="CL315" s="51"/>
      <c r="CM315" s="51"/>
      <c r="CN315" s="51"/>
      <c r="CO315" s="51"/>
      <c r="CP315" s="51"/>
      <c r="CQ315" s="51"/>
      <c r="CR315" s="51"/>
      <c r="CS315" s="51"/>
      <c r="CT315" s="51"/>
      <c r="CU315" s="51"/>
      <c r="CV315" s="51"/>
      <c r="CW315" s="51"/>
      <c r="CX315" s="51"/>
      <c r="CY315" s="51"/>
      <c r="CZ315" s="51"/>
      <c r="DA315" s="51"/>
      <c r="DB315" s="51"/>
      <c r="DC315" s="51"/>
      <c r="DD315" s="51"/>
      <c r="DE315" s="51"/>
      <c r="DF315" s="51"/>
      <c r="DG315" s="51"/>
    </row>
    <row r="316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  <c r="BR316" s="51"/>
      <c r="BS316" s="51"/>
      <c r="BT316" s="51"/>
      <c r="BU316" s="51"/>
      <c r="BV316" s="51"/>
      <c r="BW316" s="51"/>
      <c r="BX316" s="51"/>
      <c r="BY316" s="51"/>
      <c r="BZ316" s="51"/>
      <c r="CA316" s="51"/>
      <c r="CB316" s="51"/>
      <c r="CC316" s="51"/>
      <c r="CD316" s="51"/>
      <c r="CE316" s="51"/>
      <c r="CF316" s="51"/>
      <c r="CG316" s="51"/>
      <c r="CH316" s="51"/>
      <c r="CI316" s="51"/>
      <c r="CJ316" s="51"/>
      <c r="CK316" s="51"/>
      <c r="CL316" s="51"/>
      <c r="CM316" s="51"/>
      <c r="CN316" s="51"/>
      <c r="CO316" s="51"/>
      <c r="CP316" s="51"/>
      <c r="CQ316" s="51"/>
      <c r="CR316" s="51"/>
      <c r="CS316" s="51"/>
      <c r="CT316" s="51"/>
      <c r="CU316" s="51"/>
      <c r="CV316" s="51"/>
      <c r="CW316" s="51"/>
      <c r="CX316" s="51"/>
      <c r="CY316" s="51"/>
      <c r="CZ316" s="51"/>
      <c r="DA316" s="51"/>
      <c r="DB316" s="51"/>
      <c r="DC316" s="51"/>
      <c r="DD316" s="51"/>
      <c r="DE316" s="51"/>
      <c r="DF316" s="51"/>
      <c r="DG316" s="51"/>
    </row>
    <row r="317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51"/>
      <c r="BS317" s="51"/>
      <c r="BT317" s="51"/>
      <c r="BU317" s="51"/>
      <c r="BV317" s="51"/>
      <c r="BW317" s="51"/>
      <c r="BX317" s="51"/>
      <c r="BY317" s="51"/>
      <c r="BZ317" s="51"/>
      <c r="CA317" s="51"/>
      <c r="CB317" s="51"/>
      <c r="CC317" s="51"/>
      <c r="CD317" s="51"/>
      <c r="CE317" s="51"/>
      <c r="CF317" s="51"/>
      <c r="CG317" s="51"/>
      <c r="CH317" s="51"/>
      <c r="CI317" s="51"/>
      <c r="CJ317" s="51"/>
      <c r="CK317" s="51"/>
      <c r="CL317" s="51"/>
      <c r="CM317" s="51"/>
      <c r="CN317" s="51"/>
      <c r="CO317" s="51"/>
      <c r="CP317" s="51"/>
      <c r="CQ317" s="51"/>
      <c r="CR317" s="51"/>
      <c r="CS317" s="51"/>
      <c r="CT317" s="51"/>
      <c r="CU317" s="51"/>
      <c r="CV317" s="51"/>
      <c r="CW317" s="51"/>
      <c r="CX317" s="51"/>
      <c r="CY317" s="51"/>
      <c r="CZ317" s="51"/>
      <c r="DA317" s="51"/>
      <c r="DB317" s="51"/>
      <c r="DC317" s="51"/>
      <c r="DD317" s="51"/>
      <c r="DE317" s="51"/>
      <c r="DF317" s="51"/>
      <c r="DG317" s="51"/>
    </row>
    <row r="318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  <c r="BR318" s="51"/>
      <c r="BS318" s="51"/>
      <c r="BT318" s="51"/>
      <c r="BU318" s="51"/>
      <c r="BV318" s="51"/>
      <c r="BW318" s="51"/>
      <c r="BX318" s="51"/>
      <c r="BY318" s="51"/>
      <c r="BZ318" s="51"/>
      <c r="CA318" s="51"/>
      <c r="CB318" s="51"/>
      <c r="CC318" s="51"/>
      <c r="CD318" s="51"/>
      <c r="CE318" s="51"/>
      <c r="CF318" s="51"/>
      <c r="CG318" s="51"/>
      <c r="CH318" s="51"/>
      <c r="CI318" s="51"/>
      <c r="CJ318" s="51"/>
      <c r="CK318" s="51"/>
      <c r="CL318" s="51"/>
      <c r="CM318" s="51"/>
      <c r="CN318" s="51"/>
      <c r="CO318" s="51"/>
      <c r="CP318" s="51"/>
      <c r="CQ318" s="51"/>
      <c r="CR318" s="51"/>
      <c r="CS318" s="51"/>
      <c r="CT318" s="51"/>
      <c r="CU318" s="51"/>
      <c r="CV318" s="51"/>
      <c r="CW318" s="51"/>
      <c r="CX318" s="51"/>
      <c r="CY318" s="51"/>
      <c r="CZ318" s="51"/>
      <c r="DA318" s="51"/>
      <c r="DB318" s="51"/>
      <c r="DC318" s="51"/>
      <c r="DD318" s="51"/>
      <c r="DE318" s="51"/>
      <c r="DF318" s="51"/>
      <c r="DG318" s="51"/>
    </row>
    <row r="319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  <c r="BR319" s="51"/>
      <c r="BS319" s="51"/>
      <c r="BT319" s="51"/>
      <c r="BU319" s="51"/>
      <c r="BV319" s="51"/>
      <c r="BW319" s="51"/>
      <c r="BX319" s="51"/>
      <c r="BY319" s="51"/>
      <c r="BZ319" s="51"/>
      <c r="CA319" s="51"/>
      <c r="CB319" s="51"/>
      <c r="CC319" s="51"/>
      <c r="CD319" s="51"/>
      <c r="CE319" s="51"/>
      <c r="CF319" s="51"/>
      <c r="CG319" s="51"/>
      <c r="CH319" s="51"/>
      <c r="CI319" s="51"/>
      <c r="CJ319" s="51"/>
      <c r="CK319" s="51"/>
      <c r="CL319" s="51"/>
      <c r="CM319" s="51"/>
      <c r="CN319" s="51"/>
      <c r="CO319" s="51"/>
      <c r="CP319" s="51"/>
      <c r="CQ319" s="51"/>
      <c r="CR319" s="51"/>
      <c r="CS319" s="51"/>
      <c r="CT319" s="51"/>
      <c r="CU319" s="51"/>
      <c r="CV319" s="51"/>
      <c r="CW319" s="51"/>
      <c r="CX319" s="51"/>
      <c r="CY319" s="51"/>
      <c r="CZ319" s="51"/>
      <c r="DA319" s="51"/>
      <c r="DB319" s="51"/>
      <c r="DC319" s="51"/>
      <c r="DD319" s="51"/>
      <c r="DE319" s="51"/>
      <c r="DF319" s="51"/>
      <c r="DG319" s="51"/>
    </row>
    <row r="320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51"/>
      <c r="BS320" s="51"/>
      <c r="BT320" s="51"/>
      <c r="BU320" s="51"/>
      <c r="BV320" s="51"/>
      <c r="BW320" s="51"/>
      <c r="BX320" s="51"/>
      <c r="BY320" s="51"/>
      <c r="BZ320" s="51"/>
      <c r="CA320" s="51"/>
      <c r="CB320" s="51"/>
      <c r="CC320" s="51"/>
      <c r="CD320" s="51"/>
      <c r="CE320" s="51"/>
      <c r="CF320" s="51"/>
      <c r="CG320" s="51"/>
      <c r="CH320" s="51"/>
      <c r="CI320" s="51"/>
      <c r="CJ320" s="51"/>
      <c r="CK320" s="51"/>
      <c r="CL320" s="51"/>
      <c r="CM320" s="51"/>
      <c r="CN320" s="51"/>
      <c r="CO320" s="51"/>
      <c r="CP320" s="51"/>
      <c r="CQ320" s="51"/>
      <c r="CR320" s="51"/>
      <c r="CS320" s="51"/>
      <c r="CT320" s="51"/>
      <c r="CU320" s="51"/>
      <c r="CV320" s="51"/>
      <c r="CW320" s="51"/>
      <c r="CX320" s="51"/>
      <c r="CY320" s="51"/>
      <c r="CZ320" s="51"/>
      <c r="DA320" s="51"/>
      <c r="DB320" s="51"/>
      <c r="DC320" s="51"/>
      <c r="DD320" s="51"/>
      <c r="DE320" s="51"/>
      <c r="DF320" s="51"/>
      <c r="DG320" s="51"/>
    </row>
    <row r="321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  <c r="BR321" s="51"/>
      <c r="BS321" s="51"/>
      <c r="BT321" s="51"/>
      <c r="BU321" s="51"/>
      <c r="BV321" s="51"/>
      <c r="BW321" s="51"/>
      <c r="BX321" s="51"/>
      <c r="BY321" s="51"/>
      <c r="BZ321" s="51"/>
      <c r="CA321" s="51"/>
      <c r="CB321" s="51"/>
      <c r="CC321" s="51"/>
      <c r="CD321" s="51"/>
      <c r="CE321" s="51"/>
      <c r="CF321" s="51"/>
      <c r="CG321" s="51"/>
      <c r="CH321" s="51"/>
      <c r="CI321" s="51"/>
      <c r="CJ321" s="51"/>
      <c r="CK321" s="51"/>
      <c r="CL321" s="51"/>
      <c r="CM321" s="51"/>
      <c r="CN321" s="51"/>
      <c r="CO321" s="51"/>
      <c r="CP321" s="51"/>
      <c r="CQ321" s="51"/>
      <c r="CR321" s="51"/>
      <c r="CS321" s="51"/>
      <c r="CT321" s="51"/>
      <c r="CU321" s="51"/>
      <c r="CV321" s="51"/>
      <c r="CW321" s="51"/>
      <c r="CX321" s="51"/>
      <c r="CY321" s="51"/>
      <c r="CZ321" s="51"/>
      <c r="DA321" s="51"/>
      <c r="DB321" s="51"/>
      <c r="DC321" s="51"/>
      <c r="DD321" s="51"/>
      <c r="DE321" s="51"/>
      <c r="DF321" s="51"/>
      <c r="DG321" s="51"/>
    </row>
    <row r="322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  <c r="BR322" s="51"/>
      <c r="BS322" s="51"/>
      <c r="BT322" s="51"/>
      <c r="BU322" s="51"/>
      <c r="BV322" s="51"/>
      <c r="BW322" s="51"/>
      <c r="BX322" s="51"/>
      <c r="BY322" s="51"/>
      <c r="BZ322" s="51"/>
      <c r="CA322" s="51"/>
      <c r="CB322" s="51"/>
      <c r="CC322" s="51"/>
      <c r="CD322" s="51"/>
      <c r="CE322" s="51"/>
      <c r="CF322" s="51"/>
      <c r="CG322" s="51"/>
      <c r="CH322" s="51"/>
      <c r="CI322" s="51"/>
      <c r="CJ322" s="51"/>
      <c r="CK322" s="51"/>
      <c r="CL322" s="51"/>
      <c r="CM322" s="51"/>
      <c r="CN322" s="51"/>
      <c r="CO322" s="51"/>
      <c r="CP322" s="51"/>
      <c r="CQ322" s="51"/>
      <c r="CR322" s="51"/>
      <c r="CS322" s="51"/>
      <c r="CT322" s="51"/>
      <c r="CU322" s="51"/>
      <c r="CV322" s="51"/>
      <c r="CW322" s="51"/>
      <c r="CX322" s="51"/>
      <c r="CY322" s="51"/>
      <c r="CZ322" s="51"/>
      <c r="DA322" s="51"/>
      <c r="DB322" s="51"/>
      <c r="DC322" s="51"/>
      <c r="DD322" s="51"/>
      <c r="DE322" s="51"/>
      <c r="DF322" s="51"/>
      <c r="DG322" s="51"/>
    </row>
    <row r="323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  <c r="BR323" s="51"/>
      <c r="BS323" s="51"/>
      <c r="BT323" s="51"/>
      <c r="BU323" s="51"/>
      <c r="BV323" s="51"/>
      <c r="BW323" s="51"/>
      <c r="BX323" s="51"/>
      <c r="BY323" s="51"/>
      <c r="BZ323" s="51"/>
      <c r="CA323" s="51"/>
      <c r="CB323" s="51"/>
      <c r="CC323" s="51"/>
      <c r="CD323" s="51"/>
      <c r="CE323" s="51"/>
      <c r="CF323" s="51"/>
      <c r="CG323" s="51"/>
      <c r="CH323" s="51"/>
      <c r="CI323" s="51"/>
      <c r="CJ323" s="51"/>
      <c r="CK323" s="51"/>
      <c r="CL323" s="51"/>
      <c r="CM323" s="51"/>
      <c r="CN323" s="51"/>
      <c r="CO323" s="51"/>
      <c r="CP323" s="51"/>
      <c r="CQ323" s="51"/>
      <c r="CR323" s="51"/>
      <c r="CS323" s="51"/>
      <c r="CT323" s="51"/>
      <c r="CU323" s="51"/>
      <c r="CV323" s="51"/>
      <c r="CW323" s="51"/>
      <c r="CX323" s="51"/>
      <c r="CY323" s="51"/>
      <c r="CZ323" s="51"/>
      <c r="DA323" s="51"/>
      <c r="DB323" s="51"/>
      <c r="DC323" s="51"/>
      <c r="DD323" s="51"/>
      <c r="DE323" s="51"/>
      <c r="DF323" s="51"/>
      <c r="DG323" s="51"/>
    </row>
    <row r="324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  <c r="BR324" s="51"/>
      <c r="BS324" s="51"/>
      <c r="BT324" s="51"/>
      <c r="BU324" s="51"/>
      <c r="BV324" s="51"/>
      <c r="BW324" s="51"/>
      <c r="BX324" s="51"/>
      <c r="BY324" s="51"/>
      <c r="BZ324" s="51"/>
      <c r="CA324" s="51"/>
      <c r="CB324" s="51"/>
      <c r="CC324" s="51"/>
      <c r="CD324" s="51"/>
      <c r="CE324" s="51"/>
      <c r="CF324" s="51"/>
      <c r="CG324" s="51"/>
      <c r="CH324" s="51"/>
      <c r="CI324" s="51"/>
      <c r="CJ324" s="51"/>
      <c r="CK324" s="51"/>
      <c r="CL324" s="51"/>
      <c r="CM324" s="51"/>
      <c r="CN324" s="51"/>
      <c r="CO324" s="51"/>
      <c r="CP324" s="51"/>
      <c r="CQ324" s="51"/>
      <c r="CR324" s="51"/>
      <c r="CS324" s="51"/>
      <c r="CT324" s="51"/>
      <c r="CU324" s="51"/>
      <c r="CV324" s="51"/>
      <c r="CW324" s="51"/>
      <c r="CX324" s="51"/>
      <c r="CY324" s="51"/>
      <c r="CZ324" s="51"/>
      <c r="DA324" s="51"/>
      <c r="DB324" s="51"/>
      <c r="DC324" s="51"/>
      <c r="DD324" s="51"/>
      <c r="DE324" s="51"/>
      <c r="DF324" s="51"/>
      <c r="DG324" s="51"/>
    </row>
    <row r="325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51"/>
      <c r="CB325" s="51"/>
      <c r="CC325" s="51"/>
      <c r="CD325" s="51"/>
      <c r="CE325" s="51"/>
      <c r="CF325" s="51"/>
      <c r="CG325" s="51"/>
      <c r="CH325" s="51"/>
      <c r="CI325" s="51"/>
      <c r="CJ325" s="51"/>
      <c r="CK325" s="51"/>
      <c r="CL325" s="51"/>
      <c r="CM325" s="51"/>
      <c r="CN325" s="51"/>
      <c r="CO325" s="51"/>
      <c r="CP325" s="51"/>
      <c r="CQ325" s="51"/>
      <c r="CR325" s="51"/>
      <c r="CS325" s="51"/>
      <c r="CT325" s="51"/>
      <c r="CU325" s="51"/>
      <c r="CV325" s="51"/>
      <c r="CW325" s="51"/>
      <c r="CX325" s="51"/>
      <c r="CY325" s="51"/>
      <c r="CZ325" s="51"/>
      <c r="DA325" s="51"/>
      <c r="DB325" s="51"/>
      <c r="DC325" s="51"/>
      <c r="DD325" s="51"/>
      <c r="DE325" s="51"/>
      <c r="DF325" s="51"/>
      <c r="DG325" s="51"/>
    </row>
    <row r="326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  <c r="BR326" s="51"/>
      <c r="BS326" s="51"/>
      <c r="BT326" s="51"/>
      <c r="BU326" s="51"/>
      <c r="BV326" s="51"/>
      <c r="BW326" s="51"/>
      <c r="BX326" s="51"/>
      <c r="BY326" s="51"/>
      <c r="BZ326" s="51"/>
      <c r="CA326" s="51"/>
      <c r="CB326" s="51"/>
      <c r="CC326" s="51"/>
      <c r="CD326" s="51"/>
      <c r="CE326" s="51"/>
      <c r="CF326" s="51"/>
      <c r="CG326" s="51"/>
      <c r="CH326" s="51"/>
      <c r="CI326" s="51"/>
      <c r="CJ326" s="51"/>
      <c r="CK326" s="51"/>
      <c r="CL326" s="51"/>
      <c r="CM326" s="51"/>
      <c r="CN326" s="51"/>
      <c r="CO326" s="51"/>
      <c r="CP326" s="51"/>
      <c r="CQ326" s="51"/>
      <c r="CR326" s="51"/>
      <c r="CS326" s="51"/>
      <c r="CT326" s="51"/>
      <c r="CU326" s="51"/>
      <c r="CV326" s="51"/>
      <c r="CW326" s="51"/>
      <c r="CX326" s="51"/>
      <c r="CY326" s="51"/>
      <c r="CZ326" s="51"/>
      <c r="DA326" s="51"/>
      <c r="DB326" s="51"/>
      <c r="DC326" s="51"/>
      <c r="DD326" s="51"/>
      <c r="DE326" s="51"/>
      <c r="DF326" s="51"/>
      <c r="DG326" s="51"/>
    </row>
    <row r="327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  <c r="BR327" s="51"/>
      <c r="BS327" s="51"/>
      <c r="BT327" s="51"/>
      <c r="BU327" s="51"/>
      <c r="BV327" s="51"/>
      <c r="BW327" s="51"/>
      <c r="BX327" s="51"/>
      <c r="BY327" s="51"/>
      <c r="BZ327" s="51"/>
      <c r="CA327" s="51"/>
      <c r="CB327" s="51"/>
      <c r="CC327" s="51"/>
      <c r="CD327" s="51"/>
      <c r="CE327" s="51"/>
      <c r="CF327" s="51"/>
      <c r="CG327" s="51"/>
      <c r="CH327" s="51"/>
      <c r="CI327" s="51"/>
      <c r="CJ327" s="51"/>
      <c r="CK327" s="51"/>
      <c r="CL327" s="51"/>
      <c r="CM327" s="51"/>
      <c r="CN327" s="51"/>
      <c r="CO327" s="51"/>
      <c r="CP327" s="51"/>
      <c r="CQ327" s="51"/>
      <c r="CR327" s="51"/>
      <c r="CS327" s="51"/>
      <c r="CT327" s="51"/>
      <c r="CU327" s="51"/>
      <c r="CV327" s="51"/>
      <c r="CW327" s="51"/>
      <c r="CX327" s="51"/>
      <c r="CY327" s="51"/>
      <c r="CZ327" s="51"/>
      <c r="DA327" s="51"/>
      <c r="DB327" s="51"/>
      <c r="DC327" s="51"/>
      <c r="DD327" s="51"/>
      <c r="DE327" s="51"/>
      <c r="DF327" s="51"/>
      <c r="DG327" s="51"/>
    </row>
    <row r="328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  <c r="BR328" s="51"/>
      <c r="BS328" s="51"/>
      <c r="BT328" s="51"/>
      <c r="BU328" s="51"/>
      <c r="BV328" s="51"/>
      <c r="BW328" s="51"/>
      <c r="BX328" s="51"/>
      <c r="BY328" s="51"/>
      <c r="BZ328" s="51"/>
      <c r="CA328" s="51"/>
      <c r="CB328" s="51"/>
      <c r="CC328" s="51"/>
      <c r="CD328" s="51"/>
      <c r="CE328" s="51"/>
      <c r="CF328" s="51"/>
      <c r="CG328" s="51"/>
      <c r="CH328" s="51"/>
      <c r="CI328" s="51"/>
      <c r="CJ328" s="51"/>
      <c r="CK328" s="51"/>
      <c r="CL328" s="51"/>
      <c r="CM328" s="51"/>
      <c r="CN328" s="51"/>
      <c r="CO328" s="51"/>
      <c r="CP328" s="51"/>
      <c r="CQ328" s="51"/>
      <c r="CR328" s="51"/>
      <c r="CS328" s="51"/>
      <c r="CT328" s="51"/>
      <c r="CU328" s="51"/>
      <c r="CV328" s="51"/>
      <c r="CW328" s="51"/>
      <c r="CX328" s="51"/>
      <c r="CY328" s="51"/>
      <c r="CZ328" s="51"/>
      <c r="DA328" s="51"/>
      <c r="DB328" s="51"/>
      <c r="DC328" s="51"/>
      <c r="DD328" s="51"/>
      <c r="DE328" s="51"/>
      <c r="DF328" s="51"/>
      <c r="DG328" s="51"/>
    </row>
    <row r="329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  <c r="BR329" s="51"/>
      <c r="BS329" s="51"/>
      <c r="BT329" s="51"/>
      <c r="BU329" s="51"/>
      <c r="BV329" s="51"/>
      <c r="BW329" s="51"/>
      <c r="BX329" s="51"/>
      <c r="BY329" s="51"/>
      <c r="BZ329" s="51"/>
      <c r="CA329" s="51"/>
      <c r="CB329" s="51"/>
      <c r="CC329" s="51"/>
      <c r="CD329" s="51"/>
      <c r="CE329" s="51"/>
      <c r="CF329" s="51"/>
      <c r="CG329" s="51"/>
      <c r="CH329" s="51"/>
      <c r="CI329" s="51"/>
      <c r="CJ329" s="51"/>
      <c r="CK329" s="51"/>
      <c r="CL329" s="51"/>
      <c r="CM329" s="51"/>
      <c r="CN329" s="51"/>
      <c r="CO329" s="51"/>
      <c r="CP329" s="51"/>
      <c r="CQ329" s="51"/>
      <c r="CR329" s="51"/>
      <c r="CS329" s="51"/>
      <c r="CT329" s="51"/>
      <c r="CU329" s="51"/>
      <c r="CV329" s="51"/>
      <c r="CW329" s="51"/>
      <c r="CX329" s="51"/>
      <c r="CY329" s="51"/>
      <c r="CZ329" s="51"/>
      <c r="DA329" s="51"/>
      <c r="DB329" s="51"/>
      <c r="DC329" s="51"/>
      <c r="DD329" s="51"/>
      <c r="DE329" s="51"/>
      <c r="DF329" s="51"/>
      <c r="DG329" s="51"/>
    </row>
    <row r="330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51"/>
      <c r="CB330" s="51"/>
      <c r="CC330" s="51"/>
      <c r="CD330" s="51"/>
      <c r="CE330" s="51"/>
      <c r="CF330" s="51"/>
      <c r="CG330" s="51"/>
      <c r="CH330" s="51"/>
      <c r="CI330" s="51"/>
      <c r="CJ330" s="51"/>
      <c r="CK330" s="51"/>
      <c r="CL330" s="51"/>
      <c r="CM330" s="51"/>
      <c r="CN330" s="51"/>
      <c r="CO330" s="51"/>
      <c r="CP330" s="51"/>
      <c r="CQ330" s="51"/>
      <c r="CR330" s="51"/>
      <c r="CS330" s="51"/>
      <c r="CT330" s="51"/>
      <c r="CU330" s="51"/>
      <c r="CV330" s="51"/>
      <c r="CW330" s="51"/>
      <c r="CX330" s="51"/>
      <c r="CY330" s="51"/>
      <c r="CZ330" s="51"/>
      <c r="DA330" s="51"/>
      <c r="DB330" s="51"/>
      <c r="DC330" s="51"/>
      <c r="DD330" s="51"/>
      <c r="DE330" s="51"/>
      <c r="DF330" s="51"/>
      <c r="DG330" s="51"/>
    </row>
    <row r="331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  <c r="BR331" s="51"/>
      <c r="BS331" s="51"/>
      <c r="BT331" s="51"/>
      <c r="BU331" s="51"/>
      <c r="BV331" s="51"/>
      <c r="BW331" s="51"/>
      <c r="BX331" s="51"/>
      <c r="BY331" s="51"/>
      <c r="BZ331" s="51"/>
      <c r="CA331" s="51"/>
      <c r="CB331" s="51"/>
      <c r="CC331" s="51"/>
      <c r="CD331" s="51"/>
      <c r="CE331" s="51"/>
      <c r="CF331" s="51"/>
      <c r="CG331" s="51"/>
      <c r="CH331" s="51"/>
      <c r="CI331" s="51"/>
      <c r="CJ331" s="51"/>
      <c r="CK331" s="51"/>
      <c r="CL331" s="51"/>
      <c r="CM331" s="51"/>
      <c r="CN331" s="51"/>
      <c r="CO331" s="51"/>
      <c r="CP331" s="51"/>
      <c r="CQ331" s="51"/>
      <c r="CR331" s="51"/>
      <c r="CS331" s="51"/>
      <c r="CT331" s="51"/>
      <c r="CU331" s="51"/>
      <c r="CV331" s="51"/>
      <c r="CW331" s="51"/>
      <c r="CX331" s="51"/>
      <c r="CY331" s="51"/>
      <c r="CZ331" s="51"/>
      <c r="DA331" s="51"/>
      <c r="DB331" s="51"/>
      <c r="DC331" s="51"/>
      <c r="DD331" s="51"/>
      <c r="DE331" s="51"/>
      <c r="DF331" s="51"/>
      <c r="DG331" s="51"/>
    </row>
    <row r="332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  <c r="BR332" s="51"/>
      <c r="BS332" s="51"/>
      <c r="BT332" s="51"/>
      <c r="BU332" s="51"/>
      <c r="BV332" s="51"/>
      <c r="BW332" s="51"/>
      <c r="BX332" s="51"/>
      <c r="BY332" s="51"/>
      <c r="BZ332" s="51"/>
      <c r="CA332" s="51"/>
      <c r="CB332" s="51"/>
      <c r="CC332" s="51"/>
      <c r="CD332" s="51"/>
      <c r="CE332" s="51"/>
      <c r="CF332" s="51"/>
      <c r="CG332" s="51"/>
      <c r="CH332" s="51"/>
      <c r="CI332" s="51"/>
      <c r="CJ332" s="51"/>
      <c r="CK332" s="51"/>
      <c r="CL332" s="51"/>
      <c r="CM332" s="51"/>
      <c r="CN332" s="51"/>
      <c r="CO332" s="51"/>
      <c r="CP332" s="51"/>
      <c r="CQ332" s="51"/>
      <c r="CR332" s="51"/>
      <c r="CS332" s="51"/>
      <c r="CT332" s="51"/>
      <c r="CU332" s="51"/>
      <c r="CV332" s="51"/>
      <c r="CW332" s="51"/>
      <c r="CX332" s="51"/>
      <c r="CY332" s="51"/>
      <c r="CZ332" s="51"/>
      <c r="DA332" s="51"/>
      <c r="DB332" s="51"/>
      <c r="DC332" s="51"/>
      <c r="DD332" s="51"/>
      <c r="DE332" s="51"/>
      <c r="DF332" s="51"/>
      <c r="DG332" s="51"/>
    </row>
    <row r="333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  <c r="BR333" s="51"/>
      <c r="BS333" s="51"/>
      <c r="BT333" s="51"/>
      <c r="BU333" s="51"/>
      <c r="BV333" s="51"/>
      <c r="BW333" s="51"/>
      <c r="BX333" s="51"/>
      <c r="BY333" s="51"/>
      <c r="BZ333" s="51"/>
      <c r="CA333" s="51"/>
      <c r="CB333" s="51"/>
      <c r="CC333" s="51"/>
      <c r="CD333" s="51"/>
      <c r="CE333" s="51"/>
      <c r="CF333" s="51"/>
      <c r="CG333" s="51"/>
      <c r="CH333" s="51"/>
      <c r="CI333" s="51"/>
      <c r="CJ333" s="51"/>
      <c r="CK333" s="51"/>
      <c r="CL333" s="51"/>
      <c r="CM333" s="51"/>
      <c r="CN333" s="51"/>
      <c r="CO333" s="51"/>
      <c r="CP333" s="51"/>
      <c r="CQ333" s="51"/>
      <c r="CR333" s="51"/>
      <c r="CS333" s="51"/>
      <c r="CT333" s="51"/>
      <c r="CU333" s="51"/>
      <c r="CV333" s="51"/>
      <c r="CW333" s="51"/>
      <c r="CX333" s="51"/>
      <c r="CY333" s="51"/>
      <c r="CZ333" s="51"/>
      <c r="DA333" s="51"/>
      <c r="DB333" s="51"/>
      <c r="DC333" s="51"/>
      <c r="DD333" s="51"/>
      <c r="DE333" s="51"/>
      <c r="DF333" s="51"/>
      <c r="DG333" s="51"/>
    </row>
    <row r="334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  <c r="BR334" s="51"/>
      <c r="BS334" s="51"/>
      <c r="BT334" s="51"/>
      <c r="BU334" s="51"/>
      <c r="BV334" s="51"/>
      <c r="BW334" s="51"/>
      <c r="BX334" s="51"/>
      <c r="BY334" s="51"/>
      <c r="BZ334" s="51"/>
      <c r="CA334" s="51"/>
      <c r="CB334" s="51"/>
      <c r="CC334" s="51"/>
      <c r="CD334" s="51"/>
      <c r="CE334" s="51"/>
      <c r="CF334" s="51"/>
      <c r="CG334" s="51"/>
      <c r="CH334" s="51"/>
      <c r="CI334" s="51"/>
      <c r="CJ334" s="51"/>
      <c r="CK334" s="51"/>
      <c r="CL334" s="51"/>
      <c r="CM334" s="51"/>
      <c r="CN334" s="51"/>
      <c r="CO334" s="51"/>
      <c r="CP334" s="51"/>
      <c r="CQ334" s="51"/>
      <c r="CR334" s="51"/>
      <c r="CS334" s="51"/>
      <c r="CT334" s="51"/>
      <c r="CU334" s="51"/>
      <c r="CV334" s="51"/>
      <c r="CW334" s="51"/>
      <c r="CX334" s="51"/>
      <c r="CY334" s="51"/>
      <c r="CZ334" s="51"/>
      <c r="DA334" s="51"/>
      <c r="DB334" s="51"/>
      <c r="DC334" s="51"/>
      <c r="DD334" s="51"/>
      <c r="DE334" s="51"/>
      <c r="DF334" s="51"/>
      <c r="DG334" s="51"/>
    </row>
    <row r="335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  <c r="BR335" s="51"/>
      <c r="BS335" s="51"/>
      <c r="BT335" s="51"/>
      <c r="BU335" s="51"/>
      <c r="BV335" s="51"/>
      <c r="BW335" s="51"/>
      <c r="BX335" s="51"/>
      <c r="BY335" s="51"/>
      <c r="BZ335" s="51"/>
      <c r="CA335" s="51"/>
      <c r="CB335" s="51"/>
      <c r="CC335" s="51"/>
      <c r="CD335" s="51"/>
      <c r="CE335" s="51"/>
      <c r="CF335" s="51"/>
      <c r="CG335" s="51"/>
      <c r="CH335" s="51"/>
      <c r="CI335" s="51"/>
      <c r="CJ335" s="51"/>
      <c r="CK335" s="51"/>
      <c r="CL335" s="51"/>
      <c r="CM335" s="51"/>
      <c r="CN335" s="51"/>
      <c r="CO335" s="51"/>
      <c r="CP335" s="51"/>
      <c r="CQ335" s="51"/>
      <c r="CR335" s="51"/>
      <c r="CS335" s="51"/>
      <c r="CT335" s="51"/>
      <c r="CU335" s="51"/>
      <c r="CV335" s="51"/>
      <c r="CW335" s="51"/>
      <c r="CX335" s="51"/>
      <c r="CY335" s="51"/>
      <c r="CZ335" s="51"/>
      <c r="DA335" s="51"/>
      <c r="DB335" s="51"/>
      <c r="DC335" s="51"/>
      <c r="DD335" s="51"/>
      <c r="DE335" s="51"/>
      <c r="DF335" s="51"/>
      <c r="DG335" s="51"/>
    </row>
    <row r="336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  <c r="BR336" s="51"/>
      <c r="BS336" s="51"/>
      <c r="BT336" s="51"/>
      <c r="BU336" s="51"/>
      <c r="BV336" s="51"/>
      <c r="BW336" s="51"/>
      <c r="BX336" s="51"/>
      <c r="BY336" s="51"/>
      <c r="BZ336" s="51"/>
      <c r="CA336" s="51"/>
      <c r="CB336" s="51"/>
      <c r="CC336" s="51"/>
      <c r="CD336" s="51"/>
      <c r="CE336" s="51"/>
      <c r="CF336" s="51"/>
      <c r="CG336" s="51"/>
      <c r="CH336" s="51"/>
      <c r="CI336" s="51"/>
      <c r="CJ336" s="51"/>
      <c r="CK336" s="51"/>
      <c r="CL336" s="51"/>
      <c r="CM336" s="51"/>
      <c r="CN336" s="51"/>
      <c r="CO336" s="51"/>
      <c r="CP336" s="51"/>
      <c r="CQ336" s="51"/>
      <c r="CR336" s="51"/>
      <c r="CS336" s="51"/>
      <c r="CT336" s="51"/>
      <c r="CU336" s="51"/>
      <c r="CV336" s="51"/>
      <c r="CW336" s="51"/>
      <c r="CX336" s="51"/>
      <c r="CY336" s="51"/>
      <c r="CZ336" s="51"/>
      <c r="DA336" s="51"/>
      <c r="DB336" s="51"/>
      <c r="DC336" s="51"/>
      <c r="DD336" s="51"/>
      <c r="DE336" s="51"/>
      <c r="DF336" s="51"/>
      <c r="DG336" s="51"/>
    </row>
    <row r="337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  <c r="BR337" s="51"/>
      <c r="BS337" s="51"/>
      <c r="BT337" s="51"/>
      <c r="BU337" s="51"/>
      <c r="BV337" s="51"/>
      <c r="BW337" s="51"/>
      <c r="BX337" s="51"/>
      <c r="BY337" s="51"/>
      <c r="BZ337" s="51"/>
      <c r="CA337" s="51"/>
      <c r="CB337" s="51"/>
      <c r="CC337" s="51"/>
      <c r="CD337" s="51"/>
      <c r="CE337" s="51"/>
      <c r="CF337" s="51"/>
      <c r="CG337" s="51"/>
      <c r="CH337" s="51"/>
      <c r="CI337" s="51"/>
      <c r="CJ337" s="51"/>
      <c r="CK337" s="51"/>
      <c r="CL337" s="51"/>
      <c r="CM337" s="51"/>
      <c r="CN337" s="51"/>
      <c r="CO337" s="51"/>
      <c r="CP337" s="51"/>
      <c r="CQ337" s="51"/>
      <c r="CR337" s="51"/>
      <c r="CS337" s="51"/>
      <c r="CT337" s="51"/>
      <c r="CU337" s="51"/>
      <c r="CV337" s="51"/>
      <c r="CW337" s="51"/>
      <c r="CX337" s="51"/>
      <c r="CY337" s="51"/>
      <c r="CZ337" s="51"/>
      <c r="DA337" s="51"/>
      <c r="DB337" s="51"/>
      <c r="DC337" s="51"/>
      <c r="DD337" s="51"/>
      <c r="DE337" s="51"/>
      <c r="DF337" s="51"/>
      <c r="DG337" s="51"/>
    </row>
    <row r="338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51"/>
      <c r="BS338" s="51"/>
      <c r="BT338" s="51"/>
      <c r="BU338" s="51"/>
      <c r="BV338" s="51"/>
      <c r="BW338" s="51"/>
      <c r="BX338" s="51"/>
      <c r="BY338" s="51"/>
      <c r="BZ338" s="51"/>
      <c r="CA338" s="51"/>
      <c r="CB338" s="51"/>
      <c r="CC338" s="51"/>
      <c r="CD338" s="51"/>
      <c r="CE338" s="51"/>
      <c r="CF338" s="51"/>
      <c r="CG338" s="51"/>
      <c r="CH338" s="51"/>
      <c r="CI338" s="51"/>
      <c r="CJ338" s="51"/>
      <c r="CK338" s="51"/>
      <c r="CL338" s="51"/>
      <c r="CM338" s="51"/>
      <c r="CN338" s="51"/>
      <c r="CO338" s="51"/>
      <c r="CP338" s="51"/>
      <c r="CQ338" s="51"/>
      <c r="CR338" s="51"/>
      <c r="CS338" s="51"/>
      <c r="CT338" s="51"/>
      <c r="CU338" s="51"/>
      <c r="CV338" s="51"/>
      <c r="CW338" s="51"/>
      <c r="CX338" s="51"/>
      <c r="CY338" s="51"/>
      <c r="CZ338" s="51"/>
      <c r="DA338" s="51"/>
      <c r="DB338" s="51"/>
      <c r="DC338" s="51"/>
      <c r="DD338" s="51"/>
      <c r="DE338" s="51"/>
      <c r="DF338" s="51"/>
      <c r="DG338" s="51"/>
    </row>
    <row r="339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  <c r="BR339" s="51"/>
      <c r="BS339" s="51"/>
      <c r="BT339" s="51"/>
      <c r="BU339" s="51"/>
      <c r="BV339" s="51"/>
      <c r="BW339" s="51"/>
      <c r="BX339" s="51"/>
      <c r="BY339" s="51"/>
      <c r="BZ339" s="51"/>
      <c r="CA339" s="51"/>
      <c r="CB339" s="51"/>
      <c r="CC339" s="51"/>
      <c r="CD339" s="51"/>
      <c r="CE339" s="51"/>
      <c r="CF339" s="51"/>
      <c r="CG339" s="51"/>
      <c r="CH339" s="51"/>
      <c r="CI339" s="51"/>
      <c r="CJ339" s="51"/>
      <c r="CK339" s="51"/>
      <c r="CL339" s="51"/>
      <c r="CM339" s="51"/>
      <c r="CN339" s="51"/>
      <c r="CO339" s="51"/>
      <c r="CP339" s="51"/>
      <c r="CQ339" s="51"/>
      <c r="CR339" s="51"/>
      <c r="CS339" s="51"/>
      <c r="CT339" s="51"/>
      <c r="CU339" s="51"/>
      <c r="CV339" s="51"/>
      <c r="CW339" s="51"/>
      <c r="CX339" s="51"/>
      <c r="CY339" s="51"/>
      <c r="CZ339" s="51"/>
      <c r="DA339" s="51"/>
      <c r="DB339" s="51"/>
      <c r="DC339" s="51"/>
      <c r="DD339" s="51"/>
      <c r="DE339" s="51"/>
      <c r="DF339" s="51"/>
      <c r="DG339" s="51"/>
    </row>
    <row r="340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  <c r="BR340" s="51"/>
      <c r="BS340" s="51"/>
      <c r="BT340" s="51"/>
      <c r="BU340" s="51"/>
      <c r="BV340" s="51"/>
      <c r="BW340" s="51"/>
      <c r="BX340" s="51"/>
      <c r="BY340" s="51"/>
      <c r="BZ340" s="51"/>
      <c r="CA340" s="51"/>
      <c r="CB340" s="51"/>
      <c r="CC340" s="51"/>
      <c r="CD340" s="51"/>
      <c r="CE340" s="51"/>
      <c r="CF340" s="51"/>
      <c r="CG340" s="51"/>
      <c r="CH340" s="51"/>
      <c r="CI340" s="51"/>
      <c r="CJ340" s="51"/>
      <c r="CK340" s="51"/>
      <c r="CL340" s="51"/>
      <c r="CM340" s="51"/>
      <c r="CN340" s="51"/>
      <c r="CO340" s="51"/>
      <c r="CP340" s="51"/>
      <c r="CQ340" s="51"/>
      <c r="CR340" s="51"/>
      <c r="CS340" s="51"/>
      <c r="CT340" s="51"/>
      <c r="CU340" s="51"/>
      <c r="CV340" s="51"/>
      <c r="CW340" s="51"/>
      <c r="CX340" s="51"/>
      <c r="CY340" s="51"/>
      <c r="CZ340" s="51"/>
      <c r="DA340" s="51"/>
      <c r="DB340" s="51"/>
      <c r="DC340" s="51"/>
      <c r="DD340" s="51"/>
      <c r="DE340" s="51"/>
      <c r="DF340" s="51"/>
      <c r="DG340" s="51"/>
    </row>
    <row r="341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  <c r="BR341" s="51"/>
      <c r="BS341" s="51"/>
      <c r="BT341" s="51"/>
      <c r="BU341" s="51"/>
      <c r="BV341" s="51"/>
      <c r="BW341" s="51"/>
      <c r="BX341" s="51"/>
      <c r="BY341" s="51"/>
      <c r="BZ341" s="51"/>
      <c r="CA341" s="51"/>
      <c r="CB341" s="51"/>
      <c r="CC341" s="51"/>
      <c r="CD341" s="51"/>
      <c r="CE341" s="51"/>
      <c r="CF341" s="51"/>
      <c r="CG341" s="51"/>
      <c r="CH341" s="51"/>
      <c r="CI341" s="51"/>
      <c r="CJ341" s="51"/>
      <c r="CK341" s="51"/>
      <c r="CL341" s="51"/>
      <c r="CM341" s="51"/>
      <c r="CN341" s="51"/>
      <c r="CO341" s="51"/>
      <c r="CP341" s="51"/>
      <c r="CQ341" s="51"/>
      <c r="CR341" s="51"/>
      <c r="CS341" s="51"/>
      <c r="CT341" s="51"/>
      <c r="CU341" s="51"/>
      <c r="CV341" s="51"/>
      <c r="CW341" s="51"/>
      <c r="CX341" s="51"/>
      <c r="CY341" s="51"/>
      <c r="CZ341" s="51"/>
      <c r="DA341" s="51"/>
      <c r="DB341" s="51"/>
      <c r="DC341" s="51"/>
      <c r="DD341" s="51"/>
      <c r="DE341" s="51"/>
      <c r="DF341" s="51"/>
      <c r="DG341" s="51"/>
    </row>
    <row r="342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51"/>
      <c r="BS342" s="51"/>
      <c r="BT342" s="51"/>
      <c r="BU342" s="51"/>
      <c r="BV342" s="51"/>
      <c r="BW342" s="51"/>
      <c r="BX342" s="51"/>
      <c r="BY342" s="51"/>
      <c r="BZ342" s="51"/>
      <c r="CA342" s="51"/>
      <c r="CB342" s="51"/>
      <c r="CC342" s="51"/>
      <c r="CD342" s="51"/>
      <c r="CE342" s="51"/>
      <c r="CF342" s="51"/>
      <c r="CG342" s="51"/>
      <c r="CH342" s="51"/>
      <c r="CI342" s="51"/>
      <c r="CJ342" s="51"/>
      <c r="CK342" s="51"/>
      <c r="CL342" s="51"/>
      <c r="CM342" s="51"/>
      <c r="CN342" s="51"/>
      <c r="CO342" s="51"/>
      <c r="CP342" s="51"/>
      <c r="CQ342" s="51"/>
      <c r="CR342" s="51"/>
      <c r="CS342" s="51"/>
      <c r="CT342" s="51"/>
      <c r="CU342" s="51"/>
      <c r="CV342" s="51"/>
      <c r="CW342" s="51"/>
      <c r="CX342" s="51"/>
      <c r="CY342" s="51"/>
      <c r="CZ342" s="51"/>
      <c r="DA342" s="51"/>
      <c r="DB342" s="51"/>
      <c r="DC342" s="51"/>
      <c r="DD342" s="51"/>
      <c r="DE342" s="51"/>
      <c r="DF342" s="51"/>
      <c r="DG342" s="51"/>
    </row>
    <row r="343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51"/>
      <c r="BS343" s="51"/>
      <c r="BT343" s="51"/>
      <c r="BU343" s="51"/>
      <c r="BV343" s="51"/>
      <c r="BW343" s="51"/>
      <c r="BX343" s="51"/>
      <c r="BY343" s="51"/>
      <c r="BZ343" s="51"/>
      <c r="CA343" s="51"/>
      <c r="CB343" s="51"/>
      <c r="CC343" s="51"/>
      <c r="CD343" s="51"/>
      <c r="CE343" s="51"/>
      <c r="CF343" s="51"/>
      <c r="CG343" s="51"/>
      <c r="CH343" s="51"/>
      <c r="CI343" s="51"/>
      <c r="CJ343" s="51"/>
      <c r="CK343" s="51"/>
      <c r="CL343" s="51"/>
      <c r="CM343" s="51"/>
      <c r="CN343" s="51"/>
      <c r="CO343" s="51"/>
      <c r="CP343" s="51"/>
      <c r="CQ343" s="51"/>
      <c r="CR343" s="51"/>
      <c r="CS343" s="51"/>
      <c r="CT343" s="51"/>
      <c r="CU343" s="51"/>
      <c r="CV343" s="51"/>
      <c r="CW343" s="51"/>
      <c r="CX343" s="51"/>
      <c r="CY343" s="51"/>
      <c r="CZ343" s="51"/>
      <c r="DA343" s="51"/>
      <c r="DB343" s="51"/>
      <c r="DC343" s="51"/>
      <c r="DD343" s="51"/>
      <c r="DE343" s="51"/>
      <c r="DF343" s="51"/>
      <c r="DG343" s="51"/>
    </row>
    <row r="344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  <c r="BR344" s="51"/>
      <c r="BS344" s="51"/>
      <c r="BT344" s="51"/>
      <c r="BU344" s="51"/>
      <c r="BV344" s="51"/>
      <c r="BW344" s="51"/>
      <c r="BX344" s="51"/>
      <c r="BY344" s="51"/>
      <c r="BZ344" s="51"/>
      <c r="CA344" s="51"/>
      <c r="CB344" s="51"/>
      <c r="CC344" s="51"/>
      <c r="CD344" s="51"/>
      <c r="CE344" s="51"/>
      <c r="CF344" s="51"/>
      <c r="CG344" s="51"/>
      <c r="CH344" s="51"/>
      <c r="CI344" s="51"/>
      <c r="CJ344" s="51"/>
      <c r="CK344" s="51"/>
      <c r="CL344" s="51"/>
      <c r="CM344" s="51"/>
      <c r="CN344" s="51"/>
      <c r="CO344" s="51"/>
      <c r="CP344" s="51"/>
      <c r="CQ344" s="51"/>
      <c r="CR344" s="51"/>
      <c r="CS344" s="51"/>
      <c r="CT344" s="51"/>
      <c r="CU344" s="51"/>
      <c r="CV344" s="51"/>
      <c r="CW344" s="51"/>
      <c r="CX344" s="51"/>
      <c r="CY344" s="51"/>
      <c r="CZ344" s="51"/>
      <c r="DA344" s="51"/>
      <c r="DB344" s="51"/>
      <c r="DC344" s="51"/>
      <c r="DD344" s="51"/>
      <c r="DE344" s="51"/>
      <c r="DF344" s="51"/>
      <c r="DG344" s="51"/>
    </row>
    <row r="345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51"/>
      <c r="BS345" s="51"/>
      <c r="BT345" s="51"/>
      <c r="BU345" s="51"/>
      <c r="BV345" s="51"/>
      <c r="BW345" s="51"/>
      <c r="BX345" s="51"/>
      <c r="BY345" s="51"/>
      <c r="BZ345" s="51"/>
      <c r="CA345" s="51"/>
      <c r="CB345" s="51"/>
      <c r="CC345" s="51"/>
      <c r="CD345" s="51"/>
      <c r="CE345" s="51"/>
      <c r="CF345" s="51"/>
      <c r="CG345" s="51"/>
      <c r="CH345" s="51"/>
      <c r="CI345" s="51"/>
      <c r="CJ345" s="51"/>
      <c r="CK345" s="51"/>
      <c r="CL345" s="51"/>
      <c r="CM345" s="51"/>
      <c r="CN345" s="51"/>
      <c r="CO345" s="51"/>
      <c r="CP345" s="51"/>
      <c r="CQ345" s="51"/>
      <c r="CR345" s="51"/>
      <c r="CS345" s="51"/>
      <c r="CT345" s="51"/>
      <c r="CU345" s="51"/>
      <c r="CV345" s="51"/>
      <c r="CW345" s="51"/>
      <c r="CX345" s="51"/>
      <c r="CY345" s="51"/>
      <c r="CZ345" s="51"/>
      <c r="DA345" s="51"/>
      <c r="DB345" s="51"/>
      <c r="DC345" s="51"/>
      <c r="DD345" s="51"/>
      <c r="DE345" s="51"/>
      <c r="DF345" s="51"/>
      <c r="DG345" s="51"/>
    </row>
    <row r="346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  <c r="BR346" s="51"/>
      <c r="BS346" s="51"/>
      <c r="BT346" s="51"/>
      <c r="BU346" s="51"/>
      <c r="BV346" s="51"/>
      <c r="BW346" s="51"/>
      <c r="BX346" s="51"/>
      <c r="BY346" s="51"/>
      <c r="BZ346" s="51"/>
      <c r="CA346" s="51"/>
      <c r="CB346" s="51"/>
      <c r="CC346" s="51"/>
      <c r="CD346" s="51"/>
      <c r="CE346" s="51"/>
      <c r="CF346" s="51"/>
      <c r="CG346" s="51"/>
      <c r="CH346" s="51"/>
      <c r="CI346" s="51"/>
      <c r="CJ346" s="51"/>
      <c r="CK346" s="51"/>
      <c r="CL346" s="51"/>
      <c r="CM346" s="51"/>
      <c r="CN346" s="51"/>
      <c r="CO346" s="51"/>
      <c r="CP346" s="51"/>
      <c r="CQ346" s="51"/>
      <c r="CR346" s="51"/>
      <c r="CS346" s="51"/>
      <c r="CT346" s="51"/>
      <c r="CU346" s="51"/>
      <c r="CV346" s="51"/>
      <c r="CW346" s="51"/>
      <c r="CX346" s="51"/>
      <c r="CY346" s="51"/>
      <c r="CZ346" s="51"/>
      <c r="DA346" s="51"/>
      <c r="DB346" s="51"/>
      <c r="DC346" s="51"/>
      <c r="DD346" s="51"/>
      <c r="DE346" s="51"/>
      <c r="DF346" s="51"/>
      <c r="DG346" s="51"/>
    </row>
    <row r="347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  <c r="BR347" s="51"/>
      <c r="BS347" s="51"/>
      <c r="BT347" s="51"/>
      <c r="BU347" s="51"/>
      <c r="BV347" s="51"/>
      <c r="BW347" s="51"/>
      <c r="BX347" s="51"/>
      <c r="BY347" s="51"/>
      <c r="BZ347" s="51"/>
      <c r="CA347" s="51"/>
      <c r="CB347" s="51"/>
      <c r="CC347" s="51"/>
      <c r="CD347" s="51"/>
      <c r="CE347" s="51"/>
      <c r="CF347" s="51"/>
      <c r="CG347" s="51"/>
      <c r="CH347" s="51"/>
      <c r="CI347" s="51"/>
      <c r="CJ347" s="51"/>
      <c r="CK347" s="51"/>
      <c r="CL347" s="51"/>
      <c r="CM347" s="51"/>
      <c r="CN347" s="51"/>
      <c r="CO347" s="51"/>
      <c r="CP347" s="51"/>
      <c r="CQ347" s="51"/>
      <c r="CR347" s="51"/>
      <c r="CS347" s="51"/>
      <c r="CT347" s="51"/>
      <c r="CU347" s="51"/>
      <c r="CV347" s="51"/>
      <c r="CW347" s="51"/>
      <c r="CX347" s="51"/>
      <c r="CY347" s="51"/>
      <c r="CZ347" s="51"/>
      <c r="DA347" s="51"/>
      <c r="DB347" s="51"/>
      <c r="DC347" s="51"/>
      <c r="DD347" s="51"/>
      <c r="DE347" s="51"/>
      <c r="DF347" s="51"/>
      <c r="DG347" s="51"/>
    </row>
    <row r="348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  <c r="BR348" s="51"/>
      <c r="BS348" s="51"/>
      <c r="BT348" s="51"/>
      <c r="BU348" s="51"/>
      <c r="BV348" s="51"/>
      <c r="BW348" s="51"/>
      <c r="BX348" s="51"/>
      <c r="BY348" s="51"/>
      <c r="BZ348" s="51"/>
      <c r="CA348" s="51"/>
      <c r="CB348" s="51"/>
      <c r="CC348" s="51"/>
      <c r="CD348" s="51"/>
      <c r="CE348" s="51"/>
      <c r="CF348" s="51"/>
      <c r="CG348" s="51"/>
      <c r="CH348" s="51"/>
      <c r="CI348" s="51"/>
      <c r="CJ348" s="51"/>
      <c r="CK348" s="51"/>
      <c r="CL348" s="51"/>
      <c r="CM348" s="51"/>
      <c r="CN348" s="51"/>
      <c r="CO348" s="51"/>
      <c r="CP348" s="51"/>
      <c r="CQ348" s="51"/>
      <c r="CR348" s="51"/>
      <c r="CS348" s="51"/>
      <c r="CT348" s="51"/>
      <c r="CU348" s="51"/>
      <c r="CV348" s="51"/>
      <c r="CW348" s="51"/>
      <c r="CX348" s="51"/>
      <c r="CY348" s="51"/>
      <c r="CZ348" s="51"/>
      <c r="DA348" s="51"/>
      <c r="DB348" s="51"/>
      <c r="DC348" s="51"/>
      <c r="DD348" s="51"/>
      <c r="DE348" s="51"/>
      <c r="DF348" s="51"/>
      <c r="DG348" s="51"/>
    </row>
    <row r="349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  <c r="BR349" s="51"/>
      <c r="BS349" s="51"/>
      <c r="BT349" s="51"/>
      <c r="BU349" s="51"/>
      <c r="BV349" s="51"/>
      <c r="BW349" s="51"/>
      <c r="BX349" s="51"/>
      <c r="BY349" s="51"/>
      <c r="BZ349" s="51"/>
      <c r="CA349" s="51"/>
      <c r="CB349" s="51"/>
      <c r="CC349" s="51"/>
      <c r="CD349" s="51"/>
      <c r="CE349" s="51"/>
      <c r="CF349" s="51"/>
      <c r="CG349" s="51"/>
      <c r="CH349" s="51"/>
      <c r="CI349" s="51"/>
      <c r="CJ349" s="51"/>
      <c r="CK349" s="51"/>
      <c r="CL349" s="51"/>
      <c r="CM349" s="51"/>
      <c r="CN349" s="51"/>
      <c r="CO349" s="51"/>
      <c r="CP349" s="51"/>
      <c r="CQ349" s="51"/>
      <c r="CR349" s="51"/>
      <c r="CS349" s="51"/>
      <c r="CT349" s="51"/>
      <c r="CU349" s="51"/>
      <c r="CV349" s="51"/>
      <c r="CW349" s="51"/>
      <c r="CX349" s="51"/>
      <c r="CY349" s="51"/>
      <c r="CZ349" s="51"/>
      <c r="DA349" s="51"/>
      <c r="DB349" s="51"/>
      <c r="DC349" s="51"/>
      <c r="DD349" s="51"/>
      <c r="DE349" s="51"/>
      <c r="DF349" s="51"/>
      <c r="DG349" s="51"/>
    </row>
    <row r="350">
      <c r="A350" s="5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  <c r="BR350" s="51"/>
      <c r="BS350" s="51"/>
      <c r="BT350" s="51"/>
      <c r="BU350" s="51"/>
      <c r="BV350" s="51"/>
      <c r="BW350" s="51"/>
      <c r="BX350" s="51"/>
      <c r="BY350" s="51"/>
      <c r="BZ350" s="51"/>
      <c r="CA350" s="51"/>
      <c r="CB350" s="51"/>
      <c r="CC350" s="51"/>
      <c r="CD350" s="51"/>
      <c r="CE350" s="51"/>
      <c r="CF350" s="51"/>
      <c r="CG350" s="51"/>
      <c r="CH350" s="51"/>
      <c r="CI350" s="51"/>
      <c r="CJ350" s="51"/>
      <c r="CK350" s="51"/>
      <c r="CL350" s="51"/>
      <c r="CM350" s="51"/>
      <c r="CN350" s="51"/>
      <c r="CO350" s="51"/>
      <c r="CP350" s="51"/>
      <c r="CQ350" s="51"/>
      <c r="CR350" s="51"/>
      <c r="CS350" s="51"/>
      <c r="CT350" s="51"/>
      <c r="CU350" s="51"/>
      <c r="CV350" s="51"/>
      <c r="CW350" s="51"/>
      <c r="CX350" s="51"/>
      <c r="CY350" s="51"/>
      <c r="CZ350" s="51"/>
      <c r="DA350" s="51"/>
      <c r="DB350" s="51"/>
      <c r="DC350" s="51"/>
      <c r="DD350" s="51"/>
      <c r="DE350" s="51"/>
      <c r="DF350" s="51"/>
      <c r="DG350" s="51"/>
    </row>
    <row r="351">
      <c r="A351" s="5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  <c r="BR351" s="51"/>
      <c r="BS351" s="51"/>
      <c r="BT351" s="51"/>
      <c r="BU351" s="51"/>
      <c r="BV351" s="51"/>
      <c r="BW351" s="51"/>
      <c r="BX351" s="51"/>
      <c r="BY351" s="51"/>
      <c r="BZ351" s="51"/>
      <c r="CA351" s="51"/>
      <c r="CB351" s="51"/>
      <c r="CC351" s="51"/>
      <c r="CD351" s="51"/>
      <c r="CE351" s="51"/>
      <c r="CF351" s="51"/>
      <c r="CG351" s="51"/>
      <c r="CH351" s="51"/>
      <c r="CI351" s="51"/>
      <c r="CJ351" s="51"/>
      <c r="CK351" s="51"/>
      <c r="CL351" s="51"/>
      <c r="CM351" s="51"/>
      <c r="CN351" s="51"/>
      <c r="CO351" s="51"/>
      <c r="CP351" s="51"/>
      <c r="CQ351" s="51"/>
      <c r="CR351" s="51"/>
      <c r="CS351" s="51"/>
      <c r="CT351" s="51"/>
      <c r="CU351" s="51"/>
      <c r="CV351" s="51"/>
      <c r="CW351" s="51"/>
      <c r="CX351" s="51"/>
      <c r="CY351" s="51"/>
      <c r="CZ351" s="51"/>
      <c r="DA351" s="51"/>
      <c r="DB351" s="51"/>
      <c r="DC351" s="51"/>
      <c r="DD351" s="51"/>
      <c r="DE351" s="51"/>
      <c r="DF351" s="51"/>
      <c r="DG351" s="51"/>
    </row>
    <row r="352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  <c r="BR352" s="51"/>
      <c r="BS352" s="51"/>
      <c r="BT352" s="51"/>
      <c r="BU352" s="51"/>
      <c r="BV352" s="51"/>
      <c r="BW352" s="51"/>
      <c r="BX352" s="51"/>
      <c r="BY352" s="51"/>
      <c r="BZ352" s="51"/>
      <c r="CA352" s="51"/>
      <c r="CB352" s="51"/>
      <c r="CC352" s="51"/>
      <c r="CD352" s="51"/>
      <c r="CE352" s="51"/>
      <c r="CF352" s="51"/>
      <c r="CG352" s="51"/>
      <c r="CH352" s="51"/>
      <c r="CI352" s="51"/>
      <c r="CJ352" s="51"/>
      <c r="CK352" s="51"/>
      <c r="CL352" s="51"/>
      <c r="CM352" s="51"/>
      <c r="CN352" s="51"/>
      <c r="CO352" s="51"/>
      <c r="CP352" s="51"/>
      <c r="CQ352" s="51"/>
      <c r="CR352" s="51"/>
      <c r="CS352" s="51"/>
      <c r="CT352" s="51"/>
      <c r="CU352" s="51"/>
      <c r="CV352" s="51"/>
      <c r="CW352" s="51"/>
      <c r="CX352" s="51"/>
      <c r="CY352" s="51"/>
      <c r="CZ352" s="51"/>
      <c r="DA352" s="51"/>
      <c r="DB352" s="51"/>
      <c r="DC352" s="51"/>
      <c r="DD352" s="51"/>
      <c r="DE352" s="51"/>
      <c r="DF352" s="51"/>
      <c r="DG352" s="51"/>
    </row>
    <row r="353">
      <c r="A353" s="5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  <c r="BR353" s="51"/>
      <c r="BS353" s="51"/>
      <c r="BT353" s="51"/>
      <c r="BU353" s="51"/>
      <c r="BV353" s="51"/>
      <c r="BW353" s="51"/>
      <c r="BX353" s="51"/>
      <c r="BY353" s="51"/>
      <c r="BZ353" s="51"/>
      <c r="CA353" s="51"/>
      <c r="CB353" s="51"/>
      <c r="CC353" s="51"/>
      <c r="CD353" s="51"/>
      <c r="CE353" s="51"/>
      <c r="CF353" s="51"/>
      <c r="CG353" s="51"/>
      <c r="CH353" s="51"/>
      <c r="CI353" s="51"/>
      <c r="CJ353" s="51"/>
      <c r="CK353" s="51"/>
      <c r="CL353" s="51"/>
      <c r="CM353" s="51"/>
      <c r="CN353" s="51"/>
      <c r="CO353" s="51"/>
      <c r="CP353" s="51"/>
      <c r="CQ353" s="51"/>
      <c r="CR353" s="51"/>
      <c r="CS353" s="51"/>
      <c r="CT353" s="51"/>
      <c r="CU353" s="51"/>
      <c r="CV353" s="51"/>
      <c r="CW353" s="51"/>
      <c r="CX353" s="51"/>
      <c r="CY353" s="51"/>
      <c r="CZ353" s="51"/>
      <c r="DA353" s="51"/>
      <c r="DB353" s="51"/>
      <c r="DC353" s="51"/>
      <c r="DD353" s="51"/>
      <c r="DE353" s="51"/>
      <c r="DF353" s="51"/>
      <c r="DG353" s="51"/>
    </row>
    <row r="354">
      <c r="A354" s="5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  <c r="BR354" s="51"/>
      <c r="BS354" s="51"/>
      <c r="BT354" s="51"/>
      <c r="BU354" s="51"/>
      <c r="BV354" s="51"/>
      <c r="BW354" s="51"/>
      <c r="BX354" s="51"/>
      <c r="BY354" s="51"/>
      <c r="BZ354" s="51"/>
      <c r="CA354" s="51"/>
      <c r="CB354" s="51"/>
      <c r="CC354" s="51"/>
      <c r="CD354" s="51"/>
      <c r="CE354" s="51"/>
      <c r="CF354" s="51"/>
      <c r="CG354" s="51"/>
      <c r="CH354" s="51"/>
      <c r="CI354" s="51"/>
      <c r="CJ354" s="51"/>
      <c r="CK354" s="51"/>
      <c r="CL354" s="51"/>
      <c r="CM354" s="51"/>
      <c r="CN354" s="51"/>
      <c r="CO354" s="51"/>
      <c r="CP354" s="51"/>
      <c r="CQ354" s="51"/>
      <c r="CR354" s="51"/>
      <c r="CS354" s="51"/>
      <c r="CT354" s="51"/>
      <c r="CU354" s="51"/>
      <c r="CV354" s="51"/>
      <c r="CW354" s="51"/>
      <c r="CX354" s="51"/>
      <c r="CY354" s="51"/>
      <c r="CZ354" s="51"/>
      <c r="DA354" s="51"/>
      <c r="DB354" s="51"/>
      <c r="DC354" s="51"/>
      <c r="DD354" s="51"/>
      <c r="DE354" s="51"/>
      <c r="DF354" s="51"/>
      <c r="DG354" s="51"/>
    </row>
    <row r="355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  <c r="BR355" s="51"/>
      <c r="BS355" s="51"/>
      <c r="BT355" s="51"/>
      <c r="BU355" s="51"/>
      <c r="BV355" s="51"/>
      <c r="BW355" s="51"/>
      <c r="BX355" s="51"/>
      <c r="BY355" s="51"/>
      <c r="BZ355" s="51"/>
      <c r="CA355" s="51"/>
      <c r="CB355" s="51"/>
      <c r="CC355" s="51"/>
      <c r="CD355" s="51"/>
      <c r="CE355" s="51"/>
      <c r="CF355" s="51"/>
      <c r="CG355" s="51"/>
      <c r="CH355" s="51"/>
      <c r="CI355" s="51"/>
      <c r="CJ355" s="51"/>
      <c r="CK355" s="51"/>
      <c r="CL355" s="51"/>
      <c r="CM355" s="51"/>
      <c r="CN355" s="51"/>
      <c r="CO355" s="51"/>
      <c r="CP355" s="51"/>
      <c r="CQ355" s="51"/>
      <c r="CR355" s="51"/>
      <c r="CS355" s="51"/>
      <c r="CT355" s="51"/>
      <c r="CU355" s="51"/>
      <c r="CV355" s="51"/>
      <c r="CW355" s="51"/>
      <c r="CX355" s="51"/>
      <c r="CY355" s="51"/>
      <c r="CZ355" s="51"/>
      <c r="DA355" s="51"/>
      <c r="DB355" s="51"/>
      <c r="DC355" s="51"/>
      <c r="DD355" s="51"/>
      <c r="DE355" s="51"/>
      <c r="DF355" s="51"/>
      <c r="DG355" s="51"/>
    </row>
    <row r="356">
      <c r="A356" s="5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51"/>
      <c r="CB356" s="51"/>
      <c r="CC356" s="51"/>
      <c r="CD356" s="51"/>
      <c r="CE356" s="51"/>
      <c r="CF356" s="51"/>
      <c r="CG356" s="51"/>
      <c r="CH356" s="51"/>
      <c r="CI356" s="51"/>
      <c r="CJ356" s="51"/>
      <c r="CK356" s="51"/>
      <c r="CL356" s="51"/>
      <c r="CM356" s="51"/>
      <c r="CN356" s="51"/>
      <c r="CO356" s="51"/>
      <c r="CP356" s="51"/>
      <c r="CQ356" s="51"/>
      <c r="CR356" s="51"/>
      <c r="CS356" s="51"/>
      <c r="CT356" s="51"/>
      <c r="CU356" s="51"/>
      <c r="CV356" s="51"/>
      <c r="CW356" s="51"/>
      <c r="CX356" s="51"/>
      <c r="CY356" s="51"/>
      <c r="CZ356" s="51"/>
      <c r="DA356" s="51"/>
      <c r="DB356" s="51"/>
      <c r="DC356" s="51"/>
      <c r="DD356" s="51"/>
      <c r="DE356" s="51"/>
      <c r="DF356" s="51"/>
      <c r="DG356" s="51"/>
    </row>
    <row r="357">
      <c r="A357" s="5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51"/>
      <c r="CB357" s="51"/>
      <c r="CC357" s="51"/>
      <c r="CD357" s="51"/>
      <c r="CE357" s="51"/>
      <c r="CF357" s="51"/>
      <c r="CG357" s="51"/>
      <c r="CH357" s="51"/>
      <c r="CI357" s="51"/>
      <c r="CJ357" s="51"/>
      <c r="CK357" s="51"/>
      <c r="CL357" s="51"/>
      <c r="CM357" s="51"/>
      <c r="CN357" s="51"/>
      <c r="CO357" s="51"/>
      <c r="CP357" s="51"/>
      <c r="CQ357" s="51"/>
      <c r="CR357" s="51"/>
      <c r="CS357" s="51"/>
      <c r="CT357" s="51"/>
      <c r="CU357" s="51"/>
      <c r="CV357" s="51"/>
      <c r="CW357" s="51"/>
      <c r="CX357" s="51"/>
      <c r="CY357" s="51"/>
      <c r="CZ357" s="51"/>
      <c r="DA357" s="51"/>
      <c r="DB357" s="51"/>
      <c r="DC357" s="51"/>
      <c r="DD357" s="51"/>
      <c r="DE357" s="51"/>
      <c r="DF357" s="51"/>
      <c r="DG357" s="51"/>
    </row>
    <row r="358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51"/>
      <c r="BS358" s="51"/>
      <c r="BT358" s="51"/>
      <c r="BU358" s="51"/>
      <c r="BV358" s="51"/>
      <c r="BW358" s="51"/>
      <c r="BX358" s="51"/>
      <c r="BY358" s="51"/>
      <c r="BZ358" s="51"/>
      <c r="CA358" s="51"/>
      <c r="CB358" s="51"/>
      <c r="CC358" s="51"/>
      <c r="CD358" s="51"/>
      <c r="CE358" s="51"/>
      <c r="CF358" s="51"/>
      <c r="CG358" s="51"/>
      <c r="CH358" s="51"/>
      <c r="CI358" s="51"/>
      <c r="CJ358" s="51"/>
      <c r="CK358" s="51"/>
      <c r="CL358" s="51"/>
      <c r="CM358" s="51"/>
      <c r="CN358" s="51"/>
      <c r="CO358" s="51"/>
      <c r="CP358" s="51"/>
      <c r="CQ358" s="51"/>
      <c r="CR358" s="51"/>
      <c r="CS358" s="51"/>
      <c r="CT358" s="51"/>
      <c r="CU358" s="51"/>
      <c r="CV358" s="51"/>
      <c r="CW358" s="51"/>
      <c r="CX358" s="51"/>
      <c r="CY358" s="51"/>
      <c r="CZ358" s="51"/>
      <c r="DA358" s="51"/>
      <c r="DB358" s="51"/>
      <c r="DC358" s="51"/>
      <c r="DD358" s="51"/>
      <c r="DE358" s="51"/>
      <c r="DF358" s="51"/>
      <c r="DG358" s="51"/>
    </row>
    <row r="359">
      <c r="A359" s="5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51"/>
      <c r="BS359" s="51"/>
      <c r="BT359" s="51"/>
      <c r="BU359" s="51"/>
      <c r="BV359" s="51"/>
      <c r="BW359" s="51"/>
      <c r="BX359" s="51"/>
      <c r="BY359" s="51"/>
      <c r="BZ359" s="51"/>
      <c r="CA359" s="51"/>
      <c r="CB359" s="51"/>
      <c r="CC359" s="51"/>
      <c r="CD359" s="51"/>
      <c r="CE359" s="51"/>
      <c r="CF359" s="51"/>
      <c r="CG359" s="51"/>
      <c r="CH359" s="51"/>
      <c r="CI359" s="51"/>
      <c r="CJ359" s="51"/>
      <c r="CK359" s="51"/>
      <c r="CL359" s="51"/>
      <c r="CM359" s="51"/>
      <c r="CN359" s="51"/>
      <c r="CO359" s="51"/>
      <c r="CP359" s="51"/>
      <c r="CQ359" s="51"/>
      <c r="CR359" s="51"/>
      <c r="CS359" s="51"/>
      <c r="CT359" s="51"/>
      <c r="CU359" s="51"/>
      <c r="CV359" s="51"/>
      <c r="CW359" s="51"/>
      <c r="CX359" s="51"/>
      <c r="CY359" s="51"/>
      <c r="CZ359" s="51"/>
      <c r="DA359" s="51"/>
      <c r="DB359" s="51"/>
      <c r="DC359" s="51"/>
      <c r="DD359" s="51"/>
      <c r="DE359" s="51"/>
      <c r="DF359" s="51"/>
      <c r="DG359" s="51"/>
    </row>
    <row r="360">
      <c r="A360" s="5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  <c r="BR360" s="51"/>
      <c r="BS360" s="51"/>
      <c r="BT360" s="51"/>
      <c r="BU360" s="51"/>
      <c r="BV360" s="51"/>
      <c r="BW360" s="51"/>
      <c r="BX360" s="51"/>
      <c r="BY360" s="51"/>
      <c r="BZ360" s="51"/>
      <c r="CA360" s="51"/>
      <c r="CB360" s="51"/>
      <c r="CC360" s="51"/>
      <c r="CD360" s="51"/>
      <c r="CE360" s="51"/>
      <c r="CF360" s="51"/>
      <c r="CG360" s="51"/>
      <c r="CH360" s="51"/>
      <c r="CI360" s="51"/>
      <c r="CJ360" s="51"/>
      <c r="CK360" s="51"/>
      <c r="CL360" s="51"/>
      <c r="CM360" s="51"/>
      <c r="CN360" s="51"/>
      <c r="CO360" s="51"/>
      <c r="CP360" s="51"/>
      <c r="CQ360" s="51"/>
      <c r="CR360" s="51"/>
      <c r="CS360" s="51"/>
      <c r="CT360" s="51"/>
      <c r="CU360" s="51"/>
      <c r="CV360" s="51"/>
      <c r="CW360" s="51"/>
      <c r="CX360" s="51"/>
      <c r="CY360" s="51"/>
      <c r="CZ360" s="51"/>
      <c r="DA360" s="51"/>
      <c r="DB360" s="51"/>
      <c r="DC360" s="51"/>
      <c r="DD360" s="51"/>
      <c r="DE360" s="51"/>
      <c r="DF360" s="51"/>
      <c r="DG360" s="51"/>
    </row>
    <row r="361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51"/>
      <c r="BS361" s="51"/>
      <c r="BT361" s="51"/>
      <c r="BU361" s="51"/>
      <c r="BV361" s="51"/>
      <c r="BW361" s="51"/>
      <c r="BX361" s="51"/>
      <c r="BY361" s="51"/>
      <c r="BZ361" s="51"/>
      <c r="CA361" s="51"/>
      <c r="CB361" s="51"/>
      <c r="CC361" s="51"/>
      <c r="CD361" s="51"/>
      <c r="CE361" s="51"/>
      <c r="CF361" s="51"/>
      <c r="CG361" s="51"/>
      <c r="CH361" s="51"/>
      <c r="CI361" s="51"/>
      <c r="CJ361" s="51"/>
      <c r="CK361" s="51"/>
      <c r="CL361" s="51"/>
      <c r="CM361" s="51"/>
      <c r="CN361" s="51"/>
      <c r="CO361" s="51"/>
      <c r="CP361" s="51"/>
      <c r="CQ361" s="51"/>
      <c r="CR361" s="51"/>
      <c r="CS361" s="51"/>
      <c r="CT361" s="51"/>
      <c r="CU361" s="51"/>
      <c r="CV361" s="51"/>
      <c r="CW361" s="51"/>
      <c r="CX361" s="51"/>
      <c r="CY361" s="51"/>
      <c r="CZ361" s="51"/>
      <c r="DA361" s="51"/>
      <c r="DB361" s="51"/>
      <c r="DC361" s="51"/>
      <c r="DD361" s="51"/>
      <c r="DE361" s="51"/>
      <c r="DF361" s="51"/>
      <c r="DG361" s="51"/>
    </row>
    <row r="362">
      <c r="A362" s="5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51"/>
      <c r="BS362" s="51"/>
      <c r="BT362" s="51"/>
      <c r="BU362" s="51"/>
      <c r="BV362" s="51"/>
      <c r="BW362" s="51"/>
      <c r="BX362" s="51"/>
      <c r="BY362" s="51"/>
      <c r="BZ362" s="51"/>
      <c r="CA362" s="51"/>
      <c r="CB362" s="51"/>
      <c r="CC362" s="51"/>
      <c r="CD362" s="51"/>
      <c r="CE362" s="51"/>
      <c r="CF362" s="51"/>
      <c r="CG362" s="51"/>
      <c r="CH362" s="51"/>
      <c r="CI362" s="51"/>
      <c r="CJ362" s="51"/>
      <c r="CK362" s="51"/>
      <c r="CL362" s="51"/>
      <c r="CM362" s="51"/>
      <c r="CN362" s="51"/>
      <c r="CO362" s="51"/>
      <c r="CP362" s="51"/>
      <c r="CQ362" s="51"/>
      <c r="CR362" s="51"/>
      <c r="CS362" s="51"/>
      <c r="CT362" s="51"/>
      <c r="CU362" s="51"/>
      <c r="CV362" s="51"/>
      <c r="CW362" s="51"/>
      <c r="CX362" s="51"/>
      <c r="CY362" s="51"/>
      <c r="CZ362" s="51"/>
      <c r="DA362" s="51"/>
      <c r="DB362" s="51"/>
      <c r="DC362" s="51"/>
      <c r="DD362" s="51"/>
      <c r="DE362" s="51"/>
      <c r="DF362" s="51"/>
      <c r="DG362" s="51"/>
    </row>
    <row r="363">
      <c r="A363" s="5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  <c r="BR363" s="51"/>
      <c r="BS363" s="51"/>
      <c r="BT363" s="51"/>
      <c r="BU363" s="51"/>
      <c r="BV363" s="51"/>
      <c r="BW363" s="51"/>
      <c r="BX363" s="51"/>
      <c r="BY363" s="51"/>
      <c r="BZ363" s="51"/>
      <c r="CA363" s="51"/>
      <c r="CB363" s="51"/>
      <c r="CC363" s="51"/>
      <c r="CD363" s="51"/>
      <c r="CE363" s="51"/>
      <c r="CF363" s="51"/>
      <c r="CG363" s="51"/>
      <c r="CH363" s="51"/>
      <c r="CI363" s="51"/>
      <c r="CJ363" s="51"/>
      <c r="CK363" s="51"/>
      <c r="CL363" s="51"/>
      <c r="CM363" s="51"/>
      <c r="CN363" s="51"/>
      <c r="CO363" s="51"/>
      <c r="CP363" s="51"/>
      <c r="CQ363" s="51"/>
      <c r="CR363" s="51"/>
      <c r="CS363" s="51"/>
      <c r="CT363" s="51"/>
      <c r="CU363" s="51"/>
      <c r="CV363" s="51"/>
      <c r="CW363" s="51"/>
      <c r="CX363" s="51"/>
      <c r="CY363" s="51"/>
      <c r="CZ363" s="51"/>
      <c r="DA363" s="51"/>
      <c r="DB363" s="51"/>
      <c r="DC363" s="51"/>
      <c r="DD363" s="51"/>
      <c r="DE363" s="51"/>
      <c r="DF363" s="51"/>
      <c r="DG363" s="51"/>
    </row>
    <row r="364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51"/>
      <c r="BS364" s="51"/>
      <c r="BT364" s="51"/>
      <c r="BU364" s="51"/>
      <c r="BV364" s="51"/>
      <c r="BW364" s="51"/>
      <c r="BX364" s="51"/>
      <c r="BY364" s="51"/>
      <c r="BZ364" s="51"/>
      <c r="CA364" s="51"/>
      <c r="CB364" s="51"/>
      <c r="CC364" s="51"/>
      <c r="CD364" s="51"/>
      <c r="CE364" s="51"/>
      <c r="CF364" s="51"/>
      <c r="CG364" s="51"/>
      <c r="CH364" s="51"/>
      <c r="CI364" s="51"/>
      <c r="CJ364" s="51"/>
      <c r="CK364" s="51"/>
      <c r="CL364" s="51"/>
      <c r="CM364" s="51"/>
      <c r="CN364" s="51"/>
      <c r="CO364" s="51"/>
      <c r="CP364" s="51"/>
      <c r="CQ364" s="51"/>
      <c r="CR364" s="51"/>
      <c r="CS364" s="51"/>
      <c r="CT364" s="51"/>
      <c r="CU364" s="51"/>
      <c r="CV364" s="51"/>
      <c r="CW364" s="51"/>
      <c r="CX364" s="51"/>
      <c r="CY364" s="51"/>
      <c r="CZ364" s="51"/>
      <c r="DA364" s="51"/>
      <c r="DB364" s="51"/>
      <c r="DC364" s="51"/>
      <c r="DD364" s="51"/>
      <c r="DE364" s="51"/>
      <c r="DF364" s="51"/>
      <c r="DG364" s="51"/>
    </row>
    <row r="365">
      <c r="A365" s="5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51"/>
      <c r="BS365" s="51"/>
      <c r="BT365" s="51"/>
      <c r="BU365" s="51"/>
      <c r="BV365" s="51"/>
      <c r="BW365" s="51"/>
      <c r="BX365" s="51"/>
      <c r="BY365" s="51"/>
      <c r="BZ365" s="51"/>
      <c r="CA365" s="51"/>
      <c r="CB365" s="51"/>
      <c r="CC365" s="51"/>
      <c r="CD365" s="51"/>
      <c r="CE365" s="51"/>
      <c r="CF365" s="51"/>
      <c r="CG365" s="51"/>
      <c r="CH365" s="51"/>
      <c r="CI365" s="51"/>
      <c r="CJ365" s="51"/>
      <c r="CK365" s="51"/>
      <c r="CL365" s="51"/>
      <c r="CM365" s="51"/>
      <c r="CN365" s="51"/>
      <c r="CO365" s="51"/>
      <c r="CP365" s="51"/>
      <c r="CQ365" s="51"/>
      <c r="CR365" s="51"/>
      <c r="CS365" s="51"/>
      <c r="CT365" s="51"/>
      <c r="CU365" s="51"/>
      <c r="CV365" s="51"/>
      <c r="CW365" s="51"/>
      <c r="CX365" s="51"/>
      <c r="CY365" s="51"/>
      <c r="CZ365" s="51"/>
      <c r="DA365" s="51"/>
      <c r="DB365" s="51"/>
      <c r="DC365" s="51"/>
      <c r="DD365" s="51"/>
      <c r="DE365" s="51"/>
      <c r="DF365" s="51"/>
      <c r="DG365" s="51"/>
    </row>
    <row r="366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  <c r="BR366" s="51"/>
      <c r="BS366" s="51"/>
      <c r="BT366" s="51"/>
      <c r="BU366" s="51"/>
      <c r="BV366" s="51"/>
      <c r="BW366" s="51"/>
      <c r="BX366" s="51"/>
      <c r="BY366" s="51"/>
      <c r="BZ366" s="51"/>
      <c r="CA366" s="51"/>
      <c r="CB366" s="51"/>
      <c r="CC366" s="51"/>
      <c r="CD366" s="51"/>
      <c r="CE366" s="51"/>
      <c r="CF366" s="51"/>
      <c r="CG366" s="51"/>
      <c r="CH366" s="51"/>
      <c r="CI366" s="51"/>
      <c r="CJ366" s="51"/>
      <c r="CK366" s="51"/>
      <c r="CL366" s="51"/>
      <c r="CM366" s="51"/>
      <c r="CN366" s="51"/>
      <c r="CO366" s="51"/>
      <c r="CP366" s="51"/>
      <c r="CQ366" s="51"/>
      <c r="CR366" s="51"/>
      <c r="CS366" s="51"/>
      <c r="CT366" s="51"/>
      <c r="CU366" s="51"/>
      <c r="CV366" s="51"/>
      <c r="CW366" s="51"/>
      <c r="CX366" s="51"/>
      <c r="CY366" s="51"/>
      <c r="CZ366" s="51"/>
      <c r="DA366" s="51"/>
      <c r="DB366" s="51"/>
      <c r="DC366" s="51"/>
      <c r="DD366" s="51"/>
      <c r="DE366" s="51"/>
      <c r="DF366" s="51"/>
      <c r="DG366" s="51"/>
    </row>
    <row r="367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  <c r="BR367" s="51"/>
      <c r="BS367" s="51"/>
      <c r="BT367" s="51"/>
      <c r="BU367" s="51"/>
      <c r="BV367" s="51"/>
      <c r="BW367" s="51"/>
      <c r="BX367" s="51"/>
      <c r="BY367" s="51"/>
      <c r="BZ367" s="51"/>
      <c r="CA367" s="51"/>
      <c r="CB367" s="51"/>
      <c r="CC367" s="51"/>
      <c r="CD367" s="51"/>
      <c r="CE367" s="51"/>
      <c r="CF367" s="51"/>
      <c r="CG367" s="51"/>
      <c r="CH367" s="51"/>
      <c r="CI367" s="51"/>
      <c r="CJ367" s="51"/>
      <c r="CK367" s="51"/>
      <c r="CL367" s="51"/>
      <c r="CM367" s="51"/>
      <c r="CN367" s="51"/>
      <c r="CO367" s="51"/>
      <c r="CP367" s="51"/>
      <c r="CQ367" s="51"/>
      <c r="CR367" s="51"/>
      <c r="CS367" s="51"/>
      <c r="CT367" s="51"/>
      <c r="CU367" s="51"/>
      <c r="CV367" s="51"/>
      <c r="CW367" s="51"/>
      <c r="CX367" s="51"/>
      <c r="CY367" s="51"/>
      <c r="CZ367" s="51"/>
      <c r="DA367" s="51"/>
      <c r="DB367" s="51"/>
      <c r="DC367" s="51"/>
      <c r="DD367" s="51"/>
      <c r="DE367" s="51"/>
      <c r="DF367" s="51"/>
      <c r="DG367" s="51"/>
    </row>
    <row r="368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  <c r="BR368" s="51"/>
      <c r="BS368" s="51"/>
      <c r="BT368" s="51"/>
      <c r="BU368" s="51"/>
      <c r="BV368" s="51"/>
      <c r="BW368" s="51"/>
      <c r="BX368" s="51"/>
      <c r="BY368" s="51"/>
      <c r="BZ368" s="51"/>
      <c r="CA368" s="51"/>
      <c r="CB368" s="51"/>
      <c r="CC368" s="51"/>
      <c r="CD368" s="51"/>
      <c r="CE368" s="51"/>
      <c r="CF368" s="51"/>
      <c r="CG368" s="51"/>
      <c r="CH368" s="51"/>
      <c r="CI368" s="51"/>
      <c r="CJ368" s="51"/>
      <c r="CK368" s="51"/>
      <c r="CL368" s="51"/>
      <c r="CM368" s="51"/>
      <c r="CN368" s="51"/>
      <c r="CO368" s="51"/>
      <c r="CP368" s="51"/>
      <c r="CQ368" s="51"/>
      <c r="CR368" s="51"/>
      <c r="CS368" s="51"/>
      <c r="CT368" s="51"/>
      <c r="CU368" s="51"/>
      <c r="CV368" s="51"/>
      <c r="CW368" s="51"/>
      <c r="CX368" s="51"/>
      <c r="CY368" s="51"/>
      <c r="CZ368" s="51"/>
      <c r="DA368" s="51"/>
      <c r="DB368" s="51"/>
      <c r="DC368" s="51"/>
      <c r="DD368" s="51"/>
      <c r="DE368" s="51"/>
      <c r="DF368" s="51"/>
      <c r="DG368" s="51"/>
    </row>
    <row r="369">
      <c r="A369" s="5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  <c r="BR369" s="51"/>
      <c r="BS369" s="51"/>
      <c r="BT369" s="51"/>
      <c r="BU369" s="51"/>
      <c r="BV369" s="51"/>
      <c r="BW369" s="51"/>
      <c r="BX369" s="51"/>
      <c r="BY369" s="51"/>
      <c r="BZ369" s="51"/>
      <c r="CA369" s="51"/>
      <c r="CB369" s="51"/>
      <c r="CC369" s="51"/>
      <c r="CD369" s="51"/>
      <c r="CE369" s="51"/>
      <c r="CF369" s="51"/>
      <c r="CG369" s="51"/>
      <c r="CH369" s="51"/>
      <c r="CI369" s="51"/>
      <c r="CJ369" s="51"/>
      <c r="CK369" s="51"/>
      <c r="CL369" s="51"/>
      <c r="CM369" s="51"/>
      <c r="CN369" s="51"/>
      <c r="CO369" s="51"/>
      <c r="CP369" s="51"/>
      <c r="CQ369" s="51"/>
      <c r="CR369" s="51"/>
      <c r="CS369" s="51"/>
      <c r="CT369" s="51"/>
      <c r="CU369" s="51"/>
      <c r="CV369" s="51"/>
      <c r="CW369" s="51"/>
      <c r="CX369" s="51"/>
      <c r="CY369" s="51"/>
      <c r="CZ369" s="51"/>
      <c r="DA369" s="51"/>
      <c r="DB369" s="51"/>
      <c r="DC369" s="51"/>
      <c r="DD369" s="51"/>
      <c r="DE369" s="51"/>
      <c r="DF369" s="51"/>
      <c r="DG369" s="51"/>
    </row>
    <row r="370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  <c r="BR370" s="51"/>
      <c r="BS370" s="51"/>
      <c r="BT370" s="51"/>
      <c r="BU370" s="51"/>
      <c r="BV370" s="51"/>
      <c r="BW370" s="51"/>
      <c r="BX370" s="51"/>
      <c r="BY370" s="51"/>
      <c r="BZ370" s="51"/>
      <c r="CA370" s="51"/>
      <c r="CB370" s="51"/>
      <c r="CC370" s="51"/>
      <c r="CD370" s="51"/>
      <c r="CE370" s="51"/>
      <c r="CF370" s="51"/>
      <c r="CG370" s="51"/>
      <c r="CH370" s="51"/>
      <c r="CI370" s="51"/>
      <c r="CJ370" s="51"/>
      <c r="CK370" s="51"/>
      <c r="CL370" s="51"/>
      <c r="CM370" s="51"/>
      <c r="CN370" s="51"/>
      <c r="CO370" s="51"/>
      <c r="CP370" s="51"/>
      <c r="CQ370" s="51"/>
      <c r="CR370" s="51"/>
      <c r="CS370" s="51"/>
      <c r="CT370" s="51"/>
      <c r="CU370" s="51"/>
      <c r="CV370" s="51"/>
      <c r="CW370" s="51"/>
      <c r="CX370" s="51"/>
      <c r="CY370" s="51"/>
      <c r="CZ370" s="51"/>
      <c r="DA370" s="51"/>
      <c r="DB370" s="51"/>
      <c r="DC370" s="51"/>
      <c r="DD370" s="51"/>
      <c r="DE370" s="51"/>
      <c r="DF370" s="51"/>
      <c r="DG370" s="51"/>
    </row>
    <row r="371">
      <c r="A371" s="5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  <c r="BR371" s="51"/>
      <c r="BS371" s="51"/>
      <c r="BT371" s="51"/>
      <c r="BU371" s="51"/>
      <c r="BV371" s="51"/>
      <c r="BW371" s="51"/>
      <c r="BX371" s="51"/>
      <c r="BY371" s="51"/>
      <c r="BZ371" s="51"/>
      <c r="CA371" s="51"/>
      <c r="CB371" s="51"/>
      <c r="CC371" s="51"/>
      <c r="CD371" s="51"/>
      <c r="CE371" s="51"/>
      <c r="CF371" s="51"/>
      <c r="CG371" s="51"/>
      <c r="CH371" s="51"/>
      <c r="CI371" s="51"/>
      <c r="CJ371" s="51"/>
      <c r="CK371" s="51"/>
      <c r="CL371" s="51"/>
      <c r="CM371" s="51"/>
      <c r="CN371" s="51"/>
      <c r="CO371" s="51"/>
      <c r="CP371" s="51"/>
      <c r="CQ371" s="51"/>
      <c r="CR371" s="51"/>
      <c r="CS371" s="51"/>
      <c r="CT371" s="51"/>
      <c r="CU371" s="51"/>
      <c r="CV371" s="51"/>
      <c r="CW371" s="51"/>
      <c r="CX371" s="51"/>
      <c r="CY371" s="51"/>
      <c r="CZ371" s="51"/>
      <c r="DA371" s="51"/>
      <c r="DB371" s="51"/>
      <c r="DC371" s="51"/>
      <c r="DD371" s="51"/>
      <c r="DE371" s="51"/>
      <c r="DF371" s="51"/>
      <c r="DG371" s="51"/>
    </row>
    <row r="372">
      <c r="A372" s="5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  <c r="BR372" s="51"/>
      <c r="BS372" s="51"/>
      <c r="BT372" s="51"/>
      <c r="BU372" s="51"/>
      <c r="BV372" s="51"/>
      <c r="BW372" s="51"/>
      <c r="BX372" s="51"/>
      <c r="BY372" s="51"/>
      <c r="BZ372" s="51"/>
      <c r="CA372" s="51"/>
      <c r="CB372" s="51"/>
      <c r="CC372" s="51"/>
      <c r="CD372" s="51"/>
      <c r="CE372" s="51"/>
      <c r="CF372" s="51"/>
      <c r="CG372" s="51"/>
      <c r="CH372" s="51"/>
      <c r="CI372" s="51"/>
      <c r="CJ372" s="51"/>
      <c r="CK372" s="51"/>
      <c r="CL372" s="51"/>
      <c r="CM372" s="51"/>
      <c r="CN372" s="51"/>
      <c r="CO372" s="51"/>
      <c r="CP372" s="51"/>
      <c r="CQ372" s="51"/>
      <c r="CR372" s="51"/>
      <c r="CS372" s="51"/>
      <c r="CT372" s="51"/>
      <c r="CU372" s="51"/>
      <c r="CV372" s="51"/>
      <c r="CW372" s="51"/>
      <c r="CX372" s="51"/>
      <c r="CY372" s="51"/>
      <c r="CZ372" s="51"/>
      <c r="DA372" s="51"/>
      <c r="DB372" s="51"/>
      <c r="DC372" s="51"/>
      <c r="DD372" s="51"/>
      <c r="DE372" s="51"/>
      <c r="DF372" s="51"/>
      <c r="DG372" s="51"/>
    </row>
    <row r="373">
      <c r="A373" s="5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  <c r="BR373" s="51"/>
      <c r="BS373" s="51"/>
      <c r="BT373" s="51"/>
      <c r="BU373" s="51"/>
      <c r="BV373" s="51"/>
      <c r="BW373" s="51"/>
      <c r="BX373" s="51"/>
      <c r="BY373" s="51"/>
      <c r="BZ373" s="51"/>
      <c r="CA373" s="51"/>
      <c r="CB373" s="51"/>
      <c r="CC373" s="51"/>
      <c r="CD373" s="51"/>
      <c r="CE373" s="51"/>
      <c r="CF373" s="51"/>
      <c r="CG373" s="51"/>
      <c r="CH373" s="51"/>
      <c r="CI373" s="51"/>
      <c r="CJ373" s="51"/>
      <c r="CK373" s="51"/>
      <c r="CL373" s="51"/>
      <c r="CM373" s="51"/>
      <c r="CN373" s="51"/>
      <c r="CO373" s="51"/>
      <c r="CP373" s="51"/>
      <c r="CQ373" s="51"/>
      <c r="CR373" s="51"/>
      <c r="CS373" s="51"/>
      <c r="CT373" s="51"/>
      <c r="CU373" s="51"/>
      <c r="CV373" s="51"/>
      <c r="CW373" s="51"/>
      <c r="CX373" s="51"/>
      <c r="CY373" s="51"/>
      <c r="CZ373" s="51"/>
      <c r="DA373" s="51"/>
      <c r="DB373" s="51"/>
      <c r="DC373" s="51"/>
      <c r="DD373" s="51"/>
      <c r="DE373" s="51"/>
      <c r="DF373" s="51"/>
      <c r="DG373" s="51"/>
    </row>
    <row r="374">
      <c r="A374" s="51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  <c r="BR374" s="51"/>
      <c r="BS374" s="51"/>
      <c r="BT374" s="51"/>
      <c r="BU374" s="51"/>
      <c r="BV374" s="51"/>
      <c r="BW374" s="51"/>
      <c r="BX374" s="51"/>
      <c r="BY374" s="51"/>
      <c r="BZ374" s="51"/>
      <c r="CA374" s="51"/>
      <c r="CB374" s="51"/>
      <c r="CC374" s="51"/>
      <c r="CD374" s="51"/>
      <c r="CE374" s="51"/>
      <c r="CF374" s="51"/>
      <c r="CG374" s="51"/>
      <c r="CH374" s="51"/>
      <c r="CI374" s="51"/>
      <c r="CJ374" s="51"/>
      <c r="CK374" s="51"/>
      <c r="CL374" s="51"/>
      <c r="CM374" s="51"/>
      <c r="CN374" s="51"/>
      <c r="CO374" s="51"/>
      <c r="CP374" s="51"/>
      <c r="CQ374" s="51"/>
      <c r="CR374" s="51"/>
      <c r="CS374" s="51"/>
      <c r="CT374" s="51"/>
      <c r="CU374" s="51"/>
      <c r="CV374" s="51"/>
      <c r="CW374" s="51"/>
      <c r="CX374" s="51"/>
      <c r="CY374" s="51"/>
      <c r="CZ374" s="51"/>
      <c r="DA374" s="51"/>
      <c r="DB374" s="51"/>
      <c r="DC374" s="51"/>
      <c r="DD374" s="51"/>
      <c r="DE374" s="51"/>
      <c r="DF374" s="51"/>
      <c r="DG374" s="51"/>
    </row>
    <row r="375">
      <c r="A375" s="51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  <c r="BR375" s="51"/>
      <c r="BS375" s="51"/>
      <c r="BT375" s="51"/>
      <c r="BU375" s="51"/>
      <c r="BV375" s="51"/>
      <c r="BW375" s="51"/>
      <c r="BX375" s="51"/>
      <c r="BY375" s="51"/>
      <c r="BZ375" s="51"/>
      <c r="CA375" s="51"/>
      <c r="CB375" s="51"/>
      <c r="CC375" s="51"/>
      <c r="CD375" s="51"/>
      <c r="CE375" s="51"/>
      <c r="CF375" s="51"/>
      <c r="CG375" s="51"/>
      <c r="CH375" s="51"/>
      <c r="CI375" s="51"/>
      <c r="CJ375" s="51"/>
      <c r="CK375" s="51"/>
      <c r="CL375" s="51"/>
      <c r="CM375" s="51"/>
      <c r="CN375" s="51"/>
      <c r="CO375" s="51"/>
      <c r="CP375" s="51"/>
      <c r="CQ375" s="51"/>
      <c r="CR375" s="51"/>
      <c r="CS375" s="51"/>
      <c r="CT375" s="51"/>
      <c r="CU375" s="51"/>
      <c r="CV375" s="51"/>
      <c r="CW375" s="51"/>
      <c r="CX375" s="51"/>
      <c r="CY375" s="51"/>
      <c r="CZ375" s="51"/>
      <c r="DA375" s="51"/>
      <c r="DB375" s="51"/>
      <c r="DC375" s="51"/>
      <c r="DD375" s="51"/>
      <c r="DE375" s="51"/>
      <c r="DF375" s="51"/>
      <c r="DG375" s="51"/>
    </row>
    <row r="376">
      <c r="A376" s="5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  <c r="BR376" s="51"/>
      <c r="BS376" s="51"/>
      <c r="BT376" s="51"/>
      <c r="BU376" s="51"/>
      <c r="BV376" s="51"/>
      <c r="BW376" s="51"/>
      <c r="BX376" s="51"/>
      <c r="BY376" s="51"/>
      <c r="BZ376" s="51"/>
      <c r="CA376" s="51"/>
      <c r="CB376" s="51"/>
      <c r="CC376" s="51"/>
      <c r="CD376" s="51"/>
      <c r="CE376" s="51"/>
      <c r="CF376" s="51"/>
      <c r="CG376" s="51"/>
      <c r="CH376" s="51"/>
      <c r="CI376" s="51"/>
      <c r="CJ376" s="51"/>
      <c r="CK376" s="51"/>
      <c r="CL376" s="51"/>
      <c r="CM376" s="51"/>
      <c r="CN376" s="51"/>
      <c r="CO376" s="51"/>
      <c r="CP376" s="51"/>
      <c r="CQ376" s="51"/>
      <c r="CR376" s="51"/>
      <c r="CS376" s="51"/>
      <c r="CT376" s="51"/>
      <c r="CU376" s="51"/>
      <c r="CV376" s="51"/>
      <c r="CW376" s="51"/>
      <c r="CX376" s="51"/>
      <c r="CY376" s="51"/>
      <c r="CZ376" s="51"/>
      <c r="DA376" s="51"/>
      <c r="DB376" s="51"/>
      <c r="DC376" s="51"/>
      <c r="DD376" s="51"/>
      <c r="DE376" s="51"/>
      <c r="DF376" s="51"/>
      <c r="DG376" s="51"/>
    </row>
    <row r="377">
      <c r="A377" s="51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  <c r="BR377" s="51"/>
      <c r="BS377" s="51"/>
      <c r="BT377" s="51"/>
      <c r="BU377" s="51"/>
      <c r="BV377" s="51"/>
      <c r="BW377" s="51"/>
      <c r="BX377" s="51"/>
      <c r="BY377" s="51"/>
      <c r="BZ377" s="51"/>
      <c r="CA377" s="51"/>
      <c r="CB377" s="51"/>
      <c r="CC377" s="51"/>
      <c r="CD377" s="51"/>
      <c r="CE377" s="51"/>
      <c r="CF377" s="51"/>
      <c r="CG377" s="51"/>
      <c r="CH377" s="51"/>
      <c r="CI377" s="51"/>
      <c r="CJ377" s="51"/>
      <c r="CK377" s="51"/>
      <c r="CL377" s="51"/>
      <c r="CM377" s="51"/>
      <c r="CN377" s="51"/>
      <c r="CO377" s="51"/>
      <c r="CP377" s="51"/>
      <c r="CQ377" s="51"/>
      <c r="CR377" s="51"/>
      <c r="CS377" s="51"/>
      <c r="CT377" s="51"/>
      <c r="CU377" s="51"/>
      <c r="CV377" s="51"/>
      <c r="CW377" s="51"/>
      <c r="CX377" s="51"/>
      <c r="CY377" s="51"/>
      <c r="CZ377" s="51"/>
      <c r="DA377" s="51"/>
      <c r="DB377" s="51"/>
      <c r="DC377" s="51"/>
      <c r="DD377" s="51"/>
      <c r="DE377" s="51"/>
      <c r="DF377" s="51"/>
      <c r="DG377" s="51"/>
    </row>
    <row r="378">
      <c r="A378" s="51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  <c r="BR378" s="51"/>
      <c r="BS378" s="51"/>
      <c r="BT378" s="51"/>
      <c r="BU378" s="51"/>
      <c r="BV378" s="51"/>
      <c r="BW378" s="51"/>
      <c r="BX378" s="51"/>
      <c r="BY378" s="51"/>
      <c r="BZ378" s="51"/>
      <c r="CA378" s="51"/>
      <c r="CB378" s="51"/>
      <c r="CC378" s="51"/>
      <c r="CD378" s="51"/>
      <c r="CE378" s="51"/>
      <c r="CF378" s="51"/>
      <c r="CG378" s="51"/>
      <c r="CH378" s="51"/>
      <c r="CI378" s="51"/>
      <c r="CJ378" s="51"/>
      <c r="CK378" s="51"/>
      <c r="CL378" s="51"/>
      <c r="CM378" s="51"/>
      <c r="CN378" s="51"/>
      <c r="CO378" s="51"/>
      <c r="CP378" s="51"/>
      <c r="CQ378" s="51"/>
      <c r="CR378" s="51"/>
      <c r="CS378" s="51"/>
      <c r="CT378" s="51"/>
      <c r="CU378" s="51"/>
      <c r="CV378" s="51"/>
      <c r="CW378" s="51"/>
      <c r="CX378" s="51"/>
      <c r="CY378" s="51"/>
      <c r="CZ378" s="51"/>
      <c r="DA378" s="51"/>
      <c r="DB378" s="51"/>
      <c r="DC378" s="51"/>
      <c r="DD378" s="51"/>
      <c r="DE378" s="51"/>
      <c r="DF378" s="51"/>
      <c r="DG378" s="51"/>
    </row>
    <row r="379">
      <c r="A379" s="5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  <c r="BR379" s="51"/>
      <c r="BS379" s="51"/>
      <c r="BT379" s="51"/>
      <c r="BU379" s="51"/>
      <c r="BV379" s="51"/>
      <c r="BW379" s="51"/>
      <c r="BX379" s="51"/>
      <c r="BY379" s="51"/>
      <c r="BZ379" s="51"/>
      <c r="CA379" s="51"/>
      <c r="CB379" s="51"/>
      <c r="CC379" s="51"/>
      <c r="CD379" s="51"/>
      <c r="CE379" s="51"/>
      <c r="CF379" s="51"/>
      <c r="CG379" s="51"/>
      <c r="CH379" s="51"/>
      <c r="CI379" s="51"/>
      <c r="CJ379" s="51"/>
      <c r="CK379" s="51"/>
      <c r="CL379" s="51"/>
      <c r="CM379" s="51"/>
      <c r="CN379" s="51"/>
      <c r="CO379" s="51"/>
      <c r="CP379" s="51"/>
      <c r="CQ379" s="51"/>
      <c r="CR379" s="51"/>
      <c r="CS379" s="51"/>
      <c r="CT379" s="51"/>
      <c r="CU379" s="51"/>
      <c r="CV379" s="51"/>
      <c r="CW379" s="51"/>
      <c r="CX379" s="51"/>
      <c r="CY379" s="51"/>
      <c r="CZ379" s="51"/>
      <c r="DA379" s="51"/>
      <c r="DB379" s="51"/>
      <c r="DC379" s="51"/>
      <c r="DD379" s="51"/>
      <c r="DE379" s="51"/>
      <c r="DF379" s="51"/>
      <c r="DG379" s="51"/>
    </row>
    <row r="380">
      <c r="A380" s="51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  <c r="BR380" s="51"/>
      <c r="BS380" s="51"/>
      <c r="BT380" s="51"/>
      <c r="BU380" s="51"/>
      <c r="BV380" s="51"/>
      <c r="BW380" s="51"/>
      <c r="BX380" s="51"/>
      <c r="BY380" s="51"/>
      <c r="BZ380" s="51"/>
      <c r="CA380" s="51"/>
      <c r="CB380" s="51"/>
      <c r="CC380" s="51"/>
      <c r="CD380" s="51"/>
      <c r="CE380" s="51"/>
      <c r="CF380" s="51"/>
      <c r="CG380" s="51"/>
      <c r="CH380" s="51"/>
      <c r="CI380" s="51"/>
      <c r="CJ380" s="51"/>
      <c r="CK380" s="51"/>
      <c r="CL380" s="51"/>
      <c r="CM380" s="51"/>
      <c r="CN380" s="51"/>
      <c r="CO380" s="51"/>
      <c r="CP380" s="51"/>
      <c r="CQ380" s="51"/>
      <c r="CR380" s="51"/>
      <c r="CS380" s="51"/>
      <c r="CT380" s="51"/>
      <c r="CU380" s="51"/>
      <c r="CV380" s="51"/>
      <c r="CW380" s="51"/>
      <c r="CX380" s="51"/>
      <c r="CY380" s="51"/>
      <c r="CZ380" s="51"/>
      <c r="DA380" s="51"/>
      <c r="DB380" s="51"/>
      <c r="DC380" s="51"/>
      <c r="DD380" s="51"/>
      <c r="DE380" s="51"/>
      <c r="DF380" s="51"/>
      <c r="DG380" s="51"/>
    </row>
    <row r="381">
      <c r="A381" s="51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  <c r="BR381" s="51"/>
      <c r="BS381" s="51"/>
      <c r="BT381" s="51"/>
      <c r="BU381" s="51"/>
      <c r="BV381" s="51"/>
      <c r="BW381" s="51"/>
      <c r="BX381" s="51"/>
      <c r="BY381" s="51"/>
      <c r="BZ381" s="51"/>
      <c r="CA381" s="51"/>
      <c r="CB381" s="51"/>
      <c r="CC381" s="51"/>
      <c r="CD381" s="51"/>
      <c r="CE381" s="51"/>
      <c r="CF381" s="51"/>
      <c r="CG381" s="51"/>
      <c r="CH381" s="51"/>
      <c r="CI381" s="51"/>
      <c r="CJ381" s="51"/>
      <c r="CK381" s="51"/>
      <c r="CL381" s="51"/>
      <c r="CM381" s="51"/>
      <c r="CN381" s="51"/>
      <c r="CO381" s="51"/>
      <c r="CP381" s="51"/>
      <c r="CQ381" s="51"/>
      <c r="CR381" s="51"/>
      <c r="CS381" s="51"/>
      <c r="CT381" s="51"/>
      <c r="CU381" s="51"/>
      <c r="CV381" s="51"/>
      <c r="CW381" s="51"/>
      <c r="CX381" s="51"/>
      <c r="CY381" s="51"/>
      <c r="CZ381" s="51"/>
      <c r="DA381" s="51"/>
      <c r="DB381" s="51"/>
      <c r="DC381" s="51"/>
      <c r="DD381" s="51"/>
      <c r="DE381" s="51"/>
      <c r="DF381" s="51"/>
      <c r="DG381" s="51"/>
    </row>
    <row r="382">
      <c r="A382" s="5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  <c r="BR382" s="51"/>
      <c r="BS382" s="51"/>
      <c r="BT382" s="51"/>
      <c r="BU382" s="51"/>
      <c r="BV382" s="51"/>
      <c r="BW382" s="51"/>
      <c r="BX382" s="51"/>
      <c r="BY382" s="51"/>
      <c r="BZ382" s="51"/>
      <c r="CA382" s="51"/>
      <c r="CB382" s="51"/>
      <c r="CC382" s="51"/>
      <c r="CD382" s="51"/>
      <c r="CE382" s="51"/>
      <c r="CF382" s="51"/>
      <c r="CG382" s="51"/>
      <c r="CH382" s="51"/>
      <c r="CI382" s="51"/>
      <c r="CJ382" s="51"/>
      <c r="CK382" s="51"/>
      <c r="CL382" s="51"/>
      <c r="CM382" s="51"/>
      <c r="CN382" s="51"/>
      <c r="CO382" s="51"/>
      <c r="CP382" s="51"/>
      <c r="CQ382" s="51"/>
      <c r="CR382" s="51"/>
      <c r="CS382" s="51"/>
      <c r="CT382" s="51"/>
      <c r="CU382" s="51"/>
      <c r="CV382" s="51"/>
      <c r="CW382" s="51"/>
      <c r="CX382" s="51"/>
      <c r="CY382" s="51"/>
      <c r="CZ382" s="51"/>
      <c r="DA382" s="51"/>
      <c r="DB382" s="51"/>
      <c r="DC382" s="51"/>
      <c r="DD382" s="51"/>
      <c r="DE382" s="51"/>
      <c r="DF382" s="51"/>
      <c r="DG382" s="51"/>
    </row>
    <row r="383">
      <c r="A383" s="51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  <c r="BR383" s="51"/>
      <c r="BS383" s="51"/>
      <c r="BT383" s="51"/>
      <c r="BU383" s="51"/>
      <c r="BV383" s="51"/>
      <c r="BW383" s="51"/>
      <c r="BX383" s="51"/>
      <c r="BY383" s="51"/>
      <c r="BZ383" s="51"/>
      <c r="CA383" s="51"/>
      <c r="CB383" s="51"/>
      <c r="CC383" s="51"/>
      <c r="CD383" s="51"/>
      <c r="CE383" s="51"/>
      <c r="CF383" s="51"/>
      <c r="CG383" s="51"/>
      <c r="CH383" s="51"/>
      <c r="CI383" s="51"/>
      <c r="CJ383" s="51"/>
      <c r="CK383" s="51"/>
      <c r="CL383" s="51"/>
      <c r="CM383" s="51"/>
      <c r="CN383" s="51"/>
      <c r="CO383" s="51"/>
      <c r="CP383" s="51"/>
      <c r="CQ383" s="51"/>
      <c r="CR383" s="51"/>
      <c r="CS383" s="51"/>
      <c r="CT383" s="51"/>
      <c r="CU383" s="51"/>
      <c r="CV383" s="51"/>
      <c r="CW383" s="51"/>
      <c r="CX383" s="51"/>
      <c r="CY383" s="51"/>
      <c r="CZ383" s="51"/>
      <c r="DA383" s="51"/>
      <c r="DB383" s="51"/>
      <c r="DC383" s="51"/>
      <c r="DD383" s="51"/>
      <c r="DE383" s="51"/>
      <c r="DF383" s="51"/>
      <c r="DG383" s="51"/>
    </row>
    <row r="384">
      <c r="A384" s="51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  <c r="BR384" s="51"/>
      <c r="BS384" s="51"/>
      <c r="BT384" s="51"/>
      <c r="BU384" s="51"/>
      <c r="BV384" s="51"/>
      <c r="BW384" s="51"/>
      <c r="BX384" s="51"/>
      <c r="BY384" s="51"/>
      <c r="BZ384" s="51"/>
      <c r="CA384" s="51"/>
      <c r="CB384" s="51"/>
      <c r="CC384" s="51"/>
      <c r="CD384" s="51"/>
      <c r="CE384" s="51"/>
      <c r="CF384" s="51"/>
      <c r="CG384" s="51"/>
      <c r="CH384" s="51"/>
      <c r="CI384" s="51"/>
      <c r="CJ384" s="51"/>
      <c r="CK384" s="51"/>
      <c r="CL384" s="51"/>
      <c r="CM384" s="51"/>
      <c r="CN384" s="51"/>
      <c r="CO384" s="51"/>
      <c r="CP384" s="51"/>
      <c r="CQ384" s="51"/>
      <c r="CR384" s="51"/>
      <c r="CS384" s="51"/>
      <c r="CT384" s="51"/>
      <c r="CU384" s="51"/>
      <c r="CV384" s="51"/>
      <c r="CW384" s="51"/>
      <c r="CX384" s="51"/>
      <c r="CY384" s="51"/>
      <c r="CZ384" s="51"/>
      <c r="DA384" s="51"/>
      <c r="DB384" s="51"/>
      <c r="DC384" s="51"/>
      <c r="DD384" s="51"/>
      <c r="DE384" s="51"/>
      <c r="DF384" s="51"/>
      <c r="DG384" s="51"/>
    </row>
    <row r="385">
      <c r="A385" s="5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  <c r="BR385" s="51"/>
      <c r="BS385" s="51"/>
      <c r="BT385" s="51"/>
      <c r="BU385" s="51"/>
      <c r="BV385" s="51"/>
      <c r="BW385" s="51"/>
      <c r="BX385" s="51"/>
      <c r="BY385" s="51"/>
      <c r="BZ385" s="51"/>
      <c r="CA385" s="51"/>
      <c r="CB385" s="51"/>
      <c r="CC385" s="51"/>
      <c r="CD385" s="51"/>
      <c r="CE385" s="51"/>
      <c r="CF385" s="51"/>
      <c r="CG385" s="51"/>
      <c r="CH385" s="51"/>
      <c r="CI385" s="51"/>
      <c r="CJ385" s="51"/>
      <c r="CK385" s="51"/>
      <c r="CL385" s="51"/>
      <c r="CM385" s="51"/>
      <c r="CN385" s="51"/>
      <c r="CO385" s="51"/>
      <c r="CP385" s="51"/>
      <c r="CQ385" s="51"/>
      <c r="CR385" s="51"/>
      <c r="CS385" s="51"/>
      <c r="CT385" s="51"/>
      <c r="CU385" s="51"/>
      <c r="CV385" s="51"/>
      <c r="CW385" s="51"/>
      <c r="CX385" s="51"/>
      <c r="CY385" s="51"/>
      <c r="CZ385" s="51"/>
      <c r="DA385" s="51"/>
      <c r="DB385" s="51"/>
      <c r="DC385" s="51"/>
      <c r="DD385" s="51"/>
      <c r="DE385" s="51"/>
      <c r="DF385" s="51"/>
      <c r="DG385" s="51"/>
    </row>
    <row r="386">
      <c r="A386" s="51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  <c r="BR386" s="51"/>
      <c r="BS386" s="51"/>
      <c r="BT386" s="51"/>
      <c r="BU386" s="51"/>
      <c r="BV386" s="51"/>
      <c r="BW386" s="51"/>
      <c r="BX386" s="51"/>
      <c r="BY386" s="51"/>
      <c r="BZ386" s="51"/>
      <c r="CA386" s="51"/>
      <c r="CB386" s="51"/>
      <c r="CC386" s="51"/>
      <c r="CD386" s="51"/>
      <c r="CE386" s="51"/>
      <c r="CF386" s="51"/>
      <c r="CG386" s="51"/>
      <c r="CH386" s="51"/>
      <c r="CI386" s="51"/>
      <c r="CJ386" s="51"/>
      <c r="CK386" s="51"/>
      <c r="CL386" s="51"/>
      <c r="CM386" s="51"/>
      <c r="CN386" s="51"/>
      <c r="CO386" s="51"/>
      <c r="CP386" s="51"/>
      <c r="CQ386" s="51"/>
      <c r="CR386" s="51"/>
      <c r="CS386" s="51"/>
      <c r="CT386" s="51"/>
      <c r="CU386" s="51"/>
      <c r="CV386" s="51"/>
      <c r="CW386" s="51"/>
      <c r="CX386" s="51"/>
      <c r="CY386" s="51"/>
      <c r="CZ386" s="51"/>
      <c r="DA386" s="51"/>
      <c r="DB386" s="51"/>
      <c r="DC386" s="51"/>
      <c r="DD386" s="51"/>
      <c r="DE386" s="51"/>
      <c r="DF386" s="51"/>
      <c r="DG386" s="51"/>
    </row>
    <row r="387">
      <c r="A387" s="51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  <c r="BR387" s="51"/>
      <c r="BS387" s="51"/>
      <c r="BT387" s="51"/>
      <c r="BU387" s="51"/>
      <c r="BV387" s="51"/>
      <c r="BW387" s="51"/>
      <c r="BX387" s="51"/>
      <c r="BY387" s="51"/>
      <c r="BZ387" s="51"/>
      <c r="CA387" s="51"/>
      <c r="CB387" s="51"/>
      <c r="CC387" s="51"/>
      <c r="CD387" s="51"/>
      <c r="CE387" s="51"/>
      <c r="CF387" s="51"/>
      <c r="CG387" s="51"/>
      <c r="CH387" s="51"/>
      <c r="CI387" s="51"/>
      <c r="CJ387" s="51"/>
      <c r="CK387" s="51"/>
      <c r="CL387" s="51"/>
      <c r="CM387" s="51"/>
      <c r="CN387" s="51"/>
      <c r="CO387" s="51"/>
      <c r="CP387" s="51"/>
      <c r="CQ387" s="51"/>
      <c r="CR387" s="51"/>
      <c r="CS387" s="51"/>
      <c r="CT387" s="51"/>
      <c r="CU387" s="51"/>
      <c r="CV387" s="51"/>
      <c r="CW387" s="51"/>
      <c r="CX387" s="51"/>
      <c r="CY387" s="51"/>
      <c r="CZ387" s="51"/>
      <c r="DA387" s="51"/>
      <c r="DB387" s="51"/>
      <c r="DC387" s="51"/>
      <c r="DD387" s="51"/>
      <c r="DE387" s="51"/>
      <c r="DF387" s="51"/>
      <c r="DG387" s="51"/>
    </row>
    <row r="388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51"/>
      <c r="BS388" s="51"/>
      <c r="BT388" s="51"/>
      <c r="BU388" s="51"/>
      <c r="BV388" s="51"/>
      <c r="BW388" s="51"/>
      <c r="BX388" s="51"/>
      <c r="BY388" s="51"/>
      <c r="BZ388" s="51"/>
      <c r="CA388" s="51"/>
      <c r="CB388" s="51"/>
      <c r="CC388" s="51"/>
      <c r="CD388" s="51"/>
      <c r="CE388" s="51"/>
      <c r="CF388" s="51"/>
      <c r="CG388" s="51"/>
      <c r="CH388" s="51"/>
      <c r="CI388" s="51"/>
      <c r="CJ388" s="51"/>
      <c r="CK388" s="51"/>
      <c r="CL388" s="51"/>
      <c r="CM388" s="51"/>
      <c r="CN388" s="51"/>
      <c r="CO388" s="51"/>
      <c r="CP388" s="51"/>
      <c r="CQ388" s="51"/>
      <c r="CR388" s="51"/>
      <c r="CS388" s="51"/>
      <c r="CT388" s="51"/>
      <c r="CU388" s="51"/>
      <c r="CV388" s="51"/>
      <c r="CW388" s="51"/>
      <c r="CX388" s="51"/>
      <c r="CY388" s="51"/>
      <c r="CZ388" s="51"/>
      <c r="DA388" s="51"/>
      <c r="DB388" s="51"/>
      <c r="DC388" s="51"/>
      <c r="DD388" s="51"/>
      <c r="DE388" s="51"/>
      <c r="DF388" s="51"/>
      <c r="DG388" s="51"/>
    </row>
    <row r="389">
      <c r="A389" s="51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  <c r="BT389" s="51"/>
      <c r="BU389" s="51"/>
      <c r="BV389" s="51"/>
      <c r="BW389" s="51"/>
      <c r="BX389" s="51"/>
      <c r="BY389" s="51"/>
      <c r="BZ389" s="51"/>
      <c r="CA389" s="51"/>
      <c r="CB389" s="51"/>
      <c r="CC389" s="51"/>
      <c r="CD389" s="51"/>
      <c r="CE389" s="51"/>
      <c r="CF389" s="51"/>
      <c r="CG389" s="51"/>
      <c r="CH389" s="51"/>
      <c r="CI389" s="51"/>
      <c r="CJ389" s="51"/>
      <c r="CK389" s="51"/>
      <c r="CL389" s="51"/>
      <c r="CM389" s="51"/>
      <c r="CN389" s="51"/>
      <c r="CO389" s="51"/>
      <c r="CP389" s="51"/>
      <c r="CQ389" s="51"/>
      <c r="CR389" s="51"/>
      <c r="CS389" s="51"/>
      <c r="CT389" s="51"/>
      <c r="CU389" s="51"/>
      <c r="CV389" s="51"/>
      <c r="CW389" s="51"/>
      <c r="CX389" s="51"/>
      <c r="CY389" s="51"/>
      <c r="CZ389" s="51"/>
      <c r="DA389" s="51"/>
      <c r="DB389" s="51"/>
      <c r="DC389" s="51"/>
      <c r="DD389" s="51"/>
      <c r="DE389" s="51"/>
      <c r="DF389" s="51"/>
      <c r="DG389" s="51"/>
    </row>
    <row r="390">
      <c r="A390" s="51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  <c r="BR390" s="51"/>
      <c r="BS390" s="51"/>
      <c r="BT390" s="51"/>
      <c r="BU390" s="51"/>
      <c r="BV390" s="51"/>
      <c r="BW390" s="51"/>
      <c r="BX390" s="51"/>
      <c r="BY390" s="51"/>
      <c r="BZ390" s="51"/>
      <c r="CA390" s="51"/>
      <c r="CB390" s="51"/>
      <c r="CC390" s="51"/>
      <c r="CD390" s="51"/>
      <c r="CE390" s="51"/>
      <c r="CF390" s="51"/>
      <c r="CG390" s="51"/>
      <c r="CH390" s="51"/>
      <c r="CI390" s="51"/>
      <c r="CJ390" s="51"/>
      <c r="CK390" s="51"/>
      <c r="CL390" s="51"/>
      <c r="CM390" s="51"/>
      <c r="CN390" s="51"/>
      <c r="CO390" s="51"/>
      <c r="CP390" s="51"/>
      <c r="CQ390" s="51"/>
      <c r="CR390" s="51"/>
      <c r="CS390" s="51"/>
      <c r="CT390" s="51"/>
      <c r="CU390" s="51"/>
      <c r="CV390" s="51"/>
      <c r="CW390" s="51"/>
      <c r="CX390" s="51"/>
      <c r="CY390" s="51"/>
      <c r="CZ390" s="51"/>
      <c r="DA390" s="51"/>
      <c r="DB390" s="51"/>
      <c r="DC390" s="51"/>
      <c r="DD390" s="51"/>
      <c r="DE390" s="51"/>
      <c r="DF390" s="51"/>
      <c r="DG390" s="51"/>
    </row>
    <row r="391">
      <c r="A391" s="5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51"/>
      <c r="BS391" s="51"/>
      <c r="BT391" s="51"/>
      <c r="BU391" s="51"/>
      <c r="BV391" s="51"/>
      <c r="BW391" s="51"/>
      <c r="BX391" s="51"/>
      <c r="BY391" s="51"/>
      <c r="BZ391" s="51"/>
      <c r="CA391" s="51"/>
      <c r="CB391" s="51"/>
      <c r="CC391" s="51"/>
      <c r="CD391" s="51"/>
      <c r="CE391" s="51"/>
      <c r="CF391" s="51"/>
      <c r="CG391" s="51"/>
      <c r="CH391" s="51"/>
      <c r="CI391" s="51"/>
      <c r="CJ391" s="51"/>
      <c r="CK391" s="51"/>
      <c r="CL391" s="51"/>
      <c r="CM391" s="51"/>
      <c r="CN391" s="51"/>
      <c r="CO391" s="51"/>
      <c r="CP391" s="51"/>
      <c r="CQ391" s="51"/>
      <c r="CR391" s="51"/>
      <c r="CS391" s="51"/>
      <c r="CT391" s="51"/>
      <c r="CU391" s="51"/>
      <c r="CV391" s="51"/>
      <c r="CW391" s="51"/>
      <c r="CX391" s="51"/>
      <c r="CY391" s="51"/>
      <c r="CZ391" s="51"/>
      <c r="DA391" s="51"/>
      <c r="DB391" s="51"/>
      <c r="DC391" s="51"/>
      <c r="DD391" s="51"/>
      <c r="DE391" s="51"/>
      <c r="DF391" s="51"/>
      <c r="DG391" s="51"/>
    </row>
    <row r="392">
      <c r="A392" s="51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51"/>
      <c r="BS392" s="51"/>
      <c r="BT392" s="51"/>
      <c r="BU392" s="51"/>
      <c r="BV392" s="51"/>
      <c r="BW392" s="51"/>
      <c r="BX392" s="51"/>
      <c r="BY392" s="51"/>
      <c r="BZ392" s="51"/>
      <c r="CA392" s="51"/>
      <c r="CB392" s="51"/>
      <c r="CC392" s="51"/>
      <c r="CD392" s="51"/>
      <c r="CE392" s="51"/>
      <c r="CF392" s="51"/>
      <c r="CG392" s="51"/>
      <c r="CH392" s="51"/>
      <c r="CI392" s="51"/>
      <c r="CJ392" s="51"/>
      <c r="CK392" s="51"/>
      <c r="CL392" s="51"/>
      <c r="CM392" s="51"/>
      <c r="CN392" s="51"/>
      <c r="CO392" s="51"/>
      <c r="CP392" s="51"/>
      <c r="CQ392" s="51"/>
      <c r="CR392" s="51"/>
      <c r="CS392" s="51"/>
      <c r="CT392" s="51"/>
      <c r="CU392" s="51"/>
      <c r="CV392" s="51"/>
      <c r="CW392" s="51"/>
      <c r="CX392" s="51"/>
      <c r="CY392" s="51"/>
      <c r="CZ392" s="51"/>
      <c r="DA392" s="51"/>
      <c r="DB392" s="51"/>
      <c r="DC392" s="51"/>
      <c r="DD392" s="51"/>
      <c r="DE392" s="51"/>
      <c r="DF392" s="51"/>
      <c r="DG392" s="51"/>
    </row>
    <row r="393">
      <c r="A393" s="51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51"/>
      <c r="BS393" s="51"/>
      <c r="BT393" s="51"/>
      <c r="BU393" s="51"/>
      <c r="BV393" s="51"/>
      <c r="BW393" s="51"/>
      <c r="BX393" s="51"/>
      <c r="BY393" s="51"/>
      <c r="BZ393" s="51"/>
      <c r="CA393" s="51"/>
      <c r="CB393" s="51"/>
      <c r="CC393" s="51"/>
      <c r="CD393" s="51"/>
      <c r="CE393" s="51"/>
      <c r="CF393" s="51"/>
      <c r="CG393" s="51"/>
      <c r="CH393" s="51"/>
      <c r="CI393" s="51"/>
      <c r="CJ393" s="51"/>
      <c r="CK393" s="51"/>
      <c r="CL393" s="51"/>
      <c r="CM393" s="51"/>
      <c r="CN393" s="51"/>
      <c r="CO393" s="51"/>
      <c r="CP393" s="51"/>
      <c r="CQ393" s="51"/>
      <c r="CR393" s="51"/>
      <c r="CS393" s="51"/>
      <c r="CT393" s="51"/>
      <c r="CU393" s="51"/>
      <c r="CV393" s="51"/>
      <c r="CW393" s="51"/>
      <c r="CX393" s="51"/>
      <c r="CY393" s="51"/>
      <c r="CZ393" s="51"/>
      <c r="DA393" s="51"/>
      <c r="DB393" s="51"/>
      <c r="DC393" s="51"/>
      <c r="DD393" s="51"/>
      <c r="DE393" s="51"/>
      <c r="DF393" s="51"/>
      <c r="DG393" s="51"/>
    </row>
    <row r="394">
      <c r="A394" s="5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  <c r="BR394" s="51"/>
      <c r="BS394" s="51"/>
      <c r="BT394" s="51"/>
      <c r="BU394" s="51"/>
      <c r="BV394" s="51"/>
      <c r="BW394" s="51"/>
      <c r="BX394" s="51"/>
      <c r="BY394" s="51"/>
      <c r="BZ394" s="51"/>
      <c r="CA394" s="51"/>
      <c r="CB394" s="51"/>
      <c r="CC394" s="51"/>
      <c r="CD394" s="51"/>
      <c r="CE394" s="51"/>
      <c r="CF394" s="51"/>
      <c r="CG394" s="51"/>
      <c r="CH394" s="51"/>
      <c r="CI394" s="51"/>
      <c r="CJ394" s="51"/>
      <c r="CK394" s="51"/>
      <c r="CL394" s="51"/>
      <c r="CM394" s="51"/>
      <c r="CN394" s="51"/>
      <c r="CO394" s="51"/>
      <c r="CP394" s="51"/>
      <c r="CQ394" s="51"/>
      <c r="CR394" s="51"/>
      <c r="CS394" s="51"/>
      <c r="CT394" s="51"/>
      <c r="CU394" s="51"/>
      <c r="CV394" s="51"/>
      <c r="CW394" s="51"/>
      <c r="CX394" s="51"/>
      <c r="CY394" s="51"/>
      <c r="CZ394" s="51"/>
      <c r="DA394" s="51"/>
      <c r="DB394" s="51"/>
      <c r="DC394" s="51"/>
      <c r="DD394" s="51"/>
      <c r="DE394" s="51"/>
      <c r="DF394" s="51"/>
      <c r="DG394" s="51"/>
    </row>
    <row r="395">
      <c r="A395" s="51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  <c r="BR395" s="51"/>
      <c r="BS395" s="51"/>
      <c r="BT395" s="51"/>
      <c r="BU395" s="51"/>
      <c r="BV395" s="51"/>
      <c r="BW395" s="51"/>
      <c r="BX395" s="51"/>
      <c r="BY395" s="51"/>
      <c r="BZ395" s="51"/>
      <c r="CA395" s="51"/>
      <c r="CB395" s="51"/>
      <c r="CC395" s="51"/>
      <c r="CD395" s="51"/>
      <c r="CE395" s="51"/>
      <c r="CF395" s="51"/>
      <c r="CG395" s="51"/>
      <c r="CH395" s="51"/>
      <c r="CI395" s="51"/>
      <c r="CJ395" s="51"/>
      <c r="CK395" s="51"/>
      <c r="CL395" s="51"/>
      <c r="CM395" s="51"/>
      <c r="CN395" s="51"/>
      <c r="CO395" s="51"/>
      <c r="CP395" s="51"/>
      <c r="CQ395" s="51"/>
      <c r="CR395" s="51"/>
      <c r="CS395" s="51"/>
      <c r="CT395" s="51"/>
      <c r="CU395" s="51"/>
      <c r="CV395" s="51"/>
      <c r="CW395" s="51"/>
      <c r="CX395" s="51"/>
      <c r="CY395" s="51"/>
      <c r="CZ395" s="51"/>
      <c r="DA395" s="51"/>
      <c r="DB395" s="51"/>
      <c r="DC395" s="51"/>
      <c r="DD395" s="51"/>
      <c r="DE395" s="51"/>
      <c r="DF395" s="51"/>
      <c r="DG395" s="51"/>
    </row>
    <row r="396">
      <c r="A396" s="51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  <c r="BR396" s="51"/>
      <c r="BS396" s="51"/>
      <c r="BT396" s="51"/>
      <c r="BU396" s="51"/>
      <c r="BV396" s="51"/>
      <c r="BW396" s="51"/>
      <c r="BX396" s="51"/>
      <c r="BY396" s="51"/>
      <c r="BZ396" s="51"/>
      <c r="CA396" s="51"/>
      <c r="CB396" s="51"/>
      <c r="CC396" s="51"/>
      <c r="CD396" s="51"/>
      <c r="CE396" s="51"/>
      <c r="CF396" s="51"/>
      <c r="CG396" s="51"/>
      <c r="CH396" s="51"/>
      <c r="CI396" s="51"/>
      <c r="CJ396" s="51"/>
      <c r="CK396" s="51"/>
      <c r="CL396" s="51"/>
      <c r="CM396" s="51"/>
      <c r="CN396" s="51"/>
      <c r="CO396" s="51"/>
      <c r="CP396" s="51"/>
      <c r="CQ396" s="51"/>
      <c r="CR396" s="51"/>
      <c r="CS396" s="51"/>
      <c r="CT396" s="51"/>
      <c r="CU396" s="51"/>
      <c r="CV396" s="51"/>
      <c r="CW396" s="51"/>
      <c r="CX396" s="51"/>
      <c r="CY396" s="51"/>
      <c r="CZ396" s="51"/>
      <c r="DA396" s="51"/>
      <c r="DB396" s="51"/>
      <c r="DC396" s="51"/>
      <c r="DD396" s="51"/>
      <c r="DE396" s="51"/>
      <c r="DF396" s="51"/>
      <c r="DG396" s="51"/>
    </row>
    <row r="397">
      <c r="A397" s="5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  <c r="BR397" s="51"/>
      <c r="BS397" s="51"/>
      <c r="BT397" s="51"/>
      <c r="BU397" s="51"/>
      <c r="BV397" s="51"/>
      <c r="BW397" s="51"/>
      <c r="BX397" s="51"/>
      <c r="BY397" s="51"/>
      <c r="BZ397" s="51"/>
      <c r="CA397" s="51"/>
      <c r="CB397" s="51"/>
      <c r="CC397" s="51"/>
      <c r="CD397" s="51"/>
      <c r="CE397" s="51"/>
      <c r="CF397" s="51"/>
      <c r="CG397" s="51"/>
      <c r="CH397" s="51"/>
      <c r="CI397" s="51"/>
      <c r="CJ397" s="51"/>
      <c r="CK397" s="51"/>
      <c r="CL397" s="51"/>
      <c r="CM397" s="51"/>
      <c r="CN397" s="51"/>
      <c r="CO397" s="51"/>
      <c r="CP397" s="51"/>
      <c r="CQ397" s="51"/>
      <c r="CR397" s="51"/>
      <c r="CS397" s="51"/>
      <c r="CT397" s="51"/>
      <c r="CU397" s="51"/>
      <c r="CV397" s="51"/>
      <c r="CW397" s="51"/>
      <c r="CX397" s="51"/>
      <c r="CY397" s="51"/>
      <c r="CZ397" s="51"/>
      <c r="DA397" s="51"/>
      <c r="DB397" s="51"/>
      <c r="DC397" s="51"/>
      <c r="DD397" s="51"/>
      <c r="DE397" s="51"/>
      <c r="DF397" s="51"/>
      <c r="DG397" s="51"/>
    </row>
    <row r="398">
      <c r="A398" s="51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  <c r="BR398" s="51"/>
      <c r="BS398" s="51"/>
      <c r="BT398" s="51"/>
      <c r="BU398" s="51"/>
      <c r="BV398" s="51"/>
      <c r="BW398" s="51"/>
      <c r="BX398" s="51"/>
      <c r="BY398" s="51"/>
      <c r="BZ398" s="51"/>
      <c r="CA398" s="51"/>
      <c r="CB398" s="51"/>
      <c r="CC398" s="51"/>
      <c r="CD398" s="51"/>
      <c r="CE398" s="51"/>
      <c r="CF398" s="51"/>
      <c r="CG398" s="51"/>
      <c r="CH398" s="51"/>
      <c r="CI398" s="51"/>
      <c r="CJ398" s="51"/>
      <c r="CK398" s="51"/>
      <c r="CL398" s="51"/>
      <c r="CM398" s="51"/>
      <c r="CN398" s="51"/>
      <c r="CO398" s="51"/>
      <c r="CP398" s="51"/>
      <c r="CQ398" s="51"/>
      <c r="CR398" s="51"/>
      <c r="CS398" s="51"/>
      <c r="CT398" s="51"/>
      <c r="CU398" s="51"/>
      <c r="CV398" s="51"/>
      <c r="CW398" s="51"/>
      <c r="CX398" s="51"/>
      <c r="CY398" s="51"/>
      <c r="CZ398" s="51"/>
      <c r="DA398" s="51"/>
      <c r="DB398" s="51"/>
      <c r="DC398" s="51"/>
      <c r="DD398" s="51"/>
      <c r="DE398" s="51"/>
      <c r="DF398" s="51"/>
      <c r="DG398" s="51"/>
    </row>
    <row r="399">
      <c r="A399" s="51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  <c r="BR399" s="51"/>
      <c r="BS399" s="51"/>
      <c r="BT399" s="51"/>
      <c r="BU399" s="51"/>
      <c r="BV399" s="51"/>
      <c r="BW399" s="51"/>
      <c r="BX399" s="51"/>
      <c r="BY399" s="51"/>
      <c r="BZ399" s="51"/>
      <c r="CA399" s="51"/>
      <c r="CB399" s="51"/>
      <c r="CC399" s="51"/>
      <c r="CD399" s="51"/>
      <c r="CE399" s="51"/>
      <c r="CF399" s="51"/>
      <c r="CG399" s="51"/>
      <c r="CH399" s="51"/>
      <c r="CI399" s="51"/>
      <c r="CJ399" s="51"/>
      <c r="CK399" s="51"/>
      <c r="CL399" s="51"/>
      <c r="CM399" s="51"/>
      <c r="CN399" s="51"/>
      <c r="CO399" s="51"/>
      <c r="CP399" s="51"/>
      <c r="CQ399" s="51"/>
      <c r="CR399" s="51"/>
      <c r="CS399" s="51"/>
      <c r="CT399" s="51"/>
      <c r="CU399" s="51"/>
      <c r="CV399" s="51"/>
      <c r="CW399" s="51"/>
      <c r="CX399" s="51"/>
      <c r="CY399" s="51"/>
      <c r="CZ399" s="51"/>
      <c r="DA399" s="51"/>
      <c r="DB399" s="51"/>
      <c r="DC399" s="51"/>
      <c r="DD399" s="51"/>
      <c r="DE399" s="51"/>
      <c r="DF399" s="51"/>
      <c r="DG399" s="51"/>
    </row>
    <row r="400">
      <c r="A400" s="5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  <c r="BR400" s="51"/>
      <c r="BS400" s="51"/>
      <c r="BT400" s="51"/>
      <c r="BU400" s="51"/>
      <c r="BV400" s="51"/>
      <c r="BW400" s="51"/>
      <c r="BX400" s="51"/>
      <c r="BY400" s="51"/>
      <c r="BZ400" s="51"/>
      <c r="CA400" s="51"/>
      <c r="CB400" s="51"/>
      <c r="CC400" s="51"/>
      <c r="CD400" s="51"/>
      <c r="CE400" s="51"/>
      <c r="CF400" s="51"/>
      <c r="CG400" s="51"/>
      <c r="CH400" s="51"/>
      <c r="CI400" s="51"/>
      <c r="CJ400" s="51"/>
      <c r="CK400" s="51"/>
      <c r="CL400" s="51"/>
      <c r="CM400" s="51"/>
      <c r="CN400" s="51"/>
      <c r="CO400" s="51"/>
      <c r="CP400" s="51"/>
      <c r="CQ400" s="51"/>
      <c r="CR400" s="51"/>
      <c r="CS400" s="51"/>
      <c r="CT400" s="51"/>
      <c r="CU400" s="51"/>
      <c r="CV400" s="51"/>
      <c r="CW400" s="51"/>
      <c r="CX400" s="51"/>
      <c r="CY400" s="51"/>
      <c r="CZ400" s="51"/>
      <c r="DA400" s="51"/>
      <c r="DB400" s="51"/>
      <c r="DC400" s="51"/>
      <c r="DD400" s="51"/>
      <c r="DE400" s="51"/>
      <c r="DF400" s="51"/>
      <c r="DG400" s="51"/>
    </row>
    <row r="401">
      <c r="A401" s="51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51"/>
      <c r="BS401" s="51"/>
      <c r="BT401" s="51"/>
      <c r="BU401" s="51"/>
      <c r="BV401" s="51"/>
      <c r="BW401" s="51"/>
      <c r="BX401" s="51"/>
      <c r="BY401" s="51"/>
      <c r="BZ401" s="51"/>
      <c r="CA401" s="51"/>
      <c r="CB401" s="51"/>
      <c r="CC401" s="51"/>
      <c r="CD401" s="51"/>
      <c r="CE401" s="51"/>
      <c r="CF401" s="51"/>
      <c r="CG401" s="51"/>
      <c r="CH401" s="51"/>
      <c r="CI401" s="51"/>
      <c r="CJ401" s="51"/>
      <c r="CK401" s="51"/>
      <c r="CL401" s="51"/>
      <c r="CM401" s="51"/>
      <c r="CN401" s="51"/>
      <c r="CO401" s="51"/>
      <c r="CP401" s="51"/>
      <c r="CQ401" s="51"/>
      <c r="CR401" s="51"/>
      <c r="CS401" s="51"/>
      <c r="CT401" s="51"/>
      <c r="CU401" s="51"/>
      <c r="CV401" s="51"/>
      <c r="CW401" s="51"/>
      <c r="CX401" s="51"/>
      <c r="CY401" s="51"/>
      <c r="CZ401" s="51"/>
      <c r="DA401" s="51"/>
      <c r="DB401" s="51"/>
      <c r="DC401" s="51"/>
      <c r="DD401" s="51"/>
      <c r="DE401" s="51"/>
      <c r="DF401" s="51"/>
      <c r="DG401" s="51"/>
    </row>
    <row r="402">
      <c r="A402" s="51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  <c r="BR402" s="51"/>
      <c r="BS402" s="51"/>
      <c r="BT402" s="51"/>
      <c r="BU402" s="51"/>
      <c r="BV402" s="51"/>
      <c r="BW402" s="51"/>
      <c r="BX402" s="51"/>
      <c r="BY402" s="51"/>
      <c r="BZ402" s="51"/>
      <c r="CA402" s="51"/>
      <c r="CB402" s="51"/>
      <c r="CC402" s="51"/>
      <c r="CD402" s="51"/>
      <c r="CE402" s="51"/>
      <c r="CF402" s="51"/>
      <c r="CG402" s="51"/>
      <c r="CH402" s="51"/>
      <c r="CI402" s="51"/>
      <c r="CJ402" s="51"/>
      <c r="CK402" s="51"/>
      <c r="CL402" s="51"/>
      <c r="CM402" s="51"/>
      <c r="CN402" s="51"/>
      <c r="CO402" s="51"/>
      <c r="CP402" s="51"/>
      <c r="CQ402" s="51"/>
      <c r="CR402" s="51"/>
      <c r="CS402" s="51"/>
      <c r="CT402" s="51"/>
      <c r="CU402" s="51"/>
      <c r="CV402" s="51"/>
      <c r="CW402" s="51"/>
      <c r="CX402" s="51"/>
      <c r="CY402" s="51"/>
      <c r="CZ402" s="51"/>
      <c r="DA402" s="51"/>
      <c r="DB402" s="51"/>
      <c r="DC402" s="51"/>
      <c r="DD402" s="51"/>
      <c r="DE402" s="51"/>
      <c r="DF402" s="51"/>
      <c r="DG402" s="51"/>
    </row>
    <row r="403">
      <c r="A403" s="5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  <c r="BR403" s="51"/>
      <c r="BS403" s="51"/>
      <c r="BT403" s="51"/>
      <c r="BU403" s="51"/>
      <c r="BV403" s="51"/>
      <c r="BW403" s="51"/>
      <c r="BX403" s="51"/>
      <c r="BY403" s="51"/>
      <c r="BZ403" s="51"/>
      <c r="CA403" s="51"/>
      <c r="CB403" s="51"/>
      <c r="CC403" s="51"/>
      <c r="CD403" s="51"/>
      <c r="CE403" s="51"/>
      <c r="CF403" s="51"/>
      <c r="CG403" s="51"/>
      <c r="CH403" s="51"/>
      <c r="CI403" s="51"/>
      <c r="CJ403" s="51"/>
      <c r="CK403" s="51"/>
      <c r="CL403" s="51"/>
      <c r="CM403" s="51"/>
      <c r="CN403" s="51"/>
      <c r="CO403" s="51"/>
      <c r="CP403" s="51"/>
      <c r="CQ403" s="51"/>
      <c r="CR403" s="51"/>
      <c r="CS403" s="51"/>
      <c r="CT403" s="51"/>
      <c r="CU403" s="51"/>
      <c r="CV403" s="51"/>
      <c r="CW403" s="51"/>
      <c r="CX403" s="51"/>
      <c r="CY403" s="51"/>
      <c r="CZ403" s="51"/>
      <c r="DA403" s="51"/>
      <c r="DB403" s="51"/>
      <c r="DC403" s="51"/>
      <c r="DD403" s="51"/>
      <c r="DE403" s="51"/>
      <c r="DF403" s="51"/>
      <c r="DG403" s="51"/>
    </row>
    <row r="404">
      <c r="A404" s="51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  <c r="BR404" s="51"/>
      <c r="BS404" s="51"/>
      <c r="BT404" s="51"/>
      <c r="BU404" s="51"/>
      <c r="BV404" s="51"/>
      <c r="BW404" s="51"/>
      <c r="BX404" s="51"/>
      <c r="BY404" s="51"/>
      <c r="BZ404" s="51"/>
      <c r="CA404" s="51"/>
      <c r="CB404" s="51"/>
      <c r="CC404" s="51"/>
      <c r="CD404" s="51"/>
      <c r="CE404" s="51"/>
      <c r="CF404" s="51"/>
      <c r="CG404" s="51"/>
      <c r="CH404" s="51"/>
      <c r="CI404" s="51"/>
      <c r="CJ404" s="51"/>
      <c r="CK404" s="51"/>
      <c r="CL404" s="51"/>
      <c r="CM404" s="51"/>
      <c r="CN404" s="51"/>
      <c r="CO404" s="51"/>
      <c r="CP404" s="51"/>
      <c r="CQ404" s="51"/>
      <c r="CR404" s="51"/>
      <c r="CS404" s="51"/>
      <c r="CT404" s="51"/>
      <c r="CU404" s="51"/>
      <c r="CV404" s="51"/>
      <c r="CW404" s="51"/>
      <c r="CX404" s="51"/>
      <c r="CY404" s="51"/>
      <c r="CZ404" s="51"/>
      <c r="DA404" s="51"/>
      <c r="DB404" s="51"/>
      <c r="DC404" s="51"/>
      <c r="DD404" s="51"/>
      <c r="DE404" s="51"/>
      <c r="DF404" s="51"/>
      <c r="DG404" s="51"/>
    </row>
    <row r="405">
      <c r="A405" s="51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  <c r="BR405" s="51"/>
      <c r="BS405" s="51"/>
      <c r="BT405" s="51"/>
      <c r="BU405" s="51"/>
      <c r="BV405" s="51"/>
      <c r="BW405" s="51"/>
      <c r="BX405" s="51"/>
      <c r="BY405" s="51"/>
      <c r="BZ405" s="51"/>
      <c r="CA405" s="51"/>
      <c r="CB405" s="51"/>
      <c r="CC405" s="51"/>
      <c r="CD405" s="51"/>
      <c r="CE405" s="51"/>
      <c r="CF405" s="51"/>
      <c r="CG405" s="51"/>
      <c r="CH405" s="51"/>
      <c r="CI405" s="51"/>
      <c r="CJ405" s="51"/>
      <c r="CK405" s="51"/>
      <c r="CL405" s="51"/>
      <c r="CM405" s="51"/>
      <c r="CN405" s="51"/>
      <c r="CO405" s="51"/>
      <c r="CP405" s="51"/>
      <c r="CQ405" s="51"/>
      <c r="CR405" s="51"/>
      <c r="CS405" s="51"/>
      <c r="CT405" s="51"/>
      <c r="CU405" s="51"/>
      <c r="CV405" s="51"/>
      <c r="CW405" s="51"/>
      <c r="CX405" s="51"/>
      <c r="CY405" s="51"/>
      <c r="CZ405" s="51"/>
      <c r="DA405" s="51"/>
      <c r="DB405" s="51"/>
      <c r="DC405" s="51"/>
      <c r="DD405" s="51"/>
      <c r="DE405" s="51"/>
      <c r="DF405" s="51"/>
      <c r="DG405" s="51"/>
    </row>
    <row r="406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  <c r="BR406" s="51"/>
      <c r="BS406" s="51"/>
      <c r="BT406" s="51"/>
      <c r="BU406" s="51"/>
      <c r="BV406" s="51"/>
      <c r="BW406" s="51"/>
      <c r="BX406" s="51"/>
      <c r="BY406" s="51"/>
      <c r="BZ406" s="51"/>
      <c r="CA406" s="51"/>
      <c r="CB406" s="51"/>
      <c r="CC406" s="51"/>
      <c r="CD406" s="51"/>
      <c r="CE406" s="51"/>
      <c r="CF406" s="51"/>
      <c r="CG406" s="51"/>
      <c r="CH406" s="51"/>
      <c r="CI406" s="51"/>
      <c r="CJ406" s="51"/>
      <c r="CK406" s="51"/>
      <c r="CL406" s="51"/>
      <c r="CM406" s="51"/>
      <c r="CN406" s="51"/>
      <c r="CO406" s="51"/>
      <c r="CP406" s="51"/>
      <c r="CQ406" s="51"/>
      <c r="CR406" s="51"/>
      <c r="CS406" s="51"/>
      <c r="CT406" s="51"/>
      <c r="CU406" s="51"/>
      <c r="CV406" s="51"/>
      <c r="CW406" s="51"/>
      <c r="CX406" s="51"/>
      <c r="CY406" s="51"/>
      <c r="CZ406" s="51"/>
      <c r="DA406" s="51"/>
      <c r="DB406" s="51"/>
      <c r="DC406" s="51"/>
      <c r="DD406" s="51"/>
      <c r="DE406" s="51"/>
      <c r="DF406" s="51"/>
      <c r="DG406" s="51"/>
    </row>
    <row r="407">
      <c r="A407" s="51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  <c r="BR407" s="51"/>
      <c r="BS407" s="51"/>
      <c r="BT407" s="51"/>
      <c r="BU407" s="51"/>
      <c r="BV407" s="51"/>
      <c r="BW407" s="51"/>
      <c r="BX407" s="51"/>
      <c r="BY407" s="51"/>
      <c r="BZ407" s="51"/>
      <c r="CA407" s="51"/>
      <c r="CB407" s="51"/>
      <c r="CC407" s="51"/>
      <c r="CD407" s="51"/>
      <c r="CE407" s="51"/>
      <c r="CF407" s="51"/>
      <c r="CG407" s="51"/>
      <c r="CH407" s="51"/>
      <c r="CI407" s="51"/>
      <c r="CJ407" s="51"/>
      <c r="CK407" s="51"/>
      <c r="CL407" s="51"/>
      <c r="CM407" s="51"/>
      <c r="CN407" s="51"/>
      <c r="CO407" s="51"/>
      <c r="CP407" s="51"/>
      <c r="CQ407" s="51"/>
      <c r="CR407" s="51"/>
      <c r="CS407" s="51"/>
      <c r="CT407" s="51"/>
      <c r="CU407" s="51"/>
      <c r="CV407" s="51"/>
      <c r="CW407" s="51"/>
      <c r="CX407" s="51"/>
      <c r="CY407" s="51"/>
      <c r="CZ407" s="51"/>
      <c r="DA407" s="51"/>
      <c r="DB407" s="51"/>
      <c r="DC407" s="51"/>
      <c r="DD407" s="51"/>
      <c r="DE407" s="51"/>
      <c r="DF407" s="51"/>
      <c r="DG407" s="51"/>
    </row>
    <row r="408">
      <c r="A408" s="51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  <c r="BR408" s="51"/>
      <c r="BS408" s="51"/>
      <c r="BT408" s="51"/>
      <c r="BU408" s="51"/>
      <c r="BV408" s="51"/>
      <c r="BW408" s="51"/>
      <c r="BX408" s="51"/>
      <c r="BY408" s="51"/>
      <c r="BZ408" s="51"/>
      <c r="CA408" s="51"/>
      <c r="CB408" s="51"/>
      <c r="CC408" s="51"/>
      <c r="CD408" s="51"/>
      <c r="CE408" s="51"/>
      <c r="CF408" s="51"/>
      <c r="CG408" s="51"/>
      <c r="CH408" s="51"/>
      <c r="CI408" s="51"/>
      <c r="CJ408" s="51"/>
      <c r="CK408" s="51"/>
      <c r="CL408" s="51"/>
      <c r="CM408" s="51"/>
      <c r="CN408" s="51"/>
      <c r="CO408" s="51"/>
      <c r="CP408" s="51"/>
      <c r="CQ408" s="51"/>
      <c r="CR408" s="51"/>
      <c r="CS408" s="51"/>
      <c r="CT408" s="51"/>
      <c r="CU408" s="51"/>
      <c r="CV408" s="51"/>
      <c r="CW408" s="51"/>
      <c r="CX408" s="51"/>
      <c r="CY408" s="51"/>
      <c r="CZ408" s="51"/>
      <c r="DA408" s="51"/>
      <c r="DB408" s="51"/>
      <c r="DC408" s="51"/>
      <c r="DD408" s="51"/>
      <c r="DE408" s="51"/>
      <c r="DF408" s="51"/>
      <c r="DG408" s="51"/>
    </row>
    <row r="409">
      <c r="A409" s="5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  <c r="BR409" s="51"/>
      <c r="BS409" s="51"/>
      <c r="BT409" s="51"/>
      <c r="BU409" s="51"/>
      <c r="BV409" s="51"/>
      <c r="BW409" s="51"/>
      <c r="BX409" s="51"/>
      <c r="BY409" s="51"/>
      <c r="BZ409" s="51"/>
      <c r="CA409" s="51"/>
      <c r="CB409" s="51"/>
      <c r="CC409" s="51"/>
      <c r="CD409" s="51"/>
      <c r="CE409" s="51"/>
      <c r="CF409" s="51"/>
      <c r="CG409" s="51"/>
      <c r="CH409" s="51"/>
      <c r="CI409" s="51"/>
      <c r="CJ409" s="51"/>
      <c r="CK409" s="51"/>
      <c r="CL409" s="51"/>
      <c r="CM409" s="51"/>
      <c r="CN409" s="51"/>
      <c r="CO409" s="51"/>
      <c r="CP409" s="51"/>
      <c r="CQ409" s="51"/>
      <c r="CR409" s="51"/>
      <c r="CS409" s="51"/>
      <c r="CT409" s="51"/>
      <c r="CU409" s="51"/>
      <c r="CV409" s="51"/>
      <c r="CW409" s="51"/>
      <c r="CX409" s="51"/>
      <c r="CY409" s="51"/>
      <c r="CZ409" s="51"/>
      <c r="DA409" s="51"/>
      <c r="DB409" s="51"/>
      <c r="DC409" s="51"/>
      <c r="DD409" s="51"/>
      <c r="DE409" s="51"/>
      <c r="DF409" s="51"/>
      <c r="DG409" s="51"/>
    </row>
    <row r="410">
      <c r="A410" s="51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  <c r="BR410" s="51"/>
      <c r="BS410" s="51"/>
      <c r="BT410" s="51"/>
      <c r="BU410" s="51"/>
      <c r="BV410" s="51"/>
      <c r="BW410" s="51"/>
      <c r="BX410" s="51"/>
      <c r="BY410" s="51"/>
      <c r="BZ410" s="51"/>
      <c r="CA410" s="51"/>
      <c r="CB410" s="51"/>
      <c r="CC410" s="51"/>
      <c r="CD410" s="51"/>
      <c r="CE410" s="51"/>
      <c r="CF410" s="51"/>
      <c r="CG410" s="51"/>
      <c r="CH410" s="51"/>
      <c r="CI410" s="51"/>
      <c r="CJ410" s="51"/>
      <c r="CK410" s="51"/>
      <c r="CL410" s="51"/>
      <c r="CM410" s="51"/>
      <c r="CN410" s="51"/>
      <c r="CO410" s="51"/>
      <c r="CP410" s="51"/>
      <c r="CQ410" s="51"/>
      <c r="CR410" s="51"/>
      <c r="CS410" s="51"/>
      <c r="CT410" s="51"/>
      <c r="CU410" s="51"/>
      <c r="CV410" s="51"/>
      <c r="CW410" s="51"/>
      <c r="CX410" s="51"/>
      <c r="CY410" s="51"/>
      <c r="CZ410" s="51"/>
      <c r="DA410" s="51"/>
      <c r="DB410" s="51"/>
      <c r="DC410" s="51"/>
      <c r="DD410" s="51"/>
      <c r="DE410" s="51"/>
      <c r="DF410" s="51"/>
      <c r="DG410" s="51"/>
    </row>
    <row r="411">
      <c r="A411" s="51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  <c r="BR411" s="51"/>
      <c r="BS411" s="51"/>
      <c r="BT411" s="51"/>
      <c r="BU411" s="51"/>
      <c r="BV411" s="51"/>
      <c r="BW411" s="51"/>
      <c r="BX411" s="51"/>
      <c r="BY411" s="51"/>
      <c r="BZ411" s="51"/>
      <c r="CA411" s="51"/>
      <c r="CB411" s="51"/>
      <c r="CC411" s="51"/>
      <c r="CD411" s="51"/>
      <c r="CE411" s="51"/>
      <c r="CF411" s="51"/>
      <c r="CG411" s="51"/>
      <c r="CH411" s="51"/>
      <c r="CI411" s="51"/>
      <c r="CJ411" s="51"/>
      <c r="CK411" s="51"/>
      <c r="CL411" s="51"/>
      <c r="CM411" s="51"/>
      <c r="CN411" s="51"/>
      <c r="CO411" s="51"/>
      <c r="CP411" s="51"/>
      <c r="CQ411" s="51"/>
      <c r="CR411" s="51"/>
      <c r="CS411" s="51"/>
      <c r="CT411" s="51"/>
      <c r="CU411" s="51"/>
      <c r="CV411" s="51"/>
      <c r="CW411" s="51"/>
      <c r="CX411" s="51"/>
      <c r="CY411" s="51"/>
      <c r="CZ411" s="51"/>
      <c r="DA411" s="51"/>
      <c r="DB411" s="51"/>
      <c r="DC411" s="51"/>
      <c r="DD411" s="51"/>
      <c r="DE411" s="51"/>
      <c r="DF411" s="51"/>
      <c r="DG411" s="51"/>
    </row>
    <row r="412">
      <c r="A412" s="5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51"/>
      <c r="BS412" s="51"/>
      <c r="BT412" s="51"/>
      <c r="BU412" s="51"/>
      <c r="BV412" s="51"/>
      <c r="BW412" s="51"/>
      <c r="BX412" s="51"/>
      <c r="BY412" s="51"/>
      <c r="BZ412" s="51"/>
      <c r="CA412" s="51"/>
      <c r="CB412" s="51"/>
      <c r="CC412" s="51"/>
      <c r="CD412" s="51"/>
      <c r="CE412" s="51"/>
      <c r="CF412" s="51"/>
      <c r="CG412" s="51"/>
      <c r="CH412" s="51"/>
      <c r="CI412" s="51"/>
      <c r="CJ412" s="51"/>
      <c r="CK412" s="51"/>
      <c r="CL412" s="51"/>
      <c r="CM412" s="51"/>
      <c r="CN412" s="51"/>
      <c r="CO412" s="51"/>
      <c r="CP412" s="51"/>
      <c r="CQ412" s="51"/>
      <c r="CR412" s="51"/>
      <c r="CS412" s="51"/>
      <c r="CT412" s="51"/>
      <c r="CU412" s="51"/>
      <c r="CV412" s="51"/>
      <c r="CW412" s="51"/>
      <c r="CX412" s="51"/>
      <c r="CY412" s="51"/>
      <c r="CZ412" s="51"/>
      <c r="DA412" s="51"/>
      <c r="DB412" s="51"/>
      <c r="DC412" s="51"/>
      <c r="DD412" s="51"/>
      <c r="DE412" s="51"/>
      <c r="DF412" s="51"/>
      <c r="DG412" s="51"/>
    </row>
    <row r="413">
      <c r="A413" s="51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51"/>
      <c r="BS413" s="51"/>
      <c r="BT413" s="51"/>
      <c r="BU413" s="51"/>
      <c r="BV413" s="51"/>
      <c r="BW413" s="51"/>
      <c r="BX413" s="51"/>
      <c r="BY413" s="51"/>
      <c r="BZ413" s="51"/>
      <c r="CA413" s="51"/>
      <c r="CB413" s="51"/>
      <c r="CC413" s="51"/>
      <c r="CD413" s="51"/>
      <c r="CE413" s="51"/>
      <c r="CF413" s="51"/>
      <c r="CG413" s="51"/>
      <c r="CH413" s="51"/>
      <c r="CI413" s="51"/>
      <c r="CJ413" s="51"/>
      <c r="CK413" s="51"/>
      <c r="CL413" s="51"/>
      <c r="CM413" s="51"/>
      <c r="CN413" s="51"/>
      <c r="CO413" s="51"/>
      <c r="CP413" s="51"/>
      <c r="CQ413" s="51"/>
      <c r="CR413" s="51"/>
      <c r="CS413" s="51"/>
      <c r="CT413" s="51"/>
      <c r="CU413" s="51"/>
      <c r="CV413" s="51"/>
      <c r="CW413" s="51"/>
      <c r="CX413" s="51"/>
      <c r="CY413" s="51"/>
      <c r="CZ413" s="51"/>
      <c r="DA413" s="51"/>
      <c r="DB413" s="51"/>
      <c r="DC413" s="51"/>
      <c r="DD413" s="51"/>
      <c r="DE413" s="51"/>
      <c r="DF413" s="51"/>
      <c r="DG413" s="51"/>
    </row>
    <row r="414">
      <c r="A414" s="51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51"/>
      <c r="BS414" s="51"/>
      <c r="BT414" s="51"/>
      <c r="BU414" s="51"/>
      <c r="BV414" s="51"/>
      <c r="BW414" s="51"/>
      <c r="BX414" s="51"/>
      <c r="BY414" s="51"/>
      <c r="BZ414" s="51"/>
      <c r="CA414" s="51"/>
      <c r="CB414" s="51"/>
      <c r="CC414" s="51"/>
      <c r="CD414" s="51"/>
      <c r="CE414" s="51"/>
      <c r="CF414" s="51"/>
      <c r="CG414" s="51"/>
      <c r="CH414" s="51"/>
      <c r="CI414" s="51"/>
      <c r="CJ414" s="51"/>
      <c r="CK414" s="51"/>
      <c r="CL414" s="51"/>
      <c r="CM414" s="51"/>
      <c r="CN414" s="51"/>
      <c r="CO414" s="51"/>
      <c r="CP414" s="51"/>
      <c r="CQ414" s="51"/>
      <c r="CR414" s="51"/>
      <c r="CS414" s="51"/>
      <c r="CT414" s="51"/>
      <c r="CU414" s="51"/>
      <c r="CV414" s="51"/>
      <c r="CW414" s="51"/>
      <c r="CX414" s="51"/>
      <c r="CY414" s="51"/>
      <c r="CZ414" s="51"/>
      <c r="DA414" s="51"/>
      <c r="DB414" s="51"/>
      <c r="DC414" s="51"/>
      <c r="DD414" s="51"/>
      <c r="DE414" s="51"/>
      <c r="DF414" s="51"/>
      <c r="DG414" s="51"/>
    </row>
    <row r="415">
      <c r="A415" s="5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51"/>
      <c r="BS415" s="51"/>
      <c r="BT415" s="51"/>
      <c r="BU415" s="51"/>
      <c r="BV415" s="51"/>
      <c r="BW415" s="51"/>
      <c r="BX415" s="51"/>
      <c r="BY415" s="51"/>
      <c r="BZ415" s="51"/>
      <c r="CA415" s="51"/>
      <c r="CB415" s="51"/>
      <c r="CC415" s="51"/>
      <c r="CD415" s="51"/>
      <c r="CE415" s="51"/>
      <c r="CF415" s="51"/>
      <c r="CG415" s="51"/>
      <c r="CH415" s="51"/>
      <c r="CI415" s="51"/>
      <c r="CJ415" s="51"/>
      <c r="CK415" s="51"/>
      <c r="CL415" s="51"/>
      <c r="CM415" s="51"/>
      <c r="CN415" s="51"/>
      <c r="CO415" s="51"/>
      <c r="CP415" s="51"/>
      <c r="CQ415" s="51"/>
      <c r="CR415" s="51"/>
      <c r="CS415" s="51"/>
      <c r="CT415" s="51"/>
      <c r="CU415" s="51"/>
      <c r="CV415" s="51"/>
      <c r="CW415" s="51"/>
      <c r="CX415" s="51"/>
      <c r="CY415" s="51"/>
      <c r="CZ415" s="51"/>
      <c r="DA415" s="51"/>
      <c r="DB415" s="51"/>
      <c r="DC415" s="51"/>
      <c r="DD415" s="51"/>
      <c r="DE415" s="51"/>
      <c r="DF415" s="51"/>
      <c r="DG415" s="51"/>
    </row>
    <row r="416">
      <c r="A416" s="51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51"/>
      <c r="BS416" s="51"/>
      <c r="BT416" s="51"/>
      <c r="BU416" s="51"/>
      <c r="BV416" s="51"/>
      <c r="BW416" s="51"/>
      <c r="BX416" s="51"/>
      <c r="BY416" s="51"/>
      <c r="BZ416" s="51"/>
      <c r="CA416" s="51"/>
      <c r="CB416" s="51"/>
      <c r="CC416" s="51"/>
      <c r="CD416" s="51"/>
      <c r="CE416" s="51"/>
      <c r="CF416" s="51"/>
      <c r="CG416" s="51"/>
      <c r="CH416" s="51"/>
      <c r="CI416" s="51"/>
      <c r="CJ416" s="51"/>
      <c r="CK416" s="51"/>
      <c r="CL416" s="51"/>
      <c r="CM416" s="51"/>
      <c r="CN416" s="51"/>
      <c r="CO416" s="51"/>
      <c r="CP416" s="51"/>
      <c r="CQ416" s="51"/>
      <c r="CR416" s="51"/>
      <c r="CS416" s="51"/>
      <c r="CT416" s="51"/>
      <c r="CU416" s="51"/>
      <c r="CV416" s="51"/>
      <c r="CW416" s="51"/>
      <c r="CX416" s="51"/>
      <c r="CY416" s="51"/>
      <c r="CZ416" s="51"/>
      <c r="DA416" s="51"/>
      <c r="DB416" s="51"/>
      <c r="DC416" s="51"/>
      <c r="DD416" s="51"/>
      <c r="DE416" s="51"/>
      <c r="DF416" s="51"/>
      <c r="DG416" s="51"/>
    </row>
    <row r="417">
      <c r="A417" s="51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51"/>
      <c r="BS417" s="51"/>
      <c r="BT417" s="51"/>
      <c r="BU417" s="51"/>
      <c r="BV417" s="51"/>
      <c r="BW417" s="51"/>
      <c r="BX417" s="51"/>
      <c r="BY417" s="51"/>
      <c r="BZ417" s="51"/>
      <c r="CA417" s="51"/>
      <c r="CB417" s="51"/>
      <c r="CC417" s="51"/>
      <c r="CD417" s="51"/>
      <c r="CE417" s="51"/>
      <c r="CF417" s="51"/>
      <c r="CG417" s="51"/>
      <c r="CH417" s="51"/>
      <c r="CI417" s="51"/>
      <c r="CJ417" s="51"/>
      <c r="CK417" s="51"/>
      <c r="CL417" s="51"/>
      <c r="CM417" s="51"/>
      <c r="CN417" s="51"/>
      <c r="CO417" s="51"/>
      <c r="CP417" s="51"/>
      <c r="CQ417" s="51"/>
      <c r="CR417" s="51"/>
      <c r="CS417" s="51"/>
      <c r="CT417" s="51"/>
      <c r="CU417" s="51"/>
      <c r="CV417" s="51"/>
      <c r="CW417" s="51"/>
      <c r="CX417" s="51"/>
      <c r="CY417" s="51"/>
      <c r="CZ417" s="51"/>
      <c r="DA417" s="51"/>
      <c r="DB417" s="51"/>
      <c r="DC417" s="51"/>
      <c r="DD417" s="51"/>
      <c r="DE417" s="51"/>
      <c r="DF417" s="51"/>
      <c r="DG417" s="51"/>
    </row>
    <row r="418">
      <c r="A418" s="5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  <c r="BT418" s="51"/>
      <c r="BU418" s="51"/>
      <c r="BV418" s="51"/>
      <c r="BW418" s="51"/>
      <c r="BX418" s="51"/>
      <c r="BY418" s="51"/>
      <c r="BZ418" s="51"/>
      <c r="CA418" s="51"/>
      <c r="CB418" s="51"/>
      <c r="CC418" s="51"/>
      <c r="CD418" s="51"/>
      <c r="CE418" s="51"/>
      <c r="CF418" s="51"/>
      <c r="CG418" s="51"/>
      <c r="CH418" s="51"/>
      <c r="CI418" s="51"/>
      <c r="CJ418" s="51"/>
      <c r="CK418" s="51"/>
      <c r="CL418" s="51"/>
      <c r="CM418" s="51"/>
      <c r="CN418" s="51"/>
      <c r="CO418" s="51"/>
      <c r="CP418" s="51"/>
      <c r="CQ418" s="51"/>
      <c r="CR418" s="51"/>
      <c r="CS418" s="51"/>
      <c r="CT418" s="51"/>
      <c r="CU418" s="51"/>
      <c r="CV418" s="51"/>
      <c r="CW418" s="51"/>
      <c r="CX418" s="51"/>
      <c r="CY418" s="51"/>
      <c r="CZ418" s="51"/>
      <c r="DA418" s="51"/>
      <c r="DB418" s="51"/>
      <c r="DC418" s="51"/>
      <c r="DD418" s="51"/>
      <c r="DE418" s="51"/>
      <c r="DF418" s="51"/>
      <c r="DG418" s="51"/>
    </row>
    <row r="419">
      <c r="A419" s="51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  <c r="BT419" s="51"/>
      <c r="BU419" s="51"/>
      <c r="BV419" s="51"/>
      <c r="BW419" s="51"/>
      <c r="BX419" s="51"/>
      <c r="BY419" s="51"/>
      <c r="BZ419" s="51"/>
      <c r="CA419" s="51"/>
      <c r="CB419" s="51"/>
      <c r="CC419" s="51"/>
      <c r="CD419" s="51"/>
      <c r="CE419" s="51"/>
      <c r="CF419" s="51"/>
      <c r="CG419" s="51"/>
      <c r="CH419" s="51"/>
      <c r="CI419" s="51"/>
      <c r="CJ419" s="51"/>
      <c r="CK419" s="51"/>
      <c r="CL419" s="51"/>
      <c r="CM419" s="51"/>
      <c r="CN419" s="51"/>
      <c r="CO419" s="51"/>
      <c r="CP419" s="51"/>
      <c r="CQ419" s="51"/>
      <c r="CR419" s="51"/>
      <c r="CS419" s="51"/>
      <c r="CT419" s="51"/>
      <c r="CU419" s="51"/>
      <c r="CV419" s="51"/>
      <c r="CW419" s="51"/>
      <c r="CX419" s="51"/>
      <c r="CY419" s="51"/>
      <c r="CZ419" s="51"/>
      <c r="DA419" s="51"/>
      <c r="DB419" s="51"/>
      <c r="DC419" s="51"/>
      <c r="DD419" s="51"/>
      <c r="DE419" s="51"/>
      <c r="DF419" s="51"/>
      <c r="DG419" s="51"/>
    </row>
    <row r="420">
      <c r="A420" s="51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  <c r="BT420" s="51"/>
      <c r="BU420" s="51"/>
      <c r="BV420" s="51"/>
      <c r="BW420" s="51"/>
      <c r="BX420" s="51"/>
      <c r="BY420" s="51"/>
      <c r="BZ420" s="51"/>
      <c r="CA420" s="51"/>
      <c r="CB420" s="51"/>
      <c r="CC420" s="51"/>
      <c r="CD420" s="51"/>
      <c r="CE420" s="51"/>
      <c r="CF420" s="51"/>
      <c r="CG420" s="51"/>
      <c r="CH420" s="51"/>
      <c r="CI420" s="51"/>
      <c r="CJ420" s="51"/>
      <c r="CK420" s="51"/>
      <c r="CL420" s="51"/>
      <c r="CM420" s="51"/>
      <c r="CN420" s="51"/>
      <c r="CO420" s="51"/>
      <c r="CP420" s="51"/>
      <c r="CQ420" s="51"/>
      <c r="CR420" s="51"/>
      <c r="CS420" s="51"/>
      <c r="CT420" s="51"/>
      <c r="CU420" s="51"/>
      <c r="CV420" s="51"/>
      <c r="CW420" s="51"/>
      <c r="CX420" s="51"/>
      <c r="CY420" s="51"/>
      <c r="CZ420" s="51"/>
      <c r="DA420" s="51"/>
      <c r="DB420" s="51"/>
      <c r="DC420" s="51"/>
      <c r="DD420" s="51"/>
      <c r="DE420" s="51"/>
      <c r="DF420" s="51"/>
      <c r="DG420" s="51"/>
    </row>
    <row r="421">
      <c r="A421" s="5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  <c r="BT421" s="51"/>
      <c r="BU421" s="51"/>
      <c r="BV421" s="51"/>
      <c r="BW421" s="51"/>
      <c r="BX421" s="51"/>
      <c r="BY421" s="51"/>
      <c r="BZ421" s="51"/>
      <c r="CA421" s="51"/>
      <c r="CB421" s="51"/>
      <c r="CC421" s="51"/>
      <c r="CD421" s="51"/>
      <c r="CE421" s="51"/>
      <c r="CF421" s="51"/>
      <c r="CG421" s="51"/>
      <c r="CH421" s="51"/>
      <c r="CI421" s="51"/>
      <c r="CJ421" s="51"/>
      <c r="CK421" s="51"/>
      <c r="CL421" s="51"/>
      <c r="CM421" s="51"/>
      <c r="CN421" s="51"/>
      <c r="CO421" s="51"/>
      <c r="CP421" s="51"/>
      <c r="CQ421" s="51"/>
      <c r="CR421" s="51"/>
      <c r="CS421" s="51"/>
      <c r="CT421" s="51"/>
      <c r="CU421" s="51"/>
      <c r="CV421" s="51"/>
      <c r="CW421" s="51"/>
      <c r="CX421" s="51"/>
      <c r="CY421" s="51"/>
      <c r="CZ421" s="51"/>
      <c r="DA421" s="51"/>
      <c r="DB421" s="51"/>
      <c r="DC421" s="51"/>
      <c r="DD421" s="51"/>
      <c r="DE421" s="51"/>
      <c r="DF421" s="51"/>
      <c r="DG421" s="51"/>
    </row>
    <row r="422">
      <c r="A422" s="51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  <c r="BT422" s="51"/>
      <c r="BU422" s="51"/>
      <c r="BV422" s="51"/>
      <c r="BW422" s="51"/>
      <c r="BX422" s="51"/>
      <c r="BY422" s="51"/>
      <c r="BZ422" s="51"/>
      <c r="CA422" s="51"/>
      <c r="CB422" s="51"/>
      <c r="CC422" s="51"/>
      <c r="CD422" s="51"/>
      <c r="CE422" s="51"/>
      <c r="CF422" s="51"/>
      <c r="CG422" s="51"/>
      <c r="CH422" s="51"/>
      <c r="CI422" s="51"/>
      <c r="CJ422" s="51"/>
      <c r="CK422" s="51"/>
      <c r="CL422" s="51"/>
      <c r="CM422" s="51"/>
      <c r="CN422" s="51"/>
      <c r="CO422" s="51"/>
      <c r="CP422" s="51"/>
      <c r="CQ422" s="51"/>
      <c r="CR422" s="51"/>
      <c r="CS422" s="51"/>
      <c r="CT422" s="51"/>
      <c r="CU422" s="51"/>
      <c r="CV422" s="51"/>
      <c r="CW422" s="51"/>
      <c r="CX422" s="51"/>
      <c r="CY422" s="51"/>
      <c r="CZ422" s="51"/>
      <c r="DA422" s="51"/>
      <c r="DB422" s="51"/>
      <c r="DC422" s="51"/>
      <c r="DD422" s="51"/>
      <c r="DE422" s="51"/>
      <c r="DF422" s="51"/>
      <c r="DG422" s="51"/>
    </row>
    <row r="423">
      <c r="A423" s="51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  <c r="BT423" s="51"/>
      <c r="BU423" s="51"/>
      <c r="BV423" s="51"/>
      <c r="BW423" s="51"/>
      <c r="BX423" s="51"/>
      <c r="BY423" s="51"/>
      <c r="BZ423" s="51"/>
      <c r="CA423" s="51"/>
      <c r="CB423" s="51"/>
      <c r="CC423" s="51"/>
      <c r="CD423" s="51"/>
      <c r="CE423" s="51"/>
      <c r="CF423" s="51"/>
      <c r="CG423" s="51"/>
      <c r="CH423" s="51"/>
      <c r="CI423" s="51"/>
      <c r="CJ423" s="51"/>
      <c r="CK423" s="51"/>
      <c r="CL423" s="51"/>
      <c r="CM423" s="51"/>
      <c r="CN423" s="51"/>
      <c r="CO423" s="51"/>
      <c r="CP423" s="51"/>
      <c r="CQ423" s="51"/>
      <c r="CR423" s="51"/>
      <c r="CS423" s="51"/>
      <c r="CT423" s="51"/>
      <c r="CU423" s="51"/>
      <c r="CV423" s="51"/>
      <c r="CW423" s="51"/>
      <c r="CX423" s="51"/>
      <c r="CY423" s="51"/>
      <c r="CZ423" s="51"/>
      <c r="DA423" s="51"/>
      <c r="DB423" s="51"/>
      <c r="DC423" s="51"/>
      <c r="DD423" s="51"/>
      <c r="DE423" s="51"/>
      <c r="DF423" s="51"/>
      <c r="DG423" s="51"/>
    </row>
    <row r="424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  <c r="BR424" s="51"/>
      <c r="BS424" s="51"/>
      <c r="BT424" s="51"/>
      <c r="BU424" s="51"/>
      <c r="BV424" s="51"/>
      <c r="BW424" s="51"/>
      <c r="BX424" s="51"/>
      <c r="BY424" s="51"/>
      <c r="BZ424" s="51"/>
      <c r="CA424" s="51"/>
      <c r="CB424" s="51"/>
      <c r="CC424" s="51"/>
      <c r="CD424" s="51"/>
      <c r="CE424" s="51"/>
      <c r="CF424" s="51"/>
      <c r="CG424" s="51"/>
      <c r="CH424" s="51"/>
      <c r="CI424" s="51"/>
      <c r="CJ424" s="51"/>
      <c r="CK424" s="51"/>
      <c r="CL424" s="51"/>
      <c r="CM424" s="51"/>
      <c r="CN424" s="51"/>
      <c r="CO424" s="51"/>
      <c r="CP424" s="51"/>
      <c r="CQ424" s="51"/>
      <c r="CR424" s="51"/>
      <c r="CS424" s="51"/>
      <c r="CT424" s="51"/>
      <c r="CU424" s="51"/>
      <c r="CV424" s="51"/>
      <c r="CW424" s="51"/>
      <c r="CX424" s="51"/>
      <c r="CY424" s="51"/>
      <c r="CZ424" s="51"/>
      <c r="DA424" s="51"/>
      <c r="DB424" s="51"/>
      <c r="DC424" s="51"/>
      <c r="DD424" s="51"/>
      <c r="DE424" s="51"/>
      <c r="DF424" s="51"/>
      <c r="DG424" s="51"/>
    </row>
    <row r="425">
      <c r="A425" s="51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  <c r="BR425" s="51"/>
      <c r="BS425" s="51"/>
      <c r="BT425" s="51"/>
      <c r="BU425" s="51"/>
      <c r="BV425" s="51"/>
      <c r="BW425" s="51"/>
      <c r="BX425" s="51"/>
      <c r="BY425" s="51"/>
      <c r="BZ425" s="51"/>
      <c r="CA425" s="51"/>
      <c r="CB425" s="51"/>
      <c r="CC425" s="51"/>
      <c r="CD425" s="51"/>
      <c r="CE425" s="51"/>
      <c r="CF425" s="51"/>
      <c r="CG425" s="51"/>
      <c r="CH425" s="51"/>
      <c r="CI425" s="51"/>
      <c r="CJ425" s="51"/>
      <c r="CK425" s="51"/>
      <c r="CL425" s="51"/>
      <c r="CM425" s="51"/>
      <c r="CN425" s="51"/>
      <c r="CO425" s="51"/>
      <c r="CP425" s="51"/>
      <c r="CQ425" s="51"/>
      <c r="CR425" s="51"/>
      <c r="CS425" s="51"/>
      <c r="CT425" s="51"/>
      <c r="CU425" s="51"/>
      <c r="CV425" s="51"/>
      <c r="CW425" s="51"/>
      <c r="CX425" s="51"/>
      <c r="CY425" s="51"/>
      <c r="CZ425" s="51"/>
      <c r="DA425" s="51"/>
      <c r="DB425" s="51"/>
      <c r="DC425" s="51"/>
      <c r="DD425" s="51"/>
      <c r="DE425" s="51"/>
      <c r="DF425" s="51"/>
      <c r="DG425" s="51"/>
    </row>
    <row r="426">
      <c r="A426" s="51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51"/>
      <c r="BS426" s="51"/>
      <c r="BT426" s="51"/>
      <c r="BU426" s="51"/>
      <c r="BV426" s="51"/>
      <c r="BW426" s="51"/>
      <c r="BX426" s="51"/>
      <c r="BY426" s="51"/>
      <c r="BZ426" s="51"/>
      <c r="CA426" s="51"/>
      <c r="CB426" s="51"/>
      <c r="CC426" s="51"/>
      <c r="CD426" s="51"/>
      <c r="CE426" s="51"/>
      <c r="CF426" s="51"/>
      <c r="CG426" s="51"/>
      <c r="CH426" s="51"/>
      <c r="CI426" s="51"/>
      <c r="CJ426" s="51"/>
      <c r="CK426" s="51"/>
      <c r="CL426" s="51"/>
      <c r="CM426" s="51"/>
      <c r="CN426" s="51"/>
      <c r="CO426" s="51"/>
      <c r="CP426" s="51"/>
      <c r="CQ426" s="51"/>
      <c r="CR426" s="51"/>
      <c r="CS426" s="51"/>
      <c r="CT426" s="51"/>
      <c r="CU426" s="51"/>
      <c r="CV426" s="51"/>
      <c r="CW426" s="51"/>
      <c r="CX426" s="51"/>
      <c r="CY426" s="51"/>
      <c r="CZ426" s="51"/>
      <c r="DA426" s="51"/>
      <c r="DB426" s="51"/>
      <c r="DC426" s="51"/>
      <c r="DD426" s="51"/>
      <c r="DE426" s="51"/>
      <c r="DF426" s="51"/>
      <c r="DG426" s="51"/>
    </row>
    <row r="427">
      <c r="A427" s="5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51"/>
      <c r="BS427" s="51"/>
      <c r="BT427" s="51"/>
      <c r="BU427" s="51"/>
      <c r="BV427" s="51"/>
      <c r="BW427" s="51"/>
      <c r="BX427" s="51"/>
      <c r="BY427" s="51"/>
      <c r="BZ427" s="51"/>
      <c r="CA427" s="51"/>
      <c r="CB427" s="51"/>
      <c r="CC427" s="51"/>
      <c r="CD427" s="51"/>
      <c r="CE427" s="51"/>
      <c r="CF427" s="51"/>
      <c r="CG427" s="51"/>
      <c r="CH427" s="51"/>
      <c r="CI427" s="51"/>
      <c r="CJ427" s="51"/>
      <c r="CK427" s="51"/>
      <c r="CL427" s="51"/>
      <c r="CM427" s="51"/>
      <c r="CN427" s="51"/>
      <c r="CO427" s="51"/>
      <c r="CP427" s="51"/>
      <c r="CQ427" s="51"/>
      <c r="CR427" s="51"/>
      <c r="CS427" s="51"/>
      <c r="CT427" s="51"/>
      <c r="CU427" s="51"/>
      <c r="CV427" s="51"/>
      <c r="CW427" s="51"/>
      <c r="CX427" s="51"/>
      <c r="CY427" s="51"/>
      <c r="CZ427" s="51"/>
      <c r="DA427" s="51"/>
      <c r="DB427" s="51"/>
      <c r="DC427" s="51"/>
      <c r="DD427" s="51"/>
      <c r="DE427" s="51"/>
      <c r="DF427" s="51"/>
      <c r="DG427" s="51"/>
    </row>
    <row r="428">
      <c r="A428" s="51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  <c r="CC428" s="51"/>
      <c r="CD428" s="51"/>
      <c r="CE428" s="51"/>
      <c r="CF428" s="51"/>
      <c r="CG428" s="51"/>
      <c r="CH428" s="51"/>
      <c r="CI428" s="51"/>
      <c r="CJ428" s="51"/>
      <c r="CK428" s="51"/>
      <c r="CL428" s="51"/>
      <c r="CM428" s="51"/>
      <c r="CN428" s="51"/>
      <c r="CO428" s="51"/>
      <c r="CP428" s="51"/>
      <c r="CQ428" s="51"/>
      <c r="CR428" s="51"/>
      <c r="CS428" s="51"/>
      <c r="CT428" s="51"/>
      <c r="CU428" s="51"/>
      <c r="CV428" s="51"/>
      <c r="CW428" s="51"/>
      <c r="CX428" s="51"/>
      <c r="CY428" s="51"/>
      <c r="CZ428" s="51"/>
      <c r="DA428" s="51"/>
      <c r="DB428" s="51"/>
      <c r="DC428" s="51"/>
      <c r="DD428" s="51"/>
      <c r="DE428" s="51"/>
      <c r="DF428" s="51"/>
      <c r="DG428" s="51"/>
    </row>
    <row r="429">
      <c r="A429" s="51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  <c r="CC429" s="51"/>
      <c r="CD429" s="51"/>
      <c r="CE429" s="51"/>
      <c r="CF429" s="51"/>
      <c r="CG429" s="51"/>
      <c r="CH429" s="51"/>
      <c r="CI429" s="51"/>
      <c r="CJ429" s="51"/>
      <c r="CK429" s="51"/>
      <c r="CL429" s="51"/>
      <c r="CM429" s="51"/>
      <c r="CN429" s="51"/>
      <c r="CO429" s="51"/>
      <c r="CP429" s="51"/>
      <c r="CQ429" s="51"/>
      <c r="CR429" s="51"/>
      <c r="CS429" s="51"/>
      <c r="CT429" s="51"/>
      <c r="CU429" s="51"/>
      <c r="CV429" s="51"/>
      <c r="CW429" s="51"/>
      <c r="CX429" s="51"/>
      <c r="CY429" s="51"/>
      <c r="CZ429" s="51"/>
      <c r="DA429" s="51"/>
      <c r="DB429" s="51"/>
      <c r="DC429" s="51"/>
      <c r="DD429" s="51"/>
      <c r="DE429" s="51"/>
      <c r="DF429" s="51"/>
      <c r="DG429" s="51"/>
    </row>
    <row r="430">
      <c r="A430" s="5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  <c r="BR430" s="51"/>
      <c r="BS430" s="51"/>
      <c r="BT430" s="51"/>
      <c r="BU430" s="51"/>
      <c r="BV430" s="51"/>
      <c r="BW430" s="51"/>
      <c r="BX430" s="51"/>
      <c r="BY430" s="51"/>
      <c r="BZ430" s="51"/>
      <c r="CA430" s="51"/>
      <c r="CB430" s="51"/>
      <c r="CC430" s="51"/>
      <c r="CD430" s="51"/>
      <c r="CE430" s="51"/>
      <c r="CF430" s="51"/>
      <c r="CG430" s="51"/>
      <c r="CH430" s="51"/>
      <c r="CI430" s="51"/>
      <c r="CJ430" s="51"/>
      <c r="CK430" s="51"/>
      <c r="CL430" s="51"/>
      <c r="CM430" s="51"/>
      <c r="CN430" s="51"/>
      <c r="CO430" s="51"/>
      <c r="CP430" s="51"/>
      <c r="CQ430" s="51"/>
      <c r="CR430" s="51"/>
      <c r="CS430" s="51"/>
      <c r="CT430" s="51"/>
      <c r="CU430" s="51"/>
      <c r="CV430" s="51"/>
      <c r="CW430" s="51"/>
      <c r="CX430" s="51"/>
      <c r="CY430" s="51"/>
      <c r="CZ430" s="51"/>
      <c r="DA430" s="51"/>
      <c r="DB430" s="51"/>
      <c r="DC430" s="51"/>
      <c r="DD430" s="51"/>
      <c r="DE430" s="51"/>
      <c r="DF430" s="51"/>
      <c r="DG430" s="51"/>
    </row>
    <row r="431">
      <c r="A431" s="51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  <c r="BT431" s="51"/>
      <c r="BU431" s="51"/>
      <c r="BV431" s="51"/>
      <c r="BW431" s="51"/>
      <c r="BX431" s="51"/>
      <c r="BY431" s="51"/>
      <c r="BZ431" s="51"/>
      <c r="CA431" s="51"/>
      <c r="CB431" s="51"/>
      <c r="CC431" s="51"/>
      <c r="CD431" s="51"/>
      <c r="CE431" s="51"/>
      <c r="CF431" s="51"/>
      <c r="CG431" s="51"/>
      <c r="CH431" s="51"/>
      <c r="CI431" s="51"/>
      <c r="CJ431" s="51"/>
      <c r="CK431" s="51"/>
      <c r="CL431" s="51"/>
      <c r="CM431" s="51"/>
      <c r="CN431" s="51"/>
      <c r="CO431" s="51"/>
      <c r="CP431" s="51"/>
      <c r="CQ431" s="51"/>
      <c r="CR431" s="51"/>
      <c r="CS431" s="51"/>
      <c r="CT431" s="51"/>
      <c r="CU431" s="51"/>
      <c r="CV431" s="51"/>
      <c r="CW431" s="51"/>
      <c r="CX431" s="51"/>
      <c r="CY431" s="51"/>
      <c r="CZ431" s="51"/>
      <c r="DA431" s="51"/>
      <c r="DB431" s="51"/>
      <c r="DC431" s="51"/>
      <c r="DD431" s="51"/>
      <c r="DE431" s="51"/>
      <c r="DF431" s="51"/>
      <c r="DG431" s="51"/>
    </row>
    <row r="432">
      <c r="A432" s="51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  <c r="BR432" s="51"/>
      <c r="BS432" s="51"/>
      <c r="BT432" s="51"/>
      <c r="BU432" s="51"/>
      <c r="BV432" s="51"/>
      <c r="BW432" s="51"/>
      <c r="BX432" s="51"/>
      <c r="BY432" s="51"/>
      <c r="BZ432" s="51"/>
      <c r="CA432" s="51"/>
      <c r="CB432" s="51"/>
      <c r="CC432" s="51"/>
      <c r="CD432" s="51"/>
      <c r="CE432" s="51"/>
      <c r="CF432" s="51"/>
      <c r="CG432" s="51"/>
      <c r="CH432" s="51"/>
      <c r="CI432" s="51"/>
      <c r="CJ432" s="51"/>
      <c r="CK432" s="51"/>
      <c r="CL432" s="51"/>
      <c r="CM432" s="51"/>
      <c r="CN432" s="51"/>
      <c r="CO432" s="51"/>
      <c r="CP432" s="51"/>
      <c r="CQ432" s="51"/>
      <c r="CR432" s="51"/>
      <c r="CS432" s="51"/>
      <c r="CT432" s="51"/>
      <c r="CU432" s="51"/>
      <c r="CV432" s="51"/>
      <c r="CW432" s="51"/>
      <c r="CX432" s="51"/>
      <c r="CY432" s="51"/>
      <c r="CZ432" s="51"/>
      <c r="DA432" s="51"/>
      <c r="DB432" s="51"/>
      <c r="DC432" s="51"/>
      <c r="DD432" s="51"/>
      <c r="DE432" s="51"/>
      <c r="DF432" s="51"/>
      <c r="DG432" s="51"/>
    </row>
    <row r="433">
      <c r="A433" s="5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  <c r="BR433" s="51"/>
      <c r="BS433" s="51"/>
      <c r="BT433" s="51"/>
      <c r="BU433" s="51"/>
      <c r="BV433" s="51"/>
      <c r="BW433" s="51"/>
      <c r="BX433" s="51"/>
      <c r="BY433" s="51"/>
      <c r="BZ433" s="51"/>
      <c r="CA433" s="51"/>
      <c r="CB433" s="51"/>
      <c r="CC433" s="51"/>
      <c r="CD433" s="51"/>
      <c r="CE433" s="51"/>
      <c r="CF433" s="51"/>
      <c r="CG433" s="51"/>
      <c r="CH433" s="51"/>
      <c r="CI433" s="51"/>
      <c r="CJ433" s="51"/>
      <c r="CK433" s="51"/>
      <c r="CL433" s="51"/>
      <c r="CM433" s="51"/>
      <c r="CN433" s="51"/>
      <c r="CO433" s="51"/>
      <c r="CP433" s="51"/>
      <c r="CQ433" s="51"/>
      <c r="CR433" s="51"/>
      <c r="CS433" s="51"/>
      <c r="CT433" s="51"/>
      <c r="CU433" s="51"/>
      <c r="CV433" s="51"/>
      <c r="CW433" s="51"/>
      <c r="CX433" s="51"/>
      <c r="CY433" s="51"/>
      <c r="CZ433" s="51"/>
      <c r="DA433" s="51"/>
      <c r="DB433" s="51"/>
      <c r="DC433" s="51"/>
      <c r="DD433" s="51"/>
      <c r="DE433" s="51"/>
      <c r="DF433" s="51"/>
      <c r="DG433" s="51"/>
    </row>
    <row r="434">
      <c r="A434" s="51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  <c r="BR434" s="51"/>
      <c r="BS434" s="51"/>
      <c r="BT434" s="51"/>
      <c r="BU434" s="51"/>
      <c r="BV434" s="51"/>
      <c r="BW434" s="51"/>
      <c r="BX434" s="51"/>
      <c r="BY434" s="51"/>
      <c r="BZ434" s="51"/>
      <c r="CA434" s="51"/>
      <c r="CB434" s="51"/>
      <c r="CC434" s="51"/>
      <c r="CD434" s="51"/>
      <c r="CE434" s="51"/>
      <c r="CF434" s="51"/>
      <c r="CG434" s="51"/>
      <c r="CH434" s="51"/>
      <c r="CI434" s="51"/>
      <c r="CJ434" s="51"/>
      <c r="CK434" s="51"/>
      <c r="CL434" s="51"/>
      <c r="CM434" s="51"/>
      <c r="CN434" s="51"/>
      <c r="CO434" s="51"/>
      <c r="CP434" s="51"/>
      <c r="CQ434" s="51"/>
      <c r="CR434" s="51"/>
      <c r="CS434" s="51"/>
      <c r="CT434" s="51"/>
      <c r="CU434" s="51"/>
      <c r="CV434" s="51"/>
      <c r="CW434" s="51"/>
      <c r="CX434" s="51"/>
      <c r="CY434" s="51"/>
      <c r="CZ434" s="51"/>
      <c r="DA434" s="51"/>
      <c r="DB434" s="51"/>
      <c r="DC434" s="51"/>
      <c r="DD434" s="51"/>
      <c r="DE434" s="51"/>
      <c r="DF434" s="51"/>
      <c r="DG434" s="51"/>
    </row>
    <row r="435">
      <c r="A435" s="51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  <c r="BR435" s="51"/>
      <c r="BS435" s="51"/>
      <c r="BT435" s="51"/>
      <c r="BU435" s="51"/>
      <c r="BV435" s="51"/>
      <c r="BW435" s="51"/>
      <c r="BX435" s="51"/>
      <c r="BY435" s="51"/>
      <c r="BZ435" s="51"/>
      <c r="CA435" s="51"/>
      <c r="CB435" s="51"/>
      <c r="CC435" s="51"/>
      <c r="CD435" s="51"/>
      <c r="CE435" s="51"/>
      <c r="CF435" s="51"/>
      <c r="CG435" s="51"/>
      <c r="CH435" s="51"/>
      <c r="CI435" s="51"/>
      <c r="CJ435" s="51"/>
      <c r="CK435" s="51"/>
      <c r="CL435" s="51"/>
      <c r="CM435" s="51"/>
      <c r="CN435" s="51"/>
      <c r="CO435" s="51"/>
      <c r="CP435" s="51"/>
      <c r="CQ435" s="51"/>
      <c r="CR435" s="51"/>
      <c r="CS435" s="51"/>
      <c r="CT435" s="51"/>
      <c r="CU435" s="51"/>
      <c r="CV435" s="51"/>
      <c r="CW435" s="51"/>
      <c r="CX435" s="51"/>
      <c r="CY435" s="51"/>
      <c r="CZ435" s="51"/>
      <c r="DA435" s="51"/>
      <c r="DB435" s="51"/>
      <c r="DC435" s="51"/>
      <c r="DD435" s="51"/>
      <c r="DE435" s="51"/>
      <c r="DF435" s="51"/>
      <c r="DG435" s="51"/>
    </row>
    <row r="436">
      <c r="A436" s="51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  <c r="BR436" s="51"/>
      <c r="BS436" s="51"/>
      <c r="BT436" s="51"/>
      <c r="BU436" s="51"/>
      <c r="BV436" s="51"/>
      <c r="BW436" s="51"/>
      <c r="BX436" s="51"/>
      <c r="BY436" s="51"/>
      <c r="BZ436" s="51"/>
      <c r="CA436" s="51"/>
      <c r="CB436" s="51"/>
      <c r="CC436" s="51"/>
      <c r="CD436" s="51"/>
      <c r="CE436" s="51"/>
      <c r="CF436" s="51"/>
      <c r="CG436" s="51"/>
      <c r="CH436" s="51"/>
      <c r="CI436" s="51"/>
      <c r="CJ436" s="51"/>
      <c r="CK436" s="51"/>
      <c r="CL436" s="51"/>
      <c r="CM436" s="51"/>
      <c r="CN436" s="51"/>
      <c r="CO436" s="51"/>
      <c r="CP436" s="51"/>
      <c r="CQ436" s="51"/>
      <c r="CR436" s="51"/>
      <c r="CS436" s="51"/>
      <c r="CT436" s="51"/>
      <c r="CU436" s="51"/>
      <c r="CV436" s="51"/>
      <c r="CW436" s="51"/>
      <c r="CX436" s="51"/>
      <c r="CY436" s="51"/>
      <c r="CZ436" s="51"/>
      <c r="DA436" s="51"/>
      <c r="DB436" s="51"/>
      <c r="DC436" s="51"/>
      <c r="DD436" s="51"/>
      <c r="DE436" s="51"/>
      <c r="DF436" s="51"/>
      <c r="DG436" s="51"/>
    </row>
    <row r="437">
      <c r="A437" s="51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  <c r="BR437" s="51"/>
      <c r="BS437" s="51"/>
      <c r="BT437" s="51"/>
      <c r="BU437" s="51"/>
      <c r="BV437" s="51"/>
      <c r="BW437" s="51"/>
      <c r="BX437" s="51"/>
      <c r="BY437" s="51"/>
      <c r="BZ437" s="51"/>
      <c r="CA437" s="51"/>
      <c r="CB437" s="51"/>
      <c r="CC437" s="51"/>
      <c r="CD437" s="51"/>
      <c r="CE437" s="51"/>
      <c r="CF437" s="51"/>
      <c r="CG437" s="51"/>
      <c r="CH437" s="51"/>
      <c r="CI437" s="51"/>
      <c r="CJ437" s="51"/>
      <c r="CK437" s="51"/>
      <c r="CL437" s="51"/>
      <c r="CM437" s="51"/>
      <c r="CN437" s="51"/>
      <c r="CO437" s="51"/>
      <c r="CP437" s="51"/>
      <c r="CQ437" s="51"/>
      <c r="CR437" s="51"/>
      <c r="CS437" s="51"/>
      <c r="CT437" s="51"/>
      <c r="CU437" s="51"/>
      <c r="CV437" s="51"/>
      <c r="CW437" s="51"/>
      <c r="CX437" s="51"/>
      <c r="CY437" s="51"/>
      <c r="CZ437" s="51"/>
      <c r="DA437" s="51"/>
      <c r="DB437" s="51"/>
      <c r="DC437" s="51"/>
      <c r="DD437" s="51"/>
      <c r="DE437" s="51"/>
      <c r="DF437" s="51"/>
      <c r="DG437" s="51"/>
    </row>
    <row r="438">
      <c r="A438" s="51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51"/>
      <c r="BS438" s="51"/>
      <c r="BT438" s="51"/>
      <c r="BU438" s="51"/>
      <c r="BV438" s="51"/>
      <c r="BW438" s="51"/>
      <c r="BX438" s="51"/>
      <c r="BY438" s="51"/>
      <c r="BZ438" s="51"/>
      <c r="CA438" s="51"/>
      <c r="CB438" s="51"/>
      <c r="CC438" s="51"/>
      <c r="CD438" s="51"/>
      <c r="CE438" s="51"/>
      <c r="CF438" s="51"/>
      <c r="CG438" s="51"/>
      <c r="CH438" s="51"/>
      <c r="CI438" s="51"/>
      <c r="CJ438" s="51"/>
      <c r="CK438" s="51"/>
      <c r="CL438" s="51"/>
      <c r="CM438" s="51"/>
      <c r="CN438" s="51"/>
      <c r="CO438" s="51"/>
      <c r="CP438" s="51"/>
      <c r="CQ438" s="51"/>
      <c r="CR438" s="51"/>
      <c r="CS438" s="51"/>
      <c r="CT438" s="51"/>
      <c r="CU438" s="51"/>
      <c r="CV438" s="51"/>
      <c r="CW438" s="51"/>
      <c r="CX438" s="51"/>
      <c r="CY438" s="51"/>
      <c r="CZ438" s="51"/>
      <c r="DA438" s="51"/>
      <c r="DB438" s="51"/>
      <c r="DC438" s="51"/>
      <c r="DD438" s="51"/>
      <c r="DE438" s="51"/>
      <c r="DF438" s="51"/>
      <c r="DG438" s="51"/>
    </row>
    <row r="439">
      <c r="A439" s="51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51"/>
      <c r="BS439" s="51"/>
      <c r="BT439" s="51"/>
      <c r="BU439" s="51"/>
      <c r="BV439" s="51"/>
      <c r="BW439" s="51"/>
      <c r="BX439" s="51"/>
      <c r="BY439" s="51"/>
      <c r="BZ439" s="51"/>
      <c r="CA439" s="51"/>
      <c r="CB439" s="51"/>
      <c r="CC439" s="51"/>
      <c r="CD439" s="51"/>
      <c r="CE439" s="51"/>
      <c r="CF439" s="51"/>
      <c r="CG439" s="51"/>
      <c r="CH439" s="51"/>
      <c r="CI439" s="51"/>
      <c r="CJ439" s="51"/>
      <c r="CK439" s="51"/>
      <c r="CL439" s="51"/>
      <c r="CM439" s="51"/>
      <c r="CN439" s="51"/>
      <c r="CO439" s="51"/>
      <c r="CP439" s="51"/>
      <c r="CQ439" s="51"/>
      <c r="CR439" s="51"/>
      <c r="CS439" s="51"/>
      <c r="CT439" s="51"/>
      <c r="CU439" s="51"/>
      <c r="CV439" s="51"/>
      <c r="CW439" s="51"/>
      <c r="CX439" s="51"/>
      <c r="CY439" s="51"/>
      <c r="CZ439" s="51"/>
      <c r="DA439" s="51"/>
      <c r="DB439" s="51"/>
      <c r="DC439" s="51"/>
      <c r="DD439" s="51"/>
      <c r="DE439" s="51"/>
      <c r="DF439" s="51"/>
      <c r="DG439" s="51"/>
    </row>
    <row r="440">
      <c r="A440" s="51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  <c r="BR440" s="51"/>
      <c r="BS440" s="51"/>
      <c r="BT440" s="51"/>
      <c r="BU440" s="51"/>
      <c r="BV440" s="51"/>
      <c r="BW440" s="51"/>
      <c r="BX440" s="51"/>
      <c r="BY440" s="51"/>
      <c r="BZ440" s="51"/>
      <c r="CA440" s="51"/>
      <c r="CB440" s="51"/>
      <c r="CC440" s="51"/>
      <c r="CD440" s="51"/>
      <c r="CE440" s="51"/>
      <c r="CF440" s="51"/>
      <c r="CG440" s="51"/>
      <c r="CH440" s="51"/>
      <c r="CI440" s="51"/>
      <c r="CJ440" s="51"/>
      <c r="CK440" s="51"/>
      <c r="CL440" s="51"/>
      <c r="CM440" s="51"/>
      <c r="CN440" s="51"/>
      <c r="CO440" s="51"/>
      <c r="CP440" s="51"/>
      <c r="CQ440" s="51"/>
      <c r="CR440" s="51"/>
      <c r="CS440" s="51"/>
      <c r="CT440" s="51"/>
      <c r="CU440" s="51"/>
      <c r="CV440" s="51"/>
      <c r="CW440" s="51"/>
      <c r="CX440" s="51"/>
      <c r="CY440" s="51"/>
      <c r="CZ440" s="51"/>
      <c r="DA440" s="51"/>
      <c r="DB440" s="51"/>
      <c r="DC440" s="51"/>
      <c r="DD440" s="51"/>
      <c r="DE440" s="51"/>
      <c r="DF440" s="51"/>
      <c r="DG440" s="51"/>
    </row>
    <row r="441">
      <c r="A441" s="51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51"/>
      <c r="BS441" s="51"/>
      <c r="BT441" s="51"/>
      <c r="BU441" s="51"/>
      <c r="BV441" s="51"/>
      <c r="BW441" s="51"/>
      <c r="BX441" s="51"/>
      <c r="BY441" s="51"/>
      <c r="BZ441" s="51"/>
      <c r="CA441" s="51"/>
      <c r="CB441" s="51"/>
      <c r="CC441" s="51"/>
      <c r="CD441" s="51"/>
      <c r="CE441" s="51"/>
      <c r="CF441" s="51"/>
      <c r="CG441" s="51"/>
      <c r="CH441" s="51"/>
      <c r="CI441" s="51"/>
      <c r="CJ441" s="51"/>
      <c r="CK441" s="51"/>
      <c r="CL441" s="51"/>
      <c r="CM441" s="51"/>
      <c r="CN441" s="51"/>
      <c r="CO441" s="51"/>
      <c r="CP441" s="51"/>
      <c r="CQ441" s="51"/>
      <c r="CR441" s="51"/>
      <c r="CS441" s="51"/>
      <c r="CT441" s="51"/>
      <c r="CU441" s="51"/>
      <c r="CV441" s="51"/>
      <c r="CW441" s="51"/>
      <c r="CX441" s="51"/>
      <c r="CY441" s="51"/>
      <c r="CZ441" s="51"/>
      <c r="DA441" s="51"/>
      <c r="DB441" s="51"/>
      <c r="DC441" s="51"/>
      <c r="DD441" s="51"/>
      <c r="DE441" s="51"/>
      <c r="DF441" s="51"/>
      <c r="DG441" s="51"/>
    </row>
    <row r="442">
      <c r="A442" s="51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51"/>
      <c r="BS442" s="51"/>
      <c r="BT442" s="51"/>
      <c r="BU442" s="51"/>
      <c r="BV442" s="51"/>
      <c r="BW442" s="51"/>
      <c r="BX442" s="51"/>
      <c r="BY442" s="51"/>
      <c r="BZ442" s="51"/>
      <c r="CA442" s="51"/>
      <c r="CB442" s="51"/>
      <c r="CC442" s="51"/>
      <c r="CD442" s="51"/>
      <c r="CE442" s="51"/>
      <c r="CF442" s="51"/>
      <c r="CG442" s="51"/>
      <c r="CH442" s="51"/>
      <c r="CI442" s="51"/>
      <c r="CJ442" s="51"/>
      <c r="CK442" s="51"/>
      <c r="CL442" s="51"/>
      <c r="CM442" s="51"/>
      <c r="CN442" s="51"/>
      <c r="CO442" s="51"/>
      <c r="CP442" s="51"/>
      <c r="CQ442" s="51"/>
      <c r="CR442" s="51"/>
      <c r="CS442" s="51"/>
      <c r="CT442" s="51"/>
      <c r="CU442" s="51"/>
      <c r="CV442" s="51"/>
      <c r="CW442" s="51"/>
      <c r="CX442" s="51"/>
      <c r="CY442" s="51"/>
      <c r="CZ442" s="51"/>
      <c r="DA442" s="51"/>
      <c r="DB442" s="51"/>
      <c r="DC442" s="51"/>
      <c r="DD442" s="51"/>
      <c r="DE442" s="51"/>
      <c r="DF442" s="51"/>
      <c r="DG442" s="51"/>
    </row>
    <row r="443">
      <c r="A443" s="51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  <c r="BR443" s="51"/>
      <c r="BS443" s="51"/>
      <c r="BT443" s="51"/>
      <c r="BU443" s="51"/>
      <c r="BV443" s="51"/>
      <c r="BW443" s="51"/>
      <c r="BX443" s="51"/>
      <c r="BY443" s="51"/>
      <c r="BZ443" s="51"/>
      <c r="CA443" s="51"/>
      <c r="CB443" s="51"/>
      <c r="CC443" s="51"/>
      <c r="CD443" s="51"/>
      <c r="CE443" s="51"/>
      <c r="CF443" s="51"/>
      <c r="CG443" s="51"/>
      <c r="CH443" s="51"/>
      <c r="CI443" s="51"/>
      <c r="CJ443" s="51"/>
      <c r="CK443" s="51"/>
      <c r="CL443" s="51"/>
      <c r="CM443" s="51"/>
      <c r="CN443" s="51"/>
      <c r="CO443" s="51"/>
      <c r="CP443" s="51"/>
      <c r="CQ443" s="51"/>
      <c r="CR443" s="51"/>
      <c r="CS443" s="51"/>
      <c r="CT443" s="51"/>
      <c r="CU443" s="51"/>
      <c r="CV443" s="51"/>
      <c r="CW443" s="51"/>
      <c r="CX443" s="51"/>
      <c r="CY443" s="51"/>
      <c r="CZ443" s="51"/>
      <c r="DA443" s="51"/>
      <c r="DB443" s="51"/>
      <c r="DC443" s="51"/>
      <c r="DD443" s="51"/>
      <c r="DE443" s="51"/>
      <c r="DF443" s="51"/>
      <c r="DG443" s="51"/>
    </row>
    <row r="444">
      <c r="A444" s="51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  <c r="BR444" s="51"/>
      <c r="BS444" s="51"/>
      <c r="BT444" s="51"/>
      <c r="BU444" s="51"/>
      <c r="BV444" s="51"/>
      <c r="BW444" s="51"/>
      <c r="BX444" s="51"/>
      <c r="BY444" s="51"/>
      <c r="BZ444" s="51"/>
      <c r="CA444" s="51"/>
      <c r="CB444" s="51"/>
      <c r="CC444" s="51"/>
      <c r="CD444" s="51"/>
      <c r="CE444" s="51"/>
      <c r="CF444" s="51"/>
      <c r="CG444" s="51"/>
      <c r="CH444" s="51"/>
      <c r="CI444" s="51"/>
      <c r="CJ444" s="51"/>
      <c r="CK444" s="51"/>
      <c r="CL444" s="51"/>
      <c r="CM444" s="51"/>
      <c r="CN444" s="51"/>
      <c r="CO444" s="51"/>
      <c r="CP444" s="51"/>
      <c r="CQ444" s="51"/>
      <c r="CR444" s="51"/>
      <c r="CS444" s="51"/>
      <c r="CT444" s="51"/>
      <c r="CU444" s="51"/>
      <c r="CV444" s="51"/>
      <c r="CW444" s="51"/>
      <c r="CX444" s="51"/>
      <c r="CY444" s="51"/>
      <c r="CZ444" s="51"/>
      <c r="DA444" s="51"/>
      <c r="DB444" s="51"/>
      <c r="DC444" s="51"/>
      <c r="DD444" s="51"/>
      <c r="DE444" s="51"/>
      <c r="DF444" s="51"/>
      <c r="DG444" s="51"/>
    </row>
    <row r="445">
      <c r="A445" s="51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  <c r="BR445" s="51"/>
      <c r="BS445" s="51"/>
      <c r="BT445" s="51"/>
      <c r="BU445" s="51"/>
      <c r="BV445" s="51"/>
      <c r="BW445" s="51"/>
      <c r="BX445" s="51"/>
      <c r="BY445" s="51"/>
      <c r="BZ445" s="51"/>
      <c r="CA445" s="51"/>
      <c r="CB445" s="51"/>
      <c r="CC445" s="51"/>
      <c r="CD445" s="51"/>
      <c r="CE445" s="51"/>
      <c r="CF445" s="51"/>
      <c r="CG445" s="51"/>
      <c r="CH445" s="51"/>
      <c r="CI445" s="51"/>
      <c r="CJ445" s="51"/>
      <c r="CK445" s="51"/>
      <c r="CL445" s="51"/>
      <c r="CM445" s="51"/>
      <c r="CN445" s="51"/>
      <c r="CO445" s="51"/>
      <c r="CP445" s="51"/>
      <c r="CQ445" s="51"/>
      <c r="CR445" s="51"/>
      <c r="CS445" s="51"/>
      <c r="CT445" s="51"/>
      <c r="CU445" s="51"/>
      <c r="CV445" s="51"/>
      <c r="CW445" s="51"/>
      <c r="CX445" s="51"/>
      <c r="CY445" s="51"/>
      <c r="CZ445" s="51"/>
      <c r="DA445" s="51"/>
      <c r="DB445" s="51"/>
      <c r="DC445" s="51"/>
      <c r="DD445" s="51"/>
      <c r="DE445" s="51"/>
      <c r="DF445" s="51"/>
      <c r="DG445" s="51"/>
    </row>
    <row r="446">
      <c r="A446" s="51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  <c r="BR446" s="51"/>
      <c r="BS446" s="51"/>
      <c r="BT446" s="51"/>
      <c r="BU446" s="51"/>
      <c r="BV446" s="51"/>
      <c r="BW446" s="51"/>
      <c r="BX446" s="51"/>
      <c r="BY446" s="51"/>
      <c r="BZ446" s="51"/>
      <c r="CA446" s="51"/>
      <c r="CB446" s="51"/>
      <c r="CC446" s="51"/>
      <c r="CD446" s="51"/>
      <c r="CE446" s="51"/>
      <c r="CF446" s="51"/>
      <c r="CG446" s="51"/>
      <c r="CH446" s="51"/>
      <c r="CI446" s="51"/>
      <c r="CJ446" s="51"/>
      <c r="CK446" s="51"/>
      <c r="CL446" s="51"/>
      <c r="CM446" s="51"/>
      <c r="CN446" s="51"/>
      <c r="CO446" s="51"/>
      <c r="CP446" s="51"/>
      <c r="CQ446" s="51"/>
      <c r="CR446" s="51"/>
      <c r="CS446" s="51"/>
      <c r="CT446" s="51"/>
      <c r="CU446" s="51"/>
      <c r="CV446" s="51"/>
      <c r="CW446" s="51"/>
      <c r="CX446" s="51"/>
      <c r="CY446" s="51"/>
      <c r="CZ446" s="51"/>
      <c r="DA446" s="51"/>
      <c r="DB446" s="51"/>
      <c r="DC446" s="51"/>
      <c r="DD446" s="51"/>
      <c r="DE446" s="51"/>
      <c r="DF446" s="51"/>
      <c r="DG446" s="51"/>
    </row>
    <row r="447">
      <c r="A447" s="51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  <c r="BR447" s="51"/>
      <c r="BS447" s="51"/>
      <c r="BT447" s="51"/>
      <c r="BU447" s="51"/>
      <c r="BV447" s="51"/>
      <c r="BW447" s="51"/>
      <c r="BX447" s="51"/>
      <c r="BY447" s="51"/>
      <c r="BZ447" s="51"/>
      <c r="CA447" s="51"/>
      <c r="CB447" s="51"/>
      <c r="CC447" s="51"/>
      <c r="CD447" s="51"/>
      <c r="CE447" s="51"/>
      <c r="CF447" s="51"/>
      <c r="CG447" s="51"/>
      <c r="CH447" s="51"/>
      <c r="CI447" s="51"/>
      <c r="CJ447" s="51"/>
      <c r="CK447" s="51"/>
      <c r="CL447" s="51"/>
      <c r="CM447" s="51"/>
      <c r="CN447" s="51"/>
      <c r="CO447" s="51"/>
      <c r="CP447" s="51"/>
      <c r="CQ447" s="51"/>
      <c r="CR447" s="51"/>
      <c r="CS447" s="51"/>
      <c r="CT447" s="51"/>
      <c r="CU447" s="51"/>
      <c r="CV447" s="51"/>
      <c r="CW447" s="51"/>
      <c r="CX447" s="51"/>
      <c r="CY447" s="51"/>
      <c r="CZ447" s="51"/>
      <c r="DA447" s="51"/>
      <c r="DB447" s="51"/>
      <c r="DC447" s="51"/>
      <c r="DD447" s="51"/>
      <c r="DE447" s="51"/>
      <c r="DF447" s="51"/>
      <c r="DG447" s="51"/>
    </row>
    <row r="448">
      <c r="A448" s="51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  <c r="BR448" s="51"/>
      <c r="BS448" s="51"/>
      <c r="BT448" s="51"/>
      <c r="BU448" s="51"/>
      <c r="BV448" s="51"/>
      <c r="BW448" s="51"/>
      <c r="BX448" s="51"/>
      <c r="BY448" s="51"/>
      <c r="BZ448" s="51"/>
      <c r="CA448" s="51"/>
      <c r="CB448" s="51"/>
      <c r="CC448" s="51"/>
      <c r="CD448" s="51"/>
      <c r="CE448" s="51"/>
      <c r="CF448" s="51"/>
      <c r="CG448" s="51"/>
      <c r="CH448" s="51"/>
      <c r="CI448" s="51"/>
      <c r="CJ448" s="51"/>
      <c r="CK448" s="51"/>
      <c r="CL448" s="51"/>
      <c r="CM448" s="51"/>
      <c r="CN448" s="51"/>
      <c r="CO448" s="51"/>
      <c r="CP448" s="51"/>
      <c r="CQ448" s="51"/>
      <c r="CR448" s="51"/>
      <c r="CS448" s="51"/>
      <c r="CT448" s="51"/>
      <c r="CU448" s="51"/>
      <c r="CV448" s="51"/>
      <c r="CW448" s="51"/>
      <c r="CX448" s="51"/>
      <c r="CY448" s="51"/>
      <c r="CZ448" s="51"/>
      <c r="DA448" s="51"/>
      <c r="DB448" s="51"/>
      <c r="DC448" s="51"/>
      <c r="DD448" s="51"/>
      <c r="DE448" s="51"/>
      <c r="DF448" s="51"/>
      <c r="DG448" s="51"/>
    </row>
    <row r="449">
      <c r="A449" s="51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  <c r="BT449" s="51"/>
      <c r="BU449" s="51"/>
      <c r="BV449" s="51"/>
      <c r="BW449" s="51"/>
      <c r="BX449" s="51"/>
      <c r="BY449" s="51"/>
      <c r="BZ449" s="51"/>
      <c r="CA449" s="51"/>
      <c r="CB449" s="51"/>
      <c r="CC449" s="51"/>
      <c r="CD449" s="51"/>
      <c r="CE449" s="51"/>
      <c r="CF449" s="51"/>
      <c r="CG449" s="51"/>
      <c r="CH449" s="51"/>
      <c r="CI449" s="51"/>
      <c r="CJ449" s="51"/>
      <c r="CK449" s="51"/>
      <c r="CL449" s="51"/>
      <c r="CM449" s="51"/>
      <c r="CN449" s="51"/>
      <c r="CO449" s="51"/>
      <c r="CP449" s="51"/>
      <c r="CQ449" s="51"/>
      <c r="CR449" s="51"/>
      <c r="CS449" s="51"/>
      <c r="CT449" s="51"/>
      <c r="CU449" s="51"/>
      <c r="CV449" s="51"/>
      <c r="CW449" s="51"/>
      <c r="CX449" s="51"/>
      <c r="CY449" s="51"/>
      <c r="CZ449" s="51"/>
      <c r="DA449" s="51"/>
      <c r="DB449" s="51"/>
      <c r="DC449" s="51"/>
      <c r="DD449" s="51"/>
      <c r="DE449" s="51"/>
      <c r="DF449" s="51"/>
      <c r="DG449" s="51"/>
    </row>
    <row r="450">
      <c r="A450" s="51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  <c r="BW450" s="51"/>
      <c r="BX450" s="51"/>
      <c r="BY450" s="51"/>
      <c r="BZ450" s="51"/>
      <c r="CA450" s="51"/>
      <c r="CB450" s="51"/>
      <c r="CC450" s="51"/>
      <c r="CD450" s="51"/>
      <c r="CE450" s="51"/>
      <c r="CF450" s="51"/>
      <c r="CG450" s="51"/>
      <c r="CH450" s="51"/>
      <c r="CI450" s="51"/>
      <c r="CJ450" s="51"/>
      <c r="CK450" s="51"/>
      <c r="CL450" s="51"/>
      <c r="CM450" s="51"/>
      <c r="CN450" s="51"/>
      <c r="CO450" s="51"/>
      <c r="CP450" s="51"/>
      <c r="CQ450" s="51"/>
      <c r="CR450" s="51"/>
      <c r="CS450" s="51"/>
      <c r="CT450" s="51"/>
      <c r="CU450" s="51"/>
      <c r="CV450" s="51"/>
      <c r="CW450" s="51"/>
      <c r="CX450" s="51"/>
      <c r="CY450" s="51"/>
      <c r="CZ450" s="51"/>
      <c r="DA450" s="51"/>
      <c r="DB450" s="51"/>
      <c r="DC450" s="51"/>
      <c r="DD450" s="51"/>
      <c r="DE450" s="51"/>
      <c r="DF450" s="51"/>
      <c r="DG450" s="51"/>
    </row>
    <row r="451">
      <c r="A451" s="51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  <c r="BT451" s="51"/>
      <c r="BU451" s="51"/>
      <c r="BV451" s="51"/>
      <c r="BW451" s="51"/>
      <c r="BX451" s="51"/>
      <c r="BY451" s="51"/>
      <c r="BZ451" s="51"/>
      <c r="CA451" s="51"/>
      <c r="CB451" s="51"/>
      <c r="CC451" s="51"/>
      <c r="CD451" s="51"/>
      <c r="CE451" s="51"/>
      <c r="CF451" s="51"/>
      <c r="CG451" s="51"/>
      <c r="CH451" s="51"/>
      <c r="CI451" s="51"/>
      <c r="CJ451" s="51"/>
      <c r="CK451" s="51"/>
      <c r="CL451" s="51"/>
      <c r="CM451" s="51"/>
      <c r="CN451" s="51"/>
      <c r="CO451" s="51"/>
      <c r="CP451" s="51"/>
      <c r="CQ451" s="51"/>
      <c r="CR451" s="51"/>
      <c r="CS451" s="51"/>
      <c r="CT451" s="51"/>
      <c r="CU451" s="51"/>
      <c r="CV451" s="51"/>
      <c r="CW451" s="51"/>
      <c r="CX451" s="51"/>
      <c r="CY451" s="51"/>
      <c r="CZ451" s="51"/>
      <c r="DA451" s="51"/>
      <c r="DB451" s="51"/>
      <c r="DC451" s="51"/>
      <c r="DD451" s="51"/>
      <c r="DE451" s="51"/>
      <c r="DF451" s="51"/>
      <c r="DG451" s="51"/>
    </row>
    <row r="452">
      <c r="A452" s="51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  <c r="BT452" s="51"/>
      <c r="BU452" s="51"/>
      <c r="BV452" s="51"/>
      <c r="BW452" s="51"/>
      <c r="BX452" s="51"/>
      <c r="BY452" s="51"/>
      <c r="BZ452" s="51"/>
      <c r="CA452" s="51"/>
      <c r="CB452" s="51"/>
      <c r="CC452" s="51"/>
      <c r="CD452" s="51"/>
      <c r="CE452" s="51"/>
      <c r="CF452" s="51"/>
      <c r="CG452" s="51"/>
      <c r="CH452" s="51"/>
      <c r="CI452" s="51"/>
      <c r="CJ452" s="51"/>
      <c r="CK452" s="51"/>
      <c r="CL452" s="51"/>
      <c r="CM452" s="51"/>
      <c r="CN452" s="51"/>
      <c r="CO452" s="51"/>
      <c r="CP452" s="51"/>
      <c r="CQ452" s="51"/>
      <c r="CR452" s="51"/>
      <c r="CS452" s="51"/>
      <c r="CT452" s="51"/>
      <c r="CU452" s="51"/>
      <c r="CV452" s="51"/>
      <c r="CW452" s="51"/>
      <c r="CX452" s="51"/>
      <c r="CY452" s="51"/>
      <c r="CZ452" s="51"/>
      <c r="DA452" s="51"/>
      <c r="DB452" s="51"/>
      <c r="DC452" s="51"/>
      <c r="DD452" s="51"/>
      <c r="DE452" s="51"/>
      <c r="DF452" s="51"/>
      <c r="DG452" s="51"/>
    </row>
    <row r="453">
      <c r="A453" s="51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  <c r="BT453" s="51"/>
      <c r="BU453" s="51"/>
      <c r="BV453" s="51"/>
      <c r="BW453" s="51"/>
      <c r="BX453" s="51"/>
      <c r="BY453" s="51"/>
      <c r="BZ453" s="51"/>
      <c r="CA453" s="51"/>
      <c r="CB453" s="51"/>
      <c r="CC453" s="51"/>
      <c r="CD453" s="51"/>
      <c r="CE453" s="51"/>
      <c r="CF453" s="51"/>
      <c r="CG453" s="51"/>
      <c r="CH453" s="51"/>
      <c r="CI453" s="51"/>
      <c r="CJ453" s="51"/>
      <c r="CK453" s="51"/>
      <c r="CL453" s="51"/>
      <c r="CM453" s="51"/>
      <c r="CN453" s="51"/>
      <c r="CO453" s="51"/>
      <c r="CP453" s="51"/>
      <c r="CQ453" s="51"/>
      <c r="CR453" s="51"/>
      <c r="CS453" s="51"/>
      <c r="CT453" s="51"/>
      <c r="CU453" s="51"/>
      <c r="CV453" s="51"/>
      <c r="CW453" s="51"/>
      <c r="CX453" s="51"/>
      <c r="CY453" s="51"/>
      <c r="CZ453" s="51"/>
      <c r="DA453" s="51"/>
      <c r="DB453" s="51"/>
      <c r="DC453" s="51"/>
      <c r="DD453" s="51"/>
      <c r="DE453" s="51"/>
      <c r="DF453" s="51"/>
      <c r="DG453" s="51"/>
    </row>
    <row r="454">
      <c r="A454" s="51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  <c r="BW454" s="51"/>
      <c r="BX454" s="51"/>
      <c r="BY454" s="51"/>
      <c r="BZ454" s="51"/>
      <c r="CA454" s="51"/>
      <c r="CB454" s="51"/>
      <c r="CC454" s="51"/>
      <c r="CD454" s="51"/>
      <c r="CE454" s="51"/>
      <c r="CF454" s="51"/>
      <c r="CG454" s="51"/>
      <c r="CH454" s="51"/>
      <c r="CI454" s="51"/>
      <c r="CJ454" s="51"/>
      <c r="CK454" s="51"/>
      <c r="CL454" s="51"/>
      <c r="CM454" s="51"/>
      <c r="CN454" s="51"/>
      <c r="CO454" s="51"/>
      <c r="CP454" s="51"/>
      <c r="CQ454" s="51"/>
      <c r="CR454" s="51"/>
      <c r="CS454" s="51"/>
      <c r="CT454" s="51"/>
      <c r="CU454" s="51"/>
      <c r="CV454" s="51"/>
      <c r="CW454" s="51"/>
      <c r="CX454" s="51"/>
      <c r="CY454" s="51"/>
      <c r="CZ454" s="51"/>
      <c r="DA454" s="51"/>
      <c r="DB454" s="51"/>
      <c r="DC454" s="51"/>
      <c r="DD454" s="51"/>
      <c r="DE454" s="51"/>
      <c r="DF454" s="51"/>
      <c r="DG454" s="51"/>
    </row>
    <row r="455">
      <c r="A455" s="51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  <c r="BT455" s="51"/>
      <c r="BU455" s="51"/>
      <c r="BV455" s="51"/>
      <c r="BW455" s="51"/>
      <c r="BX455" s="51"/>
      <c r="BY455" s="51"/>
      <c r="BZ455" s="51"/>
      <c r="CA455" s="51"/>
      <c r="CB455" s="51"/>
      <c r="CC455" s="51"/>
      <c r="CD455" s="51"/>
      <c r="CE455" s="51"/>
      <c r="CF455" s="51"/>
      <c r="CG455" s="51"/>
      <c r="CH455" s="51"/>
      <c r="CI455" s="51"/>
      <c r="CJ455" s="51"/>
      <c r="CK455" s="51"/>
      <c r="CL455" s="51"/>
      <c r="CM455" s="51"/>
      <c r="CN455" s="51"/>
      <c r="CO455" s="51"/>
      <c r="CP455" s="51"/>
      <c r="CQ455" s="51"/>
      <c r="CR455" s="51"/>
      <c r="CS455" s="51"/>
      <c r="CT455" s="51"/>
      <c r="CU455" s="51"/>
      <c r="CV455" s="51"/>
      <c r="CW455" s="51"/>
      <c r="CX455" s="51"/>
      <c r="CY455" s="51"/>
      <c r="CZ455" s="51"/>
      <c r="DA455" s="51"/>
      <c r="DB455" s="51"/>
      <c r="DC455" s="51"/>
      <c r="DD455" s="51"/>
      <c r="DE455" s="51"/>
      <c r="DF455" s="51"/>
      <c r="DG455" s="51"/>
    </row>
    <row r="456">
      <c r="A456" s="51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  <c r="BT456" s="51"/>
      <c r="BU456" s="51"/>
      <c r="BV456" s="51"/>
      <c r="BW456" s="51"/>
      <c r="BX456" s="51"/>
      <c r="BY456" s="51"/>
      <c r="BZ456" s="51"/>
      <c r="CA456" s="51"/>
      <c r="CB456" s="51"/>
      <c r="CC456" s="51"/>
      <c r="CD456" s="51"/>
      <c r="CE456" s="51"/>
      <c r="CF456" s="51"/>
      <c r="CG456" s="51"/>
      <c r="CH456" s="51"/>
      <c r="CI456" s="51"/>
      <c r="CJ456" s="51"/>
      <c r="CK456" s="51"/>
      <c r="CL456" s="51"/>
      <c r="CM456" s="51"/>
      <c r="CN456" s="51"/>
      <c r="CO456" s="51"/>
      <c r="CP456" s="51"/>
      <c r="CQ456" s="51"/>
      <c r="CR456" s="51"/>
      <c r="CS456" s="51"/>
      <c r="CT456" s="51"/>
      <c r="CU456" s="51"/>
      <c r="CV456" s="51"/>
      <c r="CW456" s="51"/>
      <c r="CX456" s="51"/>
      <c r="CY456" s="51"/>
      <c r="CZ456" s="51"/>
      <c r="DA456" s="51"/>
      <c r="DB456" s="51"/>
      <c r="DC456" s="51"/>
      <c r="DD456" s="51"/>
      <c r="DE456" s="51"/>
      <c r="DF456" s="51"/>
      <c r="DG456" s="51"/>
    </row>
    <row r="457">
      <c r="A457" s="51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  <c r="BT457" s="51"/>
      <c r="BU457" s="51"/>
      <c r="BV457" s="51"/>
      <c r="BW457" s="51"/>
      <c r="BX457" s="51"/>
      <c r="BY457" s="51"/>
      <c r="BZ457" s="51"/>
      <c r="CA457" s="51"/>
      <c r="CB457" s="51"/>
      <c r="CC457" s="51"/>
      <c r="CD457" s="51"/>
      <c r="CE457" s="51"/>
      <c r="CF457" s="51"/>
      <c r="CG457" s="51"/>
      <c r="CH457" s="51"/>
      <c r="CI457" s="51"/>
      <c r="CJ457" s="51"/>
      <c r="CK457" s="51"/>
      <c r="CL457" s="51"/>
      <c r="CM457" s="51"/>
      <c r="CN457" s="51"/>
      <c r="CO457" s="51"/>
      <c r="CP457" s="51"/>
      <c r="CQ457" s="51"/>
      <c r="CR457" s="51"/>
      <c r="CS457" s="51"/>
      <c r="CT457" s="51"/>
      <c r="CU457" s="51"/>
      <c r="CV457" s="51"/>
      <c r="CW457" s="51"/>
      <c r="CX457" s="51"/>
      <c r="CY457" s="51"/>
      <c r="CZ457" s="51"/>
      <c r="DA457" s="51"/>
      <c r="DB457" s="51"/>
      <c r="DC457" s="51"/>
      <c r="DD457" s="51"/>
      <c r="DE457" s="51"/>
      <c r="DF457" s="51"/>
      <c r="DG457" s="51"/>
    </row>
    <row r="458">
      <c r="A458" s="51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  <c r="BW458" s="51"/>
      <c r="BX458" s="51"/>
      <c r="BY458" s="51"/>
      <c r="BZ458" s="51"/>
      <c r="CA458" s="51"/>
      <c r="CB458" s="51"/>
      <c r="CC458" s="51"/>
      <c r="CD458" s="51"/>
      <c r="CE458" s="51"/>
      <c r="CF458" s="51"/>
      <c r="CG458" s="51"/>
      <c r="CH458" s="51"/>
      <c r="CI458" s="51"/>
      <c r="CJ458" s="51"/>
      <c r="CK458" s="51"/>
      <c r="CL458" s="51"/>
      <c r="CM458" s="51"/>
      <c r="CN458" s="51"/>
      <c r="CO458" s="51"/>
      <c r="CP458" s="51"/>
      <c r="CQ458" s="51"/>
      <c r="CR458" s="51"/>
      <c r="CS458" s="51"/>
      <c r="CT458" s="51"/>
      <c r="CU458" s="51"/>
      <c r="CV458" s="51"/>
      <c r="CW458" s="51"/>
      <c r="CX458" s="51"/>
      <c r="CY458" s="51"/>
      <c r="CZ458" s="51"/>
      <c r="DA458" s="51"/>
      <c r="DB458" s="51"/>
      <c r="DC458" s="51"/>
      <c r="DD458" s="51"/>
      <c r="DE458" s="51"/>
      <c r="DF458" s="51"/>
      <c r="DG458" s="51"/>
    </row>
    <row r="459">
      <c r="A459" s="51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  <c r="BR459" s="51"/>
      <c r="BS459" s="51"/>
      <c r="BT459" s="51"/>
      <c r="BU459" s="51"/>
      <c r="BV459" s="51"/>
      <c r="BW459" s="51"/>
      <c r="BX459" s="51"/>
      <c r="BY459" s="51"/>
      <c r="BZ459" s="51"/>
      <c r="CA459" s="51"/>
      <c r="CB459" s="51"/>
      <c r="CC459" s="51"/>
      <c r="CD459" s="51"/>
      <c r="CE459" s="51"/>
      <c r="CF459" s="51"/>
      <c r="CG459" s="51"/>
      <c r="CH459" s="51"/>
      <c r="CI459" s="51"/>
      <c r="CJ459" s="51"/>
      <c r="CK459" s="51"/>
      <c r="CL459" s="51"/>
      <c r="CM459" s="51"/>
      <c r="CN459" s="51"/>
      <c r="CO459" s="51"/>
      <c r="CP459" s="51"/>
      <c r="CQ459" s="51"/>
      <c r="CR459" s="51"/>
      <c r="CS459" s="51"/>
      <c r="CT459" s="51"/>
      <c r="CU459" s="51"/>
      <c r="CV459" s="51"/>
      <c r="CW459" s="51"/>
      <c r="CX459" s="51"/>
      <c r="CY459" s="51"/>
      <c r="CZ459" s="51"/>
      <c r="DA459" s="51"/>
      <c r="DB459" s="51"/>
      <c r="DC459" s="51"/>
      <c r="DD459" s="51"/>
      <c r="DE459" s="51"/>
      <c r="DF459" s="51"/>
      <c r="DG459" s="51"/>
    </row>
    <row r="460">
      <c r="A460" s="51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  <c r="BR460" s="51"/>
      <c r="BS460" s="51"/>
      <c r="BT460" s="51"/>
      <c r="BU460" s="51"/>
      <c r="BV460" s="51"/>
      <c r="BW460" s="51"/>
      <c r="BX460" s="51"/>
      <c r="BY460" s="51"/>
      <c r="BZ460" s="51"/>
      <c r="CA460" s="51"/>
      <c r="CB460" s="51"/>
      <c r="CC460" s="51"/>
      <c r="CD460" s="51"/>
      <c r="CE460" s="51"/>
      <c r="CF460" s="51"/>
      <c r="CG460" s="51"/>
      <c r="CH460" s="51"/>
      <c r="CI460" s="51"/>
      <c r="CJ460" s="51"/>
      <c r="CK460" s="51"/>
      <c r="CL460" s="51"/>
      <c r="CM460" s="51"/>
      <c r="CN460" s="51"/>
      <c r="CO460" s="51"/>
      <c r="CP460" s="51"/>
      <c r="CQ460" s="51"/>
      <c r="CR460" s="51"/>
      <c r="CS460" s="51"/>
      <c r="CT460" s="51"/>
      <c r="CU460" s="51"/>
      <c r="CV460" s="51"/>
      <c r="CW460" s="51"/>
      <c r="CX460" s="51"/>
      <c r="CY460" s="51"/>
      <c r="CZ460" s="51"/>
      <c r="DA460" s="51"/>
      <c r="DB460" s="51"/>
      <c r="DC460" s="51"/>
      <c r="DD460" s="51"/>
      <c r="DE460" s="51"/>
      <c r="DF460" s="51"/>
      <c r="DG460" s="51"/>
    </row>
    <row r="461">
      <c r="A461" s="51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  <c r="BR461" s="51"/>
      <c r="BS461" s="51"/>
      <c r="BT461" s="51"/>
      <c r="BU461" s="51"/>
      <c r="BV461" s="51"/>
      <c r="BW461" s="51"/>
      <c r="BX461" s="51"/>
      <c r="BY461" s="51"/>
      <c r="BZ461" s="51"/>
      <c r="CA461" s="51"/>
      <c r="CB461" s="51"/>
      <c r="CC461" s="51"/>
      <c r="CD461" s="51"/>
      <c r="CE461" s="51"/>
      <c r="CF461" s="51"/>
      <c r="CG461" s="51"/>
      <c r="CH461" s="51"/>
      <c r="CI461" s="51"/>
      <c r="CJ461" s="51"/>
      <c r="CK461" s="51"/>
      <c r="CL461" s="51"/>
      <c r="CM461" s="51"/>
      <c r="CN461" s="51"/>
      <c r="CO461" s="51"/>
      <c r="CP461" s="51"/>
      <c r="CQ461" s="51"/>
      <c r="CR461" s="51"/>
      <c r="CS461" s="51"/>
      <c r="CT461" s="51"/>
      <c r="CU461" s="51"/>
      <c r="CV461" s="51"/>
      <c r="CW461" s="51"/>
      <c r="CX461" s="51"/>
      <c r="CY461" s="51"/>
      <c r="CZ461" s="51"/>
      <c r="DA461" s="51"/>
      <c r="DB461" s="51"/>
      <c r="DC461" s="51"/>
      <c r="DD461" s="51"/>
      <c r="DE461" s="51"/>
      <c r="DF461" s="51"/>
      <c r="DG461" s="51"/>
    </row>
    <row r="462">
      <c r="A462" s="51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51"/>
      <c r="BS462" s="51"/>
      <c r="BT462" s="51"/>
      <c r="BU462" s="51"/>
      <c r="BV462" s="51"/>
      <c r="BW462" s="51"/>
      <c r="BX462" s="51"/>
      <c r="BY462" s="51"/>
      <c r="BZ462" s="51"/>
      <c r="CA462" s="51"/>
      <c r="CB462" s="51"/>
      <c r="CC462" s="51"/>
      <c r="CD462" s="51"/>
      <c r="CE462" s="51"/>
      <c r="CF462" s="51"/>
      <c r="CG462" s="51"/>
      <c r="CH462" s="51"/>
      <c r="CI462" s="51"/>
      <c r="CJ462" s="51"/>
      <c r="CK462" s="51"/>
      <c r="CL462" s="51"/>
      <c r="CM462" s="51"/>
      <c r="CN462" s="51"/>
      <c r="CO462" s="51"/>
      <c r="CP462" s="51"/>
      <c r="CQ462" s="51"/>
      <c r="CR462" s="51"/>
      <c r="CS462" s="51"/>
      <c r="CT462" s="51"/>
      <c r="CU462" s="51"/>
      <c r="CV462" s="51"/>
      <c r="CW462" s="51"/>
      <c r="CX462" s="51"/>
      <c r="CY462" s="51"/>
      <c r="CZ462" s="51"/>
      <c r="DA462" s="51"/>
      <c r="DB462" s="51"/>
      <c r="DC462" s="51"/>
      <c r="DD462" s="51"/>
      <c r="DE462" s="51"/>
      <c r="DF462" s="51"/>
      <c r="DG462" s="51"/>
    </row>
    <row r="463">
      <c r="A463" s="51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  <c r="BR463" s="51"/>
      <c r="BS463" s="51"/>
      <c r="BT463" s="51"/>
      <c r="BU463" s="51"/>
      <c r="BV463" s="51"/>
      <c r="BW463" s="51"/>
      <c r="BX463" s="51"/>
      <c r="BY463" s="51"/>
      <c r="BZ463" s="51"/>
      <c r="CA463" s="51"/>
      <c r="CB463" s="51"/>
      <c r="CC463" s="51"/>
      <c r="CD463" s="51"/>
      <c r="CE463" s="51"/>
      <c r="CF463" s="51"/>
      <c r="CG463" s="51"/>
      <c r="CH463" s="51"/>
      <c r="CI463" s="51"/>
      <c r="CJ463" s="51"/>
      <c r="CK463" s="51"/>
      <c r="CL463" s="51"/>
      <c r="CM463" s="51"/>
      <c r="CN463" s="51"/>
      <c r="CO463" s="51"/>
      <c r="CP463" s="51"/>
      <c r="CQ463" s="51"/>
      <c r="CR463" s="51"/>
      <c r="CS463" s="51"/>
      <c r="CT463" s="51"/>
      <c r="CU463" s="51"/>
      <c r="CV463" s="51"/>
      <c r="CW463" s="51"/>
      <c r="CX463" s="51"/>
      <c r="CY463" s="51"/>
      <c r="CZ463" s="51"/>
      <c r="DA463" s="51"/>
      <c r="DB463" s="51"/>
      <c r="DC463" s="51"/>
      <c r="DD463" s="51"/>
      <c r="DE463" s="51"/>
      <c r="DF463" s="51"/>
      <c r="DG463" s="51"/>
    </row>
    <row r="464">
      <c r="A464" s="51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  <c r="BR464" s="51"/>
      <c r="BS464" s="51"/>
      <c r="BT464" s="51"/>
      <c r="BU464" s="51"/>
      <c r="BV464" s="51"/>
      <c r="BW464" s="51"/>
      <c r="BX464" s="51"/>
      <c r="BY464" s="51"/>
      <c r="BZ464" s="51"/>
      <c r="CA464" s="51"/>
      <c r="CB464" s="51"/>
      <c r="CC464" s="51"/>
      <c r="CD464" s="51"/>
      <c r="CE464" s="51"/>
      <c r="CF464" s="51"/>
      <c r="CG464" s="51"/>
      <c r="CH464" s="51"/>
      <c r="CI464" s="51"/>
      <c r="CJ464" s="51"/>
      <c r="CK464" s="51"/>
      <c r="CL464" s="51"/>
      <c r="CM464" s="51"/>
      <c r="CN464" s="51"/>
      <c r="CO464" s="51"/>
      <c r="CP464" s="51"/>
      <c r="CQ464" s="51"/>
      <c r="CR464" s="51"/>
      <c r="CS464" s="51"/>
      <c r="CT464" s="51"/>
      <c r="CU464" s="51"/>
      <c r="CV464" s="51"/>
      <c r="CW464" s="51"/>
      <c r="CX464" s="51"/>
      <c r="CY464" s="51"/>
      <c r="CZ464" s="51"/>
      <c r="DA464" s="51"/>
      <c r="DB464" s="51"/>
      <c r="DC464" s="51"/>
      <c r="DD464" s="51"/>
      <c r="DE464" s="51"/>
      <c r="DF464" s="51"/>
      <c r="DG464" s="51"/>
    </row>
    <row r="465">
      <c r="A465" s="51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  <c r="BR465" s="51"/>
      <c r="BS465" s="51"/>
      <c r="BT465" s="51"/>
      <c r="BU465" s="51"/>
      <c r="BV465" s="51"/>
      <c r="BW465" s="51"/>
      <c r="BX465" s="51"/>
      <c r="BY465" s="51"/>
      <c r="BZ465" s="51"/>
      <c r="CA465" s="51"/>
      <c r="CB465" s="51"/>
      <c r="CC465" s="51"/>
      <c r="CD465" s="51"/>
      <c r="CE465" s="51"/>
      <c r="CF465" s="51"/>
      <c r="CG465" s="51"/>
      <c r="CH465" s="51"/>
      <c r="CI465" s="51"/>
      <c r="CJ465" s="51"/>
      <c r="CK465" s="51"/>
      <c r="CL465" s="51"/>
      <c r="CM465" s="51"/>
      <c r="CN465" s="51"/>
      <c r="CO465" s="51"/>
      <c r="CP465" s="51"/>
      <c r="CQ465" s="51"/>
      <c r="CR465" s="51"/>
      <c r="CS465" s="51"/>
      <c r="CT465" s="51"/>
      <c r="CU465" s="51"/>
      <c r="CV465" s="51"/>
      <c r="CW465" s="51"/>
      <c r="CX465" s="51"/>
      <c r="CY465" s="51"/>
      <c r="CZ465" s="51"/>
      <c r="DA465" s="51"/>
      <c r="DB465" s="51"/>
      <c r="DC465" s="51"/>
      <c r="DD465" s="51"/>
      <c r="DE465" s="51"/>
      <c r="DF465" s="51"/>
      <c r="DG465" s="51"/>
    </row>
    <row r="466">
      <c r="A466" s="51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  <c r="BT466" s="51"/>
      <c r="BU466" s="51"/>
      <c r="BV466" s="51"/>
      <c r="BW466" s="51"/>
      <c r="BX466" s="51"/>
      <c r="BY466" s="51"/>
      <c r="BZ466" s="51"/>
      <c r="CA466" s="51"/>
      <c r="CB466" s="51"/>
      <c r="CC466" s="51"/>
      <c r="CD466" s="51"/>
      <c r="CE466" s="51"/>
      <c r="CF466" s="51"/>
      <c r="CG466" s="51"/>
      <c r="CH466" s="51"/>
      <c r="CI466" s="51"/>
      <c r="CJ466" s="51"/>
      <c r="CK466" s="51"/>
      <c r="CL466" s="51"/>
      <c r="CM466" s="51"/>
      <c r="CN466" s="51"/>
      <c r="CO466" s="51"/>
      <c r="CP466" s="51"/>
      <c r="CQ466" s="51"/>
      <c r="CR466" s="51"/>
      <c r="CS466" s="51"/>
      <c r="CT466" s="51"/>
      <c r="CU466" s="51"/>
      <c r="CV466" s="51"/>
      <c r="CW466" s="51"/>
      <c r="CX466" s="51"/>
      <c r="CY466" s="51"/>
      <c r="CZ466" s="51"/>
      <c r="DA466" s="51"/>
      <c r="DB466" s="51"/>
      <c r="DC466" s="51"/>
      <c r="DD466" s="51"/>
      <c r="DE466" s="51"/>
      <c r="DF466" s="51"/>
      <c r="DG466" s="51"/>
    </row>
    <row r="467">
      <c r="A467" s="51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51"/>
      <c r="BS467" s="51"/>
      <c r="BT467" s="51"/>
      <c r="BU467" s="51"/>
      <c r="BV467" s="51"/>
      <c r="BW467" s="51"/>
      <c r="BX467" s="51"/>
      <c r="BY467" s="51"/>
      <c r="BZ467" s="51"/>
      <c r="CA467" s="51"/>
      <c r="CB467" s="51"/>
      <c r="CC467" s="51"/>
      <c r="CD467" s="51"/>
      <c r="CE467" s="51"/>
      <c r="CF467" s="51"/>
      <c r="CG467" s="51"/>
      <c r="CH467" s="51"/>
      <c r="CI467" s="51"/>
      <c r="CJ467" s="51"/>
      <c r="CK467" s="51"/>
      <c r="CL467" s="51"/>
      <c r="CM467" s="51"/>
      <c r="CN467" s="51"/>
      <c r="CO467" s="51"/>
      <c r="CP467" s="51"/>
      <c r="CQ467" s="51"/>
      <c r="CR467" s="51"/>
      <c r="CS467" s="51"/>
      <c r="CT467" s="51"/>
      <c r="CU467" s="51"/>
      <c r="CV467" s="51"/>
      <c r="CW467" s="51"/>
      <c r="CX467" s="51"/>
      <c r="CY467" s="51"/>
      <c r="CZ467" s="51"/>
      <c r="DA467" s="51"/>
      <c r="DB467" s="51"/>
      <c r="DC467" s="51"/>
      <c r="DD467" s="51"/>
      <c r="DE467" s="51"/>
      <c r="DF467" s="51"/>
      <c r="DG467" s="51"/>
    </row>
    <row r="468">
      <c r="A468" s="51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51"/>
      <c r="BS468" s="51"/>
      <c r="BT468" s="51"/>
      <c r="BU468" s="51"/>
      <c r="BV468" s="51"/>
      <c r="BW468" s="51"/>
      <c r="BX468" s="51"/>
      <c r="BY468" s="51"/>
      <c r="BZ468" s="51"/>
      <c r="CA468" s="51"/>
      <c r="CB468" s="51"/>
      <c r="CC468" s="51"/>
      <c r="CD468" s="51"/>
      <c r="CE468" s="51"/>
      <c r="CF468" s="51"/>
      <c r="CG468" s="51"/>
      <c r="CH468" s="51"/>
      <c r="CI468" s="51"/>
      <c r="CJ468" s="51"/>
      <c r="CK468" s="51"/>
      <c r="CL468" s="51"/>
      <c r="CM468" s="51"/>
      <c r="CN468" s="51"/>
      <c r="CO468" s="51"/>
      <c r="CP468" s="51"/>
      <c r="CQ468" s="51"/>
      <c r="CR468" s="51"/>
      <c r="CS468" s="51"/>
      <c r="CT468" s="51"/>
      <c r="CU468" s="51"/>
      <c r="CV468" s="51"/>
      <c r="CW468" s="51"/>
      <c r="CX468" s="51"/>
      <c r="CY468" s="51"/>
      <c r="CZ468" s="51"/>
      <c r="DA468" s="51"/>
      <c r="DB468" s="51"/>
      <c r="DC468" s="51"/>
      <c r="DD468" s="51"/>
      <c r="DE468" s="51"/>
      <c r="DF468" s="51"/>
      <c r="DG468" s="51"/>
    </row>
    <row r="469">
      <c r="A469" s="51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  <c r="BV469" s="51"/>
      <c r="BW469" s="51"/>
      <c r="BX469" s="51"/>
      <c r="BY469" s="51"/>
      <c r="BZ469" s="51"/>
      <c r="CA469" s="51"/>
      <c r="CB469" s="51"/>
      <c r="CC469" s="51"/>
      <c r="CD469" s="51"/>
      <c r="CE469" s="51"/>
      <c r="CF469" s="51"/>
      <c r="CG469" s="51"/>
      <c r="CH469" s="51"/>
      <c r="CI469" s="51"/>
      <c r="CJ469" s="51"/>
      <c r="CK469" s="51"/>
      <c r="CL469" s="51"/>
      <c r="CM469" s="51"/>
      <c r="CN469" s="51"/>
      <c r="CO469" s="51"/>
      <c r="CP469" s="51"/>
      <c r="CQ469" s="51"/>
      <c r="CR469" s="51"/>
      <c r="CS469" s="51"/>
      <c r="CT469" s="51"/>
      <c r="CU469" s="51"/>
      <c r="CV469" s="51"/>
      <c r="CW469" s="51"/>
      <c r="CX469" s="51"/>
      <c r="CY469" s="51"/>
      <c r="CZ469" s="51"/>
      <c r="DA469" s="51"/>
      <c r="DB469" s="51"/>
      <c r="DC469" s="51"/>
      <c r="DD469" s="51"/>
      <c r="DE469" s="51"/>
      <c r="DF469" s="51"/>
      <c r="DG469" s="51"/>
    </row>
    <row r="470">
      <c r="A470" s="51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  <c r="BV470" s="51"/>
      <c r="BW470" s="51"/>
      <c r="BX470" s="51"/>
      <c r="BY470" s="51"/>
      <c r="BZ470" s="51"/>
      <c r="CA470" s="51"/>
      <c r="CB470" s="51"/>
      <c r="CC470" s="51"/>
      <c r="CD470" s="51"/>
      <c r="CE470" s="51"/>
      <c r="CF470" s="51"/>
      <c r="CG470" s="51"/>
      <c r="CH470" s="51"/>
      <c r="CI470" s="51"/>
      <c r="CJ470" s="51"/>
      <c r="CK470" s="51"/>
      <c r="CL470" s="51"/>
      <c r="CM470" s="51"/>
      <c r="CN470" s="51"/>
      <c r="CO470" s="51"/>
      <c r="CP470" s="51"/>
      <c r="CQ470" s="51"/>
      <c r="CR470" s="51"/>
      <c r="CS470" s="51"/>
      <c r="CT470" s="51"/>
      <c r="CU470" s="51"/>
      <c r="CV470" s="51"/>
      <c r="CW470" s="51"/>
      <c r="CX470" s="51"/>
      <c r="CY470" s="51"/>
      <c r="CZ470" s="51"/>
      <c r="DA470" s="51"/>
      <c r="DB470" s="51"/>
      <c r="DC470" s="51"/>
      <c r="DD470" s="51"/>
      <c r="DE470" s="51"/>
      <c r="DF470" s="51"/>
      <c r="DG470" s="51"/>
    </row>
    <row r="471">
      <c r="A471" s="51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  <c r="BV471" s="51"/>
      <c r="BW471" s="51"/>
      <c r="BX471" s="51"/>
      <c r="BY471" s="51"/>
      <c r="BZ471" s="51"/>
      <c r="CA471" s="51"/>
      <c r="CB471" s="51"/>
      <c r="CC471" s="51"/>
      <c r="CD471" s="51"/>
      <c r="CE471" s="51"/>
      <c r="CF471" s="51"/>
      <c r="CG471" s="51"/>
      <c r="CH471" s="51"/>
      <c r="CI471" s="51"/>
      <c r="CJ471" s="51"/>
      <c r="CK471" s="51"/>
      <c r="CL471" s="51"/>
      <c r="CM471" s="51"/>
      <c r="CN471" s="51"/>
      <c r="CO471" s="51"/>
      <c r="CP471" s="51"/>
      <c r="CQ471" s="51"/>
      <c r="CR471" s="51"/>
      <c r="CS471" s="51"/>
      <c r="CT471" s="51"/>
      <c r="CU471" s="51"/>
      <c r="CV471" s="51"/>
      <c r="CW471" s="51"/>
      <c r="CX471" s="51"/>
      <c r="CY471" s="51"/>
      <c r="CZ471" s="51"/>
      <c r="DA471" s="51"/>
      <c r="DB471" s="51"/>
      <c r="DC471" s="51"/>
      <c r="DD471" s="51"/>
      <c r="DE471" s="51"/>
      <c r="DF471" s="51"/>
      <c r="DG471" s="51"/>
    </row>
    <row r="472">
      <c r="A472" s="51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  <c r="BV472" s="51"/>
      <c r="BW472" s="51"/>
      <c r="BX472" s="51"/>
      <c r="BY472" s="51"/>
      <c r="BZ472" s="51"/>
      <c r="CA472" s="51"/>
      <c r="CB472" s="51"/>
      <c r="CC472" s="51"/>
      <c r="CD472" s="51"/>
      <c r="CE472" s="51"/>
      <c r="CF472" s="51"/>
      <c r="CG472" s="51"/>
      <c r="CH472" s="51"/>
      <c r="CI472" s="51"/>
      <c r="CJ472" s="51"/>
      <c r="CK472" s="51"/>
      <c r="CL472" s="51"/>
      <c r="CM472" s="51"/>
      <c r="CN472" s="51"/>
      <c r="CO472" s="51"/>
      <c r="CP472" s="51"/>
      <c r="CQ472" s="51"/>
      <c r="CR472" s="51"/>
      <c r="CS472" s="51"/>
      <c r="CT472" s="51"/>
      <c r="CU472" s="51"/>
      <c r="CV472" s="51"/>
      <c r="CW472" s="51"/>
      <c r="CX472" s="51"/>
      <c r="CY472" s="51"/>
      <c r="CZ472" s="51"/>
      <c r="DA472" s="51"/>
      <c r="DB472" s="51"/>
      <c r="DC472" s="51"/>
      <c r="DD472" s="51"/>
      <c r="DE472" s="51"/>
      <c r="DF472" s="51"/>
      <c r="DG472" s="51"/>
    </row>
    <row r="473">
      <c r="A473" s="51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51"/>
      <c r="BS473" s="51"/>
      <c r="BT473" s="51"/>
      <c r="BU473" s="51"/>
      <c r="BV473" s="51"/>
      <c r="BW473" s="51"/>
      <c r="BX473" s="51"/>
      <c r="BY473" s="51"/>
      <c r="BZ473" s="51"/>
      <c r="CA473" s="51"/>
      <c r="CB473" s="51"/>
      <c r="CC473" s="51"/>
      <c r="CD473" s="51"/>
      <c r="CE473" s="51"/>
      <c r="CF473" s="51"/>
      <c r="CG473" s="51"/>
      <c r="CH473" s="51"/>
      <c r="CI473" s="51"/>
      <c r="CJ473" s="51"/>
      <c r="CK473" s="51"/>
      <c r="CL473" s="51"/>
      <c r="CM473" s="51"/>
      <c r="CN473" s="51"/>
      <c r="CO473" s="51"/>
      <c r="CP473" s="51"/>
      <c r="CQ473" s="51"/>
      <c r="CR473" s="51"/>
      <c r="CS473" s="51"/>
      <c r="CT473" s="51"/>
      <c r="CU473" s="51"/>
      <c r="CV473" s="51"/>
      <c r="CW473" s="51"/>
      <c r="CX473" s="51"/>
      <c r="CY473" s="51"/>
      <c r="CZ473" s="51"/>
      <c r="DA473" s="51"/>
      <c r="DB473" s="51"/>
      <c r="DC473" s="51"/>
      <c r="DD473" s="51"/>
      <c r="DE473" s="51"/>
      <c r="DF473" s="51"/>
      <c r="DG473" s="51"/>
    </row>
    <row r="474">
      <c r="A474" s="51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  <c r="BV474" s="51"/>
      <c r="BW474" s="51"/>
      <c r="BX474" s="51"/>
      <c r="BY474" s="51"/>
      <c r="BZ474" s="51"/>
      <c r="CA474" s="51"/>
      <c r="CB474" s="51"/>
      <c r="CC474" s="51"/>
      <c r="CD474" s="51"/>
      <c r="CE474" s="51"/>
      <c r="CF474" s="51"/>
      <c r="CG474" s="51"/>
      <c r="CH474" s="51"/>
      <c r="CI474" s="51"/>
      <c r="CJ474" s="51"/>
      <c r="CK474" s="51"/>
      <c r="CL474" s="51"/>
      <c r="CM474" s="51"/>
      <c r="CN474" s="51"/>
      <c r="CO474" s="51"/>
      <c r="CP474" s="51"/>
      <c r="CQ474" s="51"/>
      <c r="CR474" s="51"/>
      <c r="CS474" s="51"/>
      <c r="CT474" s="51"/>
      <c r="CU474" s="51"/>
      <c r="CV474" s="51"/>
      <c r="CW474" s="51"/>
      <c r="CX474" s="51"/>
      <c r="CY474" s="51"/>
      <c r="CZ474" s="51"/>
      <c r="DA474" s="51"/>
      <c r="DB474" s="51"/>
      <c r="DC474" s="51"/>
      <c r="DD474" s="51"/>
      <c r="DE474" s="51"/>
      <c r="DF474" s="51"/>
      <c r="DG474" s="51"/>
    </row>
    <row r="475">
      <c r="A475" s="51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  <c r="BT475" s="51"/>
      <c r="BU475" s="51"/>
      <c r="BV475" s="51"/>
      <c r="BW475" s="51"/>
      <c r="BX475" s="51"/>
      <c r="BY475" s="51"/>
      <c r="BZ475" s="51"/>
      <c r="CA475" s="51"/>
      <c r="CB475" s="51"/>
      <c r="CC475" s="51"/>
      <c r="CD475" s="51"/>
      <c r="CE475" s="51"/>
      <c r="CF475" s="51"/>
      <c r="CG475" s="51"/>
      <c r="CH475" s="51"/>
      <c r="CI475" s="51"/>
      <c r="CJ475" s="51"/>
      <c r="CK475" s="51"/>
      <c r="CL475" s="51"/>
      <c r="CM475" s="51"/>
      <c r="CN475" s="51"/>
      <c r="CO475" s="51"/>
      <c r="CP475" s="51"/>
      <c r="CQ475" s="51"/>
      <c r="CR475" s="51"/>
      <c r="CS475" s="51"/>
      <c r="CT475" s="51"/>
      <c r="CU475" s="51"/>
      <c r="CV475" s="51"/>
      <c r="CW475" s="51"/>
      <c r="CX475" s="51"/>
      <c r="CY475" s="51"/>
      <c r="CZ475" s="51"/>
      <c r="DA475" s="51"/>
      <c r="DB475" s="51"/>
      <c r="DC475" s="51"/>
      <c r="DD475" s="51"/>
      <c r="DE475" s="51"/>
      <c r="DF475" s="51"/>
      <c r="DG475" s="51"/>
    </row>
    <row r="476">
      <c r="A476" s="51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  <c r="BT476" s="51"/>
      <c r="BU476" s="51"/>
      <c r="BV476" s="51"/>
      <c r="BW476" s="51"/>
      <c r="BX476" s="51"/>
      <c r="BY476" s="51"/>
      <c r="BZ476" s="51"/>
      <c r="CA476" s="51"/>
      <c r="CB476" s="51"/>
      <c r="CC476" s="51"/>
      <c r="CD476" s="51"/>
      <c r="CE476" s="51"/>
      <c r="CF476" s="51"/>
      <c r="CG476" s="51"/>
      <c r="CH476" s="51"/>
      <c r="CI476" s="51"/>
      <c r="CJ476" s="51"/>
      <c r="CK476" s="51"/>
      <c r="CL476" s="51"/>
      <c r="CM476" s="51"/>
      <c r="CN476" s="51"/>
      <c r="CO476" s="51"/>
      <c r="CP476" s="51"/>
      <c r="CQ476" s="51"/>
      <c r="CR476" s="51"/>
      <c r="CS476" s="51"/>
      <c r="CT476" s="51"/>
      <c r="CU476" s="51"/>
      <c r="CV476" s="51"/>
      <c r="CW476" s="51"/>
      <c r="CX476" s="51"/>
      <c r="CY476" s="51"/>
      <c r="CZ476" s="51"/>
      <c r="DA476" s="51"/>
      <c r="DB476" s="51"/>
      <c r="DC476" s="51"/>
      <c r="DD476" s="51"/>
      <c r="DE476" s="51"/>
      <c r="DF476" s="51"/>
      <c r="DG476" s="51"/>
    </row>
    <row r="477">
      <c r="A477" s="51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  <c r="BT477" s="51"/>
      <c r="BU477" s="51"/>
      <c r="BV477" s="51"/>
      <c r="BW477" s="51"/>
      <c r="BX477" s="51"/>
      <c r="BY477" s="51"/>
      <c r="BZ477" s="51"/>
      <c r="CA477" s="51"/>
      <c r="CB477" s="51"/>
      <c r="CC477" s="51"/>
      <c r="CD477" s="51"/>
      <c r="CE477" s="51"/>
      <c r="CF477" s="51"/>
      <c r="CG477" s="51"/>
      <c r="CH477" s="51"/>
      <c r="CI477" s="51"/>
      <c r="CJ477" s="51"/>
      <c r="CK477" s="51"/>
      <c r="CL477" s="51"/>
      <c r="CM477" s="51"/>
      <c r="CN477" s="51"/>
      <c r="CO477" s="51"/>
      <c r="CP477" s="51"/>
      <c r="CQ477" s="51"/>
      <c r="CR477" s="51"/>
      <c r="CS477" s="51"/>
      <c r="CT477" s="51"/>
      <c r="CU477" s="51"/>
      <c r="CV477" s="51"/>
      <c r="CW477" s="51"/>
      <c r="CX477" s="51"/>
      <c r="CY477" s="51"/>
      <c r="CZ477" s="51"/>
      <c r="DA477" s="51"/>
      <c r="DB477" s="51"/>
      <c r="DC477" s="51"/>
      <c r="DD477" s="51"/>
      <c r="DE477" s="51"/>
      <c r="DF477" s="51"/>
      <c r="DG477" s="51"/>
    </row>
    <row r="478">
      <c r="A478" s="51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51"/>
      <c r="BS478" s="51"/>
      <c r="BT478" s="51"/>
      <c r="BU478" s="51"/>
      <c r="BV478" s="51"/>
      <c r="BW478" s="51"/>
      <c r="BX478" s="51"/>
      <c r="BY478" s="51"/>
      <c r="BZ478" s="51"/>
      <c r="CA478" s="51"/>
      <c r="CB478" s="51"/>
      <c r="CC478" s="51"/>
      <c r="CD478" s="51"/>
      <c r="CE478" s="51"/>
      <c r="CF478" s="51"/>
      <c r="CG478" s="51"/>
      <c r="CH478" s="51"/>
      <c r="CI478" s="51"/>
      <c r="CJ478" s="51"/>
      <c r="CK478" s="51"/>
      <c r="CL478" s="51"/>
      <c r="CM478" s="51"/>
      <c r="CN478" s="51"/>
      <c r="CO478" s="51"/>
      <c r="CP478" s="51"/>
      <c r="CQ478" s="51"/>
      <c r="CR478" s="51"/>
      <c r="CS478" s="51"/>
      <c r="CT478" s="51"/>
      <c r="CU478" s="51"/>
      <c r="CV478" s="51"/>
      <c r="CW478" s="51"/>
      <c r="CX478" s="51"/>
      <c r="CY478" s="51"/>
      <c r="CZ478" s="51"/>
      <c r="DA478" s="51"/>
      <c r="DB478" s="51"/>
      <c r="DC478" s="51"/>
      <c r="DD478" s="51"/>
      <c r="DE478" s="51"/>
      <c r="DF478" s="51"/>
      <c r="DG478" s="51"/>
    </row>
    <row r="479">
      <c r="A479" s="51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  <c r="BR479" s="51"/>
      <c r="BS479" s="51"/>
      <c r="BT479" s="51"/>
      <c r="BU479" s="51"/>
      <c r="BV479" s="51"/>
      <c r="BW479" s="51"/>
      <c r="BX479" s="51"/>
      <c r="BY479" s="51"/>
      <c r="BZ479" s="51"/>
      <c r="CA479" s="51"/>
      <c r="CB479" s="51"/>
      <c r="CC479" s="51"/>
      <c r="CD479" s="51"/>
      <c r="CE479" s="51"/>
      <c r="CF479" s="51"/>
      <c r="CG479" s="51"/>
      <c r="CH479" s="51"/>
      <c r="CI479" s="51"/>
      <c r="CJ479" s="51"/>
      <c r="CK479" s="51"/>
      <c r="CL479" s="51"/>
      <c r="CM479" s="51"/>
      <c r="CN479" s="51"/>
      <c r="CO479" s="51"/>
      <c r="CP479" s="51"/>
      <c r="CQ479" s="51"/>
      <c r="CR479" s="51"/>
      <c r="CS479" s="51"/>
      <c r="CT479" s="51"/>
      <c r="CU479" s="51"/>
      <c r="CV479" s="51"/>
      <c r="CW479" s="51"/>
      <c r="CX479" s="51"/>
      <c r="CY479" s="51"/>
      <c r="CZ479" s="51"/>
      <c r="DA479" s="51"/>
      <c r="DB479" s="51"/>
      <c r="DC479" s="51"/>
      <c r="DD479" s="51"/>
      <c r="DE479" s="51"/>
      <c r="DF479" s="51"/>
      <c r="DG479" s="51"/>
    </row>
    <row r="480">
      <c r="A480" s="51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  <c r="BR480" s="51"/>
      <c r="BS480" s="51"/>
      <c r="BT480" s="51"/>
      <c r="BU480" s="51"/>
      <c r="BV480" s="51"/>
      <c r="BW480" s="51"/>
      <c r="BX480" s="51"/>
      <c r="BY480" s="51"/>
      <c r="BZ480" s="51"/>
      <c r="CA480" s="51"/>
      <c r="CB480" s="51"/>
      <c r="CC480" s="51"/>
      <c r="CD480" s="51"/>
      <c r="CE480" s="51"/>
      <c r="CF480" s="51"/>
      <c r="CG480" s="51"/>
      <c r="CH480" s="51"/>
      <c r="CI480" s="51"/>
      <c r="CJ480" s="51"/>
      <c r="CK480" s="51"/>
      <c r="CL480" s="51"/>
      <c r="CM480" s="51"/>
      <c r="CN480" s="51"/>
      <c r="CO480" s="51"/>
      <c r="CP480" s="51"/>
      <c r="CQ480" s="51"/>
      <c r="CR480" s="51"/>
      <c r="CS480" s="51"/>
      <c r="CT480" s="51"/>
      <c r="CU480" s="51"/>
      <c r="CV480" s="51"/>
      <c r="CW480" s="51"/>
      <c r="CX480" s="51"/>
      <c r="CY480" s="51"/>
      <c r="CZ480" s="51"/>
      <c r="DA480" s="51"/>
      <c r="DB480" s="51"/>
      <c r="DC480" s="51"/>
      <c r="DD480" s="51"/>
      <c r="DE480" s="51"/>
      <c r="DF480" s="51"/>
      <c r="DG480" s="51"/>
    </row>
    <row r="481">
      <c r="A481" s="51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  <c r="BR481" s="51"/>
      <c r="BS481" s="51"/>
      <c r="BT481" s="51"/>
      <c r="BU481" s="51"/>
      <c r="BV481" s="51"/>
      <c r="BW481" s="51"/>
      <c r="BX481" s="51"/>
      <c r="BY481" s="51"/>
      <c r="BZ481" s="51"/>
      <c r="CA481" s="51"/>
      <c r="CB481" s="51"/>
      <c r="CC481" s="51"/>
      <c r="CD481" s="51"/>
      <c r="CE481" s="51"/>
      <c r="CF481" s="51"/>
      <c r="CG481" s="51"/>
      <c r="CH481" s="51"/>
      <c r="CI481" s="51"/>
      <c r="CJ481" s="51"/>
      <c r="CK481" s="51"/>
      <c r="CL481" s="51"/>
      <c r="CM481" s="51"/>
      <c r="CN481" s="51"/>
      <c r="CO481" s="51"/>
      <c r="CP481" s="51"/>
      <c r="CQ481" s="51"/>
      <c r="CR481" s="51"/>
      <c r="CS481" s="51"/>
      <c r="CT481" s="51"/>
      <c r="CU481" s="51"/>
      <c r="CV481" s="51"/>
      <c r="CW481" s="51"/>
      <c r="CX481" s="51"/>
      <c r="CY481" s="51"/>
      <c r="CZ481" s="51"/>
      <c r="DA481" s="51"/>
      <c r="DB481" s="51"/>
      <c r="DC481" s="51"/>
      <c r="DD481" s="51"/>
      <c r="DE481" s="51"/>
      <c r="DF481" s="51"/>
      <c r="DG481" s="51"/>
    </row>
    <row r="482">
      <c r="A482" s="51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  <c r="BR482" s="51"/>
      <c r="BS482" s="51"/>
      <c r="BT482" s="51"/>
      <c r="BU482" s="51"/>
      <c r="BV482" s="51"/>
      <c r="BW482" s="51"/>
      <c r="BX482" s="51"/>
      <c r="BY482" s="51"/>
      <c r="BZ482" s="51"/>
      <c r="CA482" s="51"/>
      <c r="CB482" s="51"/>
      <c r="CC482" s="51"/>
      <c r="CD482" s="51"/>
      <c r="CE482" s="51"/>
      <c r="CF482" s="51"/>
      <c r="CG482" s="51"/>
      <c r="CH482" s="51"/>
      <c r="CI482" s="51"/>
      <c r="CJ482" s="51"/>
      <c r="CK482" s="51"/>
      <c r="CL482" s="51"/>
      <c r="CM482" s="51"/>
      <c r="CN482" s="51"/>
      <c r="CO482" s="51"/>
      <c r="CP482" s="51"/>
      <c r="CQ482" s="51"/>
      <c r="CR482" s="51"/>
      <c r="CS482" s="51"/>
      <c r="CT482" s="51"/>
      <c r="CU482" s="51"/>
      <c r="CV482" s="51"/>
      <c r="CW482" s="51"/>
      <c r="CX482" s="51"/>
      <c r="CY482" s="51"/>
      <c r="CZ482" s="51"/>
      <c r="DA482" s="51"/>
      <c r="DB482" s="51"/>
      <c r="DC482" s="51"/>
      <c r="DD482" s="51"/>
      <c r="DE482" s="51"/>
      <c r="DF482" s="51"/>
      <c r="DG482" s="51"/>
    </row>
    <row r="483">
      <c r="A483" s="51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  <c r="BR483" s="51"/>
      <c r="BS483" s="51"/>
      <c r="BT483" s="51"/>
      <c r="BU483" s="51"/>
      <c r="BV483" s="51"/>
      <c r="BW483" s="51"/>
      <c r="BX483" s="51"/>
      <c r="BY483" s="51"/>
      <c r="BZ483" s="51"/>
      <c r="CA483" s="51"/>
      <c r="CB483" s="51"/>
      <c r="CC483" s="51"/>
      <c r="CD483" s="51"/>
      <c r="CE483" s="51"/>
      <c r="CF483" s="51"/>
      <c r="CG483" s="51"/>
      <c r="CH483" s="51"/>
      <c r="CI483" s="51"/>
      <c r="CJ483" s="51"/>
      <c r="CK483" s="51"/>
      <c r="CL483" s="51"/>
      <c r="CM483" s="51"/>
      <c r="CN483" s="51"/>
      <c r="CO483" s="51"/>
      <c r="CP483" s="51"/>
      <c r="CQ483" s="51"/>
      <c r="CR483" s="51"/>
      <c r="CS483" s="51"/>
      <c r="CT483" s="51"/>
      <c r="CU483" s="51"/>
      <c r="CV483" s="51"/>
      <c r="CW483" s="51"/>
      <c r="CX483" s="51"/>
      <c r="CY483" s="51"/>
      <c r="CZ483" s="51"/>
      <c r="DA483" s="51"/>
      <c r="DB483" s="51"/>
      <c r="DC483" s="51"/>
      <c r="DD483" s="51"/>
      <c r="DE483" s="51"/>
      <c r="DF483" s="51"/>
      <c r="DG483" s="51"/>
    </row>
    <row r="484">
      <c r="A484" s="51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  <c r="BR484" s="51"/>
      <c r="BS484" s="51"/>
      <c r="BT484" s="51"/>
      <c r="BU484" s="51"/>
      <c r="BV484" s="51"/>
      <c r="BW484" s="51"/>
      <c r="BX484" s="51"/>
      <c r="BY484" s="51"/>
      <c r="BZ484" s="51"/>
      <c r="CA484" s="51"/>
      <c r="CB484" s="51"/>
      <c r="CC484" s="51"/>
      <c r="CD484" s="51"/>
      <c r="CE484" s="51"/>
      <c r="CF484" s="51"/>
      <c r="CG484" s="51"/>
      <c r="CH484" s="51"/>
      <c r="CI484" s="51"/>
      <c r="CJ484" s="51"/>
      <c r="CK484" s="51"/>
      <c r="CL484" s="51"/>
      <c r="CM484" s="51"/>
      <c r="CN484" s="51"/>
      <c r="CO484" s="51"/>
      <c r="CP484" s="51"/>
      <c r="CQ484" s="51"/>
      <c r="CR484" s="51"/>
      <c r="CS484" s="51"/>
      <c r="CT484" s="51"/>
      <c r="CU484" s="51"/>
      <c r="CV484" s="51"/>
      <c r="CW484" s="51"/>
      <c r="CX484" s="51"/>
      <c r="CY484" s="51"/>
      <c r="CZ484" s="51"/>
      <c r="DA484" s="51"/>
      <c r="DB484" s="51"/>
      <c r="DC484" s="51"/>
      <c r="DD484" s="51"/>
      <c r="DE484" s="51"/>
      <c r="DF484" s="51"/>
      <c r="DG484" s="51"/>
    </row>
    <row r="485">
      <c r="A485" s="51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  <c r="BR485" s="51"/>
      <c r="BS485" s="51"/>
      <c r="BT485" s="51"/>
      <c r="BU485" s="51"/>
      <c r="BV485" s="51"/>
      <c r="BW485" s="51"/>
      <c r="BX485" s="51"/>
      <c r="BY485" s="51"/>
      <c r="BZ485" s="51"/>
      <c r="CA485" s="51"/>
      <c r="CB485" s="51"/>
      <c r="CC485" s="51"/>
      <c r="CD485" s="51"/>
      <c r="CE485" s="51"/>
      <c r="CF485" s="51"/>
      <c r="CG485" s="51"/>
      <c r="CH485" s="51"/>
      <c r="CI485" s="51"/>
      <c r="CJ485" s="51"/>
      <c r="CK485" s="51"/>
      <c r="CL485" s="51"/>
      <c r="CM485" s="51"/>
      <c r="CN485" s="51"/>
      <c r="CO485" s="51"/>
      <c r="CP485" s="51"/>
      <c r="CQ485" s="51"/>
      <c r="CR485" s="51"/>
      <c r="CS485" s="51"/>
      <c r="CT485" s="51"/>
      <c r="CU485" s="51"/>
      <c r="CV485" s="51"/>
      <c r="CW485" s="51"/>
      <c r="CX485" s="51"/>
      <c r="CY485" s="51"/>
      <c r="CZ485" s="51"/>
      <c r="DA485" s="51"/>
      <c r="DB485" s="51"/>
      <c r="DC485" s="51"/>
      <c r="DD485" s="51"/>
      <c r="DE485" s="51"/>
      <c r="DF485" s="51"/>
      <c r="DG485" s="51"/>
    </row>
    <row r="486">
      <c r="A486" s="51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  <c r="BR486" s="51"/>
      <c r="BS486" s="51"/>
      <c r="BT486" s="51"/>
      <c r="BU486" s="51"/>
      <c r="BV486" s="51"/>
      <c r="BW486" s="51"/>
      <c r="BX486" s="51"/>
      <c r="BY486" s="51"/>
      <c r="BZ486" s="51"/>
      <c r="CA486" s="51"/>
      <c r="CB486" s="51"/>
      <c r="CC486" s="51"/>
      <c r="CD486" s="51"/>
      <c r="CE486" s="51"/>
      <c r="CF486" s="51"/>
      <c r="CG486" s="51"/>
      <c r="CH486" s="51"/>
      <c r="CI486" s="51"/>
      <c r="CJ486" s="51"/>
      <c r="CK486" s="51"/>
      <c r="CL486" s="51"/>
      <c r="CM486" s="51"/>
      <c r="CN486" s="51"/>
      <c r="CO486" s="51"/>
      <c r="CP486" s="51"/>
      <c r="CQ486" s="51"/>
      <c r="CR486" s="51"/>
      <c r="CS486" s="51"/>
      <c r="CT486" s="51"/>
      <c r="CU486" s="51"/>
      <c r="CV486" s="51"/>
      <c r="CW486" s="51"/>
      <c r="CX486" s="51"/>
      <c r="CY486" s="51"/>
      <c r="CZ486" s="51"/>
      <c r="DA486" s="51"/>
      <c r="DB486" s="51"/>
      <c r="DC486" s="51"/>
      <c r="DD486" s="51"/>
      <c r="DE486" s="51"/>
      <c r="DF486" s="51"/>
      <c r="DG486" s="51"/>
    </row>
    <row r="487">
      <c r="A487" s="51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  <c r="BR487" s="51"/>
      <c r="BS487" s="51"/>
      <c r="BT487" s="51"/>
      <c r="BU487" s="51"/>
      <c r="BV487" s="51"/>
      <c r="BW487" s="51"/>
      <c r="BX487" s="51"/>
      <c r="BY487" s="51"/>
      <c r="BZ487" s="51"/>
      <c r="CA487" s="51"/>
      <c r="CB487" s="51"/>
      <c r="CC487" s="51"/>
      <c r="CD487" s="51"/>
      <c r="CE487" s="51"/>
      <c r="CF487" s="51"/>
      <c r="CG487" s="51"/>
      <c r="CH487" s="51"/>
      <c r="CI487" s="51"/>
      <c r="CJ487" s="51"/>
      <c r="CK487" s="51"/>
      <c r="CL487" s="51"/>
      <c r="CM487" s="51"/>
      <c r="CN487" s="51"/>
      <c r="CO487" s="51"/>
      <c r="CP487" s="51"/>
      <c r="CQ487" s="51"/>
      <c r="CR487" s="51"/>
      <c r="CS487" s="51"/>
      <c r="CT487" s="51"/>
      <c r="CU487" s="51"/>
      <c r="CV487" s="51"/>
      <c r="CW487" s="51"/>
      <c r="CX487" s="51"/>
      <c r="CY487" s="51"/>
      <c r="CZ487" s="51"/>
      <c r="DA487" s="51"/>
      <c r="DB487" s="51"/>
      <c r="DC487" s="51"/>
      <c r="DD487" s="51"/>
      <c r="DE487" s="51"/>
      <c r="DF487" s="51"/>
      <c r="DG487" s="51"/>
    </row>
    <row r="488">
      <c r="A488" s="51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  <c r="BR488" s="51"/>
      <c r="BS488" s="51"/>
      <c r="BT488" s="51"/>
      <c r="BU488" s="51"/>
      <c r="BV488" s="51"/>
      <c r="BW488" s="51"/>
      <c r="BX488" s="51"/>
      <c r="BY488" s="51"/>
      <c r="BZ488" s="51"/>
      <c r="CA488" s="51"/>
      <c r="CB488" s="51"/>
      <c r="CC488" s="51"/>
      <c r="CD488" s="51"/>
      <c r="CE488" s="51"/>
      <c r="CF488" s="51"/>
      <c r="CG488" s="51"/>
      <c r="CH488" s="51"/>
      <c r="CI488" s="51"/>
      <c r="CJ488" s="51"/>
      <c r="CK488" s="51"/>
      <c r="CL488" s="51"/>
      <c r="CM488" s="51"/>
      <c r="CN488" s="51"/>
      <c r="CO488" s="51"/>
      <c r="CP488" s="51"/>
      <c r="CQ488" s="51"/>
      <c r="CR488" s="51"/>
      <c r="CS488" s="51"/>
      <c r="CT488" s="51"/>
      <c r="CU488" s="51"/>
      <c r="CV488" s="51"/>
      <c r="CW488" s="51"/>
      <c r="CX488" s="51"/>
      <c r="CY488" s="51"/>
      <c r="CZ488" s="51"/>
      <c r="DA488" s="51"/>
      <c r="DB488" s="51"/>
      <c r="DC488" s="51"/>
      <c r="DD488" s="51"/>
      <c r="DE488" s="51"/>
      <c r="DF488" s="51"/>
      <c r="DG488" s="51"/>
    </row>
    <row r="489">
      <c r="A489" s="51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  <c r="BR489" s="51"/>
      <c r="BS489" s="51"/>
      <c r="BT489" s="51"/>
      <c r="BU489" s="51"/>
      <c r="BV489" s="51"/>
      <c r="BW489" s="51"/>
      <c r="BX489" s="51"/>
      <c r="BY489" s="51"/>
      <c r="BZ489" s="51"/>
      <c r="CA489" s="51"/>
      <c r="CB489" s="51"/>
      <c r="CC489" s="51"/>
      <c r="CD489" s="51"/>
      <c r="CE489" s="51"/>
      <c r="CF489" s="51"/>
      <c r="CG489" s="51"/>
      <c r="CH489" s="51"/>
      <c r="CI489" s="51"/>
      <c r="CJ489" s="51"/>
      <c r="CK489" s="51"/>
      <c r="CL489" s="51"/>
      <c r="CM489" s="51"/>
      <c r="CN489" s="51"/>
      <c r="CO489" s="51"/>
      <c r="CP489" s="51"/>
      <c r="CQ489" s="51"/>
      <c r="CR489" s="51"/>
      <c r="CS489" s="51"/>
      <c r="CT489" s="51"/>
      <c r="CU489" s="51"/>
      <c r="CV489" s="51"/>
      <c r="CW489" s="51"/>
      <c r="CX489" s="51"/>
      <c r="CY489" s="51"/>
      <c r="CZ489" s="51"/>
      <c r="DA489" s="51"/>
      <c r="DB489" s="51"/>
      <c r="DC489" s="51"/>
      <c r="DD489" s="51"/>
      <c r="DE489" s="51"/>
      <c r="DF489" s="51"/>
      <c r="DG489" s="51"/>
    </row>
    <row r="490">
      <c r="A490" s="51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1"/>
      <c r="BT490" s="51"/>
      <c r="BU490" s="51"/>
      <c r="BV490" s="51"/>
      <c r="BW490" s="51"/>
      <c r="BX490" s="51"/>
      <c r="BY490" s="51"/>
      <c r="BZ490" s="51"/>
      <c r="CA490" s="51"/>
      <c r="CB490" s="51"/>
      <c r="CC490" s="51"/>
      <c r="CD490" s="51"/>
      <c r="CE490" s="51"/>
      <c r="CF490" s="51"/>
      <c r="CG490" s="51"/>
      <c r="CH490" s="51"/>
      <c r="CI490" s="51"/>
      <c r="CJ490" s="51"/>
      <c r="CK490" s="51"/>
      <c r="CL490" s="51"/>
      <c r="CM490" s="51"/>
      <c r="CN490" s="51"/>
      <c r="CO490" s="51"/>
      <c r="CP490" s="51"/>
      <c r="CQ490" s="51"/>
      <c r="CR490" s="51"/>
      <c r="CS490" s="51"/>
      <c r="CT490" s="51"/>
      <c r="CU490" s="51"/>
      <c r="CV490" s="51"/>
      <c r="CW490" s="51"/>
      <c r="CX490" s="51"/>
      <c r="CY490" s="51"/>
      <c r="CZ490" s="51"/>
      <c r="DA490" s="51"/>
      <c r="DB490" s="51"/>
      <c r="DC490" s="51"/>
      <c r="DD490" s="51"/>
      <c r="DE490" s="51"/>
      <c r="DF490" s="51"/>
      <c r="DG490" s="51"/>
    </row>
    <row r="491">
      <c r="A491" s="51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51"/>
      <c r="BS491" s="51"/>
      <c r="BT491" s="51"/>
      <c r="BU491" s="51"/>
      <c r="BV491" s="51"/>
      <c r="BW491" s="51"/>
      <c r="BX491" s="51"/>
      <c r="BY491" s="51"/>
      <c r="BZ491" s="51"/>
      <c r="CA491" s="51"/>
      <c r="CB491" s="51"/>
      <c r="CC491" s="51"/>
      <c r="CD491" s="51"/>
      <c r="CE491" s="51"/>
      <c r="CF491" s="51"/>
      <c r="CG491" s="51"/>
      <c r="CH491" s="51"/>
      <c r="CI491" s="51"/>
      <c r="CJ491" s="51"/>
      <c r="CK491" s="51"/>
      <c r="CL491" s="51"/>
      <c r="CM491" s="51"/>
      <c r="CN491" s="51"/>
      <c r="CO491" s="51"/>
      <c r="CP491" s="51"/>
      <c r="CQ491" s="51"/>
      <c r="CR491" s="51"/>
      <c r="CS491" s="51"/>
      <c r="CT491" s="51"/>
      <c r="CU491" s="51"/>
      <c r="CV491" s="51"/>
      <c r="CW491" s="51"/>
      <c r="CX491" s="51"/>
      <c r="CY491" s="51"/>
      <c r="CZ491" s="51"/>
      <c r="DA491" s="51"/>
      <c r="DB491" s="51"/>
      <c r="DC491" s="51"/>
      <c r="DD491" s="51"/>
      <c r="DE491" s="51"/>
      <c r="DF491" s="51"/>
      <c r="DG491" s="51"/>
    </row>
    <row r="492">
      <c r="A492" s="51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51"/>
      <c r="BS492" s="51"/>
      <c r="BT492" s="51"/>
      <c r="BU492" s="51"/>
      <c r="BV492" s="51"/>
      <c r="BW492" s="51"/>
      <c r="BX492" s="51"/>
      <c r="BY492" s="51"/>
      <c r="BZ492" s="51"/>
      <c r="CA492" s="51"/>
      <c r="CB492" s="51"/>
      <c r="CC492" s="51"/>
      <c r="CD492" s="51"/>
      <c r="CE492" s="51"/>
      <c r="CF492" s="51"/>
      <c r="CG492" s="51"/>
      <c r="CH492" s="51"/>
      <c r="CI492" s="51"/>
      <c r="CJ492" s="51"/>
      <c r="CK492" s="51"/>
      <c r="CL492" s="51"/>
      <c r="CM492" s="51"/>
      <c r="CN492" s="51"/>
      <c r="CO492" s="51"/>
      <c r="CP492" s="51"/>
      <c r="CQ492" s="51"/>
      <c r="CR492" s="51"/>
      <c r="CS492" s="51"/>
      <c r="CT492" s="51"/>
      <c r="CU492" s="51"/>
      <c r="CV492" s="51"/>
      <c r="CW492" s="51"/>
      <c r="CX492" s="51"/>
      <c r="CY492" s="51"/>
      <c r="CZ492" s="51"/>
      <c r="DA492" s="51"/>
      <c r="DB492" s="51"/>
      <c r="DC492" s="51"/>
      <c r="DD492" s="51"/>
      <c r="DE492" s="51"/>
      <c r="DF492" s="51"/>
      <c r="DG492" s="51"/>
    </row>
    <row r="493">
      <c r="A493" s="51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  <c r="BR493" s="51"/>
      <c r="BS493" s="51"/>
      <c r="BT493" s="51"/>
      <c r="BU493" s="51"/>
      <c r="BV493" s="51"/>
      <c r="BW493" s="51"/>
      <c r="BX493" s="51"/>
      <c r="BY493" s="51"/>
      <c r="BZ493" s="51"/>
      <c r="CA493" s="51"/>
      <c r="CB493" s="51"/>
      <c r="CC493" s="51"/>
      <c r="CD493" s="51"/>
      <c r="CE493" s="51"/>
      <c r="CF493" s="51"/>
      <c r="CG493" s="51"/>
      <c r="CH493" s="51"/>
      <c r="CI493" s="51"/>
      <c r="CJ493" s="51"/>
      <c r="CK493" s="51"/>
      <c r="CL493" s="51"/>
      <c r="CM493" s="51"/>
      <c r="CN493" s="51"/>
      <c r="CO493" s="51"/>
      <c r="CP493" s="51"/>
      <c r="CQ493" s="51"/>
      <c r="CR493" s="51"/>
      <c r="CS493" s="51"/>
      <c r="CT493" s="51"/>
      <c r="CU493" s="51"/>
      <c r="CV493" s="51"/>
      <c r="CW493" s="51"/>
      <c r="CX493" s="51"/>
      <c r="CY493" s="51"/>
      <c r="CZ493" s="51"/>
      <c r="DA493" s="51"/>
      <c r="DB493" s="51"/>
      <c r="DC493" s="51"/>
      <c r="DD493" s="51"/>
      <c r="DE493" s="51"/>
      <c r="DF493" s="51"/>
      <c r="DG493" s="51"/>
    </row>
    <row r="494">
      <c r="A494" s="51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51"/>
      <c r="BS494" s="51"/>
      <c r="BT494" s="51"/>
      <c r="BU494" s="51"/>
      <c r="BV494" s="51"/>
      <c r="BW494" s="51"/>
      <c r="BX494" s="51"/>
      <c r="BY494" s="51"/>
      <c r="BZ494" s="51"/>
      <c r="CA494" s="51"/>
      <c r="CB494" s="51"/>
      <c r="CC494" s="51"/>
      <c r="CD494" s="51"/>
      <c r="CE494" s="51"/>
      <c r="CF494" s="51"/>
      <c r="CG494" s="51"/>
      <c r="CH494" s="51"/>
      <c r="CI494" s="51"/>
      <c r="CJ494" s="51"/>
      <c r="CK494" s="51"/>
      <c r="CL494" s="51"/>
      <c r="CM494" s="51"/>
      <c r="CN494" s="51"/>
      <c r="CO494" s="51"/>
      <c r="CP494" s="51"/>
      <c r="CQ494" s="51"/>
      <c r="CR494" s="51"/>
      <c r="CS494" s="51"/>
      <c r="CT494" s="51"/>
      <c r="CU494" s="51"/>
      <c r="CV494" s="51"/>
      <c r="CW494" s="51"/>
      <c r="CX494" s="51"/>
      <c r="CY494" s="51"/>
      <c r="CZ494" s="51"/>
      <c r="DA494" s="51"/>
      <c r="DB494" s="51"/>
      <c r="DC494" s="51"/>
      <c r="DD494" s="51"/>
      <c r="DE494" s="51"/>
      <c r="DF494" s="51"/>
      <c r="DG494" s="51"/>
    </row>
    <row r="495">
      <c r="A495" s="51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  <c r="BR495" s="51"/>
      <c r="BS495" s="51"/>
      <c r="BT495" s="51"/>
      <c r="BU495" s="51"/>
      <c r="BV495" s="51"/>
      <c r="BW495" s="51"/>
      <c r="BX495" s="51"/>
      <c r="BY495" s="51"/>
      <c r="BZ495" s="51"/>
      <c r="CA495" s="51"/>
      <c r="CB495" s="51"/>
      <c r="CC495" s="51"/>
      <c r="CD495" s="51"/>
      <c r="CE495" s="51"/>
      <c r="CF495" s="51"/>
      <c r="CG495" s="51"/>
      <c r="CH495" s="51"/>
      <c r="CI495" s="51"/>
      <c r="CJ495" s="51"/>
      <c r="CK495" s="51"/>
      <c r="CL495" s="51"/>
      <c r="CM495" s="51"/>
      <c r="CN495" s="51"/>
      <c r="CO495" s="51"/>
      <c r="CP495" s="51"/>
      <c r="CQ495" s="51"/>
      <c r="CR495" s="51"/>
      <c r="CS495" s="51"/>
      <c r="CT495" s="51"/>
      <c r="CU495" s="51"/>
      <c r="CV495" s="51"/>
      <c r="CW495" s="51"/>
      <c r="CX495" s="51"/>
      <c r="CY495" s="51"/>
      <c r="CZ495" s="51"/>
      <c r="DA495" s="51"/>
      <c r="DB495" s="51"/>
      <c r="DC495" s="51"/>
      <c r="DD495" s="51"/>
      <c r="DE495" s="51"/>
      <c r="DF495" s="51"/>
      <c r="DG495" s="51"/>
    </row>
    <row r="496">
      <c r="A496" s="51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  <c r="BR496" s="51"/>
      <c r="BS496" s="51"/>
      <c r="BT496" s="51"/>
      <c r="BU496" s="51"/>
      <c r="BV496" s="51"/>
      <c r="BW496" s="51"/>
      <c r="BX496" s="51"/>
      <c r="BY496" s="51"/>
      <c r="BZ496" s="51"/>
      <c r="CA496" s="51"/>
      <c r="CB496" s="51"/>
      <c r="CC496" s="51"/>
      <c r="CD496" s="51"/>
      <c r="CE496" s="51"/>
      <c r="CF496" s="51"/>
      <c r="CG496" s="51"/>
      <c r="CH496" s="51"/>
      <c r="CI496" s="51"/>
      <c r="CJ496" s="51"/>
      <c r="CK496" s="51"/>
      <c r="CL496" s="51"/>
      <c r="CM496" s="51"/>
      <c r="CN496" s="51"/>
      <c r="CO496" s="51"/>
      <c r="CP496" s="51"/>
      <c r="CQ496" s="51"/>
      <c r="CR496" s="51"/>
      <c r="CS496" s="51"/>
      <c r="CT496" s="51"/>
      <c r="CU496" s="51"/>
      <c r="CV496" s="51"/>
      <c r="CW496" s="51"/>
      <c r="CX496" s="51"/>
      <c r="CY496" s="51"/>
      <c r="CZ496" s="51"/>
      <c r="DA496" s="51"/>
      <c r="DB496" s="51"/>
      <c r="DC496" s="51"/>
      <c r="DD496" s="51"/>
      <c r="DE496" s="51"/>
      <c r="DF496" s="51"/>
      <c r="DG496" s="51"/>
    </row>
    <row r="497">
      <c r="A497" s="51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  <c r="BR497" s="51"/>
      <c r="BS497" s="51"/>
      <c r="BT497" s="51"/>
      <c r="BU497" s="51"/>
      <c r="BV497" s="51"/>
      <c r="BW497" s="51"/>
      <c r="BX497" s="51"/>
      <c r="BY497" s="51"/>
      <c r="BZ497" s="51"/>
      <c r="CA497" s="51"/>
      <c r="CB497" s="51"/>
      <c r="CC497" s="51"/>
      <c r="CD497" s="51"/>
      <c r="CE497" s="51"/>
      <c r="CF497" s="51"/>
      <c r="CG497" s="51"/>
      <c r="CH497" s="51"/>
      <c r="CI497" s="51"/>
      <c r="CJ497" s="51"/>
      <c r="CK497" s="51"/>
      <c r="CL497" s="51"/>
      <c r="CM497" s="51"/>
      <c r="CN497" s="51"/>
      <c r="CO497" s="51"/>
      <c r="CP497" s="51"/>
      <c r="CQ497" s="51"/>
      <c r="CR497" s="51"/>
      <c r="CS497" s="51"/>
      <c r="CT497" s="51"/>
      <c r="CU497" s="51"/>
      <c r="CV497" s="51"/>
      <c r="CW497" s="51"/>
      <c r="CX497" s="51"/>
      <c r="CY497" s="51"/>
      <c r="CZ497" s="51"/>
      <c r="DA497" s="51"/>
      <c r="DB497" s="51"/>
      <c r="DC497" s="51"/>
      <c r="DD497" s="51"/>
      <c r="DE497" s="51"/>
      <c r="DF497" s="51"/>
      <c r="DG497" s="51"/>
    </row>
    <row r="498">
      <c r="A498" s="51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  <c r="BR498" s="51"/>
      <c r="BS498" s="51"/>
      <c r="BT498" s="51"/>
      <c r="BU498" s="51"/>
      <c r="BV498" s="51"/>
      <c r="BW498" s="51"/>
      <c r="BX498" s="51"/>
      <c r="BY498" s="51"/>
      <c r="BZ498" s="51"/>
      <c r="CA498" s="51"/>
      <c r="CB498" s="51"/>
      <c r="CC498" s="51"/>
      <c r="CD498" s="51"/>
      <c r="CE498" s="51"/>
      <c r="CF498" s="51"/>
      <c r="CG498" s="51"/>
      <c r="CH498" s="51"/>
      <c r="CI498" s="51"/>
      <c r="CJ498" s="51"/>
      <c r="CK498" s="51"/>
      <c r="CL498" s="51"/>
      <c r="CM498" s="51"/>
      <c r="CN498" s="51"/>
      <c r="CO498" s="51"/>
      <c r="CP498" s="51"/>
      <c r="CQ498" s="51"/>
      <c r="CR498" s="51"/>
      <c r="CS498" s="51"/>
      <c r="CT498" s="51"/>
      <c r="CU498" s="51"/>
      <c r="CV498" s="51"/>
      <c r="CW498" s="51"/>
      <c r="CX498" s="51"/>
      <c r="CY498" s="51"/>
      <c r="CZ498" s="51"/>
      <c r="DA498" s="51"/>
      <c r="DB498" s="51"/>
      <c r="DC498" s="51"/>
      <c r="DD498" s="51"/>
      <c r="DE498" s="51"/>
      <c r="DF498" s="51"/>
      <c r="DG498" s="51"/>
    </row>
    <row r="499">
      <c r="A499" s="51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  <c r="BR499" s="51"/>
      <c r="BS499" s="51"/>
      <c r="BT499" s="51"/>
      <c r="BU499" s="51"/>
      <c r="BV499" s="51"/>
      <c r="BW499" s="51"/>
      <c r="BX499" s="51"/>
      <c r="BY499" s="51"/>
      <c r="BZ499" s="51"/>
      <c r="CA499" s="51"/>
      <c r="CB499" s="51"/>
      <c r="CC499" s="51"/>
      <c r="CD499" s="51"/>
      <c r="CE499" s="51"/>
      <c r="CF499" s="51"/>
      <c r="CG499" s="51"/>
      <c r="CH499" s="51"/>
      <c r="CI499" s="51"/>
      <c r="CJ499" s="51"/>
      <c r="CK499" s="51"/>
      <c r="CL499" s="51"/>
      <c r="CM499" s="51"/>
      <c r="CN499" s="51"/>
      <c r="CO499" s="51"/>
      <c r="CP499" s="51"/>
      <c r="CQ499" s="51"/>
      <c r="CR499" s="51"/>
      <c r="CS499" s="51"/>
      <c r="CT499" s="51"/>
      <c r="CU499" s="51"/>
      <c r="CV499" s="51"/>
      <c r="CW499" s="51"/>
      <c r="CX499" s="51"/>
      <c r="CY499" s="51"/>
      <c r="CZ499" s="51"/>
      <c r="DA499" s="51"/>
      <c r="DB499" s="51"/>
      <c r="DC499" s="51"/>
      <c r="DD499" s="51"/>
      <c r="DE499" s="51"/>
      <c r="DF499" s="51"/>
      <c r="DG499" s="51"/>
    </row>
    <row r="500">
      <c r="A500" s="51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51"/>
      <c r="BS500" s="51"/>
      <c r="BT500" s="51"/>
      <c r="BU500" s="51"/>
      <c r="BV500" s="51"/>
      <c r="BW500" s="51"/>
      <c r="BX500" s="51"/>
      <c r="BY500" s="51"/>
      <c r="BZ500" s="51"/>
      <c r="CA500" s="51"/>
      <c r="CB500" s="51"/>
      <c r="CC500" s="51"/>
      <c r="CD500" s="51"/>
      <c r="CE500" s="51"/>
      <c r="CF500" s="51"/>
      <c r="CG500" s="51"/>
      <c r="CH500" s="51"/>
      <c r="CI500" s="51"/>
      <c r="CJ500" s="51"/>
      <c r="CK500" s="51"/>
      <c r="CL500" s="51"/>
      <c r="CM500" s="51"/>
      <c r="CN500" s="51"/>
      <c r="CO500" s="51"/>
      <c r="CP500" s="51"/>
      <c r="CQ500" s="51"/>
      <c r="CR500" s="51"/>
      <c r="CS500" s="51"/>
      <c r="CT500" s="51"/>
      <c r="CU500" s="51"/>
      <c r="CV500" s="51"/>
      <c r="CW500" s="51"/>
      <c r="CX500" s="51"/>
      <c r="CY500" s="51"/>
      <c r="CZ500" s="51"/>
      <c r="DA500" s="51"/>
      <c r="DB500" s="51"/>
      <c r="DC500" s="51"/>
      <c r="DD500" s="51"/>
      <c r="DE500" s="51"/>
      <c r="DF500" s="51"/>
      <c r="DG500" s="51"/>
    </row>
    <row r="501">
      <c r="A501" s="51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51"/>
      <c r="BS501" s="51"/>
      <c r="BT501" s="51"/>
      <c r="BU501" s="51"/>
      <c r="BV501" s="51"/>
      <c r="BW501" s="51"/>
      <c r="BX501" s="51"/>
      <c r="BY501" s="51"/>
      <c r="BZ501" s="51"/>
      <c r="CA501" s="51"/>
      <c r="CB501" s="51"/>
      <c r="CC501" s="51"/>
      <c r="CD501" s="51"/>
      <c r="CE501" s="51"/>
      <c r="CF501" s="51"/>
      <c r="CG501" s="51"/>
      <c r="CH501" s="51"/>
      <c r="CI501" s="51"/>
      <c r="CJ501" s="51"/>
      <c r="CK501" s="51"/>
      <c r="CL501" s="51"/>
      <c r="CM501" s="51"/>
      <c r="CN501" s="51"/>
      <c r="CO501" s="51"/>
      <c r="CP501" s="51"/>
      <c r="CQ501" s="51"/>
      <c r="CR501" s="51"/>
      <c r="CS501" s="51"/>
      <c r="CT501" s="51"/>
      <c r="CU501" s="51"/>
      <c r="CV501" s="51"/>
      <c r="CW501" s="51"/>
      <c r="CX501" s="51"/>
      <c r="CY501" s="51"/>
      <c r="CZ501" s="51"/>
      <c r="DA501" s="51"/>
      <c r="DB501" s="51"/>
      <c r="DC501" s="51"/>
      <c r="DD501" s="51"/>
      <c r="DE501" s="51"/>
      <c r="DF501" s="51"/>
      <c r="DG501" s="51"/>
    </row>
    <row r="502">
      <c r="A502" s="51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  <c r="BT502" s="51"/>
      <c r="BU502" s="51"/>
      <c r="BV502" s="51"/>
      <c r="BW502" s="51"/>
      <c r="BX502" s="51"/>
      <c r="BY502" s="51"/>
      <c r="BZ502" s="51"/>
      <c r="CA502" s="51"/>
      <c r="CB502" s="51"/>
      <c r="CC502" s="51"/>
      <c r="CD502" s="51"/>
      <c r="CE502" s="51"/>
      <c r="CF502" s="51"/>
      <c r="CG502" s="51"/>
      <c r="CH502" s="51"/>
      <c r="CI502" s="51"/>
      <c r="CJ502" s="51"/>
      <c r="CK502" s="51"/>
      <c r="CL502" s="51"/>
      <c r="CM502" s="51"/>
      <c r="CN502" s="51"/>
      <c r="CO502" s="51"/>
      <c r="CP502" s="51"/>
      <c r="CQ502" s="51"/>
      <c r="CR502" s="51"/>
      <c r="CS502" s="51"/>
      <c r="CT502" s="51"/>
      <c r="CU502" s="51"/>
      <c r="CV502" s="51"/>
      <c r="CW502" s="51"/>
      <c r="CX502" s="51"/>
      <c r="CY502" s="51"/>
      <c r="CZ502" s="51"/>
      <c r="DA502" s="51"/>
      <c r="DB502" s="51"/>
      <c r="DC502" s="51"/>
      <c r="DD502" s="51"/>
      <c r="DE502" s="51"/>
      <c r="DF502" s="51"/>
      <c r="DG502" s="51"/>
    </row>
    <row r="503">
      <c r="A503" s="51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1"/>
      <c r="BT503" s="51"/>
      <c r="BU503" s="51"/>
      <c r="BV503" s="51"/>
      <c r="BW503" s="51"/>
      <c r="BX503" s="51"/>
      <c r="BY503" s="51"/>
      <c r="BZ503" s="51"/>
      <c r="CA503" s="51"/>
      <c r="CB503" s="51"/>
      <c r="CC503" s="51"/>
      <c r="CD503" s="51"/>
      <c r="CE503" s="51"/>
      <c r="CF503" s="51"/>
      <c r="CG503" s="51"/>
      <c r="CH503" s="51"/>
      <c r="CI503" s="51"/>
      <c r="CJ503" s="51"/>
      <c r="CK503" s="51"/>
      <c r="CL503" s="51"/>
      <c r="CM503" s="51"/>
      <c r="CN503" s="51"/>
      <c r="CO503" s="51"/>
      <c r="CP503" s="51"/>
      <c r="CQ503" s="51"/>
      <c r="CR503" s="51"/>
      <c r="CS503" s="51"/>
      <c r="CT503" s="51"/>
      <c r="CU503" s="51"/>
      <c r="CV503" s="51"/>
      <c r="CW503" s="51"/>
      <c r="CX503" s="51"/>
      <c r="CY503" s="51"/>
      <c r="CZ503" s="51"/>
      <c r="DA503" s="51"/>
      <c r="DB503" s="51"/>
      <c r="DC503" s="51"/>
      <c r="DD503" s="51"/>
      <c r="DE503" s="51"/>
      <c r="DF503" s="51"/>
      <c r="DG503" s="51"/>
    </row>
    <row r="504">
      <c r="A504" s="51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1"/>
      <c r="BT504" s="51"/>
      <c r="BU504" s="51"/>
      <c r="BV504" s="51"/>
      <c r="BW504" s="51"/>
      <c r="BX504" s="51"/>
      <c r="BY504" s="51"/>
      <c r="BZ504" s="51"/>
      <c r="CA504" s="51"/>
      <c r="CB504" s="51"/>
      <c r="CC504" s="51"/>
      <c r="CD504" s="51"/>
      <c r="CE504" s="51"/>
      <c r="CF504" s="51"/>
      <c r="CG504" s="51"/>
      <c r="CH504" s="51"/>
      <c r="CI504" s="51"/>
      <c r="CJ504" s="51"/>
      <c r="CK504" s="51"/>
      <c r="CL504" s="51"/>
      <c r="CM504" s="51"/>
      <c r="CN504" s="51"/>
      <c r="CO504" s="51"/>
      <c r="CP504" s="51"/>
      <c r="CQ504" s="51"/>
      <c r="CR504" s="51"/>
      <c r="CS504" s="51"/>
      <c r="CT504" s="51"/>
      <c r="CU504" s="51"/>
      <c r="CV504" s="51"/>
      <c r="CW504" s="51"/>
      <c r="CX504" s="51"/>
      <c r="CY504" s="51"/>
      <c r="CZ504" s="51"/>
      <c r="DA504" s="51"/>
      <c r="DB504" s="51"/>
      <c r="DC504" s="51"/>
      <c r="DD504" s="51"/>
      <c r="DE504" s="51"/>
      <c r="DF504" s="51"/>
      <c r="DG504" s="51"/>
    </row>
    <row r="505">
      <c r="A505" s="51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51"/>
      <c r="BS505" s="51"/>
      <c r="BT505" s="51"/>
      <c r="BU505" s="51"/>
      <c r="BV505" s="51"/>
      <c r="BW505" s="51"/>
      <c r="BX505" s="51"/>
      <c r="BY505" s="51"/>
      <c r="BZ505" s="51"/>
      <c r="CA505" s="51"/>
      <c r="CB505" s="51"/>
      <c r="CC505" s="51"/>
      <c r="CD505" s="51"/>
      <c r="CE505" s="51"/>
      <c r="CF505" s="51"/>
      <c r="CG505" s="51"/>
      <c r="CH505" s="51"/>
      <c r="CI505" s="51"/>
      <c r="CJ505" s="51"/>
      <c r="CK505" s="51"/>
      <c r="CL505" s="51"/>
      <c r="CM505" s="51"/>
      <c r="CN505" s="51"/>
      <c r="CO505" s="51"/>
      <c r="CP505" s="51"/>
      <c r="CQ505" s="51"/>
      <c r="CR505" s="51"/>
      <c r="CS505" s="51"/>
      <c r="CT505" s="51"/>
      <c r="CU505" s="51"/>
      <c r="CV505" s="51"/>
      <c r="CW505" s="51"/>
      <c r="CX505" s="51"/>
      <c r="CY505" s="51"/>
      <c r="CZ505" s="51"/>
      <c r="DA505" s="51"/>
      <c r="DB505" s="51"/>
      <c r="DC505" s="51"/>
      <c r="DD505" s="51"/>
      <c r="DE505" s="51"/>
      <c r="DF505" s="51"/>
      <c r="DG505" s="51"/>
    </row>
    <row r="506">
      <c r="A506" s="51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51"/>
      <c r="BS506" s="51"/>
      <c r="BT506" s="51"/>
      <c r="BU506" s="51"/>
      <c r="BV506" s="51"/>
      <c r="BW506" s="51"/>
      <c r="BX506" s="51"/>
      <c r="BY506" s="51"/>
      <c r="BZ506" s="51"/>
      <c r="CA506" s="51"/>
      <c r="CB506" s="51"/>
      <c r="CC506" s="51"/>
      <c r="CD506" s="51"/>
      <c r="CE506" s="51"/>
      <c r="CF506" s="51"/>
      <c r="CG506" s="51"/>
      <c r="CH506" s="51"/>
      <c r="CI506" s="51"/>
      <c r="CJ506" s="51"/>
      <c r="CK506" s="51"/>
      <c r="CL506" s="51"/>
      <c r="CM506" s="51"/>
      <c r="CN506" s="51"/>
      <c r="CO506" s="51"/>
      <c r="CP506" s="51"/>
      <c r="CQ506" s="51"/>
      <c r="CR506" s="51"/>
      <c r="CS506" s="51"/>
      <c r="CT506" s="51"/>
      <c r="CU506" s="51"/>
      <c r="CV506" s="51"/>
      <c r="CW506" s="51"/>
      <c r="CX506" s="51"/>
      <c r="CY506" s="51"/>
      <c r="CZ506" s="51"/>
      <c r="DA506" s="51"/>
      <c r="DB506" s="51"/>
      <c r="DC506" s="51"/>
      <c r="DD506" s="51"/>
      <c r="DE506" s="51"/>
      <c r="DF506" s="51"/>
      <c r="DG506" s="51"/>
    </row>
    <row r="507">
      <c r="A507" s="51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1"/>
      <c r="BT507" s="51"/>
      <c r="BU507" s="51"/>
      <c r="BV507" s="51"/>
      <c r="BW507" s="51"/>
      <c r="BX507" s="51"/>
      <c r="BY507" s="51"/>
      <c r="BZ507" s="51"/>
      <c r="CA507" s="51"/>
      <c r="CB507" s="51"/>
      <c r="CC507" s="51"/>
      <c r="CD507" s="51"/>
      <c r="CE507" s="51"/>
      <c r="CF507" s="51"/>
      <c r="CG507" s="51"/>
      <c r="CH507" s="51"/>
      <c r="CI507" s="51"/>
      <c r="CJ507" s="51"/>
      <c r="CK507" s="51"/>
      <c r="CL507" s="51"/>
      <c r="CM507" s="51"/>
      <c r="CN507" s="51"/>
      <c r="CO507" s="51"/>
      <c r="CP507" s="51"/>
      <c r="CQ507" s="51"/>
      <c r="CR507" s="51"/>
      <c r="CS507" s="51"/>
      <c r="CT507" s="51"/>
      <c r="CU507" s="51"/>
      <c r="CV507" s="51"/>
      <c r="CW507" s="51"/>
      <c r="CX507" s="51"/>
      <c r="CY507" s="51"/>
      <c r="CZ507" s="51"/>
      <c r="DA507" s="51"/>
      <c r="DB507" s="51"/>
      <c r="DC507" s="51"/>
      <c r="DD507" s="51"/>
      <c r="DE507" s="51"/>
      <c r="DF507" s="51"/>
      <c r="DG507" s="51"/>
    </row>
    <row r="508">
      <c r="A508" s="51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51"/>
      <c r="BS508" s="51"/>
      <c r="BT508" s="51"/>
      <c r="BU508" s="51"/>
      <c r="BV508" s="51"/>
      <c r="BW508" s="51"/>
      <c r="BX508" s="51"/>
      <c r="BY508" s="51"/>
      <c r="BZ508" s="51"/>
      <c r="CA508" s="51"/>
      <c r="CB508" s="51"/>
      <c r="CC508" s="51"/>
      <c r="CD508" s="51"/>
      <c r="CE508" s="51"/>
      <c r="CF508" s="51"/>
      <c r="CG508" s="51"/>
      <c r="CH508" s="51"/>
      <c r="CI508" s="51"/>
      <c r="CJ508" s="51"/>
      <c r="CK508" s="51"/>
      <c r="CL508" s="51"/>
      <c r="CM508" s="51"/>
      <c r="CN508" s="51"/>
      <c r="CO508" s="51"/>
      <c r="CP508" s="51"/>
      <c r="CQ508" s="51"/>
      <c r="CR508" s="51"/>
      <c r="CS508" s="51"/>
      <c r="CT508" s="51"/>
      <c r="CU508" s="51"/>
      <c r="CV508" s="51"/>
      <c r="CW508" s="51"/>
      <c r="CX508" s="51"/>
      <c r="CY508" s="51"/>
      <c r="CZ508" s="51"/>
      <c r="DA508" s="51"/>
      <c r="DB508" s="51"/>
      <c r="DC508" s="51"/>
      <c r="DD508" s="51"/>
      <c r="DE508" s="51"/>
      <c r="DF508" s="51"/>
      <c r="DG508" s="51"/>
    </row>
    <row r="509">
      <c r="A509" s="51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  <c r="BR509" s="51"/>
      <c r="BS509" s="51"/>
      <c r="BT509" s="51"/>
      <c r="BU509" s="51"/>
      <c r="BV509" s="51"/>
      <c r="BW509" s="51"/>
      <c r="BX509" s="51"/>
      <c r="BY509" s="51"/>
      <c r="BZ509" s="51"/>
      <c r="CA509" s="51"/>
      <c r="CB509" s="51"/>
      <c r="CC509" s="51"/>
      <c r="CD509" s="51"/>
      <c r="CE509" s="51"/>
      <c r="CF509" s="51"/>
      <c r="CG509" s="51"/>
      <c r="CH509" s="51"/>
      <c r="CI509" s="51"/>
      <c r="CJ509" s="51"/>
      <c r="CK509" s="51"/>
      <c r="CL509" s="51"/>
      <c r="CM509" s="51"/>
      <c r="CN509" s="51"/>
      <c r="CO509" s="51"/>
      <c r="CP509" s="51"/>
      <c r="CQ509" s="51"/>
      <c r="CR509" s="51"/>
      <c r="CS509" s="51"/>
      <c r="CT509" s="51"/>
      <c r="CU509" s="51"/>
      <c r="CV509" s="51"/>
      <c r="CW509" s="51"/>
      <c r="CX509" s="51"/>
      <c r="CY509" s="51"/>
      <c r="CZ509" s="51"/>
      <c r="DA509" s="51"/>
      <c r="DB509" s="51"/>
      <c r="DC509" s="51"/>
      <c r="DD509" s="51"/>
      <c r="DE509" s="51"/>
      <c r="DF509" s="51"/>
      <c r="DG509" s="51"/>
    </row>
    <row r="510">
      <c r="A510" s="51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  <c r="BR510" s="51"/>
      <c r="BS510" s="51"/>
      <c r="BT510" s="51"/>
      <c r="BU510" s="51"/>
      <c r="BV510" s="51"/>
      <c r="BW510" s="51"/>
      <c r="BX510" s="51"/>
      <c r="BY510" s="51"/>
      <c r="BZ510" s="51"/>
      <c r="CA510" s="51"/>
      <c r="CB510" s="51"/>
      <c r="CC510" s="51"/>
      <c r="CD510" s="51"/>
      <c r="CE510" s="51"/>
      <c r="CF510" s="51"/>
      <c r="CG510" s="51"/>
      <c r="CH510" s="51"/>
      <c r="CI510" s="51"/>
      <c r="CJ510" s="51"/>
      <c r="CK510" s="51"/>
      <c r="CL510" s="51"/>
      <c r="CM510" s="51"/>
      <c r="CN510" s="51"/>
      <c r="CO510" s="51"/>
      <c r="CP510" s="51"/>
      <c r="CQ510" s="51"/>
      <c r="CR510" s="51"/>
      <c r="CS510" s="51"/>
      <c r="CT510" s="51"/>
      <c r="CU510" s="51"/>
      <c r="CV510" s="51"/>
      <c r="CW510" s="51"/>
      <c r="CX510" s="51"/>
      <c r="CY510" s="51"/>
      <c r="CZ510" s="51"/>
      <c r="DA510" s="51"/>
      <c r="DB510" s="51"/>
      <c r="DC510" s="51"/>
      <c r="DD510" s="51"/>
      <c r="DE510" s="51"/>
      <c r="DF510" s="51"/>
      <c r="DG510" s="51"/>
    </row>
    <row r="511">
      <c r="A511" s="51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  <c r="BR511" s="51"/>
      <c r="BS511" s="51"/>
      <c r="BT511" s="51"/>
      <c r="BU511" s="51"/>
      <c r="BV511" s="51"/>
      <c r="BW511" s="51"/>
      <c r="BX511" s="51"/>
      <c r="BY511" s="51"/>
      <c r="BZ511" s="51"/>
      <c r="CA511" s="51"/>
      <c r="CB511" s="51"/>
      <c r="CC511" s="51"/>
      <c r="CD511" s="51"/>
      <c r="CE511" s="51"/>
      <c r="CF511" s="51"/>
      <c r="CG511" s="51"/>
      <c r="CH511" s="51"/>
      <c r="CI511" s="51"/>
      <c r="CJ511" s="51"/>
      <c r="CK511" s="51"/>
      <c r="CL511" s="51"/>
      <c r="CM511" s="51"/>
      <c r="CN511" s="51"/>
      <c r="CO511" s="51"/>
      <c r="CP511" s="51"/>
      <c r="CQ511" s="51"/>
      <c r="CR511" s="51"/>
      <c r="CS511" s="51"/>
      <c r="CT511" s="51"/>
      <c r="CU511" s="51"/>
      <c r="CV511" s="51"/>
      <c r="CW511" s="51"/>
      <c r="CX511" s="51"/>
      <c r="CY511" s="51"/>
      <c r="CZ511" s="51"/>
      <c r="DA511" s="51"/>
      <c r="DB511" s="51"/>
      <c r="DC511" s="51"/>
      <c r="DD511" s="51"/>
      <c r="DE511" s="51"/>
      <c r="DF511" s="51"/>
      <c r="DG511" s="51"/>
    </row>
    <row r="512">
      <c r="A512" s="51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  <c r="BR512" s="51"/>
      <c r="BS512" s="51"/>
      <c r="BT512" s="51"/>
      <c r="BU512" s="51"/>
      <c r="BV512" s="51"/>
      <c r="BW512" s="51"/>
      <c r="BX512" s="51"/>
      <c r="BY512" s="51"/>
      <c r="BZ512" s="51"/>
      <c r="CA512" s="51"/>
      <c r="CB512" s="51"/>
      <c r="CC512" s="51"/>
      <c r="CD512" s="51"/>
      <c r="CE512" s="51"/>
      <c r="CF512" s="51"/>
      <c r="CG512" s="51"/>
      <c r="CH512" s="51"/>
      <c r="CI512" s="51"/>
      <c r="CJ512" s="51"/>
      <c r="CK512" s="51"/>
      <c r="CL512" s="51"/>
      <c r="CM512" s="51"/>
      <c r="CN512" s="51"/>
      <c r="CO512" s="51"/>
      <c r="CP512" s="51"/>
      <c r="CQ512" s="51"/>
      <c r="CR512" s="51"/>
      <c r="CS512" s="51"/>
      <c r="CT512" s="51"/>
      <c r="CU512" s="51"/>
      <c r="CV512" s="51"/>
      <c r="CW512" s="51"/>
      <c r="CX512" s="51"/>
      <c r="CY512" s="51"/>
      <c r="CZ512" s="51"/>
      <c r="DA512" s="51"/>
      <c r="DB512" s="51"/>
      <c r="DC512" s="51"/>
      <c r="DD512" s="51"/>
      <c r="DE512" s="51"/>
      <c r="DF512" s="51"/>
      <c r="DG512" s="51"/>
    </row>
    <row r="513">
      <c r="A513" s="51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  <c r="BR513" s="51"/>
      <c r="BS513" s="51"/>
      <c r="BT513" s="51"/>
      <c r="BU513" s="51"/>
      <c r="BV513" s="51"/>
      <c r="BW513" s="51"/>
      <c r="BX513" s="51"/>
      <c r="BY513" s="51"/>
      <c r="BZ513" s="51"/>
      <c r="CA513" s="51"/>
      <c r="CB513" s="51"/>
      <c r="CC513" s="51"/>
      <c r="CD513" s="51"/>
      <c r="CE513" s="51"/>
      <c r="CF513" s="51"/>
      <c r="CG513" s="51"/>
      <c r="CH513" s="51"/>
      <c r="CI513" s="51"/>
      <c r="CJ513" s="51"/>
      <c r="CK513" s="51"/>
      <c r="CL513" s="51"/>
      <c r="CM513" s="51"/>
      <c r="CN513" s="51"/>
      <c r="CO513" s="51"/>
      <c r="CP513" s="51"/>
      <c r="CQ513" s="51"/>
      <c r="CR513" s="51"/>
      <c r="CS513" s="51"/>
      <c r="CT513" s="51"/>
      <c r="CU513" s="51"/>
      <c r="CV513" s="51"/>
      <c r="CW513" s="51"/>
      <c r="CX513" s="51"/>
      <c r="CY513" s="51"/>
      <c r="CZ513" s="51"/>
      <c r="DA513" s="51"/>
      <c r="DB513" s="51"/>
      <c r="DC513" s="51"/>
      <c r="DD513" s="51"/>
      <c r="DE513" s="51"/>
      <c r="DF513" s="51"/>
      <c r="DG513" s="51"/>
    </row>
    <row r="514">
      <c r="A514" s="51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  <c r="BR514" s="51"/>
      <c r="BS514" s="51"/>
      <c r="BT514" s="51"/>
      <c r="BU514" s="51"/>
      <c r="BV514" s="51"/>
      <c r="BW514" s="51"/>
      <c r="BX514" s="51"/>
      <c r="BY514" s="51"/>
      <c r="BZ514" s="51"/>
      <c r="CA514" s="51"/>
      <c r="CB514" s="51"/>
      <c r="CC514" s="51"/>
      <c r="CD514" s="51"/>
      <c r="CE514" s="51"/>
      <c r="CF514" s="51"/>
      <c r="CG514" s="51"/>
      <c r="CH514" s="51"/>
      <c r="CI514" s="51"/>
      <c r="CJ514" s="51"/>
      <c r="CK514" s="51"/>
      <c r="CL514" s="51"/>
      <c r="CM514" s="51"/>
      <c r="CN514" s="51"/>
      <c r="CO514" s="51"/>
      <c r="CP514" s="51"/>
      <c r="CQ514" s="51"/>
      <c r="CR514" s="51"/>
      <c r="CS514" s="51"/>
      <c r="CT514" s="51"/>
      <c r="CU514" s="51"/>
      <c r="CV514" s="51"/>
      <c r="CW514" s="51"/>
      <c r="CX514" s="51"/>
      <c r="CY514" s="51"/>
      <c r="CZ514" s="51"/>
      <c r="DA514" s="51"/>
      <c r="DB514" s="51"/>
      <c r="DC514" s="51"/>
      <c r="DD514" s="51"/>
      <c r="DE514" s="51"/>
      <c r="DF514" s="51"/>
      <c r="DG514" s="51"/>
    </row>
    <row r="515">
      <c r="A515" s="51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  <c r="BR515" s="51"/>
      <c r="BS515" s="51"/>
      <c r="BT515" s="51"/>
      <c r="BU515" s="51"/>
      <c r="BV515" s="51"/>
      <c r="BW515" s="51"/>
      <c r="BX515" s="51"/>
      <c r="BY515" s="51"/>
      <c r="BZ515" s="51"/>
      <c r="CA515" s="51"/>
      <c r="CB515" s="51"/>
      <c r="CC515" s="51"/>
      <c r="CD515" s="51"/>
      <c r="CE515" s="51"/>
      <c r="CF515" s="51"/>
      <c r="CG515" s="51"/>
      <c r="CH515" s="51"/>
      <c r="CI515" s="51"/>
      <c r="CJ515" s="51"/>
      <c r="CK515" s="51"/>
      <c r="CL515" s="51"/>
      <c r="CM515" s="51"/>
      <c r="CN515" s="51"/>
      <c r="CO515" s="51"/>
      <c r="CP515" s="51"/>
      <c r="CQ515" s="51"/>
      <c r="CR515" s="51"/>
      <c r="CS515" s="51"/>
      <c r="CT515" s="51"/>
      <c r="CU515" s="51"/>
      <c r="CV515" s="51"/>
      <c r="CW515" s="51"/>
      <c r="CX515" s="51"/>
      <c r="CY515" s="51"/>
      <c r="CZ515" s="51"/>
      <c r="DA515" s="51"/>
      <c r="DB515" s="51"/>
      <c r="DC515" s="51"/>
      <c r="DD515" s="51"/>
      <c r="DE515" s="51"/>
      <c r="DF515" s="51"/>
      <c r="DG515" s="51"/>
    </row>
    <row r="516">
      <c r="A516" s="51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  <c r="BR516" s="51"/>
      <c r="BS516" s="51"/>
      <c r="BT516" s="51"/>
      <c r="BU516" s="51"/>
      <c r="BV516" s="51"/>
      <c r="BW516" s="51"/>
      <c r="BX516" s="51"/>
      <c r="BY516" s="51"/>
      <c r="BZ516" s="51"/>
      <c r="CA516" s="51"/>
      <c r="CB516" s="51"/>
      <c r="CC516" s="51"/>
      <c r="CD516" s="51"/>
      <c r="CE516" s="51"/>
      <c r="CF516" s="51"/>
      <c r="CG516" s="51"/>
      <c r="CH516" s="51"/>
      <c r="CI516" s="51"/>
      <c r="CJ516" s="51"/>
      <c r="CK516" s="51"/>
      <c r="CL516" s="51"/>
      <c r="CM516" s="51"/>
      <c r="CN516" s="51"/>
      <c r="CO516" s="51"/>
      <c r="CP516" s="51"/>
      <c r="CQ516" s="51"/>
      <c r="CR516" s="51"/>
      <c r="CS516" s="51"/>
      <c r="CT516" s="51"/>
      <c r="CU516" s="51"/>
      <c r="CV516" s="51"/>
      <c r="CW516" s="51"/>
      <c r="CX516" s="51"/>
      <c r="CY516" s="51"/>
      <c r="CZ516" s="51"/>
      <c r="DA516" s="51"/>
      <c r="DB516" s="51"/>
      <c r="DC516" s="51"/>
      <c r="DD516" s="51"/>
      <c r="DE516" s="51"/>
      <c r="DF516" s="51"/>
      <c r="DG516" s="51"/>
    </row>
    <row r="517">
      <c r="A517" s="51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51"/>
      <c r="BS517" s="51"/>
      <c r="BT517" s="51"/>
      <c r="BU517" s="51"/>
      <c r="BV517" s="51"/>
      <c r="BW517" s="51"/>
      <c r="BX517" s="51"/>
      <c r="BY517" s="51"/>
      <c r="BZ517" s="51"/>
      <c r="CA517" s="51"/>
      <c r="CB517" s="51"/>
      <c r="CC517" s="51"/>
      <c r="CD517" s="51"/>
      <c r="CE517" s="51"/>
      <c r="CF517" s="51"/>
      <c r="CG517" s="51"/>
      <c r="CH517" s="51"/>
      <c r="CI517" s="51"/>
      <c r="CJ517" s="51"/>
      <c r="CK517" s="51"/>
      <c r="CL517" s="51"/>
      <c r="CM517" s="51"/>
      <c r="CN517" s="51"/>
      <c r="CO517" s="51"/>
      <c r="CP517" s="51"/>
      <c r="CQ517" s="51"/>
      <c r="CR517" s="51"/>
      <c r="CS517" s="51"/>
      <c r="CT517" s="51"/>
      <c r="CU517" s="51"/>
      <c r="CV517" s="51"/>
      <c r="CW517" s="51"/>
      <c r="CX517" s="51"/>
      <c r="CY517" s="51"/>
      <c r="CZ517" s="51"/>
      <c r="DA517" s="51"/>
      <c r="DB517" s="51"/>
      <c r="DC517" s="51"/>
      <c r="DD517" s="51"/>
      <c r="DE517" s="51"/>
      <c r="DF517" s="51"/>
      <c r="DG517" s="51"/>
    </row>
    <row r="518">
      <c r="A518" s="51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51"/>
      <c r="BS518" s="51"/>
      <c r="BT518" s="51"/>
      <c r="BU518" s="51"/>
      <c r="BV518" s="51"/>
      <c r="BW518" s="51"/>
      <c r="BX518" s="51"/>
      <c r="BY518" s="51"/>
      <c r="BZ518" s="51"/>
      <c r="CA518" s="51"/>
      <c r="CB518" s="51"/>
      <c r="CC518" s="51"/>
      <c r="CD518" s="51"/>
      <c r="CE518" s="51"/>
      <c r="CF518" s="51"/>
      <c r="CG518" s="51"/>
      <c r="CH518" s="51"/>
      <c r="CI518" s="51"/>
      <c r="CJ518" s="51"/>
      <c r="CK518" s="51"/>
      <c r="CL518" s="51"/>
      <c r="CM518" s="51"/>
      <c r="CN518" s="51"/>
      <c r="CO518" s="51"/>
      <c r="CP518" s="51"/>
      <c r="CQ518" s="51"/>
      <c r="CR518" s="51"/>
      <c r="CS518" s="51"/>
      <c r="CT518" s="51"/>
      <c r="CU518" s="51"/>
      <c r="CV518" s="51"/>
      <c r="CW518" s="51"/>
      <c r="CX518" s="51"/>
      <c r="CY518" s="51"/>
      <c r="CZ518" s="51"/>
      <c r="DA518" s="51"/>
      <c r="DB518" s="51"/>
      <c r="DC518" s="51"/>
      <c r="DD518" s="51"/>
      <c r="DE518" s="51"/>
      <c r="DF518" s="51"/>
      <c r="DG518" s="51"/>
    </row>
    <row r="519">
      <c r="A519" s="51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51"/>
      <c r="BS519" s="51"/>
      <c r="BT519" s="51"/>
      <c r="BU519" s="51"/>
      <c r="BV519" s="51"/>
      <c r="BW519" s="51"/>
      <c r="BX519" s="51"/>
      <c r="BY519" s="51"/>
      <c r="BZ519" s="51"/>
      <c r="CA519" s="51"/>
      <c r="CB519" s="51"/>
      <c r="CC519" s="51"/>
      <c r="CD519" s="51"/>
      <c r="CE519" s="51"/>
      <c r="CF519" s="51"/>
      <c r="CG519" s="51"/>
      <c r="CH519" s="51"/>
      <c r="CI519" s="51"/>
      <c r="CJ519" s="51"/>
      <c r="CK519" s="51"/>
      <c r="CL519" s="51"/>
      <c r="CM519" s="51"/>
      <c r="CN519" s="51"/>
      <c r="CO519" s="51"/>
      <c r="CP519" s="51"/>
      <c r="CQ519" s="51"/>
      <c r="CR519" s="51"/>
      <c r="CS519" s="51"/>
      <c r="CT519" s="51"/>
      <c r="CU519" s="51"/>
      <c r="CV519" s="51"/>
      <c r="CW519" s="51"/>
      <c r="CX519" s="51"/>
      <c r="CY519" s="51"/>
      <c r="CZ519" s="51"/>
      <c r="DA519" s="51"/>
      <c r="DB519" s="51"/>
      <c r="DC519" s="51"/>
      <c r="DD519" s="51"/>
      <c r="DE519" s="51"/>
      <c r="DF519" s="51"/>
      <c r="DG519" s="51"/>
    </row>
    <row r="520">
      <c r="A520" s="51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  <c r="BR520" s="51"/>
      <c r="BS520" s="51"/>
      <c r="BT520" s="51"/>
      <c r="BU520" s="51"/>
      <c r="BV520" s="51"/>
      <c r="BW520" s="51"/>
      <c r="BX520" s="51"/>
      <c r="BY520" s="51"/>
      <c r="BZ520" s="51"/>
      <c r="CA520" s="51"/>
      <c r="CB520" s="51"/>
      <c r="CC520" s="51"/>
      <c r="CD520" s="51"/>
      <c r="CE520" s="51"/>
      <c r="CF520" s="51"/>
      <c r="CG520" s="51"/>
      <c r="CH520" s="51"/>
      <c r="CI520" s="51"/>
      <c r="CJ520" s="51"/>
      <c r="CK520" s="51"/>
      <c r="CL520" s="51"/>
      <c r="CM520" s="51"/>
      <c r="CN520" s="51"/>
      <c r="CO520" s="51"/>
      <c r="CP520" s="51"/>
      <c r="CQ520" s="51"/>
      <c r="CR520" s="51"/>
      <c r="CS520" s="51"/>
      <c r="CT520" s="51"/>
      <c r="CU520" s="51"/>
      <c r="CV520" s="51"/>
      <c r="CW520" s="51"/>
      <c r="CX520" s="51"/>
      <c r="CY520" s="51"/>
      <c r="CZ520" s="51"/>
      <c r="DA520" s="51"/>
      <c r="DB520" s="51"/>
      <c r="DC520" s="51"/>
      <c r="DD520" s="51"/>
      <c r="DE520" s="51"/>
      <c r="DF520" s="51"/>
      <c r="DG520" s="51"/>
    </row>
    <row r="521">
      <c r="A521" s="51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  <c r="BR521" s="51"/>
      <c r="BS521" s="51"/>
      <c r="BT521" s="51"/>
      <c r="BU521" s="51"/>
      <c r="BV521" s="51"/>
      <c r="BW521" s="51"/>
      <c r="BX521" s="51"/>
      <c r="BY521" s="51"/>
      <c r="BZ521" s="51"/>
      <c r="CA521" s="51"/>
      <c r="CB521" s="51"/>
      <c r="CC521" s="51"/>
      <c r="CD521" s="51"/>
      <c r="CE521" s="51"/>
      <c r="CF521" s="51"/>
      <c r="CG521" s="51"/>
      <c r="CH521" s="51"/>
      <c r="CI521" s="51"/>
      <c r="CJ521" s="51"/>
      <c r="CK521" s="51"/>
      <c r="CL521" s="51"/>
      <c r="CM521" s="51"/>
      <c r="CN521" s="51"/>
      <c r="CO521" s="51"/>
      <c r="CP521" s="51"/>
      <c r="CQ521" s="51"/>
      <c r="CR521" s="51"/>
      <c r="CS521" s="51"/>
      <c r="CT521" s="51"/>
      <c r="CU521" s="51"/>
      <c r="CV521" s="51"/>
      <c r="CW521" s="51"/>
      <c r="CX521" s="51"/>
      <c r="CY521" s="51"/>
      <c r="CZ521" s="51"/>
      <c r="DA521" s="51"/>
      <c r="DB521" s="51"/>
      <c r="DC521" s="51"/>
      <c r="DD521" s="51"/>
      <c r="DE521" s="51"/>
      <c r="DF521" s="51"/>
      <c r="DG521" s="51"/>
    </row>
    <row r="522">
      <c r="A522" s="51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  <c r="BR522" s="51"/>
      <c r="BS522" s="51"/>
      <c r="BT522" s="51"/>
      <c r="BU522" s="51"/>
      <c r="BV522" s="51"/>
      <c r="BW522" s="51"/>
      <c r="BX522" s="51"/>
      <c r="BY522" s="51"/>
      <c r="BZ522" s="51"/>
      <c r="CA522" s="51"/>
      <c r="CB522" s="51"/>
      <c r="CC522" s="51"/>
      <c r="CD522" s="51"/>
      <c r="CE522" s="51"/>
      <c r="CF522" s="51"/>
      <c r="CG522" s="51"/>
      <c r="CH522" s="51"/>
      <c r="CI522" s="51"/>
      <c r="CJ522" s="51"/>
      <c r="CK522" s="51"/>
      <c r="CL522" s="51"/>
      <c r="CM522" s="51"/>
      <c r="CN522" s="51"/>
      <c r="CO522" s="51"/>
      <c r="CP522" s="51"/>
      <c r="CQ522" s="51"/>
      <c r="CR522" s="51"/>
      <c r="CS522" s="51"/>
      <c r="CT522" s="51"/>
      <c r="CU522" s="51"/>
      <c r="CV522" s="51"/>
      <c r="CW522" s="51"/>
      <c r="CX522" s="51"/>
      <c r="CY522" s="51"/>
      <c r="CZ522" s="51"/>
      <c r="DA522" s="51"/>
      <c r="DB522" s="51"/>
      <c r="DC522" s="51"/>
      <c r="DD522" s="51"/>
      <c r="DE522" s="51"/>
      <c r="DF522" s="51"/>
      <c r="DG522" s="51"/>
    </row>
    <row r="523">
      <c r="A523" s="51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  <c r="BR523" s="51"/>
      <c r="BS523" s="51"/>
      <c r="BT523" s="51"/>
      <c r="BU523" s="51"/>
      <c r="BV523" s="51"/>
      <c r="BW523" s="51"/>
      <c r="BX523" s="51"/>
      <c r="BY523" s="51"/>
      <c r="BZ523" s="51"/>
      <c r="CA523" s="51"/>
      <c r="CB523" s="51"/>
      <c r="CC523" s="51"/>
      <c r="CD523" s="51"/>
      <c r="CE523" s="51"/>
      <c r="CF523" s="51"/>
      <c r="CG523" s="51"/>
      <c r="CH523" s="51"/>
      <c r="CI523" s="51"/>
      <c r="CJ523" s="51"/>
      <c r="CK523" s="51"/>
      <c r="CL523" s="51"/>
      <c r="CM523" s="51"/>
      <c r="CN523" s="51"/>
      <c r="CO523" s="51"/>
      <c r="CP523" s="51"/>
      <c r="CQ523" s="51"/>
      <c r="CR523" s="51"/>
      <c r="CS523" s="51"/>
      <c r="CT523" s="51"/>
      <c r="CU523" s="51"/>
      <c r="CV523" s="51"/>
      <c r="CW523" s="51"/>
      <c r="CX523" s="51"/>
      <c r="CY523" s="51"/>
      <c r="CZ523" s="51"/>
      <c r="DA523" s="51"/>
      <c r="DB523" s="51"/>
      <c r="DC523" s="51"/>
      <c r="DD523" s="51"/>
      <c r="DE523" s="51"/>
      <c r="DF523" s="51"/>
      <c r="DG523" s="51"/>
    </row>
    <row r="524">
      <c r="A524" s="51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  <c r="BR524" s="51"/>
      <c r="BS524" s="51"/>
      <c r="BT524" s="51"/>
      <c r="BU524" s="51"/>
      <c r="BV524" s="51"/>
      <c r="BW524" s="51"/>
      <c r="BX524" s="51"/>
      <c r="BY524" s="51"/>
      <c r="BZ524" s="51"/>
      <c r="CA524" s="51"/>
      <c r="CB524" s="51"/>
      <c r="CC524" s="51"/>
      <c r="CD524" s="51"/>
      <c r="CE524" s="51"/>
      <c r="CF524" s="51"/>
      <c r="CG524" s="51"/>
      <c r="CH524" s="51"/>
      <c r="CI524" s="51"/>
      <c r="CJ524" s="51"/>
      <c r="CK524" s="51"/>
      <c r="CL524" s="51"/>
      <c r="CM524" s="51"/>
      <c r="CN524" s="51"/>
      <c r="CO524" s="51"/>
      <c r="CP524" s="51"/>
      <c r="CQ524" s="51"/>
      <c r="CR524" s="51"/>
      <c r="CS524" s="51"/>
      <c r="CT524" s="51"/>
      <c r="CU524" s="51"/>
      <c r="CV524" s="51"/>
      <c r="CW524" s="51"/>
      <c r="CX524" s="51"/>
      <c r="CY524" s="51"/>
      <c r="CZ524" s="51"/>
      <c r="DA524" s="51"/>
      <c r="DB524" s="51"/>
      <c r="DC524" s="51"/>
      <c r="DD524" s="51"/>
      <c r="DE524" s="51"/>
      <c r="DF524" s="51"/>
      <c r="DG524" s="51"/>
    </row>
    <row r="525">
      <c r="A525" s="51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  <c r="BR525" s="51"/>
      <c r="BS525" s="51"/>
      <c r="BT525" s="51"/>
      <c r="BU525" s="51"/>
      <c r="BV525" s="51"/>
      <c r="BW525" s="51"/>
      <c r="BX525" s="51"/>
      <c r="BY525" s="51"/>
      <c r="BZ525" s="51"/>
      <c r="CA525" s="51"/>
      <c r="CB525" s="51"/>
      <c r="CC525" s="51"/>
      <c r="CD525" s="51"/>
      <c r="CE525" s="51"/>
      <c r="CF525" s="51"/>
      <c r="CG525" s="51"/>
      <c r="CH525" s="51"/>
      <c r="CI525" s="51"/>
      <c r="CJ525" s="51"/>
      <c r="CK525" s="51"/>
      <c r="CL525" s="51"/>
      <c r="CM525" s="51"/>
      <c r="CN525" s="51"/>
      <c r="CO525" s="51"/>
      <c r="CP525" s="51"/>
      <c r="CQ525" s="51"/>
      <c r="CR525" s="51"/>
      <c r="CS525" s="51"/>
      <c r="CT525" s="51"/>
      <c r="CU525" s="51"/>
      <c r="CV525" s="51"/>
      <c r="CW525" s="51"/>
      <c r="CX525" s="51"/>
      <c r="CY525" s="51"/>
      <c r="CZ525" s="51"/>
      <c r="DA525" s="51"/>
      <c r="DB525" s="51"/>
      <c r="DC525" s="51"/>
      <c r="DD525" s="51"/>
      <c r="DE525" s="51"/>
      <c r="DF525" s="51"/>
      <c r="DG525" s="51"/>
    </row>
    <row r="526">
      <c r="A526" s="51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  <c r="BR526" s="51"/>
      <c r="BS526" s="51"/>
      <c r="BT526" s="51"/>
      <c r="BU526" s="51"/>
      <c r="BV526" s="51"/>
      <c r="BW526" s="51"/>
      <c r="BX526" s="51"/>
      <c r="BY526" s="51"/>
      <c r="BZ526" s="51"/>
      <c r="CA526" s="51"/>
      <c r="CB526" s="51"/>
      <c r="CC526" s="51"/>
      <c r="CD526" s="51"/>
      <c r="CE526" s="51"/>
      <c r="CF526" s="51"/>
      <c r="CG526" s="51"/>
      <c r="CH526" s="51"/>
      <c r="CI526" s="51"/>
      <c r="CJ526" s="51"/>
      <c r="CK526" s="51"/>
      <c r="CL526" s="51"/>
      <c r="CM526" s="51"/>
      <c r="CN526" s="51"/>
      <c r="CO526" s="51"/>
      <c r="CP526" s="51"/>
      <c r="CQ526" s="51"/>
      <c r="CR526" s="51"/>
      <c r="CS526" s="51"/>
      <c r="CT526" s="51"/>
      <c r="CU526" s="51"/>
      <c r="CV526" s="51"/>
      <c r="CW526" s="51"/>
      <c r="CX526" s="51"/>
      <c r="CY526" s="51"/>
      <c r="CZ526" s="51"/>
      <c r="DA526" s="51"/>
      <c r="DB526" s="51"/>
      <c r="DC526" s="51"/>
      <c r="DD526" s="51"/>
      <c r="DE526" s="51"/>
      <c r="DF526" s="51"/>
      <c r="DG526" s="51"/>
    </row>
    <row r="527">
      <c r="A527" s="51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  <c r="BR527" s="51"/>
      <c r="BS527" s="51"/>
      <c r="BT527" s="51"/>
      <c r="BU527" s="51"/>
      <c r="BV527" s="51"/>
      <c r="BW527" s="51"/>
      <c r="BX527" s="51"/>
      <c r="BY527" s="51"/>
      <c r="BZ527" s="51"/>
      <c r="CA527" s="51"/>
      <c r="CB527" s="51"/>
      <c r="CC527" s="51"/>
      <c r="CD527" s="51"/>
      <c r="CE527" s="51"/>
      <c r="CF527" s="51"/>
      <c r="CG527" s="51"/>
      <c r="CH527" s="51"/>
      <c r="CI527" s="51"/>
      <c r="CJ527" s="51"/>
      <c r="CK527" s="51"/>
      <c r="CL527" s="51"/>
      <c r="CM527" s="51"/>
      <c r="CN527" s="51"/>
      <c r="CO527" s="51"/>
      <c r="CP527" s="51"/>
      <c r="CQ527" s="51"/>
      <c r="CR527" s="51"/>
      <c r="CS527" s="51"/>
      <c r="CT527" s="51"/>
      <c r="CU527" s="51"/>
      <c r="CV527" s="51"/>
      <c r="CW527" s="51"/>
      <c r="CX527" s="51"/>
      <c r="CY527" s="51"/>
      <c r="CZ527" s="51"/>
      <c r="DA527" s="51"/>
      <c r="DB527" s="51"/>
      <c r="DC527" s="51"/>
      <c r="DD527" s="51"/>
      <c r="DE527" s="51"/>
      <c r="DF527" s="51"/>
      <c r="DG527" s="51"/>
    </row>
    <row r="528">
      <c r="A528" s="51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  <c r="BR528" s="51"/>
      <c r="BS528" s="51"/>
      <c r="BT528" s="51"/>
      <c r="BU528" s="51"/>
      <c r="BV528" s="51"/>
      <c r="BW528" s="51"/>
      <c r="BX528" s="51"/>
      <c r="BY528" s="51"/>
      <c r="BZ528" s="51"/>
      <c r="CA528" s="51"/>
      <c r="CB528" s="51"/>
      <c r="CC528" s="51"/>
      <c r="CD528" s="51"/>
      <c r="CE528" s="51"/>
      <c r="CF528" s="51"/>
      <c r="CG528" s="51"/>
      <c r="CH528" s="51"/>
      <c r="CI528" s="51"/>
      <c r="CJ528" s="51"/>
      <c r="CK528" s="51"/>
      <c r="CL528" s="51"/>
      <c r="CM528" s="51"/>
      <c r="CN528" s="51"/>
      <c r="CO528" s="51"/>
      <c r="CP528" s="51"/>
      <c r="CQ528" s="51"/>
      <c r="CR528" s="51"/>
      <c r="CS528" s="51"/>
      <c r="CT528" s="51"/>
      <c r="CU528" s="51"/>
      <c r="CV528" s="51"/>
      <c r="CW528" s="51"/>
      <c r="CX528" s="51"/>
      <c r="CY528" s="51"/>
      <c r="CZ528" s="51"/>
      <c r="DA528" s="51"/>
      <c r="DB528" s="51"/>
      <c r="DC528" s="51"/>
      <c r="DD528" s="51"/>
      <c r="DE528" s="51"/>
      <c r="DF528" s="51"/>
      <c r="DG528" s="51"/>
    </row>
    <row r="529">
      <c r="A529" s="51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  <c r="BR529" s="51"/>
      <c r="BS529" s="51"/>
      <c r="BT529" s="51"/>
      <c r="BU529" s="51"/>
      <c r="BV529" s="51"/>
      <c r="BW529" s="51"/>
      <c r="BX529" s="51"/>
      <c r="BY529" s="51"/>
      <c r="BZ529" s="51"/>
      <c r="CA529" s="51"/>
      <c r="CB529" s="51"/>
      <c r="CC529" s="51"/>
      <c r="CD529" s="51"/>
      <c r="CE529" s="51"/>
      <c r="CF529" s="51"/>
      <c r="CG529" s="51"/>
      <c r="CH529" s="51"/>
      <c r="CI529" s="51"/>
      <c r="CJ529" s="51"/>
      <c r="CK529" s="51"/>
      <c r="CL529" s="51"/>
      <c r="CM529" s="51"/>
      <c r="CN529" s="51"/>
      <c r="CO529" s="51"/>
      <c r="CP529" s="51"/>
      <c r="CQ529" s="51"/>
      <c r="CR529" s="51"/>
      <c r="CS529" s="51"/>
      <c r="CT529" s="51"/>
      <c r="CU529" s="51"/>
      <c r="CV529" s="51"/>
      <c r="CW529" s="51"/>
      <c r="CX529" s="51"/>
      <c r="CY529" s="51"/>
      <c r="CZ529" s="51"/>
      <c r="DA529" s="51"/>
      <c r="DB529" s="51"/>
      <c r="DC529" s="51"/>
      <c r="DD529" s="51"/>
      <c r="DE529" s="51"/>
      <c r="DF529" s="51"/>
      <c r="DG529" s="51"/>
    </row>
    <row r="530">
      <c r="A530" s="51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  <c r="BR530" s="51"/>
      <c r="BS530" s="51"/>
      <c r="BT530" s="51"/>
      <c r="BU530" s="51"/>
      <c r="BV530" s="51"/>
      <c r="BW530" s="51"/>
      <c r="BX530" s="51"/>
      <c r="BY530" s="51"/>
      <c r="BZ530" s="51"/>
      <c r="CA530" s="51"/>
      <c r="CB530" s="51"/>
      <c r="CC530" s="51"/>
      <c r="CD530" s="51"/>
      <c r="CE530" s="51"/>
      <c r="CF530" s="51"/>
      <c r="CG530" s="51"/>
      <c r="CH530" s="51"/>
      <c r="CI530" s="51"/>
      <c r="CJ530" s="51"/>
      <c r="CK530" s="51"/>
      <c r="CL530" s="51"/>
      <c r="CM530" s="51"/>
      <c r="CN530" s="51"/>
      <c r="CO530" s="51"/>
      <c r="CP530" s="51"/>
      <c r="CQ530" s="51"/>
      <c r="CR530" s="51"/>
      <c r="CS530" s="51"/>
      <c r="CT530" s="51"/>
      <c r="CU530" s="51"/>
      <c r="CV530" s="51"/>
      <c r="CW530" s="51"/>
      <c r="CX530" s="51"/>
      <c r="CY530" s="51"/>
      <c r="CZ530" s="51"/>
      <c r="DA530" s="51"/>
      <c r="DB530" s="51"/>
      <c r="DC530" s="51"/>
      <c r="DD530" s="51"/>
      <c r="DE530" s="51"/>
      <c r="DF530" s="51"/>
      <c r="DG530" s="51"/>
    </row>
    <row r="531">
      <c r="A531" s="51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  <c r="BR531" s="51"/>
      <c r="BS531" s="51"/>
      <c r="BT531" s="51"/>
      <c r="BU531" s="51"/>
      <c r="BV531" s="51"/>
      <c r="BW531" s="51"/>
      <c r="BX531" s="51"/>
      <c r="BY531" s="51"/>
      <c r="BZ531" s="51"/>
      <c r="CA531" s="51"/>
      <c r="CB531" s="51"/>
      <c r="CC531" s="51"/>
      <c r="CD531" s="51"/>
      <c r="CE531" s="51"/>
      <c r="CF531" s="51"/>
      <c r="CG531" s="51"/>
      <c r="CH531" s="51"/>
      <c r="CI531" s="51"/>
      <c r="CJ531" s="51"/>
      <c r="CK531" s="51"/>
      <c r="CL531" s="51"/>
      <c r="CM531" s="51"/>
      <c r="CN531" s="51"/>
      <c r="CO531" s="51"/>
      <c r="CP531" s="51"/>
      <c r="CQ531" s="51"/>
      <c r="CR531" s="51"/>
      <c r="CS531" s="51"/>
      <c r="CT531" s="51"/>
      <c r="CU531" s="51"/>
      <c r="CV531" s="51"/>
      <c r="CW531" s="51"/>
      <c r="CX531" s="51"/>
      <c r="CY531" s="51"/>
      <c r="CZ531" s="51"/>
      <c r="DA531" s="51"/>
      <c r="DB531" s="51"/>
      <c r="DC531" s="51"/>
      <c r="DD531" s="51"/>
      <c r="DE531" s="51"/>
      <c r="DF531" s="51"/>
      <c r="DG531" s="51"/>
    </row>
    <row r="532">
      <c r="A532" s="51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  <c r="BR532" s="51"/>
      <c r="BS532" s="51"/>
      <c r="BT532" s="51"/>
      <c r="BU532" s="51"/>
      <c r="BV532" s="51"/>
      <c r="BW532" s="51"/>
      <c r="BX532" s="51"/>
      <c r="BY532" s="51"/>
      <c r="BZ532" s="51"/>
      <c r="CA532" s="51"/>
      <c r="CB532" s="51"/>
      <c r="CC532" s="51"/>
      <c r="CD532" s="51"/>
      <c r="CE532" s="51"/>
      <c r="CF532" s="51"/>
      <c r="CG532" s="51"/>
      <c r="CH532" s="51"/>
      <c r="CI532" s="51"/>
      <c r="CJ532" s="51"/>
      <c r="CK532" s="51"/>
      <c r="CL532" s="51"/>
      <c r="CM532" s="51"/>
      <c r="CN532" s="51"/>
      <c r="CO532" s="51"/>
      <c r="CP532" s="51"/>
      <c r="CQ532" s="51"/>
      <c r="CR532" s="51"/>
      <c r="CS532" s="51"/>
      <c r="CT532" s="51"/>
      <c r="CU532" s="51"/>
      <c r="CV532" s="51"/>
      <c r="CW532" s="51"/>
      <c r="CX532" s="51"/>
      <c r="CY532" s="51"/>
      <c r="CZ532" s="51"/>
      <c r="DA532" s="51"/>
      <c r="DB532" s="51"/>
      <c r="DC532" s="51"/>
      <c r="DD532" s="51"/>
      <c r="DE532" s="51"/>
      <c r="DF532" s="51"/>
      <c r="DG532" s="51"/>
    </row>
    <row r="533">
      <c r="A533" s="51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  <c r="BR533" s="51"/>
      <c r="BS533" s="51"/>
      <c r="BT533" s="51"/>
      <c r="BU533" s="51"/>
      <c r="BV533" s="51"/>
      <c r="BW533" s="51"/>
      <c r="BX533" s="51"/>
      <c r="BY533" s="51"/>
      <c r="BZ533" s="51"/>
      <c r="CA533" s="51"/>
      <c r="CB533" s="51"/>
      <c r="CC533" s="51"/>
      <c r="CD533" s="51"/>
      <c r="CE533" s="51"/>
      <c r="CF533" s="51"/>
      <c r="CG533" s="51"/>
      <c r="CH533" s="51"/>
      <c r="CI533" s="51"/>
      <c r="CJ533" s="51"/>
      <c r="CK533" s="51"/>
      <c r="CL533" s="51"/>
      <c r="CM533" s="51"/>
      <c r="CN533" s="51"/>
      <c r="CO533" s="51"/>
      <c r="CP533" s="51"/>
      <c r="CQ533" s="51"/>
      <c r="CR533" s="51"/>
      <c r="CS533" s="51"/>
      <c r="CT533" s="51"/>
      <c r="CU533" s="51"/>
      <c r="CV533" s="51"/>
      <c r="CW533" s="51"/>
      <c r="CX533" s="51"/>
      <c r="CY533" s="51"/>
      <c r="CZ533" s="51"/>
      <c r="DA533" s="51"/>
      <c r="DB533" s="51"/>
      <c r="DC533" s="51"/>
      <c r="DD533" s="51"/>
      <c r="DE533" s="51"/>
      <c r="DF533" s="51"/>
      <c r="DG533" s="51"/>
    </row>
    <row r="534">
      <c r="A534" s="51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  <c r="BR534" s="51"/>
      <c r="BS534" s="51"/>
      <c r="BT534" s="51"/>
      <c r="BU534" s="51"/>
      <c r="BV534" s="51"/>
      <c r="BW534" s="51"/>
      <c r="BX534" s="51"/>
      <c r="BY534" s="51"/>
      <c r="BZ534" s="51"/>
      <c r="CA534" s="51"/>
      <c r="CB534" s="51"/>
      <c r="CC534" s="51"/>
      <c r="CD534" s="51"/>
      <c r="CE534" s="51"/>
      <c r="CF534" s="51"/>
      <c r="CG534" s="51"/>
      <c r="CH534" s="51"/>
      <c r="CI534" s="51"/>
      <c r="CJ534" s="51"/>
      <c r="CK534" s="51"/>
      <c r="CL534" s="51"/>
      <c r="CM534" s="51"/>
      <c r="CN534" s="51"/>
      <c r="CO534" s="51"/>
      <c r="CP534" s="51"/>
      <c r="CQ534" s="51"/>
      <c r="CR534" s="51"/>
      <c r="CS534" s="51"/>
      <c r="CT534" s="51"/>
      <c r="CU534" s="51"/>
      <c r="CV534" s="51"/>
      <c r="CW534" s="51"/>
      <c r="CX534" s="51"/>
      <c r="CY534" s="51"/>
      <c r="CZ534" s="51"/>
      <c r="DA534" s="51"/>
      <c r="DB534" s="51"/>
      <c r="DC534" s="51"/>
      <c r="DD534" s="51"/>
      <c r="DE534" s="51"/>
      <c r="DF534" s="51"/>
      <c r="DG534" s="51"/>
    </row>
    <row r="535">
      <c r="A535" s="51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  <c r="BR535" s="51"/>
      <c r="BS535" s="51"/>
      <c r="BT535" s="51"/>
      <c r="BU535" s="51"/>
      <c r="BV535" s="51"/>
      <c r="BW535" s="51"/>
      <c r="BX535" s="51"/>
      <c r="BY535" s="51"/>
      <c r="BZ535" s="51"/>
      <c r="CA535" s="51"/>
      <c r="CB535" s="51"/>
      <c r="CC535" s="51"/>
      <c r="CD535" s="51"/>
      <c r="CE535" s="51"/>
      <c r="CF535" s="51"/>
      <c r="CG535" s="51"/>
      <c r="CH535" s="51"/>
      <c r="CI535" s="51"/>
      <c r="CJ535" s="51"/>
      <c r="CK535" s="51"/>
      <c r="CL535" s="51"/>
      <c r="CM535" s="51"/>
      <c r="CN535" s="51"/>
      <c r="CO535" s="51"/>
      <c r="CP535" s="51"/>
      <c r="CQ535" s="51"/>
      <c r="CR535" s="51"/>
      <c r="CS535" s="51"/>
      <c r="CT535" s="51"/>
      <c r="CU535" s="51"/>
      <c r="CV535" s="51"/>
      <c r="CW535" s="51"/>
      <c r="CX535" s="51"/>
      <c r="CY535" s="51"/>
      <c r="CZ535" s="51"/>
      <c r="DA535" s="51"/>
      <c r="DB535" s="51"/>
      <c r="DC535" s="51"/>
      <c r="DD535" s="51"/>
      <c r="DE535" s="51"/>
      <c r="DF535" s="51"/>
      <c r="DG535" s="51"/>
    </row>
    <row r="536">
      <c r="A536" s="51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  <c r="BR536" s="51"/>
      <c r="BS536" s="51"/>
      <c r="BT536" s="51"/>
      <c r="BU536" s="51"/>
      <c r="BV536" s="51"/>
      <c r="BW536" s="51"/>
      <c r="BX536" s="51"/>
      <c r="BY536" s="51"/>
      <c r="BZ536" s="51"/>
      <c r="CA536" s="51"/>
      <c r="CB536" s="51"/>
      <c r="CC536" s="51"/>
      <c r="CD536" s="51"/>
      <c r="CE536" s="51"/>
      <c r="CF536" s="51"/>
      <c r="CG536" s="51"/>
      <c r="CH536" s="51"/>
      <c r="CI536" s="51"/>
      <c r="CJ536" s="51"/>
      <c r="CK536" s="51"/>
      <c r="CL536" s="51"/>
      <c r="CM536" s="51"/>
      <c r="CN536" s="51"/>
      <c r="CO536" s="51"/>
      <c r="CP536" s="51"/>
      <c r="CQ536" s="51"/>
      <c r="CR536" s="51"/>
      <c r="CS536" s="51"/>
      <c r="CT536" s="51"/>
      <c r="CU536" s="51"/>
      <c r="CV536" s="51"/>
      <c r="CW536" s="51"/>
      <c r="CX536" s="51"/>
      <c r="CY536" s="51"/>
      <c r="CZ536" s="51"/>
      <c r="DA536" s="51"/>
      <c r="DB536" s="51"/>
      <c r="DC536" s="51"/>
      <c r="DD536" s="51"/>
      <c r="DE536" s="51"/>
      <c r="DF536" s="51"/>
      <c r="DG536" s="51"/>
    </row>
    <row r="537">
      <c r="A537" s="51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  <c r="BR537" s="51"/>
      <c r="BS537" s="51"/>
      <c r="BT537" s="51"/>
      <c r="BU537" s="51"/>
      <c r="BV537" s="51"/>
      <c r="BW537" s="51"/>
      <c r="BX537" s="51"/>
      <c r="BY537" s="51"/>
      <c r="BZ537" s="51"/>
      <c r="CA537" s="51"/>
      <c r="CB537" s="51"/>
      <c r="CC537" s="51"/>
      <c r="CD537" s="51"/>
      <c r="CE537" s="51"/>
      <c r="CF537" s="51"/>
      <c r="CG537" s="51"/>
      <c r="CH537" s="51"/>
      <c r="CI537" s="51"/>
      <c r="CJ537" s="51"/>
      <c r="CK537" s="51"/>
      <c r="CL537" s="51"/>
      <c r="CM537" s="51"/>
      <c r="CN537" s="51"/>
      <c r="CO537" s="51"/>
      <c r="CP537" s="51"/>
      <c r="CQ537" s="51"/>
      <c r="CR537" s="51"/>
      <c r="CS537" s="51"/>
      <c r="CT537" s="51"/>
      <c r="CU537" s="51"/>
      <c r="CV537" s="51"/>
      <c r="CW537" s="51"/>
      <c r="CX537" s="51"/>
      <c r="CY537" s="51"/>
      <c r="CZ537" s="51"/>
      <c r="DA537" s="51"/>
      <c r="DB537" s="51"/>
      <c r="DC537" s="51"/>
      <c r="DD537" s="51"/>
      <c r="DE537" s="51"/>
      <c r="DF537" s="51"/>
      <c r="DG537" s="51"/>
    </row>
    <row r="538">
      <c r="A538" s="51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  <c r="BR538" s="51"/>
      <c r="BS538" s="51"/>
      <c r="BT538" s="51"/>
      <c r="BU538" s="51"/>
      <c r="BV538" s="51"/>
      <c r="BW538" s="51"/>
      <c r="BX538" s="51"/>
      <c r="BY538" s="51"/>
      <c r="BZ538" s="51"/>
      <c r="CA538" s="51"/>
      <c r="CB538" s="51"/>
      <c r="CC538" s="51"/>
      <c r="CD538" s="51"/>
      <c r="CE538" s="51"/>
      <c r="CF538" s="51"/>
      <c r="CG538" s="51"/>
      <c r="CH538" s="51"/>
      <c r="CI538" s="51"/>
      <c r="CJ538" s="51"/>
      <c r="CK538" s="51"/>
      <c r="CL538" s="51"/>
      <c r="CM538" s="51"/>
      <c r="CN538" s="51"/>
      <c r="CO538" s="51"/>
      <c r="CP538" s="51"/>
      <c r="CQ538" s="51"/>
      <c r="CR538" s="51"/>
      <c r="CS538" s="51"/>
      <c r="CT538" s="51"/>
      <c r="CU538" s="51"/>
      <c r="CV538" s="51"/>
      <c r="CW538" s="51"/>
      <c r="CX538" s="51"/>
      <c r="CY538" s="51"/>
      <c r="CZ538" s="51"/>
      <c r="DA538" s="51"/>
      <c r="DB538" s="51"/>
      <c r="DC538" s="51"/>
      <c r="DD538" s="51"/>
      <c r="DE538" s="51"/>
      <c r="DF538" s="51"/>
      <c r="DG538" s="51"/>
    </row>
    <row r="539">
      <c r="A539" s="51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  <c r="BR539" s="51"/>
      <c r="BS539" s="51"/>
      <c r="BT539" s="51"/>
      <c r="BU539" s="51"/>
      <c r="BV539" s="51"/>
      <c r="BW539" s="51"/>
      <c r="BX539" s="51"/>
      <c r="BY539" s="51"/>
      <c r="BZ539" s="51"/>
      <c r="CA539" s="51"/>
      <c r="CB539" s="51"/>
      <c r="CC539" s="51"/>
      <c r="CD539" s="51"/>
      <c r="CE539" s="51"/>
      <c r="CF539" s="51"/>
      <c r="CG539" s="51"/>
      <c r="CH539" s="51"/>
      <c r="CI539" s="51"/>
      <c r="CJ539" s="51"/>
      <c r="CK539" s="51"/>
      <c r="CL539" s="51"/>
      <c r="CM539" s="51"/>
      <c r="CN539" s="51"/>
      <c r="CO539" s="51"/>
      <c r="CP539" s="51"/>
      <c r="CQ539" s="51"/>
      <c r="CR539" s="51"/>
      <c r="CS539" s="51"/>
      <c r="CT539" s="51"/>
      <c r="CU539" s="51"/>
      <c r="CV539" s="51"/>
      <c r="CW539" s="51"/>
      <c r="CX539" s="51"/>
      <c r="CY539" s="51"/>
      <c r="CZ539" s="51"/>
      <c r="DA539" s="51"/>
      <c r="DB539" s="51"/>
      <c r="DC539" s="51"/>
      <c r="DD539" s="51"/>
      <c r="DE539" s="51"/>
      <c r="DF539" s="51"/>
      <c r="DG539" s="51"/>
    </row>
    <row r="540">
      <c r="A540" s="51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  <c r="BR540" s="51"/>
      <c r="BS540" s="51"/>
      <c r="BT540" s="51"/>
      <c r="BU540" s="51"/>
      <c r="BV540" s="51"/>
      <c r="BW540" s="51"/>
      <c r="BX540" s="51"/>
      <c r="BY540" s="51"/>
      <c r="BZ540" s="51"/>
      <c r="CA540" s="51"/>
      <c r="CB540" s="51"/>
      <c r="CC540" s="51"/>
      <c r="CD540" s="51"/>
      <c r="CE540" s="51"/>
      <c r="CF540" s="51"/>
      <c r="CG540" s="51"/>
      <c r="CH540" s="51"/>
      <c r="CI540" s="51"/>
      <c r="CJ540" s="51"/>
      <c r="CK540" s="51"/>
      <c r="CL540" s="51"/>
      <c r="CM540" s="51"/>
      <c r="CN540" s="51"/>
      <c r="CO540" s="51"/>
      <c r="CP540" s="51"/>
      <c r="CQ540" s="51"/>
      <c r="CR540" s="51"/>
      <c r="CS540" s="51"/>
      <c r="CT540" s="51"/>
      <c r="CU540" s="51"/>
      <c r="CV540" s="51"/>
      <c r="CW540" s="51"/>
      <c r="CX540" s="51"/>
      <c r="CY540" s="51"/>
      <c r="CZ540" s="51"/>
      <c r="DA540" s="51"/>
      <c r="DB540" s="51"/>
      <c r="DC540" s="51"/>
      <c r="DD540" s="51"/>
      <c r="DE540" s="51"/>
      <c r="DF540" s="51"/>
      <c r="DG540" s="51"/>
    </row>
    <row r="541">
      <c r="A541" s="51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  <c r="BR541" s="51"/>
      <c r="BS541" s="51"/>
      <c r="BT541" s="51"/>
      <c r="BU541" s="51"/>
      <c r="BV541" s="51"/>
      <c r="BW541" s="51"/>
      <c r="BX541" s="51"/>
      <c r="BY541" s="51"/>
      <c r="BZ541" s="51"/>
      <c r="CA541" s="51"/>
      <c r="CB541" s="51"/>
      <c r="CC541" s="51"/>
      <c r="CD541" s="51"/>
      <c r="CE541" s="51"/>
      <c r="CF541" s="51"/>
      <c r="CG541" s="51"/>
      <c r="CH541" s="51"/>
      <c r="CI541" s="51"/>
      <c r="CJ541" s="51"/>
      <c r="CK541" s="51"/>
      <c r="CL541" s="51"/>
      <c r="CM541" s="51"/>
      <c r="CN541" s="51"/>
      <c r="CO541" s="51"/>
      <c r="CP541" s="51"/>
      <c r="CQ541" s="51"/>
      <c r="CR541" s="51"/>
      <c r="CS541" s="51"/>
      <c r="CT541" s="51"/>
      <c r="CU541" s="51"/>
      <c r="CV541" s="51"/>
      <c r="CW541" s="51"/>
      <c r="CX541" s="51"/>
      <c r="CY541" s="51"/>
      <c r="CZ541" s="51"/>
      <c r="DA541" s="51"/>
      <c r="DB541" s="51"/>
      <c r="DC541" s="51"/>
      <c r="DD541" s="51"/>
      <c r="DE541" s="51"/>
      <c r="DF541" s="51"/>
      <c r="DG541" s="51"/>
    </row>
    <row r="542">
      <c r="A542" s="51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  <c r="BR542" s="51"/>
      <c r="BS542" s="51"/>
      <c r="BT542" s="51"/>
      <c r="BU542" s="51"/>
      <c r="BV542" s="51"/>
      <c r="BW542" s="51"/>
      <c r="BX542" s="51"/>
      <c r="BY542" s="51"/>
      <c r="BZ542" s="51"/>
      <c r="CA542" s="51"/>
      <c r="CB542" s="51"/>
      <c r="CC542" s="51"/>
      <c r="CD542" s="51"/>
      <c r="CE542" s="51"/>
      <c r="CF542" s="51"/>
      <c r="CG542" s="51"/>
      <c r="CH542" s="51"/>
      <c r="CI542" s="51"/>
      <c r="CJ542" s="51"/>
      <c r="CK542" s="51"/>
      <c r="CL542" s="51"/>
      <c r="CM542" s="51"/>
      <c r="CN542" s="51"/>
      <c r="CO542" s="51"/>
      <c r="CP542" s="51"/>
      <c r="CQ542" s="51"/>
      <c r="CR542" s="51"/>
      <c r="CS542" s="51"/>
      <c r="CT542" s="51"/>
      <c r="CU542" s="51"/>
      <c r="CV542" s="51"/>
      <c r="CW542" s="51"/>
      <c r="CX542" s="51"/>
      <c r="CY542" s="51"/>
      <c r="CZ542" s="51"/>
      <c r="DA542" s="51"/>
      <c r="DB542" s="51"/>
      <c r="DC542" s="51"/>
      <c r="DD542" s="51"/>
      <c r="DE542" s="51"/>
      <c r="DF542" s="51"/>
      <c r="DG542" s="51"/>
    </row>
    <row r="543">
      <c r="A543" s="51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  <c r="BR543" s="51"/>
      <c r="BS543" s="51"/>
      <c r="BT543" s="51"/>
      <c r="BU543" s="51"/>
      <c r="BV543" s="51"/>
      <c r="BW543" s="51"/>
      <c r="BX543" s="51"/>
      <c r="BY543" s="51"/>
      <c r="BZ543" s="51"/>
      <c r="CA543" s="51"/>
      <c r="CB543" s="51"/>
      <c r="CC543" s="51"/>
      <c r="CD543" s="51"/>
      <c r="CE543" s="51"/>
      <c r="CF543" s="51"/>
      <c r="CG543" s="51"/>
      <c r="CH543" s="51"/>
      <c r="CI543" s="51"/>
      <c r="CJ543" s="51"/>
      <c r="CK543" s="51"/>
      <c r="CL543" s="51"/>
      <c r="CM543" s="51"/>
      <c r="CN543" s="51"/>
      <c r="CO543" s="51"/>
      <c r="CP543" s="51"/>
      <c r="CQ543" s="51"/>
      <c r="CR543" s="51"/>
      <c r="CS543" s="51"/>
      <c r="CT543" s="51"/>
      <c r="CU543" s="51"/>
      <c r="CV543" s="51"/>
      <c r="CW543" s="51"/>
      <c r="CX543" s="51"/>
      <c r="CY543" s="51"/>
      <c r="CZ543" s="51"/>
      <c r="DA543" s="51"/>
      <c r="DB543" s="51"/>
      <c r="DC543" s="51"/>
      <c r="DD543" s="51"/>
      <c r="DE543" s="51"/>
      <c r="DF543" s="51"/>
      <c r="DG543" s="51"/>
    </row>
    <row r="544">
      <c r="A544" s="51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  <c r="BR544" s="51"/>
      <c r="BS544" s="51"/>
      <c r="BT544" s="51"/>
      <c r="BU544" s="51"/>
      <c r="BV544" s="51"/>
      <c r="BW544" s="51"/>
      <c r="BX544" s="51"/>
      <c r="BY544" s="51"/>
      <c r="BZ544" s="51"/>
      <c r="CA544" s="51"/>
      <c r="CB544" s="51"/>
      <c r="CC544" s="51"/>
      <c r="CD544" s="51"/>
      <c r="CE544" s="51"/>
      <c r="CF544" s="51"/>
      <c r="CG544" s="51"/>
      <c r="CH544" s="51"/>
      <c r="CI544" s="51"/>
      <c r="CJ544" s="51"/>
      <c r="CK544" s="51"/>
      <c r="CL544" s="51"/>
      <c r="CM544" s="51"/>
      <c r="CN544" s="51"/>
      <c r="CO544" s="51"/>
      <c r="CP544" s="51"/>
      <c r="CQ544" s="51"/>
      <c r="CR544" s="51"/>
      <c r="CS544" s="51"/>
      <c r="CT544" s="51"/>
      <c r="CU544" s="51"/>
      <c r="CV544" s="51"/>
      <c r="CW544" s="51"/>
      <c r="CX544" s="51"/>
      <c r="CY544" s="51"/>
      <c r="CZ544" s="51"/>
      <c r="DA544" s="51"/>
      <c r="DB544" s="51"/>
      <c r="DC544" s="51"/>
      <c r="DD544" s="51"/>
      <c r="DE544" s="51"/>
      <c r="DF544" s="51"/>
      <c r="DG544" s="51"/>
    </row>
    <row r="545">
      <c r="A545" s="51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  <c r="BR545" s="51"/>
      <c r="BS545" s="51"/>
      <c r="BT545" s="51"/>
      <c r="BU545" s="51"/>
      <c r="BV545" s="51"/>
      <c r="BW545" s="51"/>
      <c r="BX545" s="51"/>
      <c r="BY545" s="51"/>
      <c r="BZ545" s="51"/>
      <c r="CA545" s="51"/>
      <c r="CB545" s="51"/>
      <c r="CC545" s="51"/>
      <c r="CD545" s="51"/>
      <c r="CE545" s="51"/>
      <c r="CF545" s="51"/>
      <c r="CG545" s="51"/>
      <c r="CH545" s="51"/>
      <c r="CI545" s="51"/>
      <c r="CJ545" s="51"/>
      <c r="CK545" s="51"/>
      <c r="CL545" s="51"/>
      <c r="CM545" s="51"/>
      <c r="CN545" s="51"/>
      <c r="CO545" s="51"/>
      <c r="CP545" s="51"/>
      <c r="CQ545" s="51"/>
      <c r="CR545" s="51"/>
      <c r="CS545" s="51"/>
      <c r="CT545" s="51"/>
      <c r="CU545" s="51"/>
      <c r="CV545" s="51"/>
      <c r="CW545" s="51"/>
      <c r="CX545" s="51"/>
      <c r="CY545" s="51"/>
      <c r="CZ545" s="51"/>
      <c r="DA545" s="51"/>
      <c r="DB545" s="51"/>
      <c r="DC545" s="51"/>
      <c r="DD545" s="51"/>
      <c r="DE545" s="51"/>
      <c r="DF545" s="51"/>
      <c r="DG545" s="51"/>
    </row>
    <row r="546">
      <c r="A546" s="51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  <c r="BR546" s="51"/>
      <c r="BS546" s="51"/>
      <c r="BT546" s="51"/>
      <c r="BU546" s="51"/>
      <c r="BV546" s="51"/>
      <c r="BW546" s="51"/>
      <c r="BX546" s="51"/>
      <c r="BY546" s="51"/>
      <c r="BZ546" s="51"/>
      <c r="CA546" s="51"/>
      <c r="CB546" s="51"/>
      <c r="CC546" s="51"/>
      <c r="CD546" s="51"/>
      <c r="CE546" s="51"/>
      <c r="CF546" s="51"/>
      <c r="CG546" s="51"/>
      <c r="CH546" s="51"/>
      <c r="CI546" s="51"/>
      <c r="CJ546" s="51"/>
      <c r="CK546" s="51"/>
      <c r="CL546" s="51"/>
      <c r="CM546" s="51"/>
      <c r="CN546" s="51"/>
      <c r="CO546" s="51"/>
      <c r="CP546" s="51"/>
      <c r="CQ546" s="51"/>
      <c r="CR546" s="51"/>
      <c r="CS546" s="51"/>
      <c r="CT546" s="51"/>
      <c r="CU546" s="51"/>
      <c r="CV546" s="51"/>
      <c r="CW546" s="51"/>
      <c r="CX546" s="51"/>
      <c r="CY546" s="51"/>
      <c r="CZ546" s="51"/>
      <c r="DA546" s="51"/>
      <c r="DB546" s="51"/>
      <c r="DC546" s="51"/>
      <c r="DD546" s="51"/>
      <c r="DE546" s="51"/>
      <c r="DF546" s="51"/>
      <c r="DG546" s="51"/>
    </row>
    <row r="547">
      <c r="A547" s="51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  <c r="BR547" s="51"/>
      <c r="BS547" s="51"/>
      <c r="BT547" s="51"/>
      <c r="BU547" s="51"/>
      <c r="BV547" s="51"/>
      <c r="BW547" s="51"/>
      <c r="BX547" s="51"/>
      <c r="BY547" s="51"/>
      <c r="BZ547" s="51"/>
      <c r="CA547" s="51"/>
      <c r="CB547" s="51"/>
      <c r="CC547" s="51"/>
      <c r="CD547" s="51"/>
      <c r="CE547" s="51"/>
      <c r="CF547" s="51"/>
      <c r="CG547" s="51"/>
      <c r="CH547" s="51"/>
      <c r="CI547" s="51"/>
      <c r="CJ547" s="51"/>
      <c r="CK547" s="51"/>
      <c r="CL547" s="51"/>
      <c r="CM547" s="51"/>
      <c r="CN547" s="51"/>
      <c r="CO547" s="51"/>
      <c r="CP547" s="51"/>
      <c r="CQ547" s="51"/>
      <c r="CR547" s="51"/>
      <c r="CS547" s="51"/>
      <c r="CT547" s="51"/>
      <c r="CU547" s="51"/>
      <c r="CV547" s="51"/>
      <c r="CW547" s="51"/>
      <c r="CX547" s="51"/>
      <c r="CY547" s="51"/>
      <c r="CZ547" s="51"/>
      <c r="DA547" s="51"/>
      <c r="DB547" s="51"/>
      <c r="DC547" s="51"/>
      <c r="DD547" s="51"/>
      <c r="DE547" s="51"/>
      <c r="DF547" s="51"/>
      <c r="DG547" s="51"/>
    </row>
    <row r="548">
      <c r="A548" s="51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  <c r="BR548" s="51"/>
      <c r="BS548" s="51"/>
      <c r="BT548" s="51"/>
      <c r="BU548" s="51"/>
      <c r="BV548" s="51"/>
      <c r="BW548" s="51"/>
      <c r="BX548" s="51"/>
      <c r="BY548" s="51"/>
      <c r="BZ548" s="51"/>
      <c r="CA548" s="51"/>
      <c r="CB548" s="51"/>
      <c r="CC548" s="51"/>
      <c r="CD548" s="51"/>
      <c r="CE548" s="51"/>
      <c r="CF548" s="51"/>
      <c r="CG548" s="51"/>
      <c r="CH548" s="51"/>
      <c r="CI548" s="51"/>
      <c r="CJ548" s="51"/>
      <c r="CK548" s="51"/>
      <c r="CL548" s="51"/>
      <c r="CM548" s="51"/>
      <c r="CN548" s="51"/>
      <c r="CO548" s="51"/>
      <c r="CP548" s="51"/>
      <c r="CQ548" s="51"/>
      <c r="CR548" s="51"/>
      <c r="CS548" s="51"/>
      <c r="CT548" s="51"/>
      <c r="CU548" s="51"/>
      <c r="CV548" s="51"/>
      <c r="CW548" s="51"/>
      <c r="CX548" s="51"/>
      <c r="CY548" s="51"/>
      <c r="CZ548" s="51"/>
      <c r="DA548" s="51"/>
      <c r="DB548" s="51"/>
      <c r="DC548" s="51"/>
      <c r="DD548" s="51"/>
      <c r="DE548" s="51"/>
      <c r="DF548" s="51"/>
      <c r="DG548" s="51"/>
    </row>
    <row r="549">
      <c r="A549" s="51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  <c r="BR549" s="51"/>
      <c r="BS549" s="51"/>
      <c r="BT549" s="51"/>
      <c r="BU549" s="51"/>
      <c r="BV549" s="51"/>
      <c r="BW549" s="51"/>
      <c r="BX549" s="51"/>
      <c r="BY549" s="51"/>
      <c r="BZ549" s="51"/>
      <c r="CA549" s="51"/>
      <c r="CB549" s="51"/>
      <c r="CC549" s="51"/>
      <c r="CD549" s="51"/>
      <c r="CE549" s="51"/>
      <c r="CF549" s="51"/>
      <c r="CG549" s="51"/>
      <c r="CH549" s="51"/>
      <c r="CI549" s="51"/>
      <c r="CJ549" s="51"/>
      <c r="CK549" s="51"/>
      <c r="CL549" s="51"/>
      <c r="CM549" s="51"/>
      <c r="CN549" s="51"/>
      <c r="CO549" s="51"/>
      <c r="CP549" s="51"/>
      <c r="CQ549" s="51"/>
      <c r="CR549" s="51"/>
      <c r="CS549" s="51"/>
      <c r="CT549" s="51"/>
      <c r="CU549" s="51"/>
      <c r="CV549" s="51"/>
      <c r="CW549" s="51"/>
      <c r="CX549" s="51"/>
      <c r="CY549" s="51"/>
      <c r="CZ549" s="51"/>
      <c r="DA549" s="51"/>
      <c r="DB549" s="51"/>
      <c r="DC549" s="51"/>
      <c r="DD549" s="51"/>
      <c r="DE549" s="51"/>
      <c r="DF549" s="51"/>
      <c r="DG549" s="51"/>
    </row>
    <row r="550">
      <c r="A550" s="51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  <c r="BR550" s="51"/>
      <c r="BS550" s="51"/>
      <c r="BT550" s="51"/>
      <c r="BU550" s="51"/>
      <c r="BV550" s="51"/>
      <c r="BW550" s="51"/>
      <c r="BX550" s="51"/>
      <c r="BY550" s="51"/>
      <c r="BZ550" s="51"/>
      <c r="CA550" s="51"/>
      <c r="CB550" s="51"/>
      <c r="CC550" s="51"/>
      <c r="CD550" s="51"/>
      <c r="CE550" s="51"/>
      <c r="CF550" s="51"/>
      <c r="CG550" s="51"/>
      <c r="CH550" s="51"/>
      <c r="CI550" s="51"/>
      <c r="CJ550" s="51"/>
      <c r="CK550" s="51"/>
      <c r="CL550" s="51"/>
      <c r="CM550" s="51"/>
      <c r="CN550" s="51"/>
      <c r="CO550" s="51"/>
      <c r="CP550" s="51"/>
      <c r="CQ550" s="51"/>
      <c r="CR550" s="51"/>
      <c r="CS550" s="51"/>
      <c r="CT550" s="51"/>
      <c r="CU550" s="51"/>
      <c r="CV550" s="51"/>
      <c r="CW550" s="51"/>
      <c r="CX550" s="51"/>
      <c r="CY550" s="51"/>
      <c r="CZ550" s="51"/>
      <c r="DA550" s="51"/>
      <c r="DB550" s="51"/>
      <c r="DC550" s="51"/>
      <c r="DD550" s="51"/>
      <c r="DE550" s="51"/>
      <c r="DF550" s="51"/>
      <c r="DG550" s="51"/>
    </row>
    <row r="551">
      <c r="A551" s="51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  <c r="BR551" s="51"/>
      <c r="BS551" s="51"/>
      <c r="BT551" s="51"/>
      <c r="BU551" s="51"/>
      <c r="BV551" s="51"/>
      <c r="BW551" s="51"/>
      <c r="BX551" s="51"/>
      <c r="BY551" s="51"/>
      <c r="BZ551" s="51"/>
      <c r="CA551" s="51"/>
      <c r="CB551" s="51"/>
      <c r="CC551" s="51"/>
      <c r="CD551" s="51"/>
      <c r="CE551" s="51"/>
      <c r="CF551" s="51"/>
      <c r="CG551" s="51"/>
      <c r="CH551" s="51"/>
      <c r="CI551" s="51"/>
      <c r="CJ551" s="51"/>
      <c r="CK551" s="51"/>
      <c r="CL551" s="51"/>
      <c r="CM551" s="51"/>
      <c r="CN551" s="51"/>
      <c r="CO551" s="51"/>
      <c r="CP551" s="51"/>
      <c r="CQ551" s="51"/>
      <c r="CR551" s="51"/>
      <c r="CS551" s="51"/>
      <c r="CT551" s="51"/>
      <c r="CU551" s="51"/>
      <c r="CV551" s="51"/>
      <c r="CW551" s="51"/>
      <c r="CX551" s="51"/>
      <c r="CY551" s="51"/>
      <c r="CZ551" s="51"/>
      <c r="DA551" s="51"/>
      <c r="DB551" s="51"/>
      <c r="DC551" s="51"/>
      <c r="DD551" s="51"/>
      <c r="DE551" s="51"/>
      <c r="DF551" s="51"/>
      <c r="DG551" s="51"/>
    </row>
    <row r="552">
      <c r="A552" s="51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  <c r="BR552" s="51"/>
      <c r="BS552" s="51"/>
      <c r="BT552" s="51"/>
      <c r="BU552" s="51"/>
      <c r="BV552" s="51"/>
      <c r="BW552" s="51"/>
      <c r="BX552" s="51"/>
      <c r="BY552" s="51"/>
      <c r="BZ552" s="51"/>
      <c r="CA552" s="51"/>
      <c r="CB552" s="51"/>
      <c r="CC552" s="51"/>
      <c r="CD552" s="51"/>
      <c r="CE552" s="51"/>
      <c r="CF552" s="51"/>
      <c r="CG552" s="51"/>
      <c r="CH552" s="51"/>
      <c r="CI552" s="51"/>
      <c r="CJ552" s="51"/>
      <c r="CK552" s="51"/>
      <c r="CL552" s="51"/>
      <c r="CM552" s="51"/>
      <c r="CN552" s="51"/>
      <c r="CO552" s="51"/>
      <c r="CP552" s="51"/>
      <c r="CQ552" s="51"/>
      <c r="CR552" s="51"/>
      <c r="CS552" s="51"/>
      <c r="CT552" s="51"/>
      <c r="CU552" s="51"/>
      <c r="CV552" s="51"/>
      <c r="CW552" s="51"/>
      <c r="CX552" s="51"/>
      <c r="CY552" s="51"/>
      <c r="CZ552" s="51"/>
      <c r="DA552" s="51"/>
      <c r="DB552" s="51"/>
      <c r="DC552" s="51"/>
      <c r="DD552" s="51"/>
      <c r="DE552" s="51"/>
      <c r="DF552" s="51"/>
      <c r="DG552" s="51"/>
    </row>
    <row r="553">
      <c r="A553" s="51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  <c r="BR553" s="51"/>
      <c r="BS553" s="51"/>
      <c r="BT553" s="51"/>
      <c r="BU553" s="51"/>
      <c r="BV553" s="51"/>
      <c r="BW553" s="51"/>
      <c r="BX553" s="51"/>
      <c r="BY553" s="51"/>
      <c r="BZ553" s="51"/>
      <c r="CA553" s="51"/>
      <c r="CB553" s="51"/>
      <c r="CC553" s="51"/>
      <c r="CD553" s="51"/>
      <c r="CE553" s="51"/>
      <c r="CF553" s="51"/>
      <c r="CG553" s="51"/>
      <c r="CH553" s="51"/>
      <c r="CI553" s="51"/>
      <c r="CJ553" s="51"/>
      <c r="CK553" s="51"/>
      <c r="CL553" s="51"/>
      <c r="CM553" s="51"/>
      <c r="CN553" s="51"/>
      <c r="CO553" s="51"/>
      <c r="CP553" s="51"/>
      <c r="CQ553" s="51"/>
      <c r="CR553" s="51"/>
      <c r="CS553" s="51"/>
      <c r="CT553" s="51"/>
      <c r="CU553" s="51"/>
      <c r="CV553" s="51"/>
      <c r="CW553" s="51"/>
      <c r="CX553" s="51"/>
      <c r="CY553" s="51"/>
      <c r="CZ553" s="51"/>
      <c r="DA553" s="51"/>
      <c r="DB553" s="51"/>
      <c r="DC553" s="51"/>
      <c r="DD553" s="51"/>
      <c r="DE553" s="51"/>
      <c r="DF553" s="51"/>
      <c r="DG553" s="51"/>
    </row>
    <row r="554">
      <c r="A554" s="51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  <c r="BR554" s="51"/>
      <c r="BS554" s="51"/>
      <c r="BT554" s="51"/>
      <c r="BU554" s="51"/>
      <c r="BV554" s="51"/>
      <c r="BW554" s="51"/>
      <c r="BX554" s="51"/>
      <c r="BY554" s="51"/>
      <c r="BZ554" s="51"/>
      <c r="CA554" s="51"/>
      <c r="CB554" s="51"/>
      <c r="CC554" s="51"/>
      <c r="CD554" s="51"/>
      <c r="CE554" s="51"/>
      <c r="CF554" s="51"/>
      <c r="CG554" s="51"/>
      <c r="CH554" s="51"/>
      <c r="CI554" s="51"/>
      <c r="CJ554" s="51"/>
      <c r="CK554" s="51"/>
      <c r="CL554" s="51"/>
      <c r="CM554" s="51"/>
      <c r="CN554" s="51"/>
      <c r="CO554" s="51"/>
      <c r="CP554" s="51"/>
      <c r="CQ554" s="51"/>
      <c r="CR554" s="51"/>
      <c r="CS554" s="51"/>
      <c r="CT554" s="51"/>
      <c r="CU554" s="51"/>
      <c r="CV554" s="51"/>
      <c r="CW554" s="51"/>
      <c r="CX554" s="51"/>
      <c r="CY554" s="51"/>
      <c r="CZ554" s="51"/>
      <c r="DA554" s="51"/>
      <c r="DB554" s="51"/>
      <c r="DC554" s="51"/>
      <c r="DD554" s="51"/>
      <c r="DE554" s="51"/>
      <c r="DF554" s="51"/>
      <c r="DG554" s="51"/>
    </row>
    <row r="555">
      <c r="A555" s="51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  <c r="BR555" s="51"/>
      <c r="BS555" s="51"/>
      <c r="BT555" s="51"/>
      <c r="BU555" s="51"/>
      <c r="BV555" s="51"/>
      <c r="BW555" s="51"/>
      <c r="BX555" s="51"/>
      <c r="BY555" s="51"/>
      <c r="BZ555" s="51"/>
      <c r="CA555" s="51"/>
      <c r="CB555" s="51"/>
      <c r="CC555" s="51"/>
      <c r="CD555" s="51"/>
      <c r="CE555" s="51"/>
      <c r="CF555" s="51"/>
      <c r="CG555" s="51"/>
      <c r="CH555" s="51"/>
      <c r="CI555" s="51"/>
      <c r="CJ555" s="51"/>
      <c r="CK555" s="51"/>
      <c r="CL555" s="51"/>
      <c r="CM555" s="51"/>
      <c r="CN555" s="51"/>
      <c r="CO555" s="51"/>
      <c r="CP555" s="51"/>
      <c r="CQ555" s="51"/>
      <c r="CR555" s="51"/>
      <c r="CS555" s="51"/>
      <c r="CT555" s="51"/>
      <c r="CU555" s="51"/>
      <c r="CV555" s="51"/>
      <c r="CW555" s="51"/>
      <c r="CX555" s="51"/>
      <c r="CY555" s="51"/>
      <c r="CZ555" s="51"/>
      <c r="DA555" s="51"/>
      <c r="DB555" s="51"/>
      <c r="DC555" s="51"/>
      <c r="DD555" s="51"/>
      <c r="DE555" s="51"/>
      <c r="DF555" s="51"/>
      <c r="DG555" s="51"/>
    </row>
    <row r="556">
      <c r="A556" s="51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  <c r="BR556" s="51"/>
      <c r="BS556" s="51"/>
      <c r="BT556" s="51"/>
      <c r="BU556" s="51"/>
      <c r="BV556" s="51"/>
      <c r="BW556" s="51"/>
      <c r="BX556" s="51"/>
      <c r="BY556" s="51"/>
      <c r="BZ556" s="51"/>
      <c r="CA556" s="51"/>
      <c r="CB556" s="51"/>
      <c r="CC556" s="51"/>
      <c r="CD556" s="51"/>
      <c r="CE556" s="51"/>
      <c r="CF556" s="51"/>
      <c r="CG556" s="51"/>
      <c r="CH556" s="51"/>
      <c r="CI556" s="51"/>
      <c r="CJ556" s="51"/>
      <c r="CK556" s="51"/>
      <c r="CL556" s="51"/>
      <c r="CM556" s="51"/>
      <c r="CN556" s="51"/>
      <c r="CO556" s="51"/>
      <c r="CP556" s="51"/>
      <c r="CQ556" s="51"/>
      <c r="CR556" s="51"/>
      <c r="CS556" s="51"/>
      <c r="CT556" s="51"/>
      <c r="CU556" s="51"/>
      <c r="CV556" s="51"/>
      <c r="CW556" s="51"/>
      <c r="CX556" s="51"/>
      <c r="CY556" s="51"/>
      <c r="CZ556" s="51"/>
      <c r="DA556" s="51"/>
      <c r="DB556" s="51"/>
      <c r="DC556" s="51"/>
      <c r="DD556" s="51"/>
      <c r="DE556" s="51"/>
      <c r="DF556" s="51"/>
      <c r="DG556" s="51"/>
    </row>
    <row r="557">
      <c r="A557" s="51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  <c r="BR557" s="51"/>
      <c r="BS557" s="51"/>
      <c r="BT557" s="51"/>
      <c r="BU557" s="51"/>
      <c r="BV557" s="51"/>
      <c r="BW557" s="51"/>
      <c r="BX557" s="51"/>
      <c r="BY557" s="51"/>
      <c r="BZ557" s="51"/>
      <c r="CA557" s="51"/>
      <c r="CB557" s="51"/>
      <c r="CC557" s="51"/>
      <c r="CD557" s="51"/>
      <c r="CE557" s="51"/>
      <c r="CF557" s="51"/>
      <c r="CG557" s="51"/>
      <c r="CH557" s="51"/>
      <c r="CI557" s="51"/>
      <c r="CJ557" s="51"/>
      <c r="CK557" s="51"/>
      <c r="CL557" s="51"/>
      <c r="CM557" s="51"/>
      <c r="CN557" s="51"/>
      <c r="CO557" s="51"/>
      <c r="CP557" s="51"/>
      <c r="CQ557" s="51"/>
      <c r="CR557" s="51"/>
      <c r="CS557" s="51"/>
      <c r="CT557" s="51"/>
      <c r="CU557" s="51"/>
      <c r="CV557" s="51"/>
      <c r="CW557" s="51"/>
      <c r="CX557" s="51"/>
      <c r="CY557" s="51"/>
      <c r="CZ557" s="51"/>
      <c r="DA557" s="51"/>
      <c r="DB557" s="51"/>
      <c r="DC557" s="51"/>
      <c r="DD557" s="51"/>
      <c r="DE557" s="51"/>
      <c r="DF557" s="51"/>
      <c r="DG557" s="51"/>
    </row>
    <row r="558">
      <c r="A558" s="51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  <c r="BR558" s="51"/>
      <c r="BS558" s="51"/>
      <c r="BT558" s="51"/>
      <c r="BU558" s="51"/>
      <c r="BV558" s="51"/>
      <c r="BW558" s="51"/>
      <c r="BX558" s="51"/>
      <c r="BY558" s="51"/>
      <c r="BZ558" s="51"/>
      <c r="CA558" s="51"/>
      <c r="CB558" s="51"/>
      <c r="CC558" s="51"/>
      <c r="CD558" s="51"/>
      <c r="CE558" s="51"/>
      <c r="CF558" s="51"/>
      <c r="CG558" s="51"/>
      <c r="CH558" s="51"/>
      <c r="CI558" s="51"/>
      <c r="CJ558" s="51"/>
      <c r="CK558" s="51"/>
      <c r="CL558" s="51"/>
      <c r="CM558" s="51"/>
      <c r="CN558" s="51"/>
      <c r="CO558" s="51"/>
      <c r="CP558" s="51"/>
      <c r="CQ558" s="51"/>
      <c r="CR558" s="51"/>
      <c r="CS558" s="51"/>
      <c r="CT558" s="51"/>
      <c r="CU558" s="51"/>
      <c r="CV558" s="51"/>
      <c r="CW558" s="51"/>
      <c r="CX558" s="51"/>
      <c r="CY558" s="51"/>
      <c r="CZ558" s="51"/>
      <c r="DA558" s="51"/>
      <c r="DB558" s="51"/>
      <c r="DC558" s="51"/>
      <c r="DD558" s="51"/>
      <c r="DE558" s="51"/>
      <c r="DF558" s="51"/>
      <c r="DG558" s="51"/>
    </row>
    <row r="559">
      <c r="A559" s="51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  <c r="BR559" s="51"/>
      <c r="BS559" s="51"/>
      <c r="BT559" s="51"/>
      <c r="BU559" s="51"/>
      <c r="BV559" s="51"/>
      <c r="BW559" s="51"/>
      <c r="BX559" s="51"/>
      <c r="BY559" s="51"/>
      <c r="BZ559" s="51"/>
      <c r="CA559" s="51"/>
      <c r="CB559" s="51"/>
      <c r="CC559" s="51"/>
      <c r="CD559" s="51"/>
      <c r="CE559" s="51"/>
      <c r="CF559" s="51"/>
      <c r="CG559" s="51"/>
      <c r="CH559" s="51"/>
      <c r="CI559" s="51"/>
      <c r="CJ559" s="51"/>
      <c r="CK559" s="51"/>
      <c r="CL559" s="51"/>
      <c r="CM559" s="51"/>
      <c r="CN559" s="51"/>
      <c r="CO559" s="51"/>
      <c r="CP559" s="51"/>
      <c r="CQ559" s="51"/>
      <c r="CR559" s="51"/>
      <c r="CS559" s="51"/>
      <c r="CT559" s="51"/>
      <c r="CU559" s="51"/>
      <c r="CV559" s="51"/>
      <c r="CW559" s="51"/>
      <c r="CX559" s="51"/>
      <c r="CY559" s="51"/>
      <c r="CZ559" s="51"/>
      <c r="DA559" s="51"/>
      <c r="DB559" s="51"/>
      <c r="DC559" s="51"/>
      <c r="DD559" s="51"/>
      <c r="DE559" s="51"/>
      <c r="DF559" s="51"/>
      <c r="DG559" s="51"/>
    </row>
    <row r="560">
      <c r="A560" s="51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  <c r="BR560" s="51"/>
      <c r="BS560" s="51"/>
      <c r="BT560" s="51"/>
      <c r="BU560" s="51"/>
      <c r="BV560" s="51"/>
      <c r="BW560" s="51"/>
      <c r="BX560" s="51"/>
      <c r="BY560" s="51"/>
      <c r="BZ560" s="51"/>
      <c r="CA560" s="51"/>
      <c r="CB560" s="51"/>
      <c r="CC560" s="51"/>
      <c r="CD560" s="51"/>
      <c r="CE560" s="51"/>
      <c r="CF560" s="51"/>
      <c r="CG560" s="51"/>
      <c r="CH560" s="51"/>
      <c r="CI560" s="51"/>
      <c r="CJ560" s="51"/>
      <c r="CK560" s="51"/>
      <c r="CL560" s="51"/>
      <c r="CM560" s="51"/>
      <c r="CN560" s="51"/>
      <c r="CO560" s="51"/>
      <c r="CP560" s="51"/>
      <c r="CQ560" s="51"/>
      <c r="CR560" s="51"/>
      <c r="CS560" s="51"/>
      <c r="CT560" s="51"/>
      <c r="CU560" s="51"/>
      <c r="CV560" s="51"/>
      <c r="CW560" s="51"/>
      <c r="CX560" s="51"/>
      <c r="CY560" s="51"/>
      <c r="CZ560" s="51"/>
      <c r="DA560" s="51"/>
      <c r="DB560" s="51"/>
      <c r="DC560" s="51"/>
      <c r="DD560" s="51"/>
      <c r="DE560" s="51"/>
      <c r="DF560" s="51"/>
      <c r="DG560" s="51"/>
    </row>
    <row r="561">
      <c r="A561" s="51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  <c r="BR561" s="51"/>
      <c r="BS561" s="51"/>
      <c r="BT561" s="51"/>
      <c r="BU561" s="51"/>
      <c r="BV561" s="51"/>
      <c r="BW561" s="51"/>
      <c r="BX561" s="51"/>
      <c r="BY561" s="51"/>
      <c r="BZ561" s="51"/>
      <c r="CA561" s="51"/>
      <c r="CB561" s="51"/>
      <c r="CC561" s="51"/>
      <c r="CD561" s="51"/>
      <c r="CE561" s="51"/>
      <c r="CF561" s="51"/>
      <c r="CG561" s="51"/>
      <c r="CH561" s="51"/>
      <c r="CI561" s="51"/>
      <c r="CJ561" s="51"/>
      <c r="CK561" s="51"/>
      <c r="CL561" s="51"/>
      <c r="CM561" s="51"/>
      <c r="CN561" s="51"/>
      <c r="CO561" s="51"/>
      <c r="CP561" s="51"/>
      <c r="CQ561" s="51"/>
      <c r="CR561" s="51"/>
      <c r="CS561" s="51"/>
      <c r="CT561" s="51"/>
      <c r="CU561" s="51"/>
      <c r="CV561" s="51"/>
      <c r="CW561" s="51"/>
      <c r="CX561" s="51"/>
      <c r="CY561" s="51"/>
      <c r="CZ561" s="51"/>
      <c r="DA561" s="51"/>
      <c r="DB561" s="51"/>
      <c r="DC561" s="51"/>
      <c r="DD561" s="51"/>
      <c r="DE561" s="51"/>
      <c r="DF561" s="51"/>
      <c r="DG561" s="51"/>
    </row>
    <row r="562">
      <c r="A562" s="51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  <c r="BR562" s="51"/>
      <c r="BS562" s="51"/>
      <c r="BT562" s="51"/>
      <c r="BU562" s="51"/>
      <c r="BV562" s="51"/>
      <c r="BW562" s="51"/>
      <c r="BX562" s="51"/>
      <c r="BY562" s="51"/>
      <c r="BZ562" s="51"/>
      <c r="CA562" s="51"/>
      <c r="CB562" s="51"/>
      <c r="CC562" s="51"/>
      <c r="CD562" s="51"/>
      <c r="CE562" s="51"/>
      <c r="CF562" s="51"/>
      <c r="CG562" s="51"/>
      <c r="CH562" s="51"/>
      <c r="CI562" s="51"/>
      <c r="CJ562" s="51"/>
      <c r="CK562" s="51"/>
      <c r="CL562" s="51"/>
      <c r="CM562" s="51"/>
      <c r="CN562" s="51"/>
      <c r="CO562" s="51"/>
      <c r="CP562" s="51"/>
      <c r="CQ562" s="51"/>
      <c r="CR562" s="51"/>
      <c r="CS562" s="51"/>
      <c r="CT562" s="51"/>
      <c r="CU562" s="51"/>
      <c r="CV562" s="51"/>
      <c r="CW562" s="51"/>
      <c r="CX562" s="51"/>
      <c r="CY562" s="51"/>
      <c r="CZ562" s="51"/>
      <c r="DA562" s="51"/>
      <c r="DB562" s="51"/>
      <c r="DC562" s="51"/>
      <c r="DD562" s="51"/>
      <c r="DE562" s="51"/>
      <c r="DF562" s="51"/>
      <c r="DG562" s="51"/>
    </row>
    <row r="563">
      <c r="A563" s="51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  <c r="BR563" s="51"/>
      <c r="BS563" s="51"/>
      <c r="BT563" s="51"/>
      <c r="BU563" s="51"/>
      <c r="BV563" s="51"/>
      <c r="BW563" s="51"/>
      <c r="BX563" s="51"/>
      <c r="BY563" s="51"/>
      <c r="BZ563" s="51"/>
      <c r="CA563" s="51"/>
      <c r="CB563" s="51"/>
      <c r="CC563" s="51"/>
      <c r="CD563" s="51"/>
      <c r="CE563" s="51"/>
      <c r="CF563" s="51"/>
      <c r="CG563" s="51"/>
      <c r="CH563" s="51"/>
      <c r="CI563" s="51"/>
      <c r="CJ563" s="51"/>
      <c r="CK563" s="51"/>
      <c r="CL563" s="51"/>
      <c r="CM563" s="51"/>
      <c r="CN563" s="51"/>
      <c r="CO563" s="51"/>
      <c r="CP563" s="51"/>
      <c r="CQ563" s="51"/>
      <c r="CR563" s="51"/>
      <c r="CS563" s="51"/>
      <c r="CT563" s="51"/>
      <c r="CU563" s="51"/>
      <c r="CV563" s="51"/>
      <c r="CW563" s="51"/>
      <c r="CX563" s="51"/>
      <c r="CY563" s="51"/>
      <c r="CZ563" s="51"/>
      <c r="DA563" s="51"/>
      <c r="DB563" s="51"/>
      <c r="DC563" s="51"/>
      <c r="DD563" s="51"/>
      <c r="DE563" s="51"/>
      <c r="DF563" s="51"/>
      <c r="DG563" s="51"/>
    </row>
    <row r="564">
      <c r="A564" s="51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  <c r="BR564" s="51"/>
      <c r="BS564" s="51"/>
      <c r="BT564" s="51"/>
      <c r="BU564" s="51"/>
      <c r="BV564" s="51"/>
      <c r="BW564" s="51"/>
      <c r="BX564" s="51"/>
      <c r="BY564" s="51"/>
      <c r="BZ564" s="51"/>
      <c r="CA564" s="51"/>
      <c r="CB564" s="51"/>
      <c r="CC564" s="51"/>
      <c r="CD564" s="51"/>
      <c r="CE564" s="51"/>
      <c r="CF564" s="51"/>
      <c r="CG564" s="51"/>
      <c r="CH564" s="51"/>
      <c r="CI564" s="51"/>
      <c r="CJ564" s="51"/>
      <c r="CK564" s="51"/>
      <c r="CL564" s="51"/>
      <c r="CM564" s="51"/>
      <c r="CN564" s="51"/>
      <c r="CO564" s="51"/>
      <c r="CP564" s="51"/>
      <c r="CQ564" s="51"/>
      <c r="CR564" s="51"/>
      <c r="CS564" s="51"/>
      <c r="CT564" s="51"/>
      <c r="CU564" s="51"/>
      <c r="CV564" s="51"/>
      <c r="CW564" s="51"/>
      <c r="CX564" s="51"/>
      <c r="CY564" s="51"/>
      <c r="CZ564" s="51"/>
      <c r="DA564" s="51"/>
      <c r="DB564" s="51"/>
      <c r="DC564" s="51"/>
      <c r="DD564" s="51"/>
      <c r="DE564" s="51"/>
      <c r="DF564" s="51"/>
      <c r="DG564" s="51"/>
    </row>
    <row r="565">
      <c r="A565" s="51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  <c r="BR565" s="51"/>
      <c r="BS565" s="51"/>
      <c r="BT565" s="51"/>
      <c r="BU565" s="51"/>
      <c r="BV565" s="51"/>
      <c r="BW565" s="51"/>
      <c r="BX565" s="51"/>
      <c r="BY565" s="51"/>
      <c r="BZ565" s="51"/>
      <c r="CA565" s="51"/>
      <c r="CB565" s="51"/>
      <c r="CC565" s="51"/>
      <c r="CD565" s="51"/>
      <c r="CE565" s="51"/>
      <c r="CF565" s="51"/>
      <c r="CG565" s="51"/>
      <c r="CH565" s="51"/>
      <c r="CI565" s="51"/>
      <c r="CJ565" s="51"/>
      <c r="CK565" s="51"/>
      <c r="CL565" s="51"/>
      <c r="CM565" s="51"/>
      <c r="CN565" s="51"/>
      <c r="CO565" s="51"/>
      <c r="CP565" s="51"/>
      <c r="CQ565" s="51"/>
      <c r="CR565" s="51"/>
      <c r="CS565" s="51"/>
      <c r="CT565" s="51"/>
      <c r="CU565" s="51"/>
      <c r="CV565" s="51"/>
      <c r="CW565" s="51"/>
      <c r="CX565" s="51"/>
      <c r="CY565" s="51"/>
      <c r="CZ565" s="51"/>
      <c r="DA565" s="51"/>
      <c r="DB565" s="51"/>
      <c r="DC565" s="51"/>
      <c r="DD565" s="51"/>
      <c r="DE565" s="51"/>
      <c r="DF565" s="51"/>
      <c r="DG565" s="51"/>
    </row>
    <row r="566">
      <c r="A566" s="51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  <c r="BR566" s="51"/>
      <c r="BS566" s="51"/>
      <c r="BT566" s="51"/>
      <c r="BU566" s="51"/>
      <c r="BV566" s="51"/>
      <c r="BW566" s="51"/>
      <c r="BX566" s="51"/>
      <c r="BY566" s="51"/>
      <c r="BZ566" s="51"/>
      <c r="CA566" s="51"/>
      <c r="CB566" s="51"/>
      <c r="CC566" s="51"/>
      <c r="CD566" s="51"/>
      <c r="CE566" s="51"/>
      <c r="CF566" s="51"/>
      <c r="CG566" s="51"/>
      <c r="CH566" s="51"/>
      <c r="CI566" s="51"/>
      <c r="CJ566" s="51"/>
      <c r="CK566" s="51"/>
      <c r="CL566" s="51"/>
      <c r="CM566" s="51"/>
      <c r="CN566" s="51"/>
      <c r="CO566" s="51"/>
      <c r="CP566" s="51"/>
      <c r="CQ566" s="51"/>
      <c r="CR566" s="51"/>
      <c r="CS566" s="51"/>
      <c r="CT566" s="51"/>
      <c r="CU566" s="51"/>
      <c r="CV566" s="51"/>
      <c r="CW566" s="51"/>
      <c r="CX566" s="51"/>
      <c r="CY566" s="51"/>
      <c r="CZ566" s="51"/>
      <c r="DA566" s="51"/>
      <c r="DB566" s="51"/>
      <c r="DC566" s="51"/>
      <c r="DD566" s="51"/>
      <c r="DE566" s="51"/>
      <c r="DF566" s="51"/>
      <c r="DG566" s="51"/>
    </row>
    <row r="567">
      <c r="A567" s="51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  <c r="BR567" s="51"/>
      <c r="BS567" s="51"/>
      <c r="BT567" s="51"/>
      <c r="BU567" s="51"/>
      <c r="BV567" s="51"/>
      <c r="BW567" s="51"/>
      <c r="BX567" s="51"/>
      <c r="BY567" s="51"/>
      <c r="BZ567" s="51"/>
      <c r="CA567" s="51"/>
      <c r="CB567" s="51"/>
      <c r="CC567" s="51"/>
      <c r="CD567" s="51"/>
      <c r="CE567" s="51"/>
      <c r="CF567" s="51"/>
      <c r="CG567" s="51"/>
      <c r="CH567" s="51"/>
      <c r="CI567" s="51"/>
      <c r="CJ567" s="51"/>
      <c r="CK567" s="51"/>
      <c r="CL567" s="51"/>
      <c r="CM567" s="51"/>
      <c r="CN567" s="51"/>
      <c r="CO567" s="51"/>
      <c r="CP567" s="51"/>
      <c r="CQ567" s="51"/>
      <c r="CR567" s="51"/>
      <c r="CS567" s="51"/>
      <c r="CT567" s="51"/>
      <c r="CU567" s="51"/>
      <c r="CV567" s="51"/>
      <c r="CW567" s="51"/>
      <c r="CX567" s="51"/>
      <c r="CY567" s="51"/>
      <c r="CZ567" s="51"/>
      <c r="DA567" s="51"/>
      <c r="DB567" s="51"/>
      <c r="DC567" s="51"/>
      <c r="DD567" s="51"/>
      <c r="DE567" s="51"/>
      <c r="DF567" s="51"/>
      <c r="DG567" s="51"/>
    </row>
    <row r="568">
      <c r="A568" s="51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  <c r="BR568" s="51"/>
      <c r="BS568" s="51"/>
      <c r="BT568" s="51"/>
      <c r="BU568" s="51"/>
      <c r="BV568" s="51"/>
      <c r="BW568" s="51"/>
      <c r="BX568" s="51"/>
      <c r="BY568" s="51"/>
      <c r="BZ568" s="51"/>
      <c r="CA568" s="51"/>
      <c r="CB568" s="51"/>
      <c r="CC568" s="51"/>
      <c r="CD568" s="51"/>
      <c r="CE568" s="51"/>
      <c r="CF568" s="51"/>
      <c r="CG568" s="51"/>
      <c r="CH568" s="51"/>
      <c r="CI568" s="51"/>
      <c r="CJ568" s="51"/>
      <c r="CK568" s="51"/>
      <c r="CL568" s="51"/>
      <c r="CM568" s="51"/>
      <c r="CN568" s="51"/>
      <c r="CO568" s="51"/>
      <c r="CP568" s="51"/>
      <c r="CQ568" s="51"/>
      <c r="CR568" s="51"/>
      <c r="CS568" s="51"/>
      <c r="CT568" s="51"/>
      <c r="CU568" s="51"/>
      <c r="CV568" s="51"/>
      <c r="CW568" s="51"/>
      <c r="CX568" s="51"/>
      <c r="CY568" s="51"/>
      <c r="CZ568" s="51"/>
      <c r="DA568" s="51"/>
      <c r="DB568" s="51"/>
      <c r="DC568" s="51"/>
      <c r="DD568" s="51"/>
      <c r="DE568" s="51"/>
      <c r="DF568" s="51"/>
      <c r="DG568" s="51"/>
    </row>
    <row r="569">
      <c r="A569" s="51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  <c r="BR569" s="51"/>
      <c r="BS569" s="51"/>
      <c r="BT569" s="51"/>
      <c r="BU569" s="51"/>
      <c r="BV569" s="51"/>
      <c r="BW569" s="51"/>
      <c r="BX569" s="51"/>
      <c r="BY569" s="51"/>
      <c r="BZ569" s="51"/>
      <c r="CA569" s="51"/>
      <c r="CB569" s="51"/>
      <c r="CC569" s="51"/>
      <c r="CD569" s="51"/>
      <c r="CE569" s="51"/>
      <c r="CF569" s="51"/>
      <c r="CG569" s="51"/>
      <c r="CH569" s="51"/>
      <c r="CI569" s="51"/>
      <c r="CJ569" s="51"/>
      <c r="CK569" s="51"/>
      <c r="CL569" s="51"/>
      <c r="CM569" s="51"/>
      <c r="CN569" s="51"/>
      <c r="CO569" s="51"/>
      <c r="CP569" s="51"/>
      <c r="CQ569" s="51"/>
      <c r="CR569" s="51"/>
      <c r="CS569" s="51"/>
      <c r="CT569" s="51"/>
      <c r="CU569" s="51"/>
      <c r="CV569" s="51"/>
      <c r="CW569" s="51"/>
      <c r="CX569" s="51"/>
      <c r="CY569" s="51"/>
      <c r="CZ569" s="51"/>
      <c r="DA569" s="51"/>
      <c r="DB569" s="51"/>
      <c r="DC569" s="51"/>
      <c r="DD569" s="51"/>
      <c r="DE569" s="51"/>
      <c r="DF569" s="51"/>
      <c r="DG569" s="51"/>
    </row>
    <row r="570">
      <c r="A570" s="51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  <c r="BR570" s="51"/>
      <c r="BS570" s="51"/>
      <c r="BT570" s="51"/>
      <c r="BU570" s="51"/>
      <c r="BV570" s="51"/>
      <c r="BW570" s="51"/>
      <c r="BX570" s="51"/>
      <c r="BY570" s="51"/>
      <c r="BZ570" s="51"/>
      <c r="CA570" s="51"/>
      <c r="CB570" s="51"/>
      <c r="CC570" s="51"/>
      <c r="CD570" s="51"/>
      <c r="CE570" s="51"/>
      <c r="CF570" s="51"/>
      <c r="CG570" s="51"/>
      <c r="CH570" s="51"/>
      <c r="CI570" s="51"/>
      <c r="CJ570" s="51"/>
      <c r="CK570" s="51"/>
      <c r="CL570" s="51"/>
      <c r="CM570" s="51"/>
      <c r="CN570" s="51"/>
      <c r="CO570" s="51"/>
      <c r="CP570" s="51"/>
      <c r="CQ570" s="51"/>
      <c r="CR570" s="51"/>
      <c r="CS570" s="51"/>
      <c r="CT570" s="51"/>
      <c r="CU570" s="51"/>
      <c r="CV570" s="51"/>
      <c r="CW570" s="51"/>
      <c r="CX570" s="51"/>
      <c r="CY570" s="51"/>
      <c r="CZ570" s="51"/>
      <c r="DA570" s="51"/>
      <c r="DB570" s="51"/>
      <c r="DC570" s="51"/>
      <c r="DD570" s="51"/>
      <c r="DE570" s="51"/>
      <c r="DF570" s="51"/>
      <c r="DG570" s="51"/>
    </row>
    <row r="571">
      <c r="A571" s="51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  <c r="BR571" s="51"/>
      <c r="BS571" s="51"/>
      <c r="BT571" s="51"/>
      <c r="BU571" s="51"/>
      <c r="BV571" s="51"/>
      <c r="BW571" s="51"/>
      <c r="BX571" s="51"/>
      <c r="BY571" s="51"/>
      <c r="BZ571" s="51"/>
      <c r="CA571" s="51"/>
      <c r="CB571" s="51"/>
      <c r="CC571" s="51"/>
      <c r="CD571" s="51"/>
      <c r="CE571" s="51"/>
      <c r="CF571" s="51"/>
      <c r="CG571" s="51"/>
      <c r="CH571" s="51"/>
      <c r="CI571" s="51"/>
      <c r="CJ571" s="51"/>
      <c r="CK571" s="51"/>
      <c r="CL571" s="51"/>
      <c r="CM571" s="51"/>
      <c r="CN571" s="51"/>
      <c r="CO571" s="51"/>
      <c r="CP571" s="51"/>
      <c r="CQ571" s="51"/>
      <c r="CR571" s="51"/>
      <c r="CS571" s="51"/>
      <c r="CT571" s="51"/>
      <c r="CU571" s="51"/>
      <c r="CV571" s="51"/>
      <c r="CW571" s="51"/>
      <c r="CX571" s="51"/>
      <c r="CY571" s="51"/>
      <c r="CZ571" s="51"/>
      <c r="DA571" s="51"/>
      <c r="DB571" s="51"/>
      <c r="DC571" s="51"/>
      <c r="DD571" s="51"/>
      <c r="DE571" s="51"/>
      <c r="DF571" s="51"/>
      <c r="DG571" s="51"/>
    </row>
    <row r="572">
      <c r="A572" s="51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  <c r="BR572" s="51"/>
      <c r="BS572" s="51"/>
      <c r="BT572" s="51"/>
      <c r="BU572" s="51"/>
      <c r="BV572" s="51"/>
      <c r="BW572" s="51"/>
      <c r="BX572" s="51"/>
      <c r="BY572" s="51"/>
      <c r="BZ572" s="51"/>
      <c r="CA572" s="51"/>
      <c r="CB572" s="51"/>
      <c r="CC572" s="51"/>
      <c r="CD572" s="51"/>
      <c r="CE572" s="51"/>
      <c r="CF572" s="51"/>
      <c r="CG572" s="51"/>
      <c r="CH572" s="51"/>
      <c r="CI572" s="51"/>
      <c r="CJ572" s="51"/>
      <c r="CK572" s="51"/>
      <c r="CL572" s="51"/>
      <c r="CM572" s="51"/>
      <c r="CN572" s="51"/>
      <c r="CO572" s="51"/>
      <c r="CP572" s="51"/>
      <c r="CQ572" s="51"/>
      <c r="CR572" s="51"/>
      <c r="CS572" s="51"/>
      <c r="CT572" s="51"/>
      <c r="CU572" s="51"/>
      <c r="CV572" s="51"/>
      <c r="CW572" s="51"/>
      <c r="CX572" s="51"/>
      <c r="CY572" s="51"/>
      <c r="CZ572" s="51"/>
      <c r="DA572" s="51"/>
      <c r="DB572" s="51"/>
      <c r="DC572" s="51"/>
      <c r="DD572" s="51"/>
      <c r="DE572" s="51"/>
      <c r="DF572" s="51"/>
      <c r="DG572" s="51"/>
    </row>
    <row r="573">
      <c r="A573" s="51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  <c r="BR573" s="51"/>
      <c r="BS573" s="51"/>
      <c r="BT573" s="51"/>
      <c r="BU573" s="51"/>
      <c r="BV573" s="51"/>
      <c r="BW573" s="51"/>
      <c r="BX573" s="51"/>
      <c r="BY573" s="51"/>
      <c r="BZ573" s="51"/>
      <c r="CA573" s="51"/>
      <c r="CB573" s="51"/>
      <c r="CC573" s="51"/>
      <c r="CD573" s="51"/>
      <c r="CE573" s="51"/>
      <c r="CF573" s="51"/>
      <c r="CG573" s="51"/>
      <c r="CH573" s="51"/>
      <c r="CI573" s="51"/>
      <c r="CJ573" s="51"/>
      <c r="CK573" s="51"/>
      <c r="CL573" s="51"/>
      <c r="CM573" s="51"/>
      <c r="CN573" s="51"/>
      <c r="CO573" s="51"/>
      <c r="CP573" s="51"/>
      <c r="CQ573" s="51"/>
      <c r="CR573" s="51"/>
      <c r="CS573" s="51"/>
      <c r="CT573" s="51"/>
      <c r="CU573" s="51"/>
      <c r="CV573" s="51"/>
      <c r="CW573" s="51"/>
      <c r="CX573" s="51"/>
      <c r="CY573" s="51"/>
      <c r="CZ573" s="51"/>
      <c r="DA573" s="51"/>
      <c r="DB573" s="51"/>
      <c r="DC573" s="51"/>
      <c r="DD573" s="51"/>
      <c r="DE573" s="51"/>
      <c r="DF573" s="51"/>
      <c r="DG573" s="51"/>
    </row>
    <row r="574">
      <c r="A574" s="51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  <c r="BR574" s="51"/>
      <c r="BS574" s="51"/>
      <c r="BT574" s="51"/>
      <c r="BU574" s="51"/>
      <c r="BV574" s="51"/>
      <c r="BW574" s="51"/>
      <c r="BX574" s="51"/>
      <c r="BY574" s="51"/>
      <c r="BZ574" s="51"/>
      <c r="CA574" s="51"/>
      <c r="CB574" s="51"/>
      <c r="CC574" s="51"/>
      <c r="CD574" s="51"/>
      <c r="CE574" s="51"/>
      <c r="CF574" s="51"/>
      <c r="CG574" s="51"/>
      <c r="CH574" s="51"/>
      <c r="CI574" s="51"/>
      <c r="CJ574" s="51"/>
      <c r="CK574" s="51"/>
      <c r="CL574" s="51"/>
      <c r="CM574" s="51"/>
      <c r="CN574" s="51"/>
      <c r="CO574" s="51"/>
      <c r="CP574" s="51"/>
      <c r="CQ574" s="51"/>
      <c r="CR574" s="51"/>
      <c r="CS574" s="51"/>
      <c r="CT574" s="51"/>
      <c r="CU574" s="51"/>
      <c r="CV574" s="51"/>
      <c r="CW574" s="51"/>
      <c r="CX574" s="51"/>
      <c r="CY574" s="51"/>
      <c r="CZ574" s="51"/>
      <c r="DA574" s="51"/>
      <c r="DB574" s="51"/>
      <c r="DC574" s="51"/>
      <c r="DD574" s="51"/>
      <c r="DE574" s="51"/>
      <c r="DF574" s="51"/>
      <c r="DG574" s="51"/>
    </row>
    <row r="575">
      <c r="A575" s="51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  <c r="BR575" s="51"/>
      <c r="BS575" s="51"/>
      <c r="BT575" s="51"/>
      <c r="BU575" s="51"/>
      <c r="BV575" s="51"/>
      <c r="BW575" s="51"/>
      <c r="BX575" s="51"/>
      <c r="BY575" s="51"/>
      <c r="BZ575" s="51"/>
      <c r="CA575" s="51"/>
      <c r="CB575" s="51"/>
      <c r="CC575" s="51"/>
      <c r="CD575" s="51"/>
      <c r="CE575" s="51"/>
      <c r="CF575" s="51"/>
      <c r="CG575" s="51"/>
      <c r="CH575" s="51"/>
      <c r="CI575" s="51"/>
      <c r="CJ575" s="51"/>
      <c r="CK575" s="51"/>
      <c r="CL575" s="51"/>
      <c r="CM575" s="51"/>
      <c r="CN575" s="51"/>
      <c r="CO575" s="51"/>
      <c r="CP575" s="51"/>
      <c r="CQ575" s="51"/>
      <c r="CR575" s="51"/>
      <c r="CS575" s="51"/>
      <c r="CT575" s="51"/>
      <c r="CU575" s="51"/>
      <c r="CV575" s="51"/>
      <c r="CW575" s="51"/>
      <c r="CX575" s="51"/>
      <c r="CY575" s="51"/>
      <c r="CZ575" s="51"/>
      <c r="DA575" s="51"/>
      <c r="DB575" s="51"/>
      <c r="DC575" s="51"/>
      <c r="DD575" s="51"/>
      <c r="DE575" s="51"/>
      <c r="DF575" s="51"/>
      <c r="DG575" s="51"/>
    </row>
    <row r="576">
      <c r="A576" s="51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  <c r="BR576" s="51"/>
      <c r="BS576" s="51"/>
      <c r="BT576" s="51"/>
      <c r="BU576" s="51"/>
      <c r="BV576" s="51"/>
      <c r="BW576" s="51"/>
      <c r="BX576" s="51"/>
      <c r="BY576" s="51"/>
      <c r="BZ576" s="51"/>
      <c r="CA576" s="51"/>
      <c r="CB576" s="51"/>
      <c r="CC576" s="51"/>
      <c r="CD576" s="51"/>
      <c r="CE576" s="51"/>
      <c r="CF576" s="51"/>
      <c r="CG576" s="51"/>
      <c r="CH576" s="51"/>
      <c r="CI576" s="51"/>
      <c r="CJ576" s="51"/>
      <c r="CK576" s="51"/>
      <c r="CL576" s="51"/>
      <c r="CM576" s="51"/>
      <c r="CN576" s="51"/>
      <c r="CO576" s="51"/>
      <c r="CP576" s="51"/>
      <c r="CQ576" s="51"/>
      <c r="CR576" s="51"/>
      <c r="CS576" s="51"/>
      <c r="CT576" s="51"/>
      <c r="CU576" s="51"/>
      <c r="CV576" s="51"/>
      <c r="CW576" s="51"/>
      <c r="CX576" s="51"/>
      <c r="CY576" s="51"/>
      <c r="CZ576" s="51"/>
      <c r="DA576" s="51"/>
      <c r="DB576" s="51"/>
      <c r="DC576" s="51"/>
      <c r="DD576" s="51"/>
      <c r="DE576" s="51"/>
      <c r="DF576" s="51"/>
      <c r="DG576" s="51"/>
    </row>
    <row r="577">
      <c r="A577" s="51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  <c r="BR577" s="51"/>
      <c r="BS577" s="51"/>
      <c r="BT577" s="51"/>
      <c r="BU577" s="51"/>
      <c r="BV577" s="51"/>
      <c r="BW577" s="51"/>
      <c r="BX577" s="51"/>
      <c r="BY577" s="51"/>
      <c r="BZ577" s="51"/>
      <c r="CA577" s="51"/>
      <c r="CB577" s="51"/>
      <c r="CC577" s="51"/>
      <c r="CD577" s="51"/>
      <c r="CE577" s="51"/>
      <c r="CF577" s="51"/>
      <c r="CG577" s="51"/>
      <c r="CH577" s="51"/>
      <c r="CI577" s="51"/>
      <c r="CJ577" s="51"/>
      <c r="CK577" s="51"/>
      <c r="CL577" s="51"/>
      <c r="CM577" s="51"/>
      <c r="CN577" s="51"/>
      <c r="CO577" s="51"/>
      <c r="CP577" s="51"/>
      <c r="CQ577" s="51"/>
      <c r="CR577" s="51"/>
      <c r="CS577" s="51"/>
      <c r="CT577" s="51"/>
      <c r="CU577" s="51"/>
      <c r="CV577" s="51"/>
      <c r="CW577" s="51"/>
      <c r="CX577" s="51"/>
      <c r="CY577" s="51"/>
      <c r="CZ577" s="51"/>
      <c r="DA577" s="51"/>
      <c r="DB577" s="51"/>
      <c r="DC577" s="51"/>
      <c r="DD577" s="51"/>
      <c r="DE577" s="51"/>
      <c r="DF577" s="51"/>
      <c r="DG577" s="51"/>
    </row>
    <row r="578">
      <c r="A578" s="51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  <c r="BR578" s="51"/>
      <c r="BS578" s="51"/>
      <c r="BT578" s="51"/>
      <c r="BU578" s="51"/>
      <c r="BV578" s="51"/>
      <c r="BW578" s="51"/>
      <c r="BX578" s="51"/>
      <c r="BY578" s="51"/>
      <c r="BZ578" s="51"/>
      <c r="CA578" s="51"/>
      <c r="CB578" s="51"/>
      <c r="CC578" s="51"/>
      <c r="CD578" s="51"/>
      <c r="CE578" s="51"/>
      <c r="CF578" s="51"/>
      <c r="CG578" s="51"/>
      <c r="CH578" s="51"/>
      <c r="CI578" s="51"/>
      <c r="CJ578" s="51"/>
      <c r="CK578" s="51"/>
      <c r="CL578" s="51"/>
      <c r="CM578" s="51"/>
      <c r="CN578" s="51"/>
      <c r="CO578" s="51"/>
      <c r="CP578" s="51"/>
      <c r="CQ578" s="51"/>
      <c r="CR578" s="51"/>
      <c r="CS578" s="51"/>
      <c r="CT578" s="51"/>
      <c r="CU578" s="51"/>
      <c r="CV578" s="51"/>
      <c r="CW578" s="51"/>
      <c r="CX578" s="51"/>
      <c r="CY578" s="51"/>
      <c r="CZ578" s="51"/>
      <c r="DA578" s="51"/>
      <c r="DB578" s="51"/>
      <c r="DC578" s="51"/>
      <c r="DD578" s="51"/>
      <c r="DE578" s="51"/>
      <c r="DF578" s="51"/>
      <c r="DG578" s="51"/>
    </row>
    <row r="579">
      <c r="A579" s="51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  <c r="BR579" s="51"/>
      <c r="BS579" s="51"/>
      <c r="BT579" s="51"/>
      <c r="BU579" s="51"/>
      <c r="BV579" s="51"/>
      <c r="BW579" s="51"/>
      <c r="BX579" s="51"/>
      <c r="BY579" s="51"/>
      <c r="BZ579" s="51"/>
      <c r="CA579" s="51"/>
      <c r="CB579" s="51"/>
      <c r="CC579" s="51"/>
      <c r="CD579" s="51"/>
      <c r="CE579" s="51"/>
      <c r="CF579" s="51"/>
      <c r="CG579" s="51"/>
      <c r="CH579" s="51"/>
      <c r="CI579" s="51"/>
      <c r="CJ579" s="51"/>
      <c r="CK579" s="51"/>
      <c r="CL579" s="51"/>
      <c r="CM579" s="51"/>
      <c r="CN579" s="51"/>
      <c r="CO579" s="51"/>
      <c r="CP579" s="51"/>
      <c r="CQ579" s="51"/>
      <c r="CR579" s="51"/>
      <c r="CS579" s="51"/>
      <c r="CT579" s="51"/>
      <c r="CU579" s="51"/>
      <c r="CV579" s="51"/>
      <c r="CW579" s="51"/>
      <c r="CX579" s="51"/>
      <c r="CY579" s="51"/>
      <c r="CZ579" s="51"/>
      <c r="DA579" s="51"/>
      <c r="DB579" s="51"/>
      <c r="DC579" s="51"/>
      <c r="DD579" s="51"/>
      <c r="DE579" s="51"/>
      <c r="DF579" s="51"/>
      <c r="DG579" s="51"/>
    </row>
    <row r="580">
      <c r="A580" s="51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  <c r="BR580" s="51"/>
      <c r="BS580" s="51"/>
      <c r="BT580" s="51"/>
      <c r="BU580" s="51"/>
      <c r="BV580" s="51"/>
      <c r="BW580" s="51"/>
      <c r="BX580" s="51"/>
      <c r="BY580" s="51"/>
      <c r="BZ580" s="51"/>
      <c r="CA580" s="51"/>
      <c r="CB580" s="51"/>
      <c r="CC580" s="51"/>
      <c r="CD580" s="51"/>
      <c r="CE580" s="51"/>
      <c r="CF580" s="51"/>
      <c r="CG580" s="51"/>
      <c r="CH580" s="51"/>
      <c r="CI580" s="51"/>
      <c r="CJ580" s="51"/>
      <c r="CK580" s="51"/>
      <c r="CL580" s="51"/>
      <c r="CM580" s="51"/>
      <c r="CN580" s="51"/>
      <c r="CO580" s="51"/>
      <c r="CP580" s="51"/>
      <c r="CQ580" s="51"/>
      <c r="CR580" s="51"/>
      <c r="CS580" s="51"/>
      <c r="CT580" s="51"/>
      <c r="CU580" s="51"/>
      <c r="CV580" s="51"/>
      <c r="CW580" s="51"/>
      <c r="CX580" s="51"/>
      <c r="CY580" s="51"/>
      <c r="CZ580" s="51"/>
      <c r="DA580" s="51"/>
      <c r="DB580" s="51"/>
      <c r="DC580" s="51"/>
      <c r="DD580" s="51"/>
      <c r="DE580" s="51"/>
      <c r="DF580" s="51"/>
      <c r="DG580" s="51"/>
    </row>
    <row r="581">
      <c r="A581" s="51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  <c r="BR581" s="51"/>
      <c r="BS581" s="51"/>
      <c r="BT581" s="51"/>
      <c r="BU581" s="51"/>
      <c r="BV581" s="51"/>
      <c r="BW581" s="51"/>
      <c r="BX581" s="51"/>
      <c r="BY581" s="51"/>
      <c r="BZ581" s="51"/>
      <c r="CA581" s="51"/>
      <c r="CB581" s="51"/>
      <c r="CC581" s="51"/>
      <c r="CD581" s="51"/>
      <c r="CE581" s="51"/>
      <c r="CF581" s="51"/>
      <c r="CG581" s="51"/>
      <c r="CH581" s="51"/>
      <c r="CI581" s="51"/>
      <c r="CJ581" s="51"/>
      <c r="CK581" s="51"/>
      <c r="CL581" s="51"/>
      <c r="CM581" s="51"/>
      <c r="CN581" s="51"/>
      <c r="CO581" s="51"/>
      <c r="CP581" s="51"/>
      <c r="CQ581" s="51"/>
      <c r="CR581" s="51"/>
      <c r="CS581" s="51"/>
      <c r="CT581" s="51"/>
      <c r="CU581" s="51"/>
      <c r="CV581" s="51"/>
      <c r="CW581" s="51"/>
      <c r="CX581" s="51"/>
      <c r="CY581" s="51"/>
      <c r="CZ581" s="51"/>
      <c r="DA581" s="51"/>
      <c r="DB581" s="51"/>
      <c r="DC581" s="51"/>
      <c r="DD581" s="51"/>
      <c r="DE581" s="51"/>
      <c r="DF581" s="51"/>
      <c r="DG581" s="51"/>
    </row>
    <row r="582">
      <c r="A582" s="51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51"/>
      <c r="BS582" s="51"/>
      <c r="BT582" s="51"/>
      <c r="BU582" s="51"/>
      <c r="BV582" s="51"/>
      <c r="BW582" s="51"/>
      <c r="BX582" s="51"/>
      <c r="BY582" s="51"/>
      <c r="BZ582" s="51"/>
      <c r="CA582" s="51"/>
      <c r="CB582" s="51"/>
      <c r="CC582" s="51"/>
      <c r="CD582" s="51"/>
      <c r="CE582" s="51"/>
      <c r="CF582" s="51"/>
      <c r="CG582" s="51"/>
      <c r="CH582" s="51"/>
      <c r="CI582" s="51"/>
      <c r="CJ582" s="51"/>
      <c r="CK582" s="51"/>
      <c r="CL582" s="51"/>
      <c r="CM582" s="51"/>
      <c r="CN582" s="51"/>
      <c r="CO582" s="51"/>
      <c r="CP582" s="51"/>
      <c r="CQ582" s="51"/>
      <c r="CR582" s="51"/>
      <c r="CS582" s="51"/>
      <c r="CT582" s="51"/>
      <c r="CU582" s="51"/>
      <c r="CV582" s="51"/>
      <c r="CW582" s="51"/>
      <c r="CX582" s="51"/>
      <c r="CY582" s="51"/>
      <c r="CZ582" s="51"/>
      <c r="DA582" s="51"/>
      <c r="DB582" s="51"/>
      <c r="DC582" s="51"/>
      <c r="DD582" s="51"/>
      <c r="DE582" s="51"/>
      <c r="DF582" s="51"/>
      <c r="DG582" s="51"/>
    </row>
    <row r="583">
      <c r="A583" s="51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  <c r="BR583" s="51"/>
      <c r="BS583" s="51"/>
      <c r="BT583" s="51"/>
      <c r="BU583" s="51"/>
      <c r="BV583" s="51"/>
      <c r="BW583" s="51"/>
      <c r="BX583" s="51"/>
      <c r="BY583" s="51"/>
      <c r="BZ583" s="51"/>
      <c r="CA583" s="51"/>
      <c r="CB583" s="51"/>
      <c r="CC583" s="51"/>
      <c r="CD583" s="51"/>
      <c r="CE583" s="51"/>
      <c r="CF583" s="51"/>
      <c r="CG583" s="51"/>
      <c r="CH583" s="51"/>
      <c r="CI583" s="51"/>
      <c r="CJ583" s="51"/>
      <c r="CK583" s="51"/>
      <c r="CL583" s="51"/>
      <c r="CM583" s="51"/>
      <c r="CN583" s="51"/>
      <c r="CO583" s="51"/>
      <c r="CP583" s="51"/>
      <c r="CQ583" s="51"/>
      <c r="CR583" s="51"/>
      <c r="CS583" s="51"/>
      <c r="CT583" s="51"/>
      <c r="CU583" s="51"/>
      <c r="CV583" s="51"/>
      <c r="CW583" s="51"/>
      <c r="CX583" s="51"/>
      <c r="CY583" s="51"/>
      <c r="CZ583" s="51"/>
      <c r="DA583" s="51"/>
      <c r="DB583" s="51"/>
      <c r="DC583" s="51"/>
      <c r="DD583" s="51"/>
      <c r="DE583" s="51"/>
      <c r="DF583" s="51"/>
      <c r="DG583" s="51"/>
    </row>
    <row r="584">
      <c r="A584" s="51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  <c r="BR584" s="51"/>
      <c r="BS584" s="51"/>
      <c r="BT584" s="51"/>
      <c r="BU584" s="51"/>
      <c r="BV584" s="51"/>
      <c r="BW584" s="51"/>
      <c r="BX584" s="51"/>
      <c r="BY584" s="51"/>
      <c r="BZ584" s="51"/>
      <c r="CA584" s="51"/>
      <c r="CB584" s="51"/>
      <c r="CC584" s="51"/>
      <c r="CD584" s="51"/>
      <c r="CE584" s="51"/>
      <c r="CF584" s="51"/>
      <c r="CG584" s="51"/>
      <c r="CH584" s="51"/>
      <c r="CI584" s="51"/>
      <c r="CJ584" s="51"/>
      <c r="CK584" s="51"/>
      <c r="CL584" s="51"/>
      <c r="CM584" s="51"/>
      <c r="CN584" s="51"/>
      <c r="CO584" s="51"/>
      <c r="CP584" s="51"/>
      <c r="CQ584" s="51"/>
      <c r="CR584" s="51"/>
      <c r="CS584" s="51"/>
      <c r="CT584" s="51"/>
      <c r="CU584" s="51"/>
      <c r="CV584" s="51"/>
      <c r="CW584" s="51"/>
      <c r="CX584" s="51"/>
      <c r="CY584" s="51"/>
      <c r="CZ584" s="51"/>
      <c r="DA584" s="51"/>
      <c r="DB584" s="51"/>
      <c r="DC584" s="51"/>
      <c r="DD584" s="51"/>
      <c r="DE584" s="51"/>
      <c r="DF584" s="51"/>
      <c r="DG584" s="51"/>
    </row>
    <row r="585">
      <c r="A585" s="51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51"/>
      <c r="BS585" s="51"/>
      <c r="BT585" s="51"/>
      <c r="BU585" s="51"/>
      <c r="BV585" s="51"/>
      <c r="BW585" s="51"/>
      <c r="BX585" s="51"/>
      <c r="BY585" s="51"/>
      <c r="BZ585" s="51"/>
      <c r="CA585" s="51"/>
      <c r="CB585" s="51"/>
      <c r="CC585" s="51"/>
      <c r="CD585" s="51"/>
      <c r="CE585" s="51"/>
      <c r="CF585" s="51"/>
      <c r="CG585" s="51"/>
      <c r="CH585" s="51"/>
      <c r="CI585" s="51"/>
      <c r="CJ585" s="51"/>
      <c r="CK585" s="51"/>
      <c r="CL585" s="51"/>
      <c r="CM585" s="51"/>
      <c r="CN585" s="51"/>
      <c r="CO585" s="51"/>
      <c r="CP585" s="51"/>
      <c r="CQ585" s="51"/>
      <c r="CR585" s="51"/>
      <c r="CS585" s="51"/>
      <c r="CT585" s="51"/>
      <c r="CU585" s="51"/>
      <c r="CV585" s="51"/>
      <c r="CW585" s="51"/>
      <c r="CX585" s="51"/>
      <c r="CY585" s="51"/>
      <c r="CZ585" s="51"/>
      <c r="DA585" s="51"/>
      <c r="DB585" s="51"/>
      <c r="DC585" s="51"/>
      <c r="DD585" s="51"/>
      <c r="DE585" s="51"/>
      <c r="DF585" s="51"/>
      <c r="DG585" s="51"/>
    </row>
    <row r="586">
      <c r="A586" s="51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51"/>
      <c r="BS586" s="51"/>
      <c r="BT586" s="51"/>
      <c r="BU586" s="51"/>
      <c r="BV586" s="51"/>
      <c r="BW586" s="51"/>
      <c r="BX586" s="51"/>
      <c r="BY586" s="51"/>
      <c r="BZ586" s="51"/>
      <c r="CA586" s="51"/>
      <c r="CB586" s="51"/>
      <c r="CC586" s="51"/>
      <c r="CD586" s="51"/>
      <c r="CE586" s="51"/>
      <c r="CF586" s="51"/>
      <c r="CG586" s="51"/>
      <c r="CH586" s="51"/>
      <c r="CI586" s="51"/>
      <c r="CJ586" s="51"/>
      <c r="CK586" s="51"/>
      <c r="CL586" s="51"/>
      <c r="CM586" s="51"/>
      <c r="CN586" s="51"/>
      <c r="CO586" s="51"/>
      <c r="CP586" s="51"/>
      <c r="CQ586" s="51"/>
      <c r="CR586" s="51"/>
      <c r="CS586" s="51"/>
      <c r="CT586" s="51"/>
      <c r="CU586" s="51"/>
      <c r="CV586" s="51"/>
      <c r="CW586" s="51"/>
      <c r="CX586" s="51"/>
      <c r="CY586" s="51"/>
      <c r="CZ586" s="51"/>
      <c r="DA586" s="51"/>
      <c r="DB586" s="51"/>
      <c r="DC586" s="51"/>
      <c r="DD586" s="51"/>
      <c r="DE586" s="51"/>
      <c r="DF586" s="51"/>
      <c r="DG586" s="51"/>
    </row>
    <row r="587">
      <c r="A587" s="51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51"/>
      <c r="BS587" s="51"/>
      <c r="BT587" s="51"/>
      <c r="BU587" s="51"/>
      <c r="BV587" s="51"/>
      <c r="BW587" s="51"/>
      <c r="BX587" s="51"/>
      <c r="BY587" s="51"/>
      <c r="BZ587" s="51"/>
      <c r="CA587" s="51"/>
      <c r="CB587" s="51"/>
      <c r="CC587" s="51"/>
      <c r="CD587" s="51"/>
      <c r="CE587" s="51"/>
      <c r="CF587" s="51"/>
      <c r="CG587" s="51"/>
      <c r="CH587" s="51"/>
      <c r="CI587" s="51"/>
      <c r="CJ587" s="51"/>
      <c r="CK587" s="51"/>
      <c r="CL587" s="51"/>
      <c r="CM587" s="51"/>
      <c r="CN587" s="51"/>
      <c r="CO587" s="51"/>
      <c r="CP587" s="51"/>
      <c r="CQ587" s="51"/>
      <c r="CR587" s="51"/>
      <c r="CS587" s="51"/>
      <c r="CT587" s="51"/>
      <c r="CU587" s="51"/>
      <c r="CV587" s="51"/>
      <c r="CW587" s="51"/>
      <c r="CX587" s="51"/>
      <c r="CY587" s="51"/>
      <c r="CZ587" s="51"/>
      <c r="DA587" s="51"/>
      <c r="DB587" s="51"/>
      <c r="DC587" s="51"/>
      <c r="DD587" s="51"/>
      <c r="DE587" s="51"/>
      <c r="DF587" s="51"/>
      <c r="DG587" s="51"/>
    </row>
    <row r="588">
      <c r="A588" s="51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  <c r="BT588" s="51"/>
      <c r="BU588" s="51"/>
      <c r="BV588" s="51"/>
      <c r="BW588" s="51"/>
      <c r="BX588" s="51"/>
      <c r="BY588" s="51"/>
      <c r="BZ588" s="51"/>
      <c r="CA588" s="51"/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  <c r="CL588" s="51"/>
      <c r="CM588" s="51"/>
      <c r="CN588" s="51"/>
      <c r="CO588" s="51"/>
      <c r="CP588" s="51"/>
      <c r="CQ588" s="51"/>
      <c r="CR588" s="51"/>
      <c r="CS588" s="51"/>
      <c r="CT588" s="51"/>
      <c r="CU588" s="51"/>
      <c r="CV588" s="51"/>
      <c r="CW588" s="51"/>
      <c r="CX588" s="51"/>
      <c r="CY588" s="51"/>
      <c r="CZ588" s="51"/>
      <c r="DA588" s="51"/>
      <c r="DB588" s="51"/>
      <c r="DC588" s="51"/>
      <c r="DD588" s="51"/>
      <c r="DE588" s="51"/>
      <c r="DF588" s="51"/>
      <c r="DG588" s="51"/>
    </row>
    <row r="589">
      <c r="A589" s="51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  <c r="BR589" s="51"/>
      <c r="BS589" s="51"/>
      <c r="BT589" s="51"/>
      <c r="BU589" s="51"/>
      <c r="BV589" s="51"/>
      <c r="BW589" s="51"/>
      <c r="BX589" s="51"/>
      <c r="BY589" s="51"/>
      <c r="BZ589" s="51"/>
      <c r="CA589" s="51"/>
      <c r="CB589" s="51"/>
      <c r="CC589" s="51"/>
      <c r="CD589" s="51"/>
      <c r="CE589" s="51"/>
      <c r="CF589" s="51"/>
      <c r="CG589" s="51"/>
      <c r="CH589" s="51"/>
      <c r="CI589" s="51"/>
      <c r="CJ589" s="51"/>
      <c r="CK589" s="51"/>
      <c r="CL589" s="51"/>
      <c r="CM589" s="51"/>
      <c r="CN589" s="51"/>
      <c r="CO589" s="51"/>
      <c r="CP589" s="51"/>
      <c r="CQ589" s="51"/>
      <c r="CR589" s="51"/>
      <c r="CS589" s="51"/>
      <c r="CT589" s="51"/>
      <c r="CU589" s="51"/>
      <c r="CV589" s="51"/>
      <c r="CW589" s="51"/>
      <c r="CX589" s="51"/>
      <c r="CY589" s="51"/>
      <c r="CZ589" s="51"/>
      <c r="DA589" s="51"/>
      <c r="DB589" s="51"/>
      <c r="DC589" s="51"/>
      <c r="DD589" s="51"/>
      <c r="DE589" s="51"/>
      <c r="DF589" s="51"/>
      <c r="DG589" s="51"/>
    </row>
    <row r="590">
      <c r="A590" s="51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  <c r="BR590" s="51"/>
      <c r="BS590" s="51"/>
      <c r="BT590" s="51"/>
      <c r="BU590" s="51"/>
      <c r="BV590" s="51"/>
      <c r="BW590" s="51"/>
      <c r="BX590" s="51"/>
      <c r="BY590" s="51"/>
      <c r="BZ590" s="51"/>
      <c r="CA590" s="51"/>
      <c r="CB590" s="51"/>
      <c r="CC590" s="51"/>
      <c r="CD590" s="51"/>
      <c r="CE590" s="51"/>
      <c r="CF590" s="51"/>
      <c r="CG590" s="51"/>
      <c r="CH590" s="51"/>
      <c r="CI590" s="51"/>
      <c r="CJ590" s="51"/>
      <c r="CK590" s="51"/>
      <c r="CL590" s="51"/>
      <c r="CM590" s="51"/>
      <c r="CN590" s="51"/>
      <c r="CO590" s="51"/>
      <c r="CP590" s="51"/>
      <c r="CQ590" s="51"/>
      <c r="CR590" s="51"/>
      <c r="CS590" s="51"/>
      <c r="CT590" s="51"/>
      <c r="CU590" s="51"/>
      <c r="CV590" s="51"/>
      <c r="CW590" s="51"/>
      <c r="CX590" s="51"/>
      <c r="CY590" s="51"/>
      <c r="CZ590" s="51"/>
      <c r="DA590" s="51"/>
      <c r="DB590" s="51"/>
      <c r="DC590" s="51"/>
      <c r="DD590" s="51"/>
      <c r="DE590" s="51"/>
      <c r="DF590" s="51"/>
      <c r="DG590" s="51"/>
    </row>
    <row r="591">
      <c r="A591" s="51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  <c r="BR591" s="51"/>
      <c r="BS591" s="51"/>
      <c r="BT591" s="51"/>
      <c r="BU591" s="51"/>
      <c r="BV591" s="51"/>
      <c r="BW591" s="51"/>
      <c r="BX591" s="51"/>
      <c r="BY591" s="51"/>
      <c r="BZ591" s="51"/>
      <c r="CA591" s="51"/>
      <c r="CB591" s="51"/>
      <c r="CC591" s="51"/>
      <c r="CD591" s="51"/>
      <c r="CE591" s="51"/>
      <c r="CF591" s="51"/>
      <c r="CG591" s="51"/>
      <c r="CH591" s="51"/>
      <c r="CI591" s="51"/>
      <c r="CJ591" s="51"/>
      <c r="CK591" s="51"/>
      <c r="CL591" s="51"/>
      <c r="CM591" s="51"/>
      <c r="CN591" s="51"/>
      <c r="CO591" s="51"/>
      <c r="CP591" s="51"/>
      <c r="CQ591" s="51"/>
      <c r="CR591" s="51"/>
      <c r="CS591" s="51"/>
      <c r="CT591" s="51"/>
      <c r="CU591" s="51"/>
      <c r="CV591" s="51"/>
      <c r="CW591" s="51"/>
      <c r="CX591" s="51"/>
      <c r="CY591" s="51"/>
      <c r="CZ591" s="51"/>
      <c r="DA591" s="51"/>
      <c r="DB591" s="51"/>
      <c r="DC591" s="51"/>
      <c r="DD591" s="51"/>
      <c r="DE591" s="51"/>
      <c r="DF591" s="51"/>
      <c r="DG591" s="51"/>
    </row>
    <row r="592">
      <c r="A592" s="51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  <c r="BR592" s="51"/>
      <c r="BS592" s="51"/>
      <c r="BT592" s="51"/>
      <c r="BU592" s="51"/>
      <c r="BV592" s="51"/>
      <c r="BW592" s="51"/>
      <c r="BX592" s="51"/>
      <c r="BY592" s="51"/>
      <c r="BZ592" s="51"/>
      <c r="CA592" s="51"/>
      <c r="CB592" s="51"/>
      <c r="CC592" s="51"/>
      <c r="CD592" s="51"/>
      <c r="CE592" s="51"/>
      <c r="CF592" s="51"/>
      <c r="CG592" s="51"/>
      <c r="CH592" s="51"/>
      <c r="CI592" s="51"/>
      <c r="CJ592" s="51"/>
      <c r="CK592" s="51"/>
      <c r="CL592" s="51"/>
      <c r="CM592" s="51"/>
      <c r="CN592" s="51"/>
      <c r="CO592" s="51"/>
      <c r="CP592" s="51"/>
      <c r="CQ592" s="51"/>
      <c r="CR592" s="51"/>
      <c r="CS592" s="51"/>
      <c r="CT592" s="51"/>
      <c r="CU592" s="51"/>
      <c r="CV592" s="51"/>
      <c r="CW592" s="51"/>
      <c r="CX592" s="51"/>
      <c r="CY592" s="51"/>
      <c r="CZ592" s="51"/>
      <c r="DA592" s="51"/>
      <c r="DB592" s="51"/>
      <c r="DC592" s="51"/>
      <c r="DD592" s="51"/>
      <c r="DE592" s="51"/>
      <c r="DF592" s="51"/>
      <c r="DG592" s="51"/>
    </row>
    <row r="593">
      <c r="A593" s="51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  <c r="BR593" s="51"/>
      <c r="BS593" s="51"/>
      <c r="BT593" s="51"/>
      <c r="BU593" s="51"/>
      <c r="BV593" s="51"/>
      <c r="BW593" s="51"/>
      <c r="BX593" s="51"/>
      <c r="BY593" s="51"/>
      <c r="BZ593" s="51"/>
      <c r="CA593" s="51"/>
      <c r="CB593" s="51"/>
      <c r="CC593" s="51"/>
      <c r="CD593" s="51"/>
      <c r="CE593" s="51"/>
      <c r="CF593" s="51"/>
      <c r="CG593" s="51"/>
      <c r="CH593" s="51"/>
      <c r="CI593" s="51"/>
      <c r="CJ593" s="51"/>
      <c r="CK593" s="51"/>
      <c r="CL593" s="51"/>
      <c r="CM593" s="51"/>
      <c r="CN593" s="51"/>
      <c r="CO593" s="51"/>
      <c r="CP593" s="51"/>
      <c r="CQ593" s="51"/>
      <c r="CR593" s="51"/>
      <c r="CS593" s="51"/>
      <c r="CT593" s="51"/>
      <c r="CU593" s="51"/>
      <c r="CV593" s="51"/>
      <c r="CW593" s="51"/>
      <c r="CX593" s="51"/>
      <c r="CY593" s="51"/>
      <c r="CZ593" s="51"/>
      <c r="DA593" s="51"/>
      <c r="DB593" s="51"/>
      <c r="DC593" s="51"/>
      <c r="DD593" s="51"/>
      <c r="DE593" s="51"/>
      <c r="DF593" s="51"/>
      <c r="DG593" s="51"/>
    </row>
    <row r="594">
      <c r="A594" s="51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  <c r="BR594" s="51"/>
      <c r="BS594" s="51"/>
      <c r="BT594" s="51"/>
      <c r="BU594" s="51"/>
      <c r="BV594" s="51"/>
      <c r="BW594" s="51"/>
      <c r="BX594" s="51"/>
      <c r="BY594" s="51"/>
      <c r="BZ594" s="51"/>
      <c r="CA594" s="51"/>
      <c r="CB594" s="51"/>
      <c r="CC594" s="51"/>
      <c r="CD594" s="51"/>
      <c r="CE594" s="51"/>
      <c r="CF594" s="51"/>
      <c r="CG594" s="51"/>
      <c r="CH594" s="51"/>
      <c r="CI594" s="51"/>
      <c r="CJ594" s="51"/>
      <c r="CK594" s="51"/>
      <c r="CL594" s="51"/>
      <c r="CM594" s="51"/>
      <c r="CN594" s="51"/>
      <c r="CO594" s="51"/>
      <c r="CP594" s="51"/>
      <c r="CQ594" s="51"/>
      <c r="CR594" s="51"/>
      <c r="CS594" s="51"/>
      <c r="CT594" s="51"/>
      <c r="CU594" s="51"/>
      <c r="CV594" s="51"/>
      <c r="CW594" s="51"/>
      <c r="CX594" s="51"/>
      <c r="CY594" s="51"/>
      <c r="CZ594" s="51"/>
      <c r="DA594" s="51"/>
      <c r="DB594" s="51"/>
      <c r="DC594" s="51"/>
      <c r="DD594" s="51"/>
      <c r="DE594" s="51"/>
      <c r="DF594" s="51"/>
      <c r="DG594" s="51"/>
    </row>
    <row r="595">
      <c r="A595" s="51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  <c r="BR595" s="51"/>
      <c r="BS595" s="51"/>
      <c r="BT595" s="51"/>
      <c r="BU595" s="51"/>
      <c r="BV595" s="51"/>
      <c r="BW595" s="51"/>
      <c r="BX595" s="51"/>
      <c r="BY595" s="51"/>
      <c r="BZ595" s="51"/>
      <c r="CA595" s="51"/>
      <c r="CB595" s="51"/>
      <c r="CC595" s="51"/>
      <c r="CD595" s="51"/>
      <c r="CE595" s="51"/>
      <c r="CF595" s="51"/>
      <c r="CG595" s="51"/>
      <c r="CH595" s="51"/>
      <c r="CI595" s="51"/>
      <c r="CJ595" s="51"/>
      <c r="CK595" s="51"/>
      <c r="CL595" s="51"/>
      <c r="CM595" s="51"/>
      <c r="CN595" s="51"/>
      <c r="CO595" s="51"/>
      <c r="CP595" s="51"/>
      <c r="CQ595" s="51"/>
      <c r="CR595" s="51"/>
      <c r="CS595" s="51"/>
      <c r="CT595" s="51"/>
      <c r="CU595" s="51"/>
      <c r="CV595" s="51"/>
      <c r="CW595" s="51"/>
      <c r="CX595" s="51"/>
      <c r="CY595" s="51"/>
      <c r="CZ595" s="51"/>
      <c r="DA595" s="51"/>
      <c r="DB595" s="51"/>
      <c r="DC595" s="51"/>
      <c r="DD595" s="51"/>
      <c r="DE595" s="51"/>
      <c r="DF595" s="51"/>
      <c r="DG595" s="51"/>
    </row>
    <row r="596">
      <c r="A596" s="51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  <c r="BR596" s="51"/>
      <c r="BS596" s="51"/>
      <c r="BT596" s="51"/>
      <c r="BU596" s="51"/>
      <c r="BV596" s="51"/>
      <c r="BW596" s="51"/>
      <c r="BX596" s="51"/>
      <c r="BY596" s="51"/>
      <c r="BZ596" s="51"/>
      <c r="CA596" s="51"/>
      <c r="CB596" s="51"/>
      <c r="CC596" s="51"/>
      <c r="CD596" s="51"/>
      <c r="CE596" s="51"/>
      <c r="CF596" s="51"/>
      <c r="CG596" s="51"/>
      <c r="CH596" s="51"/>
      <c r="CI596" s="51"/>
      <c r="CJ596" s="51"/>
      <c r="CK596" s="51"/>
      <c r="CL596" s="51"/>
      <c r="CM596" s="51"/>
      <c r="CN596" s="51"/>
      <c r="CO596" s="51"/>
      <c r="CP596" s="51"/>
      <c r="CQ596" s="51"/>
      <c r="CR596" s="51"/>
      <c r="CS596" s="51"/>
      <c r="CT596" s="51"/>
      <c r="CU596" s="51"/>
      <c r="CV596" s="51"/>
      <c r="CW596" s="51"/>
      <c r="CX596" s="51"/>
      <c r="CY596" s="51"/>
      <c r="CZ596" s="51"/>
      <c r="DA596" s="51"/>
      <c r="DB596" s="51"/>
      <c r="DC596" s="51"/>
      <c r="DD596" s="51"/>
      <c r="DE596" s="51"/>
      <c r="DF596" s="51"/>
      <c r="DG596" s="51"/>
    </row>
    <row r="597">
      <c r="A597" s="51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  <c r="BR597" s="51"/>
      <c r="BS597" s="51"/>
      <c r="BT597" s="51"/>
      <c r="BU597" s="51"/>
      <c r="BV597" s="51"/>
      <c r="BW597" s="51"/>
      <c r="BX597" s="51"/>
      <c r="BY597" s="51"/>
      <c r="BZ597" s="51"/>
      <c r="CA597" s="51"/>
      <c r="CB597" s="51"/>
      <c r="CC597" s="51"/>
      <c r="CD597" s="51"/>
      <c r="CE597" s="51"/>
      <c r="CF597" s="51"/>
      <c r="CG597" s="51"/>
      <c r="CH597" s="51"/>
      <c r="CI597" s="51"/>
      <c r="CJ597" s="51"/>
      <c r="CK597" s="51"/>
      <c r="CL597" s="51"/>
      <c r="CM597" s="51"/>
      <c r="CN597" s="51"/>
      <c r="CO597" s="51"/>
      <c r="CP597" s="51"/>
      <c r="CQ597" s="51"/>
      <c r="CR597" s="51"/>
      <c r="CS597" s="51"/>
      <c r="CT597" s="51"/>
      <c r="CU597" s="51"/>
      <c r="CV597" s="51"/>
      <c r="CW597" s="51"/>
      <c r="CX597" s="51"/>
      <c r="CY597" s="51"/>
      <c r="CZ597" s="51"/>
      <c r="DA597" s="51"/>
      <c r="DB597" s="51"/>
      <c r="DC597" s="51"/>
      <c r="DD597" s="51"/>
      <c r="DE597" s="51"/>
      <c r="DF597" s="51"/>
      <c r="DG597" s="51"/>
    </row>
    <row r="598">
      <c r="A598" s="51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  <c r="BR598" s="51"/>
      <c r="BS598" s="51"/>
      <c r="BT598" s="51"/>
      <c r="BU598" s="51"/>
      <c r="BV598" s="51"/>
      <c r="BW598" s="51"/>
      <c r="BX598" s="51"/>
      <c r="BY598" s="51"/>
      <c r="BZ598" s="51"/>
      <c r="CA598" s="51"/>
      <c r="CB598" s="51"/>
      <c r="CC598" s="51"/>
      <c r="CD598" s="51"/>
      <c r="CE598" s="51"/>
      <c r="CF598" s="51"/>
      <c r="CG598" s="51"/>
      <c r="CH598" s="51"/>
      <c r="CI598" s="51"/>
      <c r="CJ598" s="51"/>
      <c r="CK598" s="51"/>
      <c r="CL598" s="51"/>
      <c r="CM598" s="51"/>
      <c r="CN598" s="51"/>
      <c r="CO598" s="51"/>
      <c r="CP598" s="51"/>
      <c r="CQ598" s="51"/>
      <c r="CR598" s="51"/>
      <c r="CS598" s="51"/>
      <c r="CT598" s="51"/>
      <c r="CU598" s="51"/>
      <c r="CV598" s="51"/>
      <c r="CW598" s="51"/>
      <c r="CX598" s="51"/>
      <c r="CY598" s="51"/>
      <c r="CZ598" s="51"/>
      <c r="DA598" s="51"/>
      <c r="DB598" s="51"/>
      <c r="DC598" s="51"/>
      <c r="DD598" s="51"/>
      <c r="DE598" s="51"/>
      <c r="DF598" s="51"/>
      <c r="DG598" s="51"/>
    </row>
    <row r="599">
      <c r="A599" s="51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  <c r="BR599" s="51"/>
      <c r="BS599" s="51"/>
      <c r="BT599" s="51"/>
      <c r="BU599" s="51"/>
      <c r="BV599" s="51"/>
      <c r="BW599" s="51"/>
      <c r="BX599" s="51"/>
      <c r="BY599" s="51"/>
      <c r="BZ599" s="51"/>
      <c r="CA599" s="51"/>
      <c r="CB599" s="51"/>
      <c r="CC599" s="51"/>
      <c r="CD599" s="51"/>
      <c r="CE599" s="51"/>
      <c r="CF599" s="51"/>
      <c r="CG599" s="51"/>
      <c r="CH599" s="51"/>
      <c r="CI599" s="51"/>
      <c r="CJ599" s="51"/>
      <c r="CK599" s="51"/>
      <c r="CL599" s="51"/>
      <c r="CM599" s="51"/>
      <c r="CN599" s="51"/>
      <c r="CO599" s="51"/>
      <c r="CP599" s="51"/>
      <c r="CQ599" s="51"/>
      <c r="CR599" s="51"/>
      <c r="CS599" s="51"/>
      <c r="CT599" s="51"/>
      <c r="CU599" s="51"/>
      <c r="CV599" s="51"/>
      <c r="CW599" s="51"/>
      <c r="CX599" s="51"/>
      <c r="CY599" s="51"/>
      <c r="CZ599" s="51"/>
      <c r="DA599" s="51"/>
      <c r="DB599" s="51"/>
      <c r="DC599" s="51"/>
      <c r="DD599" s="51"/>
      <c r="DE599" s="51"/>
      <c r="DF599" s="51"/>
      <c r="DG599" s="51"/>
    </row>
    <row r="600">
      <c r="A600" s="51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  <c r="BR600" s="51"/>
      <c r="BS600" s="51"/>
      <c r="BT600" s="51"/>
      <c r="BU600" s="51"/>
      <c r="BV600" s="51"/>
      <c r="BW600" s="51"/>
      <c r="BX600" s="51"/>
      <c r="BY600" s="51"/>
      <c r="BZ600" s="51"/>
      <c r="CA600" s="51"/>
      <c r="CB600" s="51"/>
      <c r="CC600" s="51"/>
      <c r="CD600" s="51"/>
      <c r="CE600" s="51"/>
      <c r="CF600" s="51"/>
      <c r="CG600" s="51"/>
      <c r="CH600" s="51"/>
      <c r="CI600" s="51"/>
      <c r="CJ600" s="51"/>
      <c r="CK600" s="51"/>
      <c r="CL600" s="51"/>
      <c r="CM600" s="51"/>
      <c r="CN600" s="51"/>
      <c r="CO600" s="51"/>
      <c r="CP600" s="51"/>
      <c r="CQ600" s="51"/>
      <c r="CR600" s="51"/>
      <c r="CS600" s="51"/>
      <c r="CT600" s="51"/>
      <c r="CU600" s="51"/>
      <c r="CV600" s="51"/>
      <c r="CW600" s="51"/>
      <c r="CX600" s="51"/>
      <c r="CY600" s="51"/>
      <c r="CZ600" s="51"/>
      <c r="DA600" s="51"/>
      <c r="DB600" s="51"/>
      <c r="DC600" s="51"/>
      <c r="DD600" s="51"/>
      <c r="DE600" s="51"/>
      <c r="DF600" s="51"/>
      <c r="DG600" s="51"/>
    </row>
    <row r="601">
      <c r="A601" s="51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  <c r="BR601" s="51"/>
      <c r="BS601" s="51"/>
      <c r="BT601" s="51"/>
      <c r="BU601" s="51"/>
      <c r="BV601" s="51"/>
      <c r="BW601" s="51"/>
      <c r="BX601" s="51"/>
      <c r="BY601" s="51"/>
      <c r="BZ601" s="51"/>
      <c r="CA601" s="51"/>
      <c r="CB601" s="51"/>
      <c r="CC601" s="51"/>
      <c r="CD601" s="51"/>
      <c r="CE601" s="51"/>
      <c r="CF601" s="51"/>
      <c r="CG601" s="51"/>
      <c r="CH601" s="51"/>
      <c r="CI601" s="51"/>
      <c r="CJ601" s="51"/>
      <c r="CK601" s="51"/>
      <c r="CL601" s="51"/>
      <c r="CM601" s="51"/>
      <c r="CN601" s="51"/>
      <c r="CO601" s="51"/>
      <c r="CP601" s="51"/>
      <c r="CQ601" s="51"/>
      <c r="CR601" s="51"/>
      <c r="CS601" s="51"/>
      <c r="CT601" s="51"/>
      <c r="CU601" s="51"/>
      <c r="CV601" s="51"/>
      <c r="CW601" s="51"/>
      <c r="CX601" s="51"/>
      <c r="CY601" s="51"/>
      <c r="CZ601" s="51"/>
      <c r="DA601" s="51"/>
      <c r="DB601" s="51"/>
      <c r="DC601" s="51"/>
      <c r="DD601" s="51"/>
      <c r="DE601" s="51"/>
      <c r="DF601" s="51"/>
      <c r="DG601" s="51"/>
    </row>
    <row r="602">
      <c r="A602" s="51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  <c r="BR602" s="51"/>
      <c r="BS602" s="51"/>
      <c r="BT602" s="51"/>
      <c r="BU602" s="51"/>
      <c r="BV602" s="51"/>
      <c r="BW602" s="51"/>
      <c r="BX602" s="51"/>
      <c r="BY602" s="51"/>
      <c r="BZ602" s="51"/>
      <c r="CA602" s="51"/>
      <c r="CB602" s="51"/>
      <c r="CC602" s="51"/>
      <c r="CD602" s="51"/>
      <c r="CE602" s="51"/>
      <c r="CF602" s="51"/>
      <c r="CG602" s="51"/>
      <c r="CH602" s="51"/>
      <c r="CI602" s="51"/>
      <c r="CJ602" s="51"/>
      <c r="CK602" s="51"/>
      <c r="CL602" s="51"/>
      <c r="CM602" s="51"/>
      <c r="CN602" s="51"/>
      <c r="CO602" s="51"/>
      <c r="CP602" s="51"/>
      <c r="CQ602" s="51"/>
      <c r="CR602" s="51"/>
      <c r="CS602" s="51"/>
      <c r="CT602" s="51"/>
      <c r="CU602" s="51"/>
      <c r="CV602" s="51"/>
      <c r="CW602" s="51"/>
      <c r="CX602" s="51"/>
      <c r="CY602" s="51"/>
      <c r="CZ602" s="51"/>
      <c r="DA602" s="51"/>
      <c r="DB602" s="51"/>
      <c r="DC602" s="51"/>
      <c r="DD602" s="51"/>
      <c r="DE602" s="51"/>
      <c r="DF602" s="51"/>
      <c r="DG602" s="51"/>
    </row>
    <row r="603">
      <c r="A603" s="51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  <c r="BR603" s="51"/>
      <c r="BS603" s="51"/>
      <c r="BT603" s="51"/>
      <c r="BU603" s="51"/>
      <c r="BV603" s="51"/>
      <c r="BW603" s="51"/>
      <c r="BX603" s="51"/>
      <c r="BY603" s="51"/>
      <c r="BZ603" s="51"/>
      <c r="CA603" s="51"/>
      <c r="CB603" s="51"/>
      <c r="CC603" s="51"/>
      <c r="CD603" s="51"/>
      <c r="CE603" s="51"/>
      <c r="CF603" s="51"/>
      <c r="CG603" s="51"/>
      <c r="CH603" s="51"/>
      <c r="CI603" s="51"/>
      <c r="CJ603" s="51"/>
      <c r="CK603" s="51"/>
      <c r="CL603" s="51"/>
      <c r="CM603" s="51"/>
      <c r="CN603" s="51"/>
      <c r="CO603" s="51"/>
      <c r="CP603" s="51"/>
      <c r="CQ603" s="51"/>
      <c r="CR603" s="51"/>
      <c r="CS603" s="51"/>
      <c r="CT603" s="51"/>
      <c r="CU603" s="51"/>
      <c r="CV603" s="51"/>
      <c r="CW603" s="51"/>
      <c r="CX603" s="51"/>
      <c r="CY603" s="51"/>
      <c r="CZ603" s="51"/>
      <c r="DA603" s="51"/>
      <c r="DB603" s="51"/>
      <c r="DC603" s="51"/>
      <c r="DD603" s="51"/>
      <c r="DE603" s="51"/>
      <c r="DF603" s="51"/>
      <c r="DG603" s="51"/>
    </row>
    <row r="604">
      <c r="A604" s="51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  <c r="BR604" s="51"/>
      <c r="BS604" s="51"/>
      <c r="BT604" s="51"/>
      <c r="BU604" s="51"/>
      <c r="BV604" s="51"/>
      <c r="BW604" s="51"/>
      <c r="BX604" s="51"/>
      <c r="BY604" s="51"/>
      <c r="BZ604" s="51"/>
      <c r="CA604" s="51"/>
      <c r="CB604" s="51"/>
      <c r="CC604" s="51"/>
      <c r="CD604" s="51"/>
      <c r="CE604" s="51"/>
      <c r="CF604" s="51"/>
      <c r="CG604" s="51"/>
      <c r="CH604" s="51"/>
      <c r="CI604" s="51"/>
      <c r="CJ604" s="51"/>
      <c r="CK604" s="51"/>
      <c r="CL604" s="51"/>
      <c r="CM604" s="51"/>
      <c r="CN604" s="51"/>
      <c r="CO604" s="51"/>
      <c r="CP604" s="51"/>
      <c r="CQ604" s="51"/>
      <c r="CR604" s="51"/>
      <c r="CS604" s="51"/>
      <c r="CT604" s="51"/>
      <c r="CU604" s="51"/>
      <c r="CV604" s="51"/>
      <c r="CW604" s="51"/>
      <c r="CX604" s="51"/>
      <c r="CY604" s="51"/>
      <c r="CZ604" s="51"/>
      <c r="DA604" s="51"/>
      <c r="DB604" s="51"/>
      <c r="DC604" s="51"/>
      <c r="DD604" s="51"/>
      <c r="DE604" s="51"/>
      <c r="DF604" s="51"/>
      <c r="DG604" s="51"/>
    </row>
    <row r="605">
      <c r="A605" s="51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  <c r="BR605" s="51"/>
      <c r="BS605" s="51"/>
      <c r="BT605" s="51"/>
      <c r="BU605" s="51"/>
      <c r="BV605" s="51"/>
      <c r="BW605" s="51"/>
      <c r="BX605" s="51"/>
      <c r="BY605" s="51"/>
      <c r="BZ605" s="51"/>
      <c r="CA605" s="51"/>
      <c r="CB605" s="51"/>
      <c r="CC605" s="51"/>
      <c r="CD605" s="51"/>
      <c r="CE605" s="51"/>
      <c r="CF605" s="51"/>
      <c r="CG605" s="51"/>
      <c r="CH605" s="51"/>
      <c r="CI605" s="51"/>
      <c r="CJ605" s="51"/>
      <c r="CK605" s="51"/>
      <c r="CL605" s="51"/>
      <c r="CM605" s="51"/>
      <c r="CN605" s="51"/>
      <c r="CO605" s="51"/>
      <c r="CP605" s="51"/>
      <c r="CQ605" s="51"/>
      <c r="CR605" s="51"/>
      <c r="CS605" s="51"/>
      <c r="CT605" s="51"/>
      <c r="CU605" s="51"/>
      <c r="CV605" s="51"/>
      <c r="CW605" s="51"/>
      <c r="CX605" s="51"/>
      <c r="CY605" s="51"/>
      <c r="CZ605" s="51"/>
      <c r="DA605" s="51"/>
      <c r="DB605" s="51"/>
      <c r="DC605" s="51"/>
      <c r="DD605" s="51"/>
      <c r="DE605" s="51"/>
      <c r="DF605" s="51"/>
      <c r="DG605" s="51"/>
    </row>
    <row r="606">
      <c r="A606" s="51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  <c r="BR606" s="51"/>
      <c r="BS606" s="51"/>
      <c r="BT606" s="51"/>
      <c r="BU606" s="51"/>
      <c r="BV606" s="51"/>
      <c r="BW606" s="51"/>
      <c r="BX606" s="51"/>
      <c r="BY606" s="51"/>
      <c r="BZ606" s="51"/>
      <c r="CA606" s="51"/>
      <c r="CB606" s="51"/>
      <c r="CC606" s="51"/>
      <c r="CD606" s="51"/>
      <c r="CE606" s="51"/>
      <c r="CF606" s="51"/>
      <c r="CG606" s="51"/>
      <c r="CH606" s="51"/>
      <c r="CI606" s="51"/>
      <c r="CJ606" s="51"/>
      <c r="CK606" s="51"/>
      <c r="CL606" s="51"/>
      <c r="CM606" s="51"/>
      <c r="CN606" s="51"/>
      <c r="CO606" s="51"/>
      <c r="CP606" s="51"/>
      <c r="CQ606" s="51"/>
      <c r="CR606" s="51"/>
      <c r="CS606" s="51"/>
      <c r="CT606" s="51"/>
      <c r="CU606" s="51"/>
      <c r="CV606" s="51"/>
      <c r="CW606" s="51"/>
      <c r="CX606" s="51"/>
      <c r="CY606" s="51"/>
      <c r="CZ606" s="51"/>
      <c r="DA606" s="51"/>
      <c r="DB606" s="51"/>
      <c r="DC606" s="51"/>
      <c r="DD606" s="51"/>
      <c r="DE606" s="51"/>
      <c r="DF606" s="51"/>
      <c r="DG606" s="51"/>
    </row>
    <row r="607">
      <c r="A607" s="51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  <c r="BR607" s="51"/>
      <c r="BS607" s="51"/>
      <c r="BT607" s="51"/>
      <c r="BU607" s="51"/>
      <c r="BV607" s="51"/>
      <c r="BW607" s="51"/>
      <c r="BX607" s="51"/>
      <c r="BY607" s="51"/>
      <c r="BZ607" s="51"/>
      <c r="CA607" s="51"/>
      <c r="CB607" s="51"/>
      <c r="CC607" s="51"/>
      <c r="CD607" s="51"/>
      <c r="CE607" s="51"/>
      <c r="CF607" s="51"/>
      <c r="CG607" s="51"/>
      <c r="CH607" s="51"/>
      <c r="CI607" s="51"/>
      <c r="CJ607" s="51"/>
      <c r="CK607" s="51"/>
      <c r="CL607" s="51"/>
      <c r="CM607" s="51"/>
      <c r="CN607" s="51"/>
      <c r="CO607" s="51"/>
      <c r="CP607" s="51"/>
      <c r="CQ607" s="51"/>
      <c r="CR607" s="51"/>
      <c r="CS607" s="51"/>
      <c r="CT607" s="51"/>
      <c r="CU607" s="51"/>
      <c r="CV607" s="51"/>
      <c r="CW607" s="51"/>
      <c r="CX607" s="51"/>
      <c r="CY607" s="51"/>
      <c r="CZ607" s="51"/>
      <c r="DA607" s="51"/>
      <c r="DB607" s="51"/>
      <c r="DC607" s="51"/>
      <c r="DD607" s="51"/>
      <c r="DE607" s="51"/>
      <c r="DF607" s="51"/>
      <c r="DG607" s="51"/>
    </row>
    <row r="608">
      <c r="A608" s="51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  <c r="BR608" s="51"/>
      <c r="BS608" s="51"/>
      <c r="BT608" s="51"/>
      <c r="BU608" s="51"/>
      <c r="BV608" s="51"/>
      <c r="BW608" s="51"/>
      <c r="BX608" s="51"/>
      <c r="BY608" s="51"/>
      <c r="BZ608" s="51"/>
      <c r="CA608" s="51"/>
      <c r="CB608" s="51"/>
      <c r="CC608" s="51"/>
      <c r="CD608" s="51"/>
      <c r="CE608" s="51"/>
      <c r="CF608" s="51"/>
      <c r="CG608" s="51"/>
      <c r="CH608" s="51"/>
      <c r="CI608" s="51"/>
      <c r="CJ608" s="51"/>
      <c r="CK608" s="51"/>
      <c r="CL608" s="51"/>
      <c r="CM608" s="51"/>
      <c r="CN608" s="51"/>
      <c r="CO608" s="51"/>
      <c r="CP608" s="51"/>
      <c r="CQ608" s="51"/>
      <c r="CR608" s="51"/>
      <c r="CS608" s="51"/>
      <c r="CT608" s="51"/>
      <c r="CU608" s="51"/>
      <c r="CV608" s="51"/>
      <c r="CW608" s="51"/>
      <c r="CX608" s="51"/>
      <c r="CY608" s="51"/>
      <c r="CZ608" s="51"/>
      <c r="DA608" s="51"/>
      <c r="DB608" s="51"/>
      <c r="DC608" s="51"/>
      <c r="DD608" s="51"/>
      <c r="DE608" s="51"/>
      <c r="DF608" s="51"/>
      <c r="DG608" s="51"/>
    </row>
    <row r="609">
      <c r="A609" s="51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  <c r="BT609" s="51"/>
      <c r="BU609" s="51"/>
      <c r="BV609" s="51"/>
      <c r="BW609" s="51"/>
      <c r="BX609" s="51"/>
      <c r="BY609" s="51"/>
      <c r="BZ609" s="51"/>
      <c r="CA609" s="51"/>
      <c r="CB609" s="51"/>
      <c r="CC609" s="51"/>
      <c r="CD609" s="51"/>
      <c r="CE609" s="51"/>
      <c r="CF609" s="51"/>
      <c r="CG609" s="51"/>
      <c r="CH609" s="51"/>
      <c r="CI609" s="51"/>
      <c r="CJ609" s="51"/>
      <c r="CK609" s="51"/>
      <c r="CL609" s="51"/>
      <c r="CM609" s="51"/>
      <c r="CN609" s="51"/>
      <c r="CO609" s="51"/>
      <c r="CP609" s="51"/>
      <c r="CQ609" s="51"/>
      <c r="CR609" s="51"/>
      <c r="CS609" s="51"/>
      <c r="CT609" s="51"/>
      <c r="CU609" s="51"/>
      <c r="CV609" s="51"/>
      <c r="CW609" s="51"/>
      <c r="CX609" s="51"/>
      <c r="CY609" s="51"/>
      <c r="CZ609" s="51"/>
      <c r="DA609" s="51"/>
      <c r="DB609" s="51"/>
      <c r="DC609" s="51"/>
      <c r="DD609" s="51"/>
      <c r="DE609" s="51"/>
      <c r="DF609" s="51"/>
      <c r="DG609" s="51"/>
    </row>
    <row r="610">
      <c r="A610" s="5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  <c r="BT610" s="51"/>
      <c r="BU610" s="51"/>
      <c r="BV610" s="51"/>
      <c r="BW610" s="51"/>
      <c r="BX610" s="51"/>
      <c r="BY610" s="51"/>
      <c r="BZ610" s="51"/>
      <c r="CA610" s="51"/>
      <c r="CB610" s="51"/>
      <c r="CC610" s="51"/>
      <c r="CD610" s="51"/>
      <c r="CE610" s="51"/>
      <c r="CF610" s="51"/>
      <c r="CG610" s="51"/>
      <c r="CH610" s="51"/>
      <c r="CI610" s="51"/>
      <c r="CJ610" s="51"/>
      <c r="CK610" s="51"/>
      <c r="CL610" s="51"/>
      <c r="CM610" s="51"/>
      <c r="CN610" s="51"/>
      <c r="CO610" s="51"/>
      <c r="CP610" s="51"/>
      <c r="CQ610" s="51"/>
      <c r="CR610" s="51"/>
      <c r="CS610" s="51"/>
      <c r="CT610" s="51"/>
      <c r="CU610" s="51"/>
      <c r="CV610" s="51"/>
      <c r="CW610" s="51"/>
      <c r="CX610" s="51"/>
      <c r="CY610" s="51"/>
      <c r="CZ610" s="51"/>
      <c r="DA610" s="51"/>
      <c r="DB610" s="51"/>
      <c r="DC610" s="51"/>
      <c r="DD610" s="51"/>
      <c r="DE610" s="51"/>
      <c r="DF610" s="51"/>
      <c r="DG610" s="51"/>
    </row>
    <row r="611">
      <c r="A611" s="51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  <c r="BW611" s="51"/>
      <c r="BX611" s="51"/>
      <c r="BY611" s="51"/>
      <c r="BZ611" s="51"/>
      <c r="CA611" s="51"/>
      <c r="CB611" s="51"/>
      <c r="CC611" s="51"/>
      <c r="CD611" s="51"/>
      <c r="CE611" s="51"/>
      <c r="CF611" s="51"/>
      <c r="CG611" s="51"/>
      <c r="CH611" s="51"/>
      <c r="CI611" s="51"/>
      <c r="CJ611" s="51"/>
      <c r="CK611" s="51"/>
      <c r="CL611" s="51"/>
      <c r="CM611" s="51"/>
      <c r="CN611" s="51"/>
      <c r="CO611" s="51"/>
      <c r="CP611" s="51"/>
      <c r="CQ611" s="51"/>
      <c r="CR611" s="51"/>
      <c r="CS611" s="51"/>
      <c r="CT611" s="51"/>
      <c r="CU611" s="51"/>
      <c r="CV611" s="51"/>
      <c r="CW611" s="51"/>
      <c r="CX611" s="51"/>
      <c r="CY611" s="51"/>
      <c r="CZ611" s="51"/>
      <c r="DA611" s="51"/>
      <c r="DB611" s="51"/>
      <c r="DC611" s="51"/>
      <c r="DD611" s="51"/>
      <c r="DE611" s="51"/>
      <c r="DF611" s="51"/>
      <c r="DG611" s="51"/>
    </row>
    <row r="612">
      <c r="A612" s="51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  <c r="BT612" s="51"/>
      <c r="BU612" s="51"/>
      <c r="BV612" s="51"/>
      <c r="BW612" s="51"/>
      <c r="BX612" s="51"/>
      <c r="BY612" s="51"/>
      <c r="BZ612" s="51"/>
      <c r="CA612" s="51"/>
      <c r="CB612" s="51"/>
      <c r="CC612" s="51"/>
      <c r="CD612" s="51"/>
      <c r="CE612" s="51"/>
      <c r="CF612" s="51"/>
      <c r="CG612" s="51"/>
      <c r="CH612" s="51"/>
      <c r="CI612" s="51"/>
      <c r="CJ612" s="51"/>
      <c r="CK612" s="51"/>
      <c r="CL612" s="51"/>
      <c r="CM612" s="51"/>
      <c r="CN612" s="51"/>
      <c r="CO612" s="51"/>
      <c r="CP612" s="51"/>
      <c r="CQ612" s="51"/>
      <c r="CR612" s="51"/>
      <c r="CS612" s="51"/>
      <c r="CT612" s="51"/>
      <c r="CU612" s="51"/>
      <c r="CV612" s="51"/>
      <c r="CW612" s="51"/>
      <c r="CX612" s="51"/>
      <c r="CY612" s="51"/>
      <c r="CZ612" s="51"/>
      <c r="DA612" s="51"/>
      <c r="DB612" s="51"/>
      <c r="DC612" s="51"/>
      <c r="DD612" s="51"/>
      <c r="DE612" s="51"/>
      <c r="DF612" s="51"/>
      <c r="DG612" s="51"/>
    </row>
    <row r="613">
      <c r="A613" s="5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51"/>
      <c r="BS613" s="51"/>
      <c r="BT613" s="51"/>
      <c r="BU613" s="51"/>
      <c r="BV613" s="51"/>
      <c r="BW613" s="51"/>
      <c r="BX613" s="51"/>
      <c r="BY613" s="51"/>
      <c r="BZ613" s="51"/>
      <c r="CA613" s="51"/>
      <c r="CB613" s="51"/>
      <c r="CC613" s="51"/>
      <c r="CD613" s="51"/>
      <c r="CE613" s="51"/>
      <c r="CF613" s="51"/>
      <c r="CG613" s="51"/>
      <c r="CH613" s="51"/>
      <c r="CI613" s="51"/>
      <c r="CJ613" s="51"/>
      <c r="CK613" s="51"/>
      <c r="CL613" s="51"/>
      <c r="CM613" s="51"/>
      <c r="CN613" s="51"/>
      <c r="CO613" s="51"/>
      <c r="CP613" s="51"/>
      <c r="CQ613" s="51"/>
      <c r="CR613" s="51"/>
      <c r="CS613" s="51"/>
      <c r="CT613" s="51"/>
      <c r="CU613" s="51"/>
      <c r="CV613" s="51"/>
      <c r="CW613" s="51"/>
      <c r="CX613" s="51"/>
      <c r="CY613" s="51"/>
      <c r="CZ613" s="51"/>
      <c r="DA613" s="51"/>
      <c r="DB613" s="51"/>
      <c r="DC613" s="51"/>
      <c r="DD613" s="51"/>
      <c r="DE613" s="51"/>
      <c r="DF613" s="51"/>
      <c r="DG613" s="51"/>
    </row>
    <row r="614">
      <c r="A614" s="51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51"/>
      <c r="BS614" s="51"/>
      <c r="BT614" s="51"/>
      <c r="BU614" s="51"/>
      <c r="BV614" s="51"/>
      <c r="BW614" s="51"/>
      <c r="BX614" s="51"/>
      <c r="BY614" s="51"/>
      <c r="BZ614" s="51"/>
      <c r="CA614" s="51"/>
      <c r="CB614" s="51"/>
      <c r="CC614" s="51"/>
      <c r="CD614" s="51"/>
      <c r="CE614" s="51"/>
      <c r="CF614" s="51"/>
      <c r="CG614" s="51"/>
      <c r="CH614" s="51"/>
      <c r="CI614" s="51"/>
      <c r="CJ614" s="51"/>
      <c r="CK614" s="51"/>
      <c r="CL614" s="51"/>
      <c r="CM614" s="51"/>
      <c r="CN614" s="51"/>
      <c r="CO614" s="51"/>
      <c r="CP614" s="51"/>
      <c r="CQ614" s="51"/>
      <c r="CR614" s="51"/>
      <c r="CS614" s="51"/>
      <c r="CT614" s="51"/>
      <c r="CU614" s="51"/>
      <c r="CV614" s="51"/>
      <c r="CW614" s="51"/>
      <c r="CX614" s="51"/>
      <c r="CY614" s="51"/>
      <c r="CZ614" s="51"/>
      <c r="DA614" s="51"/>
      <c r="DB614" s="51"/>
      <c r="DC614" s="51"/>
      <c r="DD614" s="51"/>
      <c r="DE614" s="51"/>
      <c r="DF614" s="51"/>
      <c r="DG614" s="51"/>
    </row>
    <row r="615">
      <c r="A615" s="51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  <c r="BR615" s="51"/>
      <c r="BS615" s="51"/>
      <c r="BT615" s="51"/>
      <c r="BU615" s="51"/>
      <c r="BV615" s="51"/>
      <c r="BW615" s="51"/>
      <c r="BX615" s="51"/>
      <c r="BY615" s="51"/>
      <c r="BZ615" s="51"/>
      <c r="CA615" s="51"/>
      <c r="CB615" s="51"/>
      <c r="CC615" s="51"/>
      <c r="CD615" s="51"/>
      <c r="CE615" s="51"/>
      <c r="CF615" s="51"/>
      <c r="CG615" s="51"/>
      <c r="CH615" s="51"/>
      <c r="CI615" s="51"/>
      <c r="CJ615" s="51"/>
      <c r="CK615" s="51"/>
      <c r="CL615" s="51"/>
      <c r="CM615" s="51"/>
      <c r="CN615" s="51"/>
      <c r="CO615" s="51"/>
      <c r="CP615" s="51"/>
      <c r="CQ615" s="51"/>
      <c r="CR615" s="51"/>
      <c r="CS615" s="51"/>
      <c r="CT615" s="51"/>
      <c r="CU615" s="51"/>
      <c r="CV615" s="51"/>
      <c r="CW615" s="51"/>
      <c r="CX615" s="51"/>
      <c r="CY615" s="51"/>
      <c r="CZ615" s="51"/>
      <c r="DA615" s="51"/>
      <c r="DB615" s="51"/>
      <c r="DC615" s="51"/>
      <c r="DD615" s="51"/>
      <c r="DE615" s="51"/>
      <c r="DF615" s="51"/>
      <c r="DG615" s="51"/>
    </row>
    <row r="616">
      <c r="A616" s="51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  <c r="BR616" s="51"/>
      <c r="BS616" s="51"/>
      <c r="BT616" s="51"/>
      <c r="BU616" s="51"/>
      <c r="BV616" s="51"/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  <c r="CG616" s="51"/>
      <c r="CH616" s="51"/>
      <c r="CI616" s="51"/>
      <c r="CJ616" s="51"/>
      <c r="CK616" s="51"/>
      <c r="CL616" s="51"/>
      <c r="CM616" s="51"/>
      <c r="CN616" s="51"/>
      <c r="CO616" s="51"/>
      <c r="CP616" s="51"/>
      <c r="CQ616" s="51"/>
      <c r="CR616" s="51"/>
      <c r="CS616" s="51"/>
      <c r="CT616" s="51"/>
      <c r="CU616" s="51"/>
      <c r="CV616" s="51"/>
      <c r="CW616" s="51"/>
      <c r="CX616" s="51"/>
      <c r="CY616" s="51"/>
      <c r="CZ616" s="51"/>
      <c r="DA616" s="51"/>
      <c r="DB616" s="51"/>
      <c r="DC616" s="51"/>
      <c r="DD616" s="51"/>
      <c r="DE616" s="51"/>
      <c r="DF616" s="51"/>
      <c r="DG616" s="51"/>
    </row>
    <row r="617">
      <c r="A617" s="51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  <c r="BR617" s="51"/>
      <c r="BS617" s="51"/>
      <c r="BT617" s="51"/>
      <c r="BU617" s="51"/>
      <c r="BV617" s="51"/>
      <c r="BW617" s="51"/>
      <c r="BX617" s="51"/>
      <c r="BY617" s="51"/>
      <c r="BZ617" s="51"/>
      <c r="CA617" s="51"/>
      <c r="CB617" s="51"/>
      <c r="CC617" s="51"/>
      <c r="CD617" s="51"/>
      <c r="CE617" s="51"/>
      <c r="CF617" s="51"/>
      <c r="CG617" s="51"/>
      <c r="CH617" s="51"/>
      <c r="CI617" s="51"/>
      <c r="CJ617" s="51"/>
      <c r="CK617" s="51"/>
      <c r="CL617" s="51"/>
      <c r="CM617" s="51"/>
      <c r="CN617" s="51"/>
      <c r="CO617" s="51"/>
      <c r="CP617" s="51"/>
      <c r="CQ617" s="51"/>
      <c r="CR617" s="51"/>
      <c r="CS617" s="51"/>
      <c r="CT617" s="51"/>
      <c r="CU617" s="51"/>
      <c r="CV617" s="51"/>
      <c r="CW617" s="51"/>
      <c r="CX617" s="51"/>
      <c r="CY617" s="51"/>
      <c r="CZ617" s="51"/>
      <c r="DA617" s="51"/>
      <c r="DB617" s="51"/>
      <c r="DC617" s="51"/>
      <c r="DD617" s="51"/>
      <c r="DE617" s="51"/>
      <c r="DF617" s="51"/>
      <c r="DG617" s="51"/>
    </row>
    <row r="618">
      <c r="A618" s="51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  <c r="BR618" s="51"/>
      <c r="BS618" s="51"/>
      <c r="BT618" s="51"/>
      <c r="BU618" s="51"/>
      <c r="BV618" s="51"/>
      <c r="BW618" s="51"/>
      <c r="BX618" s="51"/>
      <c r="BY618" s="51"/>
      <c r="BZ618" s="51"/>
      <c r="CA618" s="51"/>
      <c r="CB618" s="51"/>
      <c r="CC618" s="51"/>
      <c r="CD618" s="51"/>
      <c r="CE618" s="51"/>
      <c r="CF618" s="51"/>
      <c r="CG618" s="51"/>
      <c r="CH618" s="51"/>
      <c r="CI618" s="51"/>
      <c r="CJ618" s="51"/>
      <c r="CK618" s="51"/>
      <c r="CL618" s="51"/>
      <c r="CM618" s="51"/>
      <c r="CN618" s="51"/>
      <c r="CO618" s="51"/>
      <c r="CP618" s="51"/>
      <c r="CQ618" s="51"/>
      <c r="CR618" s="51"/>
      <c r="CS618" s="51"/>
      <c r="CT618" s="51"/>
      <c r="CU618" s="51"/>
      <c r="CV618" s="51"/>
      <c r="CW618" s="51"/>
      <c r="CX618" s="51"/>
      <c r="CY618" s="51"/>
      <c r="CZ618" s="51"/>
      <c r="DA618" s="51"/>
      <c r="DB618" s="51"/>
      <c r="DC618" s="51"/>
      <c r="DD618" s="51"/>
      <c r="DE618" s="51"/>
      <c r="DF618" s="51"/>
      <c r="DG618" s="51"/>
    </row>
    <row r="619">
      <c r="A619" s="51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  <c r="BR619" s="51"/>
      <c r="BS619" s="51"/>
      <c r="BT619" s="51"/>
      <c r="BU619" s="51"/>
      <c r="BV619" s="51"/>
      <c r="BW619" s="51"/>
      <c r="BX619" s="51"/>
      <c r="BY619" s="51"/>
      <c r="BZ619" s="51"/>
      <c r="CA619" s="51"/>
      <c r="CB619" s="51"/>
      <c r="CC619" s="51"/>
      <c r="CD619" s="51"/>
      <c r="CE619" s="51"/>
      <c r="CF619" s="51"/>
      <c r="CG619" s="51"/>
      <c r="CH619" s="51"/>
      <c r="CI619" s="51"/>
      <c r="CJ619" s="51"/>
      <c r="CK619" s="51"/>
      <c r="CL619" s="51"/>
      <c r="CM619" s="51"/>
      <c r="CN619" s="51"/>
      <c r="CO619" s="51"/>
      <c r="CP619" s="51"/>
      <c r="CQ619" s="51"/>
      <c r="CR619" s="51"/>
      <c r="CS619" s="51"/>
      <c r="CT619" s="51"/>
      <c r="CU619" s="51"/>
      <c r="CV619" s="51"/>
      <c r="CW619" s="51"/>
      <c r="CX619" s="51"/>
      <c r="CY619" s="51"/>
      <c r="CZ619" s="51"/>
      <c r="DA619" s="51"/>
      <c r="DB619" s="51"/>
      <c r="DC619" s="51"/>
      <c r="DD619" s="51"/>
      <c r="DE619" s="51"/>
      <c r="DF619" s="51"/>
      <c r="DG619" s="51"/>
    </row>
    <row r="620">
      <c r="A620" s="51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  <c r="BR620" s="51"/>
      <c r="BS620" s="51"/>
      <c r="BT620" s="51"/>
      <c r="BU620" s="51"/>
      <c r="BV620" s="51"/>
      <c r="BW620" s="51"/>
      <c r="BX620" s="51"/>
      <c r="BY620" s="51"/>
      <c r="BZ620" s="51"/>
      <c r="CA620" s="51"/>
      <c r="CB620" s="51"/>
      <c r="CC620" s="51"/>
      <c r="CD620" s="51"/>
      <c r="CE620" s="51"/>
      <c r="CF620" s="51"/>
      <c r="CG620" s="51"/>
      <c r="CH620" s="51"/>
      <c r="CI620" s="51"/>
      <c r="CJ620" s="51"/>
      <c r="CK620" s="51"/>
      <c r="CL620" s="51"/>
      <c r="CM620" s="51"/>
      <c r="CN620" s="51"/>
      <c r="CO620" s="51"/>
      <c r="CP620" s="51"/>
      <c r="CQ620" s="51"/>
      <c r="CR620" s="51"/>
      <c r="CS620" s="51"/>
      <c r="CT620" s="51"/>
      <c r="CU620" s="51"/>
      <c r="CV620" s="51"/>
      <c r="CW620" s="51"/>
      <c r="CX620" s="51"/>
      <c r="CY620" s="51"/>
      <c r="CZ620" s="51"/>
      <c r="DA620" s="51"/>
      <c r="DB620" s="51"/>
      <c r="DC620" s="51"/>
      <c r="DD620" s="51"/>
      <c r="DE620" s="51"/>
      <c r="DF620" s="51"/>
      <c r="DG620" s="51"/>
    </row>
    <row r="621">
      <c r="A621" s="51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  <c r="BR621" s="51"/>
      <c r="BS621" s="51"/>
      <c r="BT621" s="51"/>
      <c r="BU621" s="51"/>
      <c r="BV621" s="51"/>
      <c r="BW621" s="51"/>
      <c r="BX621" s="51"/>
      <c r="BY621" s="51"/>
      <c r="BZ621" s="51"/>
      <c r="CA621" s="51"/>
      <c r="CB621" s="51"/>
      <c r="CC621" s="51"/>
      <c r="CD621" s="51"/>
      <c r="CE621" s="51"/>
      <c r="CF621" s="51"/>
      <c r="CG621" s="51"/>
      <c r="CH621" s="51"/>
      <c r="CI621" s="51"/>
      <c r="CJ621" s="51"/>
      <c r="CK621" s="51"/>
      <c r="CL621" s="51"/>
      <c r="CM621" s="51"/>
      <c r="CN621" s="51"/>
      <c r="CO621" s="51"/>
      <c r="CP621" s="51"/>
      <c r="CQ621" s="51"/>
      <c r="CR621" s="51"/>
      <c r="CS621" s="51"/>
      <c r="CT621" s="51"/>
      <c r="CU621" s="51"/>
      <c r="CV621" s="51"/>
      <c r="CW621" s="51"/>
      <c r="CX621" s="51"/>
      <c r="CY621" s="51"/>
      <c r="CZ621" s="51"/>
      <c r="DA621" s="51"/>
      <c r="DB621" s="51"/>
      <c r="DC621" s="51"/>
      <c r="DD621" s="51"/>
      <c r="DE621" s="51"/>
      <c r="DF621" s="51"/>
      <c r="DG621" s="51"/>
    </row>
    <row r="622">
      <c r="A622" s="51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  <c r="BR622" s="51"/>
      <c r="BS622" s="51"/>
      <c r="BT622" s="51"/>
      <c r="BU622" s="51"/>
      <c r="BV622" s="51"/>
      <c r="BW622" s="51"/>
      <c r="BX622" s="51"/>
      <c r="BY622" s="51"/>
      <c r="BZ622" s="51"/>
      <c r="CA622" s="51"/>
      <c r="CB622" s="51"/>
      <c r="CC622" s="51"/>
      <c r="CD622" s="51"/>
      <c r="CE622" s="51"/>
      <c r="CF622" s="51"/>
      <c r="CG622" s="51"/>
      <c r="CH622" s="51"/>
      <c r="CI622" s="51"/>
      <c r="CJ622" s="51"/>
      <c r="CK622" s="51"/>
      <c r="CL622" s="51"/>
      <c r="CM622" s="51"/>
      <c r="CN622" s="51"/>
      <c r="CO622" s="51"/>
      <c r="CP622" s="51"/>
      <c r="CQ622" s="51"/>
      <c r="CR622" s="51"/>
      <c r="CS622" s="51"/>
      <c r="CT622" s="51"/>
      <c r="CU622" s="51"/>
      <c r="CV622" s="51"/>
      <c r="CW622" s="51"/>
      <c r="CX622" s="51"/>
      <c r="CY622" s="51"/>
      <c r="CZ622" s="51"/>
      <c r="DA622" s="51"/>
      <c r="DB622" s="51"/>
      <c r="DC622" s="51"/>
      <c r="DD622" s="51"/>
      <c r="DE622" s="51"/>
      <c r="DF622" s="51"/>
      <c r="DG622" s="51"/>
    </row>
    <row r="623">
      <c r="A623" s="51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  <c r="BR623" s="51"/>
      <c r="BS623" s="51"/>
      <c r="BT623" s="51"/>
      <c r="BU623" s="51"/>
      <c r="BV623" s="51"/>
      <c r="BW623" s="51"/>
      <c r="BX623" s="51"/>
      <c r="BY623" s="51"/>
      <c r="BZ623" s="51"/>
      <c r="CA623" s="51"/>
      <c r="CB623" s="51"/>
      <c r="CC623" s="51"/>
      <c r="CD623" s="51"/>
      <c r="CE623" s="51"/>
      <c r="CF623" s="51"/>
      <c r="CG623" s="51"/>
      <c r="CH623" s="51"/>
      <c r="CI623" s="51"/>
      <c r="CJ623" s="51"/>
      <c r="CK623" s="51"/>
      <c r="CL623" s="51"/>
      <c r="CM623" s="51"/>
      <c r="CN623" s="51"/>
      <c r="CO623" s="51"/>
      <c r="CP623" s="51"/>
      <c r="CQ623" s="51"/>
      <c r="CR623" s="51"/>
      <c r="CS623" s="51"/>
      <c r="CT623" s="51"/>
      <c r="CU623" s="51"/>
      <c r="CV623" s="51"/>
      <c r="CW623" s="51"/>
      <c r="CX623" s="51"/>
      <c r="CY623" s="51"/>
      <c r="CZ623" s="51"/>
      <c r="DA623" s="51"/>
      <c r="DB623" s="51"/>
      <c r="DC623" s="51"/>
      <c r="DD623" s="51"/>
      <c r="DE623" s="51"/>
      <c r="DF623" s="51"/>
      <c r="DG623" s="51"/>
    </row>
    <row r="624">
      <c r="A624" s="51"/>
      <c r="B624" s="51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  <c r="BR624" s="51"/>
      <c r="BS624" s="51"/>
      <c r="BT624" s="51"/>
      <c r="BU624" s="51"/>
      <c r="BV624" s="51"/>
      <c r="BW624" s="51"/>
      <c r="BX624" s="51"/>
      <c r="BY624" s="51"/>
      <c r="BZ624" s="51"/>
      <c r="CA624" s="51"/>
      <c r="CB624" s="51"/>
      <c r="CC624" s="51"/>
      <c r="CD624" s="51"/>
      <c r="CE624" s="51"/>
      <c r="CF624" s="51"/>
      <c r="CG624" s="51"/>
      <c r="CH624" s="51"/>
      <c r="CI624" s="51"/>
      <c r="CJ624" s="51"/>
      <c r="CK624" s="51"/>
      <c r="CL624" s="51"/>
      <c r="CM624" s="51"/>
      <c r="CN624" s="51"/>
      <c r="CO624" s="51"/>
      <c r="CP624" s="51"/>
      <c r="CQ624" s="51"/>
      <c r="CR624" s="51"/>
      <c r="CS624" s="51"/>
      <c r="CT624" s="51"/>
      <c r="CU624" s="51"/>
      <c r="CV624" s="51"/>
      <c r="CW624" s="51"/>
      <c r="CX624" s="51"/>
      <c r="CY624" s="51"/>
      <c r="CZ624" s="51"/>
      <c r="DA624" s="51"/>
      <c r="DB624" s="51"/>
      <c r="DC624" s="51"/>
      <c r="DD624" s="51"/>
      <c r="DE624" s="51"/>
      <c r="DF624" s="51"/>
      <c r="DG624" s="51"/>
    </row>
    <row r="625">
      <c r="A625" s="51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  <c r="BR625" s="51"/>
      <c r="BS625" s="51"/>
      <c r="BT625" s="51"/>
      <c r="BU625" s="51"/>
      <c r="BV625" s="51"/>
      <c r="BW625" s="51"/>
      <c r="BX625" s="51"/>
      <c r="BY625" s="51"/>
      <c r="BZ625" s="51"/>
      <c r="CA625" s="51"/>
      <c r="CB625" s="51"/>
      <c r="CC625" s="51"/>
      <c r="CD625" s="51"/>
      <c r="CE625" s="51"/>
      <c r="CF625" s="51"/>
      <c r="CG625" s="51"/>
      <c r="CH625" s="51"/>
      <c r="CI625" s="51"/>
      <c r="CJ625" s="51"/>
      <c r="CK625" s="51"/>
      <c r="CL625" s="51"/>
      <c r="CM625" s="51"/>
      <c r="CN625" s="51"/>
      <c r="CO625" s="51"/>
      <c r="CP625" s="51"/>
      <c r="CQ625" s="51"/>
      <c r="CR625" s="51"/>
      <c r="CS625" s="51"/>
      <c r="CT625" s="51"/>
      <c r="CU625" s="51"/>
      <c r="CV625" s="51"/>
      <c r="CW625" s="51"/>
      <c r="CX625" s="51"/>
      <c r="CY625" s="51"/>
      <c r="CZ625" s="51"/>
      <c r="DA625" s="51"/>
      <c r="DB625" s="51"/>
      <c r="DC625" s="51"/>
      <c r="DD625" s="51"/>
      <c r="DE625" s="51"/>
      <c r="DF625" s="51"/>
      <c r="DG625" s="51"/>
    </row>
    <row r="626">
      <c r="A626" s="51"/>
      <c r="B626" s="51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51"/>
      <c r="BH626" s="51"/>
      <c r="BI626" s="51"/>
      <c r="BJ626" s="51"/>
      <c r="BK626" s="51"/>
      <c r="BL626" s="51"/>
      <c r="BM626" s="51"/>
      <c r="BN626" s="51"/>
      <c r="BO626" s="51"/>
      <c r="BP626" s="51"/>
      <c r="BQ626" s="51"/>
      <c r="BR626" s="51"/>
      <c r="BS626" s="51"/>
      <c r="BT626" s="51"/>
      <c r="BU626" s="51"/>
      <c r="BV626" s="51"/>
      <c r="BW626" s="51"/>
      <c r="BX626" s="51"/>
      <c r="BY626" s="51"/>
      <c r="BZ626" s="51"/>
      <c r="CA626" s="51"/>
      <c r="CB626" s="51"/>
      <c r="CC626" s="51"/>
      <c r="CD626" s="51"/>
      <c r="CE626" s="51"/>
      <c r="CF626" s="51"/>
      <c r="CG626" s="51"/>
      <c r="CH626" s="51"/>
      <c r="CI626" s="51"/>
      <c r="CJ626" s="51"/>
      <c r="CK626" s="51"/>
      <c r="CL626" s="51"/>
      <c r="CM626" s="51"/>
      <c r="CN626" s="51"/>
      <c r="CO626" s="51"/>
      <c r="CP626" s="51"/>
      <c r="CQ626" s="51"/>
      <c r="CR626" s="51"/>
      <c r="CS626" s="51"/>
      <c r="CT626" s="51"/>
      <c r="CU626" s="51"/>
      <c r="CV626" s="51"/>
      <c r="CW626" s="51"/>
      <c r="CX626" s="51"/>
      <c r="CY626" s="51"/>
      <c r="CZ626" s="51"/>
      <c r="DA626" s="51"/>
      <c r="DB626" s="51"/>
      <c r="DC626" s="51"/>
      <c r="DD626" s="51"/>
      <c r="DE626" s="51"/>
      <c r="DF626" s="51"/>
      <c r="DG626" s="51"/>
    </row>
    <row r="627">
      <c r="A627" s="51"/>
      <c r="B627" s="51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51"/>
      <c r="BH627" s="51"/>
      <c r="BI627" s="51"/>
      <c r="BJ627" s="51"/>
      <c r="BK627" s="51"/>
      <c r="BL627" s="51"/>
      <c r="BM627" s="51"/>
      <c r="BN627" s="51"/>
      <c r="BO627" s="51"/>
      <c r="BP627" s="51"/>
      <c r="BQ627" s="51"/>
      <c r="BR627" s="51"/>
      <c r="BS627" s="51"/>
      <c r="BT627" s="51"/>
      <c r="BU627" s="51"/>
      <c r="BV627" s="51"/>
      <c r="BW627" s="51"/>
      <c r="BX627" s="51"/>
      <c r="BY627" s="51"/>
      <c r="BZ627" s="51"/>
      <c r="CA627" s="51"/>
      <c r="CB627" s="51"/>
      <c r="CC627" s="51"/>
      <c r="CD627" s="51"/>
      <c r="CE627" s="51"/>
      <c r="CF627" s="51"/>
      <c r="CG627" s="51"/>
      <c r="CH627" s="51"/>
      <c r="CI627" s="51"/>
      <c r="CJ627" s="51"/>
      <c r="CK627" s="51"/>
      <c r="CL627" s="51"/>
      <c r="CM627" s="51"/>
      <c r="CN627" s="51"/>
      <c r="CO627" s="51"/>
      <c r="CP627" s="51"/>
      <c r="CQ627" s="51"/>
      <c r="CR627" s="51"/>
      <c r="CS627" s="51"/>
      <c r="CT627" s="51"/>
      <c r="CU627" s="51"/>
      <c r="CV627" s="51"/>
      <c r="CW627" s="51"/>
      <c r="CX627" s="51"/>
      <c r="CY627" s="51"/>
      <c r="CZ627" s="51"/>
      <c r="DA627" s="51"/>
      <c r="DB627" s="51"/>
      <c r="DC627" s="51"/>
      <c r="DD627" s="51"/>
      <c r="DE627" s="51"/>
      <c r="DF627" s="51"/>
      <c r="DG627" s="51"/>
    </row>
    <row r="628">
      <c r="A628" s="51"/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1"/>
      <c r="BH628" s="51"/>
      <c r="BI628" s="51"/>
      <c r="BJ628" s="51"/>
      <c r="BK628" s="51"/>
      <c r="BL628" s="51"/>
      <c r="BM628" s="51"/>
      <c r="BN628" s="51"/>
      <c r="BO628" s="51"/>
      <c r="BP628" s="51"/>
      <c r="BQ628" s="51"/>
      <c r="BR628" s="51"/>
      <c r="BS628" s="51"/>
      <c r="BT628" s="51"/>
      <c r="BU628" s="51"/>
      <c r="BV628" s="51"/>
      <c r="BW628" s="51"/>
      <c r="BX628" s="51"/>
      <c r="BY628" s="51"/>
      <c r="BZ628" s="51"/>
      <c r="CA628" s="51"/>
      <c r="CB628" s="51"/>
      <c r="CC628" s="51"/>
      <c r="CD628" s="51"/>
      <c r="CE628" s="51"/>
      <c r="CF628" s="51"/>
      <c r="CG628" s="51"/>
      <c r="CH628" s="51"/>
      <c r="CI628" s="51"/>
      <c r="CJ628" s="51"/>
      <c r="CK628" s="51"/>
      <c r="CL628" s="51"/>
      <c r="CM628" s="51"/>
      <c r="CN628" s="51"/>
      <c r="CO628" s="51"/>
      <c r="CP628" s="51"/>
      <c r="CQ628" s="51"/>
      <c r="CR628" s="51"/>
      <c r="CS628" s="51"/>
      <c r="CT628" s="51"/>
      <c r="CU628" s="51"/>
      <c r="CV628" s="51"/>
      <c r="CW628" s="51"/>
      <c r="CX628" s="51"/>
      <c r="CY628" s="51"/>
      <c r="CZ628" s="51"/>
      <c r="DA628" s="51"/>
      <c r="DB628" s="51"/>
      <c r="DC628" s="51"/>
      <c r="DD628" s="51"/>
      <c r="DE628" s="51"/>
      <c r="DF628" s="51"/>
      <c r="DG628" s="51"/>
    </row>
    <row r="629">
      <c r="A629" s="51"/>
      <c r="B629" s="51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51"/>
      <c r="BH629" s="51"/>
      <c r="BI629" s="51"/>
      <c r="BJ629" s="51"/>
      <c r="BK629" s="51"/>
      <c r="BL629" s="51"/>
      <c r="BM629" s="51"/>
      <c r="BN629" s="51"/>
      <c r="BO629" s="51"/>
      <c r="BP629" s="51"/>
      <c r="BQ629" s="51"/>
      <c r="BR629" s="51"/>
      <c r="BS629" s="51"/>
      <c r="BT629" s="51"/>
      <c r="BU629" s="51"/>
      <c r="BV629" s="51"/>
      <c r="BW629" s="51"/>
      <c r="BX629" s="51"/>
      <c r="BY629" s="51"/>
      <c r="BZ629" s="51"/>
      <c r="CA629" s="51"/>
      <c r="CB629" s="51"/>
      <c r="CC629" s="51"/>
      <c r="CD629" s="51"/>
      <c r="CE629" s="51"/>
      <c r="CF629" s="51"/>
      <c r="CG629" s="51"/>
      <c r="CH629" s="51"/>
      <c r="CI629" s="51"/>
      <c r="CJ629" s="51"/>
      <c r="CK629" s="51"/>
      <c r="CL629" s="51"/>
      <c r="CM629" s="51"/>
      <c r="CN629" s="51"/>
      <c r="CO629" s="51"/>
      <c r="CP629" s="51"/>
      <c r="CQ629" s="51"/>
      <c r="CR629" s="51"/>
      <c r="CS629" s="51"/>
      <c r="CT629" s="51"/>
      <c r="CU629" s="51"/>
      <c r="CV629" s="51"/>
      <c r="CW629" s="51"/>
      <c r="CX629" s="51"/>
      <c r="CY629" s="51"/>
      <c r="CZ629" s="51"/>
      <c r="DA629" s="51"/>
      <c r="DB629" s="51"/>
      <c r="DC629" s="51"/>
      <c r="DD629" s="51"/>
      <c r="DE629" s="51"/>
      <c r="DF629" s="51"/>
      <c r="DG629" s="51"/>
    </row>
    <row r="630">
      <c r="A630" s="51"/>
      <c r="B630" s="51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1"/>
      <c r="BH630" s="51"/>
      <c r="BI630" s="51"/>
      <c r="BJ630" s="51"/>
      <c r="BK630" s="51"/>
      <c r="BL630" s="51"/>
      <c r="BM630" s="51"/>
      <c r="BN630" s="51"/>
      <c r="BO630" s="51"/>
      <c r="BP630" s="51"/>
      <c r="BQ630" s="51"/>
      <c r="BR630" s="51"/>
      <c r="BS630" s="51"/>
      <c r="BT630" s="51"/>
      <c r="BU630" s="51"/>
      <c r="BV630" s="51"/>
      <c r="BW630" s="51"/>
      <c r="BX630" s="51"/>
      <c r="BY630" s="51"/>
      <c r="BZ630" s="51"/>
      <c r="CA630" s="51"/>
      <c r="CB630" s="51"/>
      <c r="CC630" s="51"/>
      <c r="CD630" s="51"/>
      <c r="CE630" s="51"/>
      <c r="CF630" s="51"/>
      <c r="CG630" s="51"/>
      <c r="CH630" s="51"/>
      <c r="CI630" s="51"/>
      <c r="CJ630" s="51"/>
      <c r="CK630" s="51"/>
      <c r="CL630" s="51"/>
      <c r="CM630" s="51"/>
      <c r="CN630" s="51"/>
      <c r="CO630" s="51"/>
      <c r="CP630" s="51"/>
      <c r="CQ630" s="51"/>
      <c r="CR630" s="51"/>
      <c r="CS630" s="51"/>
      <c r="CT630" s="51"/>
      <c r="CU630" s="51"/>
      <c r="CV630" s="51"/>
      <c r="CW630" s="51"/>
      <c r="CX630" s="51"/>
      <c r="CY630" s="51"/>
      <c r="CZ630" s="51"/>
      <c r="DA630" s="51"/>
      <c r="DB630" s="51"/>
      <c r="DC630" s="51"/>
      <c r="DD630" s="51"/>
      <c r="DE630" s="51"/>
      <c r="DF630" s="51"/>
      <c r="DG630" s="51"/>
    </row>
    <row r="631">
      <c r="A631" s="51"/>
      <c r="B631" s="51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51"/>
      <c r="BH631" s="51"/>
      <c r="BI631" s="51"/>
      <c r="BJ631" s="51"/>
      <c r="BK631" s="51"/>
      <c r="BL631" s="51"/>
      <c r="BM631" s="51"/>
      <c r="BN631" s="51"/>
      <c r="BO631" s="51"/>
      <c r="BP631" s="51"/>
      <c r="BQ631" s="51"/>
      <c r="BR631" s="51"/>
      <c r="BS631" s="51"/>
      <c r="BT631" s="51"/>
      <c r="BU631" s="51"/>
      <c r="BV631" s="51"/>
      <c r="BW631" s="51"/>
      <c r="BX631" s="51"/>
      <c r="BY631" s="51"/>
      <c r="BZ631" s="51"/>
      <c r="CA631" s="51"/>
      <c r="CB631" s="51"/>
      <c r="CC631" s="51"/>
      <c r="CD631" s="51"/>
      <c r="CE631" s="51"/>
      <c r="CF631" s="51"/>
      <c r="CG631" s="51"/>
      <c r="CH631" s="51"/>
      <c r="CI631" s="51"/>
      <c r="CJ631" s="51"/>
      <c r="CK631" s="51"/>
      <c r="CL631" s="51"/>
      <c r="CM631" s="51"/>
      <c r="CN631" s="51"/>
      <c r="CO631" s="51"/>
      <c r="CP631" s="51"/>
      <c r="CQ631" s="51"/>
      <c r="CR631" s="51"/>
      <c r="CS631" s="51"/>
      <c r="CT631" s="51"/>
      <c r="CU631" s="51"/>
      <c r="CV631" s="51"/>
      <c r="CW631" s="51"/>
      <c r="CX631" s="51"/>
      <c r="CY631" s="51"/>
      <c r="CZ631" s="51"/>
      <c r="DA631" s="51"/>
      <c r="DB631" s="51"/>
      <c r="DC631" s="51"/>
      <c r="DD631" s="51"/>
      <c r="DE631" s="51"/>
      <c r="DF631" s="51"/>
      <c r="DG631" s="51"/>
    </row>
    <row r="632">
      <c r="A632" s="51"/>
      <c r="B632" s="51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51"/>
      <c r="BH632" s="51"/>
      <c r="BI632" s="51"/>
      <c r="BJ632" s="51"/>
      <c r="BK632" s="51"/>
      <c r="BL632" s="51"/>
      <c r="BM632" s="51"/>
      <c r="BN632" s="51"/>
      <c r="BO632" s="51"/>
      <c r="BP632" s="51"/>
      <c r="BQ632" s="51"/>
      <c r="BR632" s="51"/>
      <c r="BS632" s="51"/>
      <c r="BT632" s="51"/>
      <c r="BU632" s="51"/>
      <c r="BV632" s="51"/>
      <c r="BW632" s="51"/>
      <c r="BX632" s="51"/>
      <c r="BY632" s="51"/>
      <c r="BZ632" s="51"/>
      <c r="CA632" s="51"/>
      <c r="CB632" s="51"/>
      <c r="CC632" s="51"/>
      <c r="CD632" s="51"/>
      <c r="CE632" s="51"/>
      <c r="CF632" s="51"/>
      <c r="CG632" s="51"/>
      <c r="CH632" s="51"/>
      <c r="CI632" s="51"/>
      <c r="CJ632" s="51"/>
      <c r="CK632" s="51"/>
      <c r="CL632" s="51"/>
      <c r="CM632" s="51"/>
      <c r="CN632" s="51"/>
      <c r="CO632" s="51"/>
      <c r="CP632" s="51"/>
      <c r="CQ632" s="51"/>
      <c r="CR632" s="51"/>
      <c r="CS632" s="51"/>
      <c r="CT632" s="51"/>
      <c r="CU632" s="51"/>
      <c r="CV632" s="51"/>
      <c r="CW632" s="51"/>
      <c r="CX632" s="51"/>
      <c r="CY632" s="51"/>
      <c r="CZ632" s="51"/>
      <c r="DA632" s="51"/>
      <c r="DB632" s="51"/>
      <c r="DC632" s="51"/>
      <c r="DD632" s="51"/>
      <c r="DE632" s="51"/>
      <c r="DF632" s="51"/>
      <c r="DG632" s="51"/>
    </row>
    <row r="633">
      <c r="A633" s="51"/>
      <c r="B633" s="51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51"/>
      <c r="BH633" s="51"/>
      <c r="BI633" s="51"/>
      <c r="BJ633" s="51"/>
      <c r="BK633" s="51"/>
      <c r="BL633" s="51"/>
      <c r="BM633" s="51"/>
      <c r="BN633" s="51"/>
      <c r="BO633" s="51"/>
      <c r="BP633" s="51"/>
      <c r="BQ633" s="51"/>
      <c r="BR633" s="51"/>
      <c r="BS633" s="51"/>
      <c r="BT633" s="51"/>
      <c r="BU633" s="51"/>
      <c r="BV633" s="51"/>
      <c r="BW633" s="51"/>
      <c r="BX633" s="51"/>
      <c r="BY633" s="51"/>
      <c r="BZ633" s="51"/>
      <c r="CA633" s="51"/>
      <c r="CB633" s="51"/>
      <c r="CC633" s="51"/>
      <c r="CD633" s="51"/>
      <c r="CE633" s="51"/>
      <c r="CF633" s="51"/>
      <c r="CG633" s="51"/>
      <c r="CH633" s="51"/>
      <c r="CI633" s="51"/>
      <c r="CJ633" s="51"/>
      <c r="CK633" s="51"/>
      <c r="CL633" s="51"/>
      <c r="CM633" s="51"/>
      <c r="CN633" s="51"/>
      <c r="CO633" s="51"/>
      <c r="CP633" s="51"/>
      <c r="CQ633" s="51"/>
      <c r="CR633" s="51"/>
      <c r="CS633" s="51"/>
      <c r="CT633" s="51"/>
      <c r="CU633" s="51"/>
      <c r="CV633" s="51"/>
      <c r="CW633" s="51"/>
      <c r="CX633" s="51"/>
      <c r="CY633" s="51"/>
      <c r="CZ633" s="51"/>
      <c r="DA633" s="51"/>
      <c r="DB633" s="51"/>
      <c r="DC633" s="51"/>
      <c r="DD633" s="51"/>
      <c r="DE633" s="51"/>
      <c r="DF633" s="51"/>
      <c r="DG633" s="51"/>
    </row>
    <row r="634">
      <c r="A634" s="51"/>
      <c r="B634" s="51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51"/>
      <c r="BN634" s="51"/>
      <c r="BO634" s="51"/>
      <c r="BP634" s="51"/>
      <c r="BQ634" s="51"/>
      <c r="BR634" s="51"/>
      <c r="BS634" s="51"/>
      <c r="BT634" s="51"/>
      <c r="BU634" s="51"/>
      <c r="BV634" s="51"/>
      <c r="BW634" s="51"/>
      <c r="BX634" s="51"/>
      <c r="BY634" s="51"/>
      <c r="BZ634" s="51"/>
      <c r="CA634" s="51"/>
      <c r="CB634" s="51"/>
      <c r="CC634" s="51"/>
      <c r="CD634" s="51"/>
      <c r="CE634" s="51"/>
      <c r="CF634" s="51"/>
      <c r="CG634" s="51"/>
      <c r="CH634" s="51"/>
      <c r="CI634" s="51"/>
      <c r="CJ634" s="51"/>
      <c r="CK634" s="51"/>
      <c r="CL634" s="51"/>
      <c r="CM634" s="51"/>
      <c r="CN634" s="51"/>
      <c r="CO634" s="51"/>
      <c r="CP634" s="51"/>
      <c r="CQ634" s="51"/>
      <c r="CR634" s="51"/>
      <c r="CS634" s="51"/>
      <c r="CT634" s="51"/>
      <c r="CU634" s="51"/>
      <c r="CV634" s="51"/>
      <c r="CW634" s="51"/>
      <c r="CX634" s="51"/>
      <c r="CY634" s="51"/>
      <c r="CZ634" s="51"/>
      <c r="DA634" s="51"/>
      <c r="DB634" s="51"/>
      <c r="DC634" s="51"/>
      <c r="DD634" s="51"/>
      <c r="DE634" s="51"/>
      <c r="DF634" s="51"/>
      <c r="DG634" s="51"/>
    </row>
    <row r="635">
      <c r="A635" s="51"/>
      <c r="B635" s="51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51"/>
      <c r="BH635" s="51"/>
      <c r="BI635" s="51"/>
      <c r="BJ635" s="51"/>
      <c r="BK635" s="51"/>
      <c r="BL635" s="51"/>
      <c r="BM635" s="51"/>
      <c r="BN635" s="51"/>
      <c r="BO635" s="51"/>
      <c r="BP635" s="51"/>
      <c r="BQ635" s="51"/>
      <c r="BR635" s="51"/>
      <c r="BS635" s="51"/>
      <c r="BT635" s="51"/>
      <c r="BU635" s="51"/>
      <c r="BV635" s="51"/>
      <c r="BW635" s="51"/>
      <c r="BX635" s="51"/>
      <c r="BY635" s="51"/>
      <c r="BZ635" s="51"/>
      <c r="CA635" s="51"/>
      <c r="CB635" s="51"/>
      <c r="CC635" s="51"/>
      <c r="CD635" s="51"/>
      <c r="CE635" s="51"/>
      <c r="CF635" s="51"/>
      <c r="CG635" s="51"/>
      <c r="CH635" s="51"/>
      <c r="CI635" s="51"/>
      <c r="CJ635" s="51"/>
      <c r="CK635" s="51"/>
      <c r="CL635" s="51"/>
      <c r="CM635" s="51"/>
      <c r="CN635" s="51"/>
      <c r="CO635" s="51"/>
      <c r="CP635" s="51"/>
      <c r="CQ635" s="51"/>
      <c r="CR635" s="51"/>
      <c r="CS635" s="51"/>
      <c r="CT635" s="51"/>
      <c r="CU635" s="51"/>
      <c r="CV635" s="51"/>
      <c r="CW635" s="51"/>
      <c r="CX635" s="51"/>
      <c r="CY635" s="51"/>
      <c r="CZ635" s="51"/>
      <c r="DA635" s="51"/>
      <c r="DB635" s="51"/>
      <c r="DC635" s="51"/>
      <c r="DD635" s="51"/>
      <c r="DE635" s="51"/>
      <c r="DF635" s="51"/>
      <c r="DG635" s="51"/>
    </row>
    <row r="636">
      <c r="A636" s="51"/>
      <c r="B636" s="51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51"/>
      <c r="BH636" s="51"/>
      <c r="BI636" s="51"/>
      <c r="BJ636" s="51"/>
      <c r="BK636" s="51"/>
      <c r="BL636" s="51"/>
      <c r="BM636" s="51"/>
      <c r="BN636" s="51"/>
      <c r="BO636" s="51"/>
      <c r="BP636" s="51"/>
      <c r="BQ636" s="51"/>
      <c r="BR636" s="51"/>
      <c r="BS636" s="51"/>
      <c r="BT636" s="51"/>
      <c r="BU636" s="51"/>
      <c r="BV636" s="51"/>
      <c r="BW636" s="51"/>
      <c r="BX636" s="51"/>
      <c r="BY636" s="51"/>
      <c r="BZ636" s="51"/>
      <c r="CA636" s="51"/>
      <c r="CB636" s="51"/>
      <c r="CC636" s="51"/>
      <c r="CD636" s="51"/>
      <c r="CE636" s="51"/>
      <c r="CF636" s="51"/>
      <c r="CG636" s="51"/>
      <c r="CH636" s="51"/>
      <c r="CI636" s="51"/>
      <c r="CJ636" s="51"/>
      <c r="CK636" s="51"/>
      <c r="CL636" s="51"/>
      <c r="CM636" s="51"/>
      <c r="CN636" s="51"/>
      <c r="CO636" s="51"/>
      <c r="CP636" s="51"/>
      <c r="CQ636" s="51"/>
      <c r="CR636" s="51"/>
      <c r="CS636" s="51"/>
      <c r="CT636" s="51"/>
      <c r="CU636" s="51"/>
      <c r="CV636" s="51"/>
      <c r="CW636" s="51"/>
      <c r="CX636" s="51"/>
      <c r="CY636" s="51"/>
      <c r="CZ636" s="51"/>
      <c r="DA636" s="51"/>
      <c r="DB636" s="51"/>
      <c r="DC636" s="51"/>
      <c r="DD636" s="51"/>
      <c r="DE636" s="51"/>
      <c r="DF636" s="51"/>
      <c r="DG636" s="51"/>
    </row>
    <row r="637">
      <c r="A637" s="51"/>
      <c r="B637" s="51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51"/>
      <c r="BH637" s="51"/>
      <c r="BI637" s="51"/>
      <c r="BJ637" s="51"/>
      <c r="BK637" s="51"/>
      <c r="BL637" s="51"/>
      <c r="BM637" s="51"/>
      <c r="BN637" s="51"/>
      <c r="BO637" s="51"/>
      <c r="BP637" s="51"/>
      <c r="BQ637" s="51"/>
      <c r="BR637" s="51"/>
      <c r="BS637" s="51"/>
      <c r="BT637" s="51"/>
      <c r="BU637" s="51"/>
      <c r="BV637" s="51"/>
      <c r="BW637" s="51"/>
      <c r="BX637" s="51"/>
      <c r="BY637" s="51"/>
      <c r="BZ637" s="51"/>
      <c r="CA637" s="51"/>
      <c r="CB637" s="51"/>
      <c r="CC637" s="51"/>
      <c r="CD637" s="51"/>
      <c r="CE637" s="51"/>
      <c r="CF637" s="51"/>
      <c r="CG637" s="51"/>
      <c r="CH637" s="51"/>
      <c r="CI637" s="51"/>
      <c r="CJ637" s="51"/>
      <c r="CK637" s="51"/>
      <c r="CL637" s="51"/>
      <c r="CM637" s="51"/>
      <c r="CN637" s="51"/>
      <c r="CO637" s="51"/>
      <c r="CP637" s="51"/>
      <c r="CQ637" s="51"/>
      <c r="CR637" s="51"/>
      <c r="CS637" s="51"/>
      <c r="CT637" s="51"/>
      <c r="CU637" s="51"/>
      <c r="CV637" s="51"/>
      <c r="CW637" s="51"/>
      <c r="CX637" s="51"/>
      <c r="CY637" s="51"/>
      <c r="CZ637" s="51"/>
      <c r="DA637" s="51"/>
      <c r="DB637" s="51"/>
      <c r="DC637" s="51"/>
      <c r="DD637" s="51"/>
      <c r="DE637" s="51"/>
      <c r="DF637" s="51"/>
      <c r="DG637" s="51"/>
    </row>
    <row r="638">
      <c r="A638" s="51"/>
      <c r="B638" s="51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51"/>
      <c r="BH638" s="51"/>
      <c r="BI638" s="51"/>
      <c r="BJ638" s="51"/>
      <c r="BK638" s="51"/>
      <c r="BL638" s="51"/>
      <c r="BM638" s="51"/>
      <c r="BN638" s="51"/>
      <c r="BO638" s="51"/>
      <c r="BP638" s="51"/>
      <c r="BQ638" s="51"/>
      <c r="BR638" s="51"/>
      <c r="BS638" s="51"/>
      <c r="BT638" s="51"/>
      <c r="BU638" s="51"/>
      <c r="BV638" s="51"/>
      <c r="BW638" s="51"/>
      <c r="BX638" s="51"/>
      <c r="BY638" s="51"/>
      <c r="BZ638" s="51"/>
      <c r="CA638" s="51"/>
      <c r="CB638" s="51"/>
      <c r="CC638" s="51"/>
      <c r="CD638" s="51"/>
      <c r="CE638" s="51"/>
      <c r="CF638" s="51"/>
      <c r="CG638" s="51"/>
      <c r="CH638" s="51"/>
      <c r="CI638" s="51"/>
      <c r="CJ638" s="51"/>
      <c r="CK638" s="51"/>
      <c r="CL638" s="51"/>
      <c r="CM638" s="51"/>
      <c r="CN638" s="51"/>
      <c r="CO638" s="51"/>
      <c r="CP638" s="51"/>
      <c r="CQ638" s="51"/>
      <c r="CR638" s="51"/>
      <c r="CS638" s="51"/>
      <c r="CT638" s="51"/>
      <c r="CU638" s="51"/>
      <c r="CV638" s="51"/>
      <c r="CW638" s="51"/>
      <c r="CX638" s="51"/>
      <c r="CY638" s="51"/>
      <c r="CZ638" s="51"/>
      <c r="DA638" s="51"/>
      <c r="DB638" s="51"/>
      <c r="DC638" s="51"/>
      <c r="DD638" s="51"/>
      <c r="DE638" s="51"/>
      <c r="DF638" s="51"/>
      <c r="DG638" s="51"/>
    </row>
    <row r="639">
      <c r="A639" s="51"/>
      <c r="B639" s="51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51"/>
      <c r="BH639" s="51"/>
      <c r="BI639" s="51"/>
      <c r="BJ639" s="51"/>
      <c r="BK639" s="51"/>
      <c r="BL639" s="51"/>
      <c r="BM639" s="51"/>
      <c r="BN639" s="51"/>
      <c r="BO639" s="51"/>
      <c r="BP639" s="51"/>
      <c r="BQ639" s="51"/>
      <c r="BR639" s="51"/>
      <c r="BS639" s="51"/>
      <c r="BT639" s="51"/>
      <c r="BU639" s="51"/>
      <c r="BV639" s="51"/>
      <c r="BW639" s="51"/>
      <c r="BX639" s="51"/>
      <c r="BY639" s="51"/>
      <c r="BZ639" s="51"/>
      <c r="CA639" s="51"/>
      <c r="CB639" s="51"/>
      <c r="CC639" s="51"/>
      <c r="CD639" s="51"/>
      <c r="CE639" s="51"/>
      <c r="CF639" s="51"/>
      <c r="CG639" s="51"/>
      <c r="CH639" s="51"/>
      <c r="CI639" s="51"/>
      <c r="CJ639" s="51"/>
      <c r="CK639" s="51"/>
      <c r="CL639" s="51"/>
      <c r="CM639" s="51"/>
      <c r="CN639" s="51"/>
      <c r="CO639" s="51"/>
      <c r="CP639" s="51"/>
      <c r="CQ639" s="51"/>
      <c r="CR639" s="51"/>
      <c r="CS639" s="51"/>
      <c r="CT639" s="51"/>
      <c r="CU639" s="51"/>
      <c r="CV639" s="51"/>
      <c r="CW639" s="51"/>
      <c r="CX639" s="51"/>
      <c r="CY639" s="51"/>
      <c r="CZ639" s="51"/>
      <c r="DA639" s="51"/>
      <c r="DB639" s="51"/>
      <c r="DC639" s="51"/>
      <c r="DD639" s="51"/>
      <c r="DE639" s="51"/>
      <c r="DF639" s="51"/>
      <c r="DG639" s="51"/>
    </row>
    <row r="640">
      <c r="A640" s="51"/>
      <c r="B640" s="51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51"/>
      <c r="BH640" s="51"/>
      <c r="BI640" s="51"/>
      <c r="BJ640" s="51"/>
      <c r="BK640" s="51"/>
      <c r="BL640" s="51"/>
      <c r="BM640" s="51"/>
      <c r="BN640" s="51"/>
      <c r="BO640" s="51"/>
      <c r="BP640" s="51"/>
      <c r="BQ640" s="51"/>
      <c r="BR640" s="51"/>
      <c r="BS640" s="51"/>
      <c r="BT640" s="51"/>
      <c r="BU640" s="51"/>
      <c r="BV640" s="51"/>
      <c r="BW640" s="51"/>
      <c r="BX640" s="51"/>
      <c r="BY640" s="51"/>
      <c r="BZ640" s="51"/>
      <c r="CA640" s="51"/>
      <c r="CB640" s="51"/>
      <c r="CC640" s="51"/>
      <c r="CD640" s="51"/>
      <c r="CE640" s="51"/>
      <c r="CF640" s="51"/>
      <c r="CG640" s="51"/>
      <c r="CH640" s="51"/>
      <c r="CI640" s="51"/>
      <c r="CJ640" s="51"/>
      <c r="CK640" s="51"/>
      <c r="CL640" s="51"/>
      <c r="CM640" s="51"/>
      <c r="CN640" s="51"/>
      <c r="CO640" s="51"/>
      <c r="CP640" s="51"/>
      <c r="CQ640" s="51"/>
      <c r="CR640" s="51"/>
      <c r="CS640" s="51"/>
      <c r="CT640" s="51"/>
      <c r="CU640" s="51"/>
      <c r="CV640" s="51"/>
      <c r="CW640" s="51"/>
      <c r="CX640" s="51"/>
      <c r="CY640" s="51"/>
      <c r="CZ640" s="51"/>
      <c r="DA640" s="51"/>
      <c r="DB640" s="51"/>
      <c r="DC640" s="51"/>
      <c r="DD640" s="51"/>
      <c r="DE640" s="51"/>
      <c r="DF640" s="51"/>
      <c r="DG640" s="51"/>
    </row>
    <row r="641">
      <c r="A641" s="51"/>
      <c r="B641" s="51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51"/>
      <c r="BH641" s="51"/>
      <c r="BI641" s="51"/>
      <c r="BJ641" s="51"/>
      <c r="BK641" s="51"/>
      <c r="BL641" s="51"/>
      <c r="BM641" s="51"/>
      <c r="BN641" s="51"/>
      <c r="BO641" s="51"/>
      <c r="BP641" s="51"/>
      <c r="BQ641" s="51"/>
      <c r="BR641" s="51"/>
      <c r="BS641" s="51"/>
      <c r="BT641" s="51"/>
      <c r="BU641" s="51"/>
      <c r="BV641" s="51"/>
      <c r="BW641" s="51"/>
      <c r="BX641" s="51"/>
      <c r="BY641" s="51"/>
      <c r="BZ641" s="51"/>
      <c r="CA641" s="51"/>
      <c r="CB641" s="51"/>
      <c r="CC641" s="51"/>
      <c r="CD641" s="51"/>
      <c r="CE641" s="51"/>
      <c r="CF641" s="51"/>
      <c r="CG641" s="51"/>
      <c r="CH641" s="51"/>
      <c r="CI641" s="51"/>
      <c r="CJ641" s="51"/>
      <c r="CK641" s="51"/>
      <c r="CL641" s="51"/>
      <c r="CM641" s="51"/>
      <c r="CN641" s="51"/>
      <c r="CO641" s="51"/>
      <c r="CP641" s="51"/>
      <c r="CQ641" s="51"/>
      <c r="CR641" s="51"/>
      <c r="CS641" s="51"/>
      <c r="CT641" s="51"/>
      <c r="CU641" s="51"/>
      <c r="CV641" s="51"/>
      <c r="CW641" s="51"/>
      <c r="CX641" s="51"/>
      <c r="CY641" s="51"/>
      <c r="CZ641" s="51"/>
      <c r="DA641" s="51"/>
      <c r="DB641" s="51"/>
      <c r="DC641" s="51"/>
      <c r="DD641" s="51"/>
      <c r="DE641" s="51"/>
      <c r="DF641" s="51"/>
      <c r="DG641" s="51"/>
    </row>
    <row r="642">
      <c r="A642" s="51"/>
      <c r="B642" s="51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51"/>
      <c r="BH642" s="51"/>
      <c r="BI642" s="51"/>
      <c r="BJ642" s="51"/>
      <c r="BK642" s="51"/>
      <c r="BL642" s="51"/>
      <c r="BM642" s="51"/>
      <c r="BN642" s="51"/>
      <c r="BO642" s="51"/>
      <c r="BP642" s="51"/>
      <c r="BQ642" s="51"/>
      <c r="BR642" s="51"/>
      <c r="BS642" s="51"/>
      <c r="BT642" s="51"/>
      <c r="BU642" s="51"/>
      <c r="BV642" s="51"/>
      <c r="BW642" s="51"/>
      <c r="BX642" s="51"/>
      <c r="BY642" s="51"/>
      <c r="BZ642" s="51"/>
      <c r="CA642" s="51"/>
      <c r="CB642" s="51"/>
      <c r="CC642" s="51"/>
      <c r="CD642" s="51"/>
      <c r="CE642" s="51"/>
      <c r="CF642" s="51"/>
      <c r="CG642" s="51"/>
      <c r="CH642" s="51"/>
      <c r="CI642" s="51"/>
      <c r="CJ642" s="51"/>
      <c r="CK642" s="51"/>
      <c r="CL642" s="51"/>
      <c r="CM642" s="51"/>
      <c r="CN642" s="51"/>
      <c r="CO642" s="51"/>
      <c r="CP642" s="51"/>
      <c r="CQ642" s="51"/>
      <c r="CR642" s="51"/>
      <c r="CS642" s="51"/>
      <c r="CT642" s="51"/>
      <c r="CU642" s="51"/>
      <c r="CV642" s="51"/>
      <c r="CW642" s="51"/>
      <c r="CX642" s="51"/>
      <c r="CY642" s="51"/>
      <c r="CZ642" s="51"/>
      <c r="DA642" s="51"/>
      <c r="DB642" s="51"/>
      <c r="DC642" s="51"/>
      <c r="DD642" s="51"/>
      <c r="DE642" s="51"/>
      <c r="DF642" s="51"/>
      <c r="DG642" s="51"/>
    </row>
    <row r="643">
      <c r="A643" s="51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51"/>
      <c r="BH643" s="51"/>
      <c r="BI643" s="51"/>
      <c r="BJ643" s="51"/>
      <c r="BK643" s="51"/>
      <c r="BL643" s="51"/>
      <c r="BM643" s="51"/>
      <c r="BN643" s="51"/>
      <c r="BO643" s="51"/>
      <c r="BP643" s="51"/>
      <c r="BQ643" s="51"/>
      <c r="BR643" s="51"/>
      <c r="BS643" s="51"/>
      <c r="BT643" s="51"/>
      <c r="BU643" s="51"/>
      <c r="BV643" s="51"/>
      <c r="BW643" s="51"/>
      <c r="BX643" s="51"/>
      <c r="BY643" s="51"/>
      <c r="BZ643" s="51"/>
      <c r="CA643" s="51"/>
      <c r="CB643" s="51"/>
      <c r="CC643" s="51"/>
      <c r="CD643" s="51"/>
      <c r="CE643" s="51"/>
      <c r="CF643" s="51"/>
      <c r="CG643" s="51"/>
      <c r="CH643" s="51"/>
      <c r="CI643" s="51"/>
      <c r="CJ643" s="51"/>
      <c r="CK643" s="51"/>
      <c r="CL643" s="51"/>
      <c r="CM643" s="51"/>
      <c r="CN643" s="51"/>
      <c r="CO643" s="51"/>
      <c r="CP643" s="51"/>
      <c r="CQ643" s="51"/>
      <c r="CR643" s="51"/>
      <c r="CS643" s="51"/>
      <c r="CT643" s="51"/>
      <c r="CU643" s="51"/>
      <c r="CV643" s="51"/>
      <c r="CW643" s="51"/>
      <c r="CX643" s="51"/>
      <c r="CY643" s="51"/>
      <c r="CZ643" s="51"/>
      <c r="DA643" s="51"/>
      <c r="DB643" s="51"/>
      <c r="DC643" s="51"/>
      <c r="DD643" s="51"/>
      <c r="DE643" s="51"/>
      <c r="DF643" s="51"/>
      <c r="DG643" s="51"/>
    </row>
    <row r="644">
      <c r="A644" s="51"/>
      <c r="B644" s="51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51"/>
      <c r="BH644" s="51"/>
      <c r="BI644" s="51"/>
      <c r="BJ644" s="51"/>
      <c r="BK644" s="51"/>
      <c r="BL644" s="51"/>
      <c r="BM644" s="51"/>
      <c r="BN644" s="51"/>
      <c r="BO644" s="51"/>
      <c r="BP644" s="51"/>
      <c r="BQ644" s="51"/>
      <c r="BR644" s="51"/>
      <c r="BS644" s="51"/>
      <c r="BT644" s="51"/>
      <c r="BU644" s="51"/>
      <c r="BV644" s="51"/>
      <c r="BW644" s="51"/>
      <c r="BX644" s="51"/>
      <c r="BY644" s="51"/>
      <c r="BZ644" s="51"/>
      <c r="CA644" s="51"/>
      <c r="CB644" s="51"/>
      <c r="CC644" s="51"/>
      <c r="CD644" s="51"/>
      <c r="CE644" s="51"/>
      <c r="CF644" s="51"/>
      <c r="CG644" s="51"/>
      <c r="CH644" s="51"/>
      <c r="CI644" s="51"/>
      <c r="CJ644" s="51"/>
      <c r="CK644" s="51"/>
      <c r="CL644" s="51"/>
      <c r="CM644" s="51"/>
      <c r="CN644" s="51"/>
      <c r="CO644" s="51"/>
      <c r="CP644" s="51"/>
      <c r="CQ644" s="51"/>
      <c r="CR644" s="51"/>
      <c r="CS644" s="51"/>
      <c r="CT644" s="51"/>
      <c r="CU644" s="51"/>
      <c r="CV644" s="51"/>
      <c r="CW644" s="51"/>
      <c r="CX644" s="51"/>
      <c r="CY644" s="51"/>
      <c r="CZ644" s="51"/>
      <c r="DA644" s="51"/>
      <c r="DB644" s="51"/>
      <c r="DC644" s="51"/>
      <c r="DD644" s="51"/>
      <c r="DE644" s="51"/>
      <c r="DF644" s="51"/>
      <c r="DG644" s="51"/>
    </row>
    <row r="645">
      <c r="A645" s="51"/>
      <c r="B645" s="51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51"/>
      <c r="BH645" s="51"/>
      <c r="BI645" s="51"/>
      <c r="BJ645" s="51"/>
      <c r="BK645" s="51"/>
      <c r="BL645" s="51"/>
      <c r="BM645" s="51"/>
      <c r="BN645" s="51"/>
      <c r="BO645" s="51"/>
      <c r="BP645" s="51"/>
      <c r="BQ645" s="51"/>
      <c r="BR645" s="51"/>
      <c r="BS645" s="51"/>
      <c r="BT645" s="51"/>
      <c r="BU645" s="51"/>
      <c r="BV645" s="51"/>
      <c r="BW645" s="51"/>
      <c r="BX645" s="51"/>
      <c r="BY645" s="51"/>
      <c r="BZ645" s="51"/>
      <c r="CA645" s="51"/>
      <c r="CB645" s="51"/>
      <c r="CC645" s="51"/>
      <c r="CD645" s="51"/>
      <c r="CE645" s="51"/>
      <c r="CF645" s="51"/>
      <c r="CG645" s="51"/>
      <c r="CH645" s="51"/>
      <c r="CI645" s="51"/>
      <c r="CJ645" s="51"/>
      <c r="CK645" s="51"/>
      <c r="CL645" s="51"/>
      <c r="CM645" s="51"/>
      <c r="CN645" s="51"/>
      <c r="CO645" s="51"/>
      <c r="CP645" s="51"/>
      <c r="CQ645" s="51"/>
      <c r="CR645" s="51"/>
      <c r="CS645" s="51"/>
      <c r="CT645" s="51"/>
      <c r="CU645" s="51"/>
      <c r="CV645" s="51"/>
      <c r="CW645" s="51"/>
      <c r="CX645" s="51"/>
      <c r="CY645" s="51"/>
      <c r="CZ645" s="51"/>
      <c r="DA645" s="51"/>
      <c r="DB645" s="51"/>
      <c r="DC645" s="51"/>
      <c r="DD645" s="51"/>
      <c r="DE645" s="51"/>
      <c r="DF645" s="51"/>
      <c r="DG645" s="51"/>
    </row>
    <row r="646">
      <c r="A646" s="51"/>
      <c r="B646" s="51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51"/>
      <c r="BH646" s="51"/>
      <c r="BI646" s="51"/>
      <c r="BJ646" s="51"/>
      <c r="BK646" s="51"/>
      <c r="BL646" s="51"/>
      <c r="BM646" s="51"/>
      <c r="BN646" s="51"/>
      <c r="BO646" s="51"/>
      <c r="BP646" s="51"/>
      <c r="BQ646" s="51"/>
      <c r="BR646" s="51"/>
      <c r="BS646" s="51"/>
      <c r="BT646" s="51"/>
      <c r="BU646" s="51"/>
      <c r="BV646" s="51"/>
      <c r="BW646" s="51"/>
      <c r="BX646" s="51"/>
      <c r="BY646" s="51"/>
      <c r="BZ646" s="51"/>
      <c r="CA646" s="51"/>
      <c r="CB646" s="51"/>
      <c r="CC646" s="51"/>
      <c r="CD646" s="51"/>
      <c r="CE646" s="51"/>
      <c r="CF646" s="51"/>
      <c r="CG646" s="51"/>
      <c r="CH646" s="51"/>
      <c r="CI646" s="51"/>
      <c r="CJ646" s="51"/>
      <c r="CK646" s="51"/>
      <c r="CL646" s="51"/>
      <c r="CM646" s="51"/>
      <c r="CN646" s="51"/>
      <c r="CO646" s="51"/>
      <c r="CP646" s="51"/>
      <c r="CQ646" s="51"/>
      <c r="CR646" s="51"/>
      <c r="CS646" s="51"/>
      <c r="CT646" s="51"/>
      <c r="CU646" s="51"/>
      <c r="CV646" s="51"/>
      <c r="CW646" s="51"/>
      <c r="CX646" s="51"/>
      <c r="CY646" s="51"/>
      <c r="CZ646" s="51"/>
      <c r="DA646" s="51"/>
      <c r="DB646" s="51"/>
      <c r="DC646" s="51"/>
      <c r="DD646" s="51"/>
      <c r="DE646" s="51"/>
      <c r="DF646" s="51"/>
      <c r="DG646" s="51"/>
    </row>
    <row r="647">
      <c r="A647" s="51"/>
      <c r="B647" s="51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51"/>
      <c r="BH647" s="51"/>
      <c r="BI647" s="51"/>
      <c r="BJ647" s="51"/>
      <c r="BK647" s="51"/>
      <c r="BL647" s="51"/>
      <c r="BM647" s="51"/>
      <c r="BN647" s="51"/>
      <c r="BO647" s="51"/>
      <c r="BP647" s="51"/>
      <c r="BQ647" s="51"/>
      <c r="BR647" s="51"/>
      <c r="BS647" s="51"/>
      <c r="BT647" s="51"/>
      <c r="BU647" s="51"/>
      <c r="BV647" s="51"/>
      <c r="BW647" s="51"/>
      <c r="BX647" s="51"/>
      <c r="BY647" s="51"/>
      <c r="BZ647" s="51"/>
      <c r="CA647" s="51"/>
      <c r="CB647" s="51"/>
      <c r="CC647" s="51"/>
      <c r="CD647" s="51"/>
      <c r="CE647" s="51"/>
      <c r="CF647" s="51"/>
      <c r="CG647" s="51"/>
      <c r="CH647" s="51"/>
      <c r="CI647" s="51"/>
      <c r="CJ647" s="51"/>
      <c r="CK647" s="51"/>
      <c r="CL647" s="51"/>
      <c r="CM647" s="51"/>
      <c r="CN647" s="51"/>
      <c r="CO647" s="51"/>
      <c r="CP647" s="51"/>
      <c r="CQ647" s="51"/>
      <c r="CR647" s="51"/>
      <c r="CS647" s="51"/>
      <c r="CT647" s="51"/>
      <c r="CU647" s="51"/>
      <c r="CV647" s="51"/>
      <c r="CW647" s="51"/>
      <c r="CX647" s="51"/>
      <c r="CY647" s="51"/>
      <c r="CZ647" s="51"/>
      <c r="DA647" s="51"/>
      <c r="DB647" s="51"/>
      <c r="DC647" s="51"/>
      <c r="DD647" s="51"/>
      <c r="DE647" s="51"/>
      <c r="DF647" s="51"/>
      <c r="DG647" s="51"/>
    </row>
    <row r="648">
      <c r="A648" s="51"/>
      <c r="B648" s="51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51"/>
      <c r="BH648" s="51"/>
      <c r="BI648" s="51"/>
      <c r="BJ648" s="51"/>
      <c r="BK648" s="51"/>
      <c r="BL648" s="51"/>
      <c r="BM648" s="51"/>
      <c r="BN648" s="51"/>
      <c r="BO648" s="51"/>
      <c r="BP648" s="51"/>
      <c r="BQ648" s="51"/>
      <c r="BR648" s="51"/>
      <c r="BS648" s="51"/>
      <c r="BT648" s="51"/>
      <c r="BU648" s="51"/>
      <c r="BV648" s="51"/>
      <c r="BW648" s="51"/>
      <c r="BX648" s="51"/>
      <c r="BY648" s="51"/>
      <c r="BZ648" s="51"/>
      <c r="CA648" s="51"/>
      <c r="CB648" s="51"/>
      <c r="CC648" s="51"/>
      <c r="CD648" s="51"/>
      <c r="CE648" s="51"/>
      <c r="CF648" s="51"/>
      <c r="CG648" s="51"/>
      <c r="CH648" s="51"/>
      <c r="CI648" s="51"/>
      <c r="CJ648" s="51"/>
      <c r="CK648" s="51"/>
      <c r="CL648" s="51"/>
      <c r="CM648" s="51"/>
      <c r="CN648" s="51"/>
      <c r="CO648" s="51"/>
      <c r="CP648" s="51"/>
      <c r="CQ648" s="51"/>
      <c r="CR648" s="51"/>
      <c r="CS648" s="51"/>
      <c r="CT648" s="51"/>
      <c r="CU648" s="51"/>
      <c r="CV648" s="51"/>
      <c r="CW648" s="51"/>
      <c r="CX648" s="51"/>
      <c r="CY648" s="51"/>
      <c r="CZ648" s="51"/>
      <c r="DA648" s="51"/>
      <c r="DB648" s="51"/>
      <c r="DC648" s="51"/>
      <c r="DD648" s="51"/>
      <c r="DE648" s="51"/>
      <c r="DF648" s="51"/>
      <c r="DG648" s="51"/>
    </row>
    <row r="649">
      <c r="A649" s="51"/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51"/>
      <c r="BH649" s="51"/>
      <c r="BI649" s="51"/>
      <c r="BJ649" s="51"/>
      <c r="BK649" s="51"/>
      <c r="BL649" s="51"/>
      <c r="BM649" s="51"/>
      <c r="BN649" s="51"/>
      <c r="BO649" s="51"/>
      <c r="BP649" s="51"/>
      <c r="BQ649" s="51"/>
      <c r="BR649" s="51"/>
      <c r="BS649" s="51"/>
      <c r="BT649" s="51"/>
      <c r="BU649" s="51"/>
      <c r="BV649" s="51"/>
      <c r="BW649" s="51"/>
      <c r="BX649" s="51"/>
      <c r="BY649" s="51"/>
      <c r="BZ649" s="51"/>
      <c r="CA649" s="51"/>
      <c r="CB649" s="51"/>
      <c r="CC649" s="51"/>
      <c r="CD649" s="51"/>
      <c r="CE649" s="51"/>
      <c r="CF649" s="51"/>
      <c r="CG649" s="51"/>
      <c r="CH649" s="51"/>
      <c r="CI649" s="51"/>
      <c r="CJ649" s="51"/>
      <c r="CK649" s="51"/>
      <c r="CL649" s="51"/>
      <c r="CM649" s="51"/>
      <c r="CN649" s="51"/>
      <c r="CO649" s="51"/>
      <c r="CP649" s="51"/>
      <c r="CQ649" s="51"/>
      <c r="CR649" s="51"/>
      <c r="CS649" s="51"/>
      <c r="CT649" s="51"/>
      <c r="CU649" s="51"/>
      <c r="CV649" s="51"/>
      <c r="CW649" s="51"/>
      <c r="CX649" s="51"/>
      <c r="CY649" s="51"/>
      <c r="CZ649" s="51"/>
      <c r="DA649" s="51"/>
      <c r="DB649" s="51"/>
      <c r="DC649" s="51"/>
      <c r="DD649" s="51"/>
      <c r="DE649" s="51"/>
      <c r="DF649" s="51"/>
      <c r="DG649" s="51"/>
    </row>
    <row r="650">
      <c r="A650" s="51"/>
      <c r="B650" s="51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51"/>
      <c r="BH650" s="51"/>
      <c r="BI650" s="51"/>
      <c r="BJ650" s="51"/>
      <c r="BK650" s="51"/>
      <c r="BL650" s="51"/>
      <c r="BM650" s="51"/>
      <c r="BN650" s="51"/>
      <c r="BO650" s="51"/>
      <c r="BP650" s="51"/>
      <c r="BQ650" s="51"/>
      <c r="BR650" s="51"/>
      <c r="BS650" s="51"/>
      <c r="BT650" s="51"/>
      <c r="BU650" s="51"/>
      <c r="BV650" s="51"/>
      <c r="BW650" s="51"/>
      <c r="BX650" s="51"/>
      <c r="BY650" s="51"/>
      <c r="BZ650" s="51"/>
      <c r="CA650" s="51"/>
      <c r="CB650" s="51"/>
      <c r="CC650" s="51"/>
      <c r="CD650" s="51"/>
      <c r="CE650" s="51"/>
      <c r="CF650" s="51"/>
      <c r="CG650" s="51"/>
      <c r="CH650" s="51"/>
      <c r="CI650" s="51"/>
      <c r="CJ650" s="51"/>
      <c r="CK650" s="51"/>
      <c r="CL650" s="51"/>
      <c r="CM650" s="51"/>
      <c r="CN650" s="51"/>
      <c r="CO650" s="51"/>
      <c r="CP650" s="51"/>
      <c r="CQ650" s="51"/>
      <c r="CR650" s="51"/>
      <c r="CS650" s="51"/>
      <c r="CT650" s="51"/>
      <c r="CU650" s="51"/>
      <c r="CV650" s="51"/>
      <c r="CW650" s="51"/>
      <c r="CX650" s="51"/>
      <c r="CY650" s="51"/>
      <c r="CZ650" s="51"/>
      <c r="DA650" s="51"/>
      <c r="DB650" s="51"/>
      <c r="DC650" s="51"/>
      <c r="DD650" s="51"/>
      <c r="DE650" s="51"/>
      <c r="DF650" s="51"/>
      <c r="DG650" s="51"/>
    </row>
    <row r="651">
      <c r="A651" s="51"/>
      <c r="B651" s="51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51"/>
      <c r="BH651" s="51"/>
      <c r="BI651" s="51"/>
      <c r="BJ651" s="51"/>
      <c r="BK651" s="51"/>
      <c r="BL651" s="51"/>
      <c r="BM651" s="51"/>
      <c r="BN651" s="51"/>
      <c r="BO651" s="51"/>
      <c r="BP651" s="51"/>
      <c r="BQ651" s="51"/>
      <c r="BR651" s="51"/>
      <c r="BS651" s="51"/>
      <c r="BT651" s="51"/>
      <c r="BU651" s="51"/>
      <c r="BV651" s="51"/>
      <c r="BW651" s="51"/>
      <c r="BX651" s="51"/>
      <c r="BY651" s="51"/>
      <c r="BZ651" s="51"/>
      <c r="CA651" s="51"/>
      <c r="CB651" s="51"/>
      <c r="CC651" s="51"/>
      <c r="CD651" s="51"/>
      <c r="CE651" s="51"/>
      <c r="CF651" s="51"/>
      <c r="CG651" s="51"/>
      <c r="CH651" s="51"/>
      <c r="CI651" s="51"/>
      <c r="CJ651" s="51"/>
      <c r="CK651" s="51"/>
      <c r="CL651" s="51"/>
      <c r="CM651" s="51"/>
      <c r="CN651" s="51"/>
      <c r="CO651" s="51"/>
      <c r="CP651" s="51"/>
      <c r="CQ651" s="51"/>
      <c r="CR651" s="51"/>
      <c r="CS651" s="51"/>
      <c r="CT651" s="51"/>
      <c r="CU651" s="51"/>
      <c r="CV651" s="51"/>
      <c r="CW651" s="51"/>
      <c r="CX651" s="51"/>
      <c r="CY651" s="51"/>
      <c r="CZ651" s="51"/>
      <c r="DA651" s="51"/>
      <c r="DB651" s="51"/>
      <c r="DC651" s="51"/>
      <c r="DD651" s="51"/>
      <c r="DE651" s="51"/>
      <c r="DF651" s="51"/>
      <c r="DG651" s="51"/>
    </row>
    <row r="652">
      <c r="A652" s="51"/>
      <c r="B652" s="51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51"/>
      <c r="BH652" s="51"/>
      <c r="BI652" s="51"/>
      <c r="BJ652" s="51"/>
      <c r="BK652" s="51"/>
      <c r="BL652" s="51"/>
      <c r="BM652" s="51"/>
      <c r="BN652" s="51"/>
      <c r="BO652" s="51"/>
      <c r="BP652" s="51"/>
      <c r="BQ652" s="51"/>
      <c r="BR652" s="51"/>
      <c r="BS652" s="51"/>
      <c r="BT652" s="51"/>
      <c r="BU652" s="51"/>
      <c r="BV652" s="51"/>
      <c r="BW652" s="51"/>
      <c r="BX652" s="51"/>
      <c r="BY652" s="51"/>
      <c r="BZ652" s="51"/>
      <c r="CA652" s="51"/>
      <c r="CB652" s="51"/>
      <c r="CC652" s="51"/>
      <c r="CD652" s="51"/>
      <c r="CE652" s="51"/>
      <c r="CF652" s="51"/>
      <c r="CG652" s="51"/>
      <c r="CH652" s="51"/>
      <c r="CI652" s="51"/>
      <c r="CJ652" s="51"/>
      <c r="CK652" s="51"/>
      <c r="CL652" s="51"/>
      <c r="CM652" s="51"/>
      <c r="CN652" s="51"/>
      <c r="CO652" s="51"/>
      <c r="CP652" s="51"/>
      <c r="CQ652" s="51"/>
      <c r="CR652" s="51"/>
      <c r="CS652" s="51"/>
      <c r="CT652" s="51"/>
      <c r="CU652" s="51"/>
      <c r="CV652" s="51"/>
      <c r="CW652" s="51"/>
      <c r="CX652" s="51"/>
      <c r="CY652" s="51"/>
      <c r="CZ652" s="51"/>
      <c r="DA652" s="51"/>
      <c r="DB652" s="51"/>
      <c r="DC652" s="51"/>
      <c r="DD652" s="51"/>
      <c r="DE652" s="51"/>
      <c r="DF652" s="51"/>
      <c r="DG652" s="51"/>
    </row>
    <row r="653">
      <c r="A653" s="51"/>
      <c r="B653" s="51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1"/>
      <c r="BH653" s="51"/>
      <c r="BI653" s="51"/>
      <c r="BJ653" s="51"/>
      <c r="BK653" s="51"/>
      <c r="BL653" s="51"/>
      <c r="BM653" s="51"/>
      <c r="BN653" s="51"/>
      <c r="BO653" s="51"/>
      <c r="BP653" s="51"/>
      <c r="BQ653" s="51"/>
      <c r="BR653" s="51"/>
      <c r="BS653" s="51"/>
      <c r="BT653" s="51"/>
      <c r="BU653" s="51"/>
      <c r="BV653" s="51"/>
      <c r="BW653" s="51"/>
      <c r="BX653" s="51"/>
      <c r="BY653" s="51"/>
      <c r="BZ653" s="51"/>
      <c r="CA653" s="51"/>
      <c r="CB653" s="51"/>
      <c r="CC653" s="51"/>
      <c r="CD653" s="51"/>
      <c r="CE653" s="51"/>
      <c r="CF653" s="51"/>
      <c r="CG653" s="51"/>
      <c r="CH653" s="51"/>
      <c r="CI653" s="51"/>
      <c r="CJ653" s="51"/>
      <c r="CK653" s="51"/>
      <c r="CL653" s="51"/>
      <c r="CM653" s="51"/>
      <c r="CN653" s="51"/>
      <c r="CO653" s="51"/>
      <c r="CP653" s="51"/>
      <c r="CQ653" s="51"/>
      <c r="CR653" s="51"/>
      <c r="CS653" s="51"/>
      <c r="CT653" s="51"/>
      <c r="CU653" s="51"/>
      <c r="CV653" s="51"/>
      <c r="CW653" s="51"/>
      <c r="CX653" s="51"/>
      <c r="CY653" s="51"/>
      <c r="CZ653" s="51"/>
      <c r="DA653" s="51"/>
      <c r="DB653" s="51"/>
      <c r="DC653" s="51"/>
      <c r="DD653" s="51"/>
      <c r="DE653" s="51"/>
      <c r="DF653" s="51"/>
      <c r="DG653" s="51"/>
    </row>
    <row r="654">
      <c r="A654" s="51"/>
      <c r="B654" s="51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51"/>
      <c r="BH654" s="51"/>
      <c r="BI654" s="51"/>
      <c r="BJ654" s="51"/>
      <c r="BK654" s="51"/>
      <c r="BL654" s="51"/>
      <c r="BM654" s="51"/>
      <c r="BN654" s="51"/>
      <c r="BO654" s="51"/>
      <c r="BP654" s="51"/>
      <c r="BQ654" s="51"/>
      <c r="BR654" s="51"/>
      <c r="BS654" s="51"/>
      <c r="BT654" s="51"/>
      <c r="BU654" s="51"/>
      <c r="BV654" s="51"/>
      <c r="BW654" s="51"/>
      <c r="BX654" s="51"/>
      <c r="BY654" s="51"/>
      <c r="BZ654" s="51"/>
      <c r="CA654" s="51"/>
      <c r="CB654" s="51"/>
      <c r="CC654" s="51"/>
      <c r="CD654" s="51"/>
      <c r="CE654" s="51"/>
      <c r="CF654" s="51"/>
      <c r="CG654" s="51"/>
      <c r="CH654" s="51"/>
      <c r="CI654" s="51"/>
      <c r="CJ654" s="51"/>
      <c r="CK654" s="51"/>
      <c r="CL654" s="51"/>
      <c r="CM654" s="51"/>
      <c r="CN654" s="51"/>
      <c r="CO654" s="51"/>
      <c r="CP654" s="51"/>
      <c r="CQ654" s="51"/>
      <c r="CR654" s="51"/>
      <c r="CS654" s="51"/>
      <c r="CT654" s="51"/>
      <c r="CU654" s="51"/>
      <c r="CV654" s="51"/>
      <c r="CW654" s="51"/>
      <c r="CX654" s="51"/>
      <c r="CY654" s="51"/>
      <c r="CZ654" s="51"/>
      <c r="DA654" s="51"/>
      <c r="DB654" s="51"/>
      <c r="DC654" s="51"/>
      <c r="DD654" s="51"/>
      <c r="DE654" s="51"/>
      <c r="DF654" s="51"/>
      <c r="DG654" s="51"/>
    </row>
    <row r="655">
      <c r="A655" s="51"/>
      <c r="B655" s="51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51"/>
      <c r="BH655" s="51"/>
      <c r="BI655" s="51"/>
      <c r="BJ655" s="51"/>
      <c r="BK655" s="51"/>
      <c r="BL655" s="51"/>
      <c r="BM655" s="51"/>
      <c r="BN655" s="51"/>
      <c r="BO655" s="51"/>
      <c r="BP655" s="51"/>
      <c r="BQ655" s="51"/>
      <c r="BR655" s="51"/>
      <c r="BS655" s="51"/>
      <c r="BT655" s="51"/>
      <c r="BU655" s="51"/>
      <c r="BV655" s="51"/>
      <c r="BW655" s="51"/>
      <c r="BX655" s="51"/>
      <c r="BY655" s="51"/>
      <c r="BZ655" s="51"/>
      <c r="CA655" s="51"/>
      <c r="CB655" s="51"/>
      <c r="CC655" s="51"/>
      <c r="CD655" s="51"/>
      <c r="CE655" s="51"/>
      <c r="CF655" s="51"/>
      <c r="CG655" s="51"/>
      <c r="CH655" s="51"/>
      <c r="CI655" s="51"/>
      <c r="CJ655" s="51"/>
      <c r="CK655" s="51"/>
      <c r="CL655" s="51"/>
      <c r="CM655" s="51"/>
      <c r="CN655" s="51"/>
      <c r="CO655" s="51"/>
      <c r="CP655" s="51"/>
      <c r="CQ655" s="51"/>
      <c r="CR655" s="51"/>
      <c r="CS655" s="51"/>
      <c r="CT655" s="51"/>
      <c r="CU655" s="51"/>
      <c r="CV655" s="51"/>
      <c r="CW655" s="51"/>
      <c r="CX655" s="51"/>
      <c r="CY655" s="51"/>
      <c r="CZ655" s="51"/>
      <c r="DA655" s="51"/>
      <c r="DB655" s="51"/>
      <c r="DC655" s="51"/>
      <c r="DD655" s="51"/>
      <c r="DE655" s="51"/>
      <c r="DF655" s="51"/>
      <c r="DG655" s="51"/>
    </row>
    <row r="656">
      <c r="A656" s="51"/>
      <c r="B656" s="51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/>
      <c r="BB656" s="51"/>
      <c r="BC656" s="51"/>
      <c r="BD656" s="51"/>
      <c r="BE656" s="51"/>
      <c r="BF656" s="51"/>
      <c r="BG656" s="51"/>
      <c r="BH656" s="51"/>
      <c r="BI656" s="51"/>
      <c r="BJ656" s="51"/>
      <c r="BK656" s="51"/>
      <c r="BL656" s="51"/>
      <c r="BM656" s="51"/>
      <c r="BN656" s="51"/>
      <c r="BO656" s="51"/>
      <c r="BP656" s="51"/>
      <c r="BQ656" s="51"/>
      <c r="BR656" s="51"/>
      <c r="BS656" s="51"/>
      <c r="BT656" s="51"/>
      <c r="BU656" s="51"/>
      <c r="BV656" s="51"/>
      <c r="BW656" s="51"/>
      <c r="BX656" s="51"/>
      <c r="BY656" s="51"/>
      <c r="BZ656" s="51"/>
      <c r="CA656" s="51"/>
      <c r="CB656" s="51"/>
      <c r="CC656" s="51"/>
      <c r="CD656" s="51"/>
      <c r="CE656" s="51"/>
      <c r="CF656" s="51"/>
      <c r="CG656" s="51"/>
      <c r="CH656" s="51"/>
      <c r="CI656" s="51"/>
      <c r="CJ656" s="51"/>
      <c r="CK656" s="51"/>
      <c r="CL656" s="51"/>
      <c r="CM656" s="51"/>
      <c r="CN656" s="51"/>
      <c r="CO656" s="51"/>
      <c r="CP656" s="51"/>
      <c r="CQ656" s="51"/>
      <c r="CR656" s="51"/>
      <c r="CS656" s="51"/>
      <c r="CT656" s="51"/>
      <c r="CU656" s="51"/>
      <c r="CV656" s="51"/>
      <c r="CW656" s="51"/>
      <c r="CX656" s="51"/>
      <c r="CY656" s="51"/>
      <c r="CZ656" s="51"/>
      <c r="DA656" s="51"/>
      <c r="DB656" s="51"/>
      <c r="DC656" s="51"/>
      <c r="DD656" s="51"/>
      <c r="DE656" s="51"/>
      <c r="DF656" s="51"/>
      <c r="DG656" s="51"/>
    </row>
    <row r="657">
      <c r="A657" s="51"/>
      <c r="B657" s="51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51"/>
      <c r="BH657" s="51"/>
      <c r="BI657" s="51"/>
      <c r="BJ657" s="51"/>
      <c r="BK657" s="51"/>
      <c r="BL657" s="51"/>
      <c r="BM657" s="51"/>
      <c r="BN657" s="51"/>
      <c r="BO657" s="51"/>
      <c r="BP657" s="51"/>
      <c r="BQ657" s="51"/>
      <c r="BR657" s="51"/>
      <c r="BS657" s="51"/>
      <c r="BT657" s="51"/>
      <c r="BU657" s="51"/>
      <c r="BV657" s="51"/>
      <c r="BW657" s="51"/>
      <c r="BX657" s="51"/>
      <c r="BY657" s="51"/>
      <c r="BZ657" s="51"/>
      <c r="CA657" s="51"/>
      <c r="CB657" s="51"/>
      <c r="CC657" s="51"/>
      <c r="CD657" s="51"/>
      <c r="CE657" s="51"/>
      <c r="CF657" s="51"/>
      <c r="CG657" s="51"/>
      <c r="CH657" s="51"/>
      <c r="CI657" s="51"/>
      <c r="CJ657" s="51"/>
      <c r="CK657" s="51"/>
      <c r="CL657" s="51"/>
      <c r="CM657" s="51"/>
      <c r="CN657" s="51"/>
      <c r="CO657" s="51"/>
      <c r="CP657" s="51"/>
      <c r="CQ657" s="51"/>
      <c r="CR657" s="51"/>
      <c r="CS657" s="51"/>
      <c r="CT657" s="51"/>
      <c r="CU657" s="51"/>
      <c r="CV657" s="51"/>
      <c r="CW657" s="51"/>
      <c r="CX657" s="51"/>
      <c r="CY657" s="51"/>
      <c r="CZ657" s="51"/>
      <c r="DA657" s="51"/>
      <c r="DB657" s="51"/>
      <c r="DC657" s="51"/>
      <c r="DD657" s="51"/>
      <c r="DE657" s="51"/>
      <c r="DF657" s="51"/>
      <c r="DG657" s="51"/>
    </row>
    <row r="658">
      <c r="A658" s="51"/>
      <c r="B658" s="51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51"/>
      <c r="BH658" s="51"/>
      <c r="BI658" s="51"/>
      <c r="BJ658" s="51"/>
      <c r="BK658" s="51"/>
      <c r="BL658" s="51"/>
      <c r="BM658" s="51"/>
      <c r="BN658" s="51"/>
      <c r="BO658" s="51"/>
      <c r="BP658" s="51"/>
      <c r="BQ658" s="51"/>
      <c r="BR658" s="51"/>
      <c r="BS658" s="51"/>
      <c r="BT658" s="51"/>
      <c r="BU658" s="51"/>
      <c r="BV658" s="51"/>
      <c r="BW658" s="51"/>
      <c r="BX658" s="51"/>
      <c r="BY658" s="51"/>
      <c r="BZ658" s="51"/>
      <c r="CA658" s="51"/>
      <c r="CB658" s="51"/>
      <c r="CC658" s="51"/>
      <c r="CD658" s="51"/>
      <c r="CE658" s="51"/>
      <c r="CF658" s="51"/>
      <c r="CG658" s="51"/>
      <c r="CH658" s="51"/>
      <c r="CI658" s="51"/>
      <c r="CJ658" s="51"/>
      <c r="CK658" s="51"/>
      <c r="CL658" s="51"/>
      <c r="CM658" s="51"/>
      <c r="CN658" s="51"/>
      <c r="CO658" s="51"/>
      <c r="CP658" s="51"/>
      <c r="CQ658" s="51"/>
      <c r="CR658" s="51"/>
      <c r="CS658" s="51"/>
      <c r="CT658" s="51"/>
      <c r="CU658" s="51"/>
      <c r="CV658" s="51"/>
      <c r="CW658" s="51"/>
      <c r="CX658" s="51"/>
      <c r="CY658" s="51"/>
      <c r="CZ658" s="51"/>
      <c r="DA658" s="51"/>
      <c r="DB658" s="51"/>
      <c r="DC658" s="51"/>
      <c r="DD658" s="51"/>
      <c r="DE658" s="51"/>
      <c r="DF658" s="51"/>
      <c r="DG658" s="51"/>
    </row>
    <row r="659">
      <c r="A659" s="51"/>
      <c r="B659" s="51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51"/>
      <c r="BH659" s="51"/>
      <c r="BI659" s="51"/>
      <c r="BJ659" s="51"/>
      <c r="BK659" s="51"/>
      <c r="BL659" s="51"/>
      <c r="BM659" s="51"/>
      <c r="BN659" s="51"/>
      <c r="BO659" s="51"/>
      <c r="BP659" s="51"/>
      <c r="BQ659" s="51"/>
      <c r="BR659" s="51"/>
      <c r="BS659" s="51"/>
      <c r="BT659" s="51"/>
      <c r="BU659" s="51"/>
      <c r="BV659" s="51"/>
      <c r="BW659" s="51"/>
      <c r="BX659" s="51"/>
      <c r="BY659" s="51"/>
      <c r="BZ659" s="51"/>
      <c r="CA659" s="51"/>
      <c r="CB659" s="51"/>
      <c r="CC659" s="51"/>
      <c r="CD659" s="51"/>
      <c r="CE659" s="51"/>
      <c r="CF659" s="51"/>
      <c r="CG659" s="51"/>
      <c r="CH659" s="51"/>
      <c r="CI659" s="51"/>
      <c r="CJ659" s="51"/>
      <c r="CK659" s="51"/>
      <c r="CL659" s="51"/>
      <c r="CM659" s="51"/>
      <c r="CN659" s="51"/>
      <c r="CO659" s="51"/>
      <c r="CP659" s="51"/>
      <c r="CQ659" s="51"/>
      <c r="CR659" s="51"/>
      <c r="CS659" s="51"/>
      <c r="CT659" s="51"/>
      <c r="CU659" s="51"/>
      <c r="CV659" s="51"/>
      <c r="CW659" s="51"/>
      <c r="CX659" s="51"/>
      <c r="CY659" s="51"/>
      <c r="CZ659" s="51"/>
      <c r="DA659" s="51"/>
      <c r="DB659" s="51"/>
      <c r="DC659" s="51"/>
      <c r="DD659" s="51"/>
      <c r="DE659" s="51"/>
      <c r="DF659" s="51"/>
      <c r="DG659" s="51"/>
    </row>
    <row r="660">
      <c r="A660" s="51"/>
      <c r="B660" s="51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1"/>
      <c r="BH660" s="51"/>
      <c r="BI660" s="51"/>
      <c r="BJ660" s="51"/>
      <c r="BK660" s="51"/>
      <c r="BL660" s="51"/>
      <c r="BM660" s="51"/>
      <c r="BN660" s="51"/>
      <c r="BO660" s="51"/>
      <c r="BP660" s="51"/>
      <c r="BQ660" s="51"/>
      <c r="BR660" s="51"/>
      <c r="BS660" s="51"/>
      <c r="BT660" s="51"/>
      <c r="BU660" s="51"/>
      <c r="BV660" s="51"/>
      <c r="BW660" s="51"/>
      <c r="BX660" s="51"/>
      <c r="BY660" s="51"/>
      <c r="BZ660" s="51"/>
      <c r="CA660" s="51"/>
      <c r="CB660" s="51"/>
      <c r="CC660" s="51"/>
      <c r="CD660" s="51"/>
      <c r="CE660" s="51"/>
      <c r="CF660" s="51"/>
      <c r="CG660" s="51"/>
      <c r="CH660" s="51"/>
      <c r="CI660" s="51"/>
      <c r="CJ660" s="51"/>
      <c r="CK660" s="51"/>
      <c r="CL660" s="51"/>
      <c r="CM660" s="51"/>
      <c r="CN660" s="51"/>
      <c r="CO660" s="51"/>
      <c r="CP660" s="51"/>
      <c r="CQ660" s="51"/>
      <c r="CR660" s="51"/>
      <c r="CS660" s="51"/>
      <c r="CT660" s="51"/>
      <c r="CU660" s="51"/>
      <c r="CV660" s="51"/>
      <c r="CW660" s="51"/>
      <c r="CX660" s="51"/>
      <c r="CY660" s="51"/>
      <c r="CZ660" s="51"/>
      <c r="DA660" s="51"/>
      <c r="DB660" s="51"/>
      <c r="DC660" s="51"/>
      <c r="DD660" s="51"/>
      <c r="DE660" s="51"/>
      <c r="DF660" s="51"/>
      <c r="DG660" s="51"/>
    </row>
    <row r="661">
      <c r="A661" s="51"/>
      <c r="B661" s="51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51"/>
      <c r="BH661" s="51"/>
      <c r="BI661" s="51"/>
      <c r="BJ661" s="51"/>
      <c r="BK661" s="51"/>
      <c r="BL661" s="51"/>
      <c r="BM661" s="51"/>
      <c r="BN661" s="51"/>
      <c r="BO661" s="51"/>
      <c r="BP661" s="51"/>
      <c r="BQ661" s="51"/>
      <c r="BR661" s="51"/>
      <c r="BS661" s="51"/>
      <c r="BT661" s="51"/>
      <c r="BU661" s="51"/>
      <c r="BV661" s="51"/>
      <c r="BW661" s="51"/>
      <c r="BX661" s="51"/>
      <c r="BY661" s="51"/>
      <c r="BZ661" s="51"/>
      <c r="CA661" s="51"/>
      <c r="CB661" s="51"/>
      <c r="CC661" s="51"/>
      <c r="CD661" s="51"/>
      <c r="CE661" s="51"/>
      <c r="CF661" s="51"/>
      <c r="CG661" s="51"/>
      <c r="CH661" s="51"/>
      <c r="CI661" s="51"/>
      <c r="CJ661" s="51"/>
      <c r="CK661" s="51"/>
      <c r="CL661" s="51"/>
      <c r="CM661" s="51"/>
      <c r="CN661" s="51"/>
      <c r="CO661" s="51"/>
      <c r="CP661" s="51"/>
      <c r="CQ661" s="51"/>
      <c r="CR661" s="51"/>
      <c r="CS661" s="51"/>
      <c r="CT661" s="51"/>
      <c r="CU661" s="51"/>
      <c r="CV661" s="51"/>
      <c r="CW661" s="51"/>
      <c r="CX661" s="51"/>
      <c r="CY661" s="51"/>
      <c r="CZ661" s="51"/>
      <c r="DA661" s="51"/>
      <c r="DB661" s="51"/>
      <c r="DC661" s="51"/>
      <c r="DD661" s="51"/>
      <c r="DE661" s="51"/>
      <c r="DF661" s="51"/>
      <c r="DG661" s="51"/>
    </row>
    <row r="662">
      <c r="A662" s="51"/>
      <c r="B662" s="51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51"/>
      <c r="BH662" s="51"/>
      <c r="BI662" s="51"/>
      <c r="BJ662" s="51"/>
      <c r="BK662" s="51"/>
      <c r="BL662" s="51"/>
      <c r="BM662" s="51"/>
      <c r="BN662" s="51"/>
      <c r="BO662" s="51"/>
      <c r="BP662" s="51"/>
      <c r="BQ662" s="51"/>
      <c r="BR662" s="51"/>
      <c r="BS662" s="51"/>
      <c r="BT662" s="51"/>
      <c r="BU662" s="51"/>
      <c r="BV662" s="51"/>
      <c r="BW662" s="51"/>
      <c r="BX662" s="51"/>
      <c r="BY662" s="51"/>
      <c r="BZ662" s="51"/>
      <c r="CA662" s="51"/>
      <c r="CB662" s="51"/>
      <c r="CC662" s="51"/>
      <c r="CD662" s="51"/>
      <c r="CE662" s="51"/>
      <c r="CF662" s="51"/>
      <c r="CG662" s="51"/>
      <c r="CH662" s="51"/>
      <c r="CI662" s="51"/>
      <c r="CJ662" s="51"/>
      <c r="CK662" s="51"/>
      <c r="CL662" s="51"/>
      <c r="CM662" s="51"/>
      <c r="CN662" s="51"/>
      <c r="CO662" s="51"/>
      <c r="CP662" s="51"/>
      <c r="CQ662" s="51"/>
      <c r="CR662" s="51"/>
      <c r="CS662" s="51"/>
      <c r="CT662" s="51"/>
      <c r="CU662" s="51"/>
      <c r="CV662" s="51"/>
      <c r="CW662" s="51"/>
      <c r="CX662" s="51"/>
      <c r="CY662" s="51"/>
      <c r="CZ662" s="51"/>
      <c r="DA662" s="51"/>
      <c r="DB662" s="51"/>
      <c r="DC662" s="51"/>
      <c r="DD662" s="51"/>
      <c r="DE662" s="51"/>
      <c r="DF662" s="51"/>
      <c r="DG662" s="51"/>
    </row>
    <row r="663">
      <c r="A663" s="51"/>
      <c r="B663" s="51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51"/>
      <c r="BL663" s="51"/>
      <c r="BM663" s="51"/>
      <c r="BN663" s="51"/>
      <c r="BO663" s="51"/>
      <c r="BP663" s="51"/>
      <c r="BQ663" s="51"/>
      <c r="BR663" s="51"/>
      <c r="BS663" s="51"/>
      <c r="BT663" s="51"/>
      <c r="BU663" s="51"/>
      <c r="BV663" s="51"/>
      <c r="BW663" s="51"/>
      <c r="BX663" s="51"/>
      <c r="BY663" s="51"/>
      <c r="BZ663" s="51"/>
      <c r="CA663" s="51"/>
      <c r="CB663" s="51"/>
      <c r="CC663" s="51"/>
      <c r="CD663" s="51"/>
      <c r="CE663" s="51"/>
      <c r="CF663" s="51"/>
      <c r="CG663" s="51"/>
      <c r="CH663" s="51"/>
      <c r="CI663" s="51"/>
      <c r="CJ663" s="51"/>
      <c r="CK663" s="51"/>
      <c r="CL663" s="51"/>
      <c r="CM663" s="51"/>
      <c r="CN663" s="51"/>
      <c r="CO663" s="51"/>
      <c r="CP663" s="51"/>
      <c r="CQ663" s="51"/>
      <c r="CR663" s="51"/>
      <c r="CS663" s="51"/>
      <c r="CT663" s="51"/>
      <c r="CU663" s="51"/>
      <c r="CV663" s="51"/>
      <c r="CW663" s="51"/>
      <c r="CX663" s="51"/>
      <c r="CY663" s="51"/>
      <c r="CZ663" s="51"/>
      <c r="DA663" s="51"/>
      <c r="DB663" s="51"/>
      <c r="DC663" s="51"/>
      <c r="DD663" s="51"/>
      <c r="DE663" s="51"/>
      <c r="DF663" s="51"/>
      <c r="DG663" s="51"/>
    </row>
    <row r="664">
      <c r="A664" s="51"/>
      <c r="B664" s="51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1"/>
      <c r="BH664" s="51"/>
      <c r="BI664" s="51"/>
      <c r="BJ664" s="51"/>
      <c r="BK664" s="51"/>
      <c r="BL664" s="51"/>
      <c r="BM664" s="51"/>
      <c r="BN664" s="51"/>
      <c r="BO664" s="51"/>
      <c r="BP664" s="51"/>
      <c r="BQ664" s="51"/>
      <c r="BR664" s="51"/>
      <c r="BS664" s="51"/>
      <c r="BT664" s="51"/>
      <c r="BU664" s="51"/>
      <c r="BV664" s="51"/>
      <c r="BW664" s="51"/>
      <c r="BX664" s="51"/>
      <c r="BY664" s="51"/>
      <c r="BZ664" s="51"/>
      <c r="CA664" s="51"/>
      <c r="CB664" s="51"/>
      <c r="CC664" s="51"/>
      <c r="CD664" s="51"/>
      <c r="CE664" s="51"/>
      <c r="CF664" s="51"/>
      <c r="CG664" s="51"/>
      <c r="CH664" s="51"/>
      <c r="CI664" s="51"/>
      <c r="CJ664" s="51"/>
      <c r="CK664" s="51"/>
      <c r="CL664" s="51"/>
      <c r="CM664" s="51"/>
      <c r="CN664" s="51"/>
      <c r="CO664" s="51"/>
      <c r="CP664" s="51"/>
      <c r="CQ664" s="51"/>
      <c r="CR664" s="51"/>
      <c r="CS664" s="51"/>
      <c r="CT664" s="51"/>
      <c r="CU664" s="51"/>
      <c r="CV664" s="51"/>
      <c r="CW664" s="51"/>
      <c r="CX664" s="51"/>
      <c r="CY664" s="51"/>
      <c r="CZ664" s="51"/>
      <c r="DA664" s="51"/>
      <c r="DB664" s="51"/>
      <c r="DC664" s="51"/>
      <c r="DD664" s="51"/>
      <c r="DE664" s="51"/>
      <c r="DF664" s="51"/>
      <c r="DG664" s="51"/>
    </row>
    <row r="665">
      <c r="A665" s="51"/>
      <c r="B665" s="51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  <c r="BH665" s="51"/>
      <c r="BI665" s="51"/>
      <c r="BJ665" s="51"/>
      <c r="BK665" s="51"/>
      <c r="BL665" s="51"/>
      <c r="BM665" s="51"/>
      <c r="BN665" s="51"/>
      <c r="BO665" s="51"/>
      <c r="BP665" s="51"/>
      <c r="BQ665" s="51"/>
      <c r="BR665" s="51"/>
      <c r="BS665" s="51"/>
      <c r="BT665" s="51"/>
      <c r="BU665" s="51"/>
      <c r="BV665" s="51"/>
      <c r="BW665" s="51"/>
      <c r="BX665" s="51"/>
      <c r="BY665" s="51"/>
      <c r="BZ665" s="51"/>
      <c r="CA665" s="51"/>
      <c r="CB665" s="51"/>
      <c r="CC665" s="51"/>
      <c r="CD665" s="51"/>
      <c r="CE665" s="51"/>
      <c r="CF665" s="51"/>
      <c r="CG665" s="51"/>
      <c r="CH665" s="51"/>
      <c r="CI665" s="51"/>
      <c r="CJ665" s="51"/>
      <c r="CK665" s="51"/>
      <c r="CL665" s="51"/>
      <c r="CM665" s="51"/>
      <c r="CN665" s="51"/>
      <c r="CO665" s="51"/>
      <c r="CP665" s="51"/>
      <c r="CQ665" s="51"/>
      <c r="CR665" s="51"/>
      <c r="CS665" s="51"/>
      <c r="CT665" s="51"/>
      <c r="CU665" s="51"/>
      <c r="CV665" s="51"/>
      <c r="CW665" s="51"/>
      <c r="CX665" s="51"/>
      <c r="CY665" s="51"/>
      <c r="CZ665" s="51"/>
      <c r="DA665" s="51"/>
      <c r="DB665" s="51"/>
      <c r="DC665" s="51"/>
      <c r="DD665" s="51"/>
      <c r="DE665" s="51"/>
      <c r="DF665" s="51"/>
      <c r="DG665" s="51"/>
    </row>
    <row r="666">
      <c r="A666" s="51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1"/>
      <c r="BH666" s="51"/>
      <c r="BI666" s="51"/>
      <c r="BJ666" s="51"/>
      <c r="BK666" s="51"/>
      <c r="BL666" s="51"/>
      <c r="BM666" s="51"/>
      <c r="BN666" s="51"/>
      <c r="BO666" s="51"/>
      <c r="BP666" s="51"/>
      <c r="BQ666" s="51"/>
      <c r="BR666" s="51"/>
      <c r="BS666" s="51"/>
      <c r="BT666" s="51"/>
      <c r="BU666" s="51"/>
      <c r="BV666" s="51"/>
      <c r="BW666" s="51"/>
      <c r="BX666" s="51"/>
      <c r="BY666" s="51"/>
      <c r="BZ666" s="51"/>
      <c r="CA666" s="51"/>
      <c r="CB666" s="51"/>
      <c r="CC666" s="51"/>
      <c r="CD666" s="51"/>
      <c r="CE666" s="51"/>
      <c r="CF666" s="51"/>
      <c r="CG666" s="51"/>
      <c r="CH666" s="51"/>
      <c r="CI666" s="51"/>
      <c r="CJ666" s="51"/>
      <c r="CK666" s="51"/>
      <c r="CL666" s="51"/>
      <c r="CM666" s="51"/>
      <c r="CN666" s="51"/>
      <c r="CO666" s="51"/>
      <c r="CP666" s="51"/>
      <c r="CQ666" s="51"/>
      <c r="CR666" s="51"/>
      <c r="CS666" s="51"/>
      <c r="CT666" s="51"/>
      <c r="CU666" s="51"/>
      <c r="CV666" s="51"/>
      <c r="CW666" s="51"/>
      <c r="CX666" s="51"/>
      <c r="CY666" s="51"/>
      <c r="CZ666" s="51"/>
      <c r="DA666" s="51"/>
      <c r="DB666" s="51"/>
      <c r="DC666" s="51"/>
      <c r="DD666" s="51"/>
      <c r="DE666" s="51"/>
      <c r="DF666" s="51"/>
      <c r="DG666" s="51"/>
    </row>
    <row r="667">
      <c r="A667" s="51"/>
      <c r="B667" s="51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1"/>
      <c r="BH667" s="51"/>
      <c r="BI667" s="51"/>
      <c r="BJ667" s="51"/>
      <c r="BK667" s="51"/>
      <c r="BL667" s="51"/>
      <c r="BM667" s="51"/>
      <c r="BN667" s="51"/>
      <c r="BO667" s="51"/>
      <c r="BP667" s="51"/>
      <c r="BQ667" s="51"/>
      <c r="BR667" s="51"/>
      <c r="BS667" s="51"/>
      <c r="BT667" s="51"/>
      <c r="BU667" s="51"/>
      <c r="BV667" s="51"/>
      <c r="BW667" s="51"/>
      <c r="BX667" s="51"/>
      <c r="BY667" s="51"/>
      <c r="BZ667" s="51"/>
      <c r="CA667" s="51"/>
      <c r="CB667" s="51"/>
      <c r="CC667" s="51"/>
      <c r="CD667" s="51"/>
      <c r="CE667" s="51"/>
      <c r="CF667" s="51"/>
      <c r="CG667" s="51"/>
      <c r="CH667" s="51"/>
      <c r="CI667" s="51"/>
      <c r="CJ667" s="51"/>
      <c r="CK667" s="51"/>
      <c r="CL667" s="51"/>
      <c r="CM667" s="51"/>
      <c r="CN667" s="51"/>
      <c r="CO667" s="51"/>
      <c r="CP667" s="51"/>
      <c r="CQ667" s="51"/>
      <c r="CR667" s="51"/>
      <c r="CS667" s="51"/>
      <c r="CT667" s="51"/>
      <c r="CU667" s="51"/>
      <c r="CV667" s="51"/>
      <c r="CW667" s="51"/>
      <c r="CX667" s="51"/>
      <c r="CY667" s="51"/>
      <c r="CZ667" s="51"/>
      <c r="DA667" s="51"/>
      <c r="DB667" s="51"/>
      <c r="DC667" s="51"/>
      <c r="DD667" s="51"/>
      <c r="DE667" s="51"/>
      <c r="DF667" s="51"/>
      <c r="DG667" s="51"/>
    </row>
    <row r="668">
      <c r="A668" s="51"/>
      <c r="B668" s="51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1"/>
      <c r="BH668" s="51"/>
      <c r="BI668" s="51"/>
      <c r="BJ668" s="51"/>
      <c r="BK668" s="51"/>
      <c r="BL668" s="51"/>
      <c r="BM668" s="51"/>
      <c r="BN668" s="51"/>
      <c r="BO668" s="51"/>
      <c r="BP668" s="51"/>
      <c r="BQ668" s="51"/>
      <c r="BR668" s="51"/>
      <c r="BS668" s="51"/>
      <c r="BT668" s="51"/>
      <c r="BU668" s="51"/>
      <c r="BV668" s="51"/>
      <c r="BW668" s="51"/>
      <c r="BX668" s="51"/>
      <c r="BY668" s="51"/>
      <c r="BZ668" s="51"/>
      <c r="CA668" s="51"/>
      <c r="CB668" s="51"/>
      <c r="CC668" s="51"/>
      <c r="CD668" s="51"/>
      <c r="CE668" s="51"/>
      <c r="CF668" s="51"/>
      <c r="CG668" s="51"/>
      <c r="CH668" s="51"/>
      <c r="CI668" s="51"/>
      <c r="CJ668" s="51"/>
      <c r="CK668" s="51"/>
      <c r="CL668" s="51"/>
      <c r="CM668" s="51"/>
      <c r="CN668" s="51"/>
      <c r="CO668" s="51"/>
      <c r="CP668" s="51"/>
      <c r="CQ668" s="51"/>
      <c r="CR668" s="51"/>
      <c r="CS668" s="51"/>
      <c r="CT668" s="51"/>
      <c r="CU668" s="51"/>
      <c r="CV668" s="51"/>
      <c r="CW668" s="51"/>
      <c r="CX668" s="51"/>
      <c r="CY668" s="51"/>
      <c r="CZ668" s="51"/>
      <c r="DA668" s="51"/>
      <c r="DB668" s="51"/>
      <c r="DC668" s="51"/>
      <c r="DD668" s="51"/>
      <c r="DE668" s="51"/>
      <c r="DF668" s="51"/>
      <c r="DG668" s="51"/>
    </row>
    <row r="669">
      <c r="A669" s="51"/>
      <c r="B669" s="51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51"/>
      <c r="BL669" s="51"/>
      <c r="BM669" s="51"/>
      <c r="BN669" s="51"/>
      <c r="BO669" s="51"/>
      <c r="BP669" s="51"/>
      <c r="BQ669" s="51"/>
      <c r="BR669" s="51"/>
      <c r="BS669" s="51"/>
      <c r="BT669" s="51"/>
      <c r="BU669" s="51"/>
      <c r="BV669" s="51"/>
      <c r="BW669" s="51"/>
      <c r="BX669" s="51"/>
      <c r="BY669" s="51"/>
      <c r="BZ669" s="51"/>
      <c r="CA669" s="51"/>
      <c r="CB669" s="51"/>
      <c r="CC669" s="51"/>
      <c r="CD669" s="51"/>
      <c r="CE669" s="51"/>
      <c r="CF669" s="51"/>
      <c r="CG669" s="51"/>
      <c r="CH669" s="51"/>
      <c r="CI669" s="51"/>
      <c r="CJ669" s="51"/>
      <c r="CK669" s="51"/>
      <c r="CL669" s="51"/>
      <c r="CM669" s="51"/>
      <c r="CN669" s="51"/>
      <c r="CO669" s="51"/>
      <c r="CP669" s="51"/>
      <c r="CQ669" s="51"/>
      <c r="CR669" s="51"/>
      <c r="CS669" s="51"/>
      <c r="CT669" s="51"/>
      <c r="CU669" s="51"/>
      <c r="CV669" s="51"/>
      <c r="CW669" s="51"/>
      <c r="CX669" s="51"/>
      <c r="CY669" s="51"/>
      <c r="CZ669" s="51"/>
      <c r="DA669" s="51"/>
      <c r="DB669" s="51"/>
      <c r="DC669" s="51"/>
      <c r="DD669" s="51"/>
      <c r="DE669" s="51"/>
      <c r="DF669" s="51"/>
      <c r="DG669" s="51"/>
    </row>
    <row r="670">
      <c r="A670" s="51"/>
      <c r="B670" s="51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  <c r="BR670" s="51"/>
      <c r="BS670" s="51"/>
      <c r="BT670" s="51"/>
      <c r="BU670" s="51"/>
      <c r="BV670" s="51"/>
      <c r="BW670" s="51"/>
      <c r="BX670" s="51"/>
      <c r="BY670" s="51"/>
      <c r="BZ670" s="51"/>
      <c r="CA670" s="51"/>
      <c r="CB670" s="51"/>
      <c r="CC670" s="51"/>
      <c r="CD670" s="51"/>
      <c r="CE670" s="51"/>
      <c r="CF670" s="51"/>
      <c r="CG670" s="51"/>
      <c r="CH670" s="51"/>
      <c r="CI670" s="51"/>
      <c r="CJ670" s="51"/>
      <c r="CK670" s="51"/>
      <c r="CL670" s="51"/>
      <c r="CM670" s="51"/>
      <c r="CN670" s="51"/>
      <c r="CO670" s="51"/>
      <c r="CP670" s="51"/>
      <c r="CQ670" s="51"/>
      <c r="CR670" s="51"/>
      <c r="CS670" s="51"/>
      <c r="CT670" s="51"/>
      <c r="CU670" s="51"/>
      <c r="CV670" s="51"/>
      <c r="CW670" s="51"/>
      <c r="CX670" s="51"/>
      <c r="CY670" s="51"/>
      <c r="CZ670" s="51"/>
      <c r="DA670" s="51"/>
      <c r="DB670" s="51"/>
      <c r="DC670" s="51"/>
      <c r="DD670" s="51"/>
      <c r="DE670" s="51"/>
      <c r="DF670" s="51"/>
      <c r="DG670" s="51"/>
    </row>
    <row r="671">
      <c r="A671" s="51"/>
      <c r="B671" s="51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  <c r="BR671" s="51"/>
      <c r="BS671" s="51"/>
      <c r="BT671" s="51"/>
      <c r="BU671" s="51"/>
      <c r="BV671" s="51"/>
      <c r="BW671" s="51"/>
      <c r="BX671" s="51"/>
      <c r="BY671" s="51"/>
      <c r="BZ671" s="51"/>
      <c r="CA671" s="51"/>
      <c r="CB671" s="51"/>
      <c r="CC671" s="51"/>
      <c r="CD671" s="51"/>
      <c r="CE671" s="51"/>
      <c r="CF671" s="51"/>
      <c r="CG671" s="51"/>
      <c r="CH671" s="51"/>
      <c r="CI671" s="51"/>
      <c r="CJ671" s="51"/>
      <c r="CK671" s="51"/>
      <c r="CL671" s="51"/>
      <c r="CM671" s="51"/>
      <c r="CN671" s="51"/>
      <c r="CO671" s="51"/>
      <c r="CP671" s="51"/>
      <c r="CQ671" s="51"/>
      <c r="CR671" s="51"/>
      <c r="CS671" s="51"/>
      <c r="CT671" s="51"/>
      <c r="CU671" s="51"/>
      <c r="CV671" s="51"/>
      <c r="CW671" s="51"/>
      <c r="CX671" s="51"/>
      <c r="CY671" s="51"/>
      <c r="CZ671" s="51"/>
      <c r="DA671" s="51"/>
      <c r="DB671" s="51"/>
      <c r="DC671" s="51"/>
      <c r="DD671" s="51"/>
      <c r="DE671" s="51"/>
      <c r="DF671" s="51"/>
      <c r="DG671" s="51"/>
    </row>
    <row r="672">
      <c r="A672" s="51"/>
      <c r="B672" s="51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51"/>
      <c r="BL672" s="51"/>
      <c r="BM672" s="51"/>
      <c r="BN672" s="51"/>
      <c r="BO672" s="51"/>
      <c r="BP672" s="51"/>
      <c r="BQ672" s="51"/>
      <c r="BR672" s="51"/>
      <c r="BS672" s="51"/>
      <c r="BT672" s="51"/>
      <c r="BU672" s="51"/>
      <c r="BV672" s="51"/>
      <c r="BW672" s="51"/>
      <c r="BX672" s="51"/>
      <c r="BY672" s="51"/>
      <c r="BZ672" s="51"/>
      <c r="CA672" s="51"/>
      <c r="CB672" s="51"/>
      <c r="CC672" s="51"/>
      <c r="CD672" s="51"/>
      <c r="CE672" s="51"/>
      <c r="CF672" s="51"/>
      <c r="CG672" s="51"/>
      <c r="CH672" s="51"/>
      <c r="CI672" s="51"/>
      <c r="CJ672" s="51"/>
      <c r="CK672" s="51"/>
      <c r="CL672" s="51"/>
      <c r="CM672" s="51"/>
      <c r="CN672" s="51"/>
      <c r="CO672" s="51"/>
      <c r="CP672" s="51"/>
      <c r="CQ672" s="51"/>
      <c r="CR672" s="51"/>
      <c r="CS672" s="51"/>
      <c r="CT672" s="51"/>
      <c r="CU672" s="51"/>
      <c r="CV672" s="51"/>
      <c r="CW672" s="51"/>
      <c r="CX672" s="51"/>
      <c r="CY672" s="51"/>
      <c r="CZ672" s="51"/>
      <c r="DA672" s="51"/>
      <c r="DB672" s="51"/>
      <c r="DC672" s="51"/>
      <c r="DD672" s="51"/>
      <c r="DE672" s="51"/>
      <c r="DF672" s="51"/>
      <c r="DG672" s="51"/>
    </row>
    <row r="673">
      <c r="A673" s="51"/>
      <c r="B673" s="51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  <c r="BR673" s="51"/>
      <c r="BS673" s="51"/>
      <c r="BT673" s="51"/>
      <c r="BU673" s="51"/>
      <c r="BV673" s="51"/>
      <c r="BW673" s="51"/>
      <c r="BX673" s="51"/>
      <c r="BY673" s="51"/>
      <c r="BZ673" s="51"/>
      <c r="CA673" s="51"/>
      <c r="CB673" s="51"/>
      <c r="CC673" s="51"/>
      <c r="CD673" s="51"/>
      <c r="CE673" s="51"/>
      <c r="CF673" s="51"/>
      <c r="CG673" s="51"/>
      <c r="CH673" s="51"/>
      <c r="CI673" s="51"/>
      <c r="CJ673" s="51"/>
      <c r="CK673" s="51"/>
      <c r="CL673" s="51"/>
      <c r="CM673" s="51"/>
      <c r="CN673" s="51"/>
      <c r="CO673" s="51"/>
      <c r="CP673" s="51"/>
      <c r="CQ673" s="51"/>
      <c r="CR673" s="51"/>
      <c r="CS673" s="51"/>
      <c r="CT673" s="51"/>
      <c r="CU673" s="51"/>
      <c r="CV673" s="51"/>
      <c r="CW673" s="51"/>
      <c r="CX673" s="51"/>
      <c r="CY673" s="51"/>
      <c r="CZ673" s="51"/>
      <c r="DA673" s="51"/>
      <c r="DB673" s="51"/>
      <c r="DC673" s="51"/>
      <c r="DD673" s="51"/>
      <c r="DE673" s="51"/>
      <c r="DF673" s="51"/>
      <c r="DG673" s="51"/>
    </row>
    <row r="674">
      <c r="A674" s="51"/>
      <c r="B674" s="51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1"/>
      <c r="BH674" s="51"/>
      <c r="BI674" s="51"/>
      <c r="BJ674" s="51"/>
      <c r="BK674" s="51"/>
      <c r="BL674" s="51"/>
      <c r="BM674" s="51"/>
      <c r="BN674" s="51"/>
      <c r="BO674" s="51"/>
      <c r="BP674" s="51"/>
      <c r="BQ674" s="51"/>
      <c r="BR674" s="51"/>
      <c r="BS674" s="51"/>
      <c r="BT674" s="51"/>
      <c r="BU674" s="51"/>
      <c r="BV674" s="51"/>
      <c r="BW674" s="51"/>
      <c r="BX674" s="51"/>
      <c r="BY674" s="51"/>
      <c r="BZ674" s="51"/>
      <c r="CA674" s="51"/>
      <c r="CB674" s="51"/>
      <c r="CC674" s="51"/>
      <c r="CD674" s="51"/>
      <c r="CE674" s="51"/>
      <c r="CF674" s="51"/>
      <c r="CG674" s="51"/>
      <c r="CH674" s="51"/>
      <c r="CI674" s="51"/>
      <c r="CJ674" s="51"/>
      <c r="CK674" s="51"/>
      <c r="CL674" s="51"/>
      <c r="CM674" s="51"/>
      <c r="CN674" s="51"/>
      <c r="CO674" s="51"/>
      <c r="CP674" s="51"/>
      <c r="CQ674" s="51"/>
      <c r="CR674" s="51"/>
      <c r="CS674" s="51"/>
      <c r="CT674" s="51"/>
      <c r="CU674" s="51"/>
      <c r="CV674" s="51"/>
      <c r="CW674" s="51"/>
      <c r="CX674" s="51"/>
      <c r="CY674" s="51"/>
      <c r="CZ674" s="51"/>
      <c r="DA674" s="51"/>
      <c r="DB674" s="51"/>
      <c r="DC674" s="51"/>
      <c r="DD674" s="51"/>
      <c r="DE674" s="51"/>
      <c r="DF674" s="51"/>
      <c r="DG674" s="51"/>
    </row>
    <row r="675">
      <c r="A675" s="51"/>
      <c r="B675" s="51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51"/>
      <c r="BL675" s="51"/>
      <c r="BM675" s="51"/>
      <c r="BN675" s="51"/>
      <c r="BO675" s="51"/>
      <c r="BP675" s="51"/>
      <c r="BQ675" s="51"/>
      <c r="BR675" s="51"/>
      <c r="BS675" s="51"/>
      <c r="BT675" s="51"/>
      <c r="BU675" s="51"/>
      <c r="BV675" s="51"/>
      <c r="BW675" s="51"/>
      <c r="BX675" s="51"/>
      <c r="BY675" s="51"/>
      <c r="BZ675" s="51"/>
      <c r="CA675" s="51"/>
      <c r="CB675" s="51"/>
      <c r="CC675" s="51"/>
      <c r="CD675" s="51"/>
      <c r="CE675" s="51"/>
      <c r="CF675" s="51"/>
      <c r="CG675" s="51"/>
      <c r="CH675" s="51"/>
      <c r="CI675" s="51"/>
      <c r="CJ675" s="51"/>
      <c r="CK675" s="51"/>
      <c r="CL675" s="51"/>
      <c r="CM675" s="51"/>
      <c r="CN675" s="51"/>
      <c r="CO675" s="51"/>
      <c r="CP675" s="51"/>
      <c r="CQ675" s="51"/>
      <c r="CR675" s="51"/>
      <c r="CS675" s="51"/>
      <c r="CT675" s="51"/>
      <c r="CU675" s="51"/>
      <c r="CV675" s="51"/>
      <c r="CW675" s="51"/>
      <c r="CX675" s="51"/>
      <c r="CY675" s="51"/>
      <c r="CZ675" s="51"/>
      <c r="DA675" s="51"/>
      <c r="DB675" s="51"/>
      <c r="DC675" s="51"/>
      <c r="DD675" s="51"/>
      <c r="DE675" s="51"/>
      <c r="DF675" s="51"/>
      <c r="DG675" s="51"/>
    </row>
    <row r="676">
      <c r="A676" s="51"/>
      <c r="B676" s="51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51"/>
      <c r="BL676" s="51"/>
      <c r="BM676" s="51"/>
      <c r="BN676" s="51"/>
      <c r="BO676" s="51"/>
      <c r="BP676" s="51"/>
      <c r="BQ676" s="51"/>
      <c r="BR676" s="51"/>
      <c r="BS676" s="51"/>
      <c r="BT676" s="51"/>
      <c r="BU676" s="51"/>
      <c r="BV676" s="51"/>
      <c r="BW676" s="51"/>
      <c r="BX676" s="51"/>
      <c r="BY676" s="51"/>
      <c r="BZ676" s="51"/>
      <c r="CA676" s="51"/>
      <c r="CB676" s="51"/>
      <c r="CC676" s="51"/>
      <c r="CD676" s="51"/>
      <c r="CE676" s="51"/>
      <c r="CF676" s="51"/>
      <c r="CG676" s="51"/>
      <c r="CH676" s="51"/>
      <c r="CI676" s="51"/>
      <c r="CJ676" s="51"/>
      <c r="CK676" s="51"/>
      <c r="CL676" s="51"/>
      <c r="CM676" s="51"/>
      <c r="CN676" s="51"/>
      <c r="CO676" s="51"/>
      <c r="CP676" s="51"/>
      <c r="CQ676" s="51"/>
      <c r="CR676" s="51"/>
      <c r="CS676" s="51"/>
      <c r="CT676" s="51"/>
      <c r="CU676" s="51"/>
      <c r="CV676" s="51"/>
      <c r="CW676" s="51"/>
      <c r="CX676" s="51"/>
      <c r="CY676" s="51"/>
      <c r="CZ676" s="51"/>
      <c r="DA676" s="51"/>
      <c r="DB676" s="51"/>
      <c r="DC676" s="51"/>
      <c r="DD676" s="51"/>
      <c r="DE676" s="51"/>
      <c r="DF676" s="51"/>
      <c r="DG676" s="51"/>
    </row>
    <row r="677">
      <c r="A677" s="51"/>
      <c r="B677" s="51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51"/>
      <c r="BL677" s="51"/>
      <c r="BM677" s="51"/>
      <c r="BN677" s="51"/>
      <c r="BO677" s="51"/>
      <c r="BP677" s="51"/>
      <c r="BQ677" s="51"/>
      <c r="BR677" s="51"/>
      <c r="BS677" s="51"/>
      <c r="BT677" s="51"/>
      <c r="BU677" s="51"/>
      <c r="BV677" s="51"/>
      <c r="BW677" s="51"/>
      <c r="BX677" s="51"/>
      <c r="BY677" s="51"/>
      <c r="BZ677" s="51"/>
      <c r="CA677" s="51"/>
      <c r="CB677" s="51"/>
      <c r="CC677" s="51"/>
      <c r="CD677" s="51"/>
      <c r="CE677" s="51"/>
      <c r="CF677" s="51"/>
      <c r="CG677" s="51"/>
      <c r="CH677" s="51"/>
      <c r="CI677" s="51"/>
      <c r="CJ677" s="51"/>
      <c r="CK677" s="51"/>
      <c r="CL677" s="51"/>
      <c r="CM677" s="51"/>
      <c r="CN677" s="51"/>
      <c r="CO677" s="51"/>
      <c r="CP677" s="51"/>
      <c r="CQ677" s="51"/>
      <c r="CR677" s="51"/>
      <c r="CS677" s="51"/>
      <c r="CT677" s="51"/>
      <c r="CU677" s="51"/>
      <c r="CV677" s="51"/>
      <c r="CW677" s="51"/>
      <c r="CX677" s="51"/>
      <c r="CY677" s="51"/>
      <c r="CZ677" s="51"/>
      <c r="DA677" s="51"/>
      <c r="DB677" s="51"/>
      <c r="DC677" s="51"/>
      <c r="DD677" s="51"/>
      <c r="DE677" s="51"/>
      <c r="DF677" s="51"/>
      <c r="DG677" s="51"/>
    </row>
    <row r="678">
      <c r="A678" s="51"/>
      <c r="B678" s="51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  <c r="BR678" s="51"/>
      <c r="BS678" s="51"/>
      <c r="BT678" s="51"/>
      <c r="BU678" s="51"/>
      <c r="BV678" s="51"/>
      <c r="BW678" s="51"/>
      <c r="BX678" s="51"/>
      <c r="BY678" s="51"/>
      <c r="BZ678" s="51"/>
      <c r="CA678" s="51"/>
      <c r="CB678" s="51"/>
      <c r="CC678" s="51"/>
      <c r="CD678" s="51"/>
      <c r="CE678" s="51"/>
      <c r="CF678" s="51"/>
      <c r="CG678" s="51"/>
      <c r="CH678" s="51"/>
      <c r="CI678" s="51"/>
      <c r="CJ678" s="51"/>
      <c r="CK678" s="51"/>
      <c r="CL678" s="51"/>
      <c r="CM678" s="51"/>
      <c r="CN678" s="51"/>
      <c r="CO678" s="51"/>
      <c r="CP678" s="51"/>
      <c r="CQ678" s="51"/>
      <c r="CR678" s="51"/>
      <c r="CS678" s="51"/>
      <c r="CT678" s="51"/>
      <c r="CU678" s="51"/>
      <c r="CV678" s="51"/>
      <c r="CW678" s="51"/>
      <c r="CX678" s="51"/>
      <c r="CY678" s="51"/>
      <c r="CZ678" s="51"/>
      <c r="DA678" s="51"/>
      <c r="DB678" s="51"/>
      <c r="DC678" s="51"/>
      <c r="DD678" s="51"/>
      <c r="DE678" s="51"/>
      <c r="DF678" s="51"/>
      <c r="DG678" s="51"/>
    </row>
    <row r="679">
      <c r="A679" s="51"/>
      <c r="B679" s="51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1"/>
      <c r="BH679" s="51"/>
      <c r="BI679" s="51"/>
      <c r="BJ679" s="51"/>
      <c r="BK679" s="51"/>
      <c r="BL679" s="51"/>
      <c r="BM679" s="51"/>
      <c r="BN679" s="51"/>
      <c r="BO679" s="51"/>
      <c r="BP679" s="51"/>
      <c r="BQ679" s="51"/>
      <c r="BR679" s="51"/>
      <c r="BS679" s="51"/>
      <c r="BT679" s="51"/>
      <c r="BU679" s="51"/>
      <c r="BV679" s="51"/>
      <c r="BW679" s="51"/>
      <c r="BX679" s="51"/>
      <c r="BY679" s="51"/>
      <c r="BZ679" s="51"/>
      <c r="CA679" s="51"/>
      <c r="CB679" s="51"/>
      <c r="CC679" s="51"/>
      <c r="CD679" s="51"/>
      <c r="CE679" s="51"/>
      <c r="CF679" s="51"/>
      <c r="CG679" s="51"/>
      <c r="CH679" s="51"/>
      <c r="CI679" s="51"/>
      <c r="CJ679" s="51"/>
      <c r="CK679" s="51"/>
      <c r="CL679" s="51"/>
      <c r="CM679" s="51"/>
      <c r="CN679" s="51"/>
      <c r="CO679" s="51"/>
      <c r="CP679" s="51"/>
      <c r="CQ679" s="51"/>
      <c r="CR679" s="51"/>
      <c r="CS679" s="51"/>
      <c r="CT679" s="51"/>
      <c r="CU679" s="51"/>
      <c r="CV679" s="51"/>
      <c r="CW679" s="51"/>
      <c r="CX679" s="51"/>
      <c r="CY679" s="51"/>
      <c r="CZ679" s="51"/>
      <c r="DA679" s="51"/>
      <c r="DB679" s="51"/>
      <c r="DC679" s="51"/>
      <c r="DD679" s="51"/>
      <c r="DE679" s="51"/>
      <c r="DF679" s="51"/>
      <c r="DG679" s="51"/>
    </row>
    <row r="680">
      <c r="A680" s="51"/>
      <c r="B680" s="51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1"/>
      <c r="BH680" s="51"/>
      <c r="BI680" s="51"/>
      <c r="BJ680" s="51"/>
      <c r="BK680" s="51"/>
      <c r="BL680" s="51"/>
      <c r="BM680" s="51"/>
      <c r="BN680" s="51"/>
      <c r="BO680" s="51"/>
      <c r="BP680" s="51"/>
      <c r="BQ680" s="51"/>
      <c r="BR680" s="51"/>
      <c r="BS680" s="51"/>
      <c r="BT680" s="51"/>
      <c r="BU680" s="51"/>
      <c r="BV680" s="51"/>
      <c r="BW680" s="51"/>
      <c r="BX680" s="51"/>
      <c r="BY680" s="51"/>
      <c r="BZ680" s="51"/>
      <c r="CA680" s="51"/>
      <c r="CB680" s="51"/>
      <c r="CC680" s="51"/>
      <c r="CD680" s="51"/>
      <c r="CE680" s="51"/>
      <c r="CF680" s="51"/>
      <c r="CG680" s="51"/>
      <c r="CH680" s="51"/>
      <c r="CI680" s="51"/>
      <c r="CJ680" s="51"/>
      <c r="CK680" s="51"/>
      <c r="CL680" s="51"/>
      <c r="CM680" s="51"/>
      <c r="CN680" s="51"/>
      <c r="CO680" s="51"/>
      <c r="CP680" s="51"/>
      <c r="CQ680" s="51"/>
      <c r="CR680" s="51"/>
      <c r="CS680" s="51"/>
      <c r="CT680" s="51"/>
      <c r="CU680" s="51"/>
      <c r="CV680" s="51"/>
      <c r="CW680" s="51"/>
      <c r="CX680" s="51"/>
      <c r="CY680" s="51"/>
      <c r="CZ680" s="51"/>
      <c r="DA680" s="51"/>
      <c r="DB680" s="51"/>
      <c r="DC680" s="51"/>
      <c r="DD680" s="51"/>
      <c r="DE680" s="51"/>
      <c r="DF680" s="51"/>
      <c r="DG680" s="51"/>
    </row>
    <row r="681">
      <c r="A681" s="51"/>
      <c r="B681" s="51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1"/>
      <c r="BH681" s="51"/>
      <c r="BI681" s="51"/>
      <c r="BJ681" s="51"/>
      <c r="BK681" s="51"/>
      <c r="BL681" s="51"/>
      <c r="BM681" s="51"/>
      <c r="BN681" s="51"/>
      <c r="BO681" s="51"/>
      <c r="BP681" s="51"/>
      <c r="BQ681" s="51"/>
      <c r="BR681" s="51"/>
      <c r="BS681" s="51"/>
      <c r="BT681" s="51"/>
      <c r="BU681" s="51"/>
      <c r="BV681" s="51"/>
      <c r="BW681" s="51"/>
      <c r="BX681" s="51"/>
      <c r="BY681" s="51"/>
      <c r="BZ681" s="51"/>
      <c r="CA681" s="51"/>
      <c r="CB681" s="51"/>
      <c r="CC681" s="51"/>
      <c r="CD681" s="51"/>
      <c r="CE681" s="51"/>
      <c r="CF681" s="51"/>
      <c r="CG681" s="51"/>
      <c r="CH681" s="51"/>
      <c r="CI681" s="51"/>
      <c r="CJ681" s="51"/>
      <c r="CK681" s="51"/>
      <c r="CL681" s="51"/>
      <c r="CM681" s="51"/>
      <c r="CN681" s="51"/>
      <c r="CO681" s="51"/>
      <c r="CP681" s="51"/>
      <c r="CQ681" s="51"/>
      <c r="CR681" s="51"/>
      <c r="CS681" s="51"/>
      <c r="CT681" s="51"/>
      <c r="CU681" s="51"/>
      <c r="CV681" s="51"/>
      <c r="CW681" s="51"/>
      <c r="CX681" s="51"/>
      <c r="CY681" s="51"/>
      <c r="CZ681" s="51"/>
      <c r="DA681" s="51"/>
      <c r="DB681" s="51"/>
      <c r="DC681" s="51"/>
      <c r="DD681" s="51"/>
      <c r="DE681" s="51"/>
      <c r="DF681" s="51"/>
      <c r="DG681" s="51"/>
    </row>
    <row r="682">
      <c r="A682" s="51"/>
      <c r="B682" s="51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51"/>
      <c r="BH682" s="51"/>
      <c r="BI682" s="51"/>
      <c r="BJ682" s="51"/>
      <c r="BK682" s="51"/>
      <c r="BL682" s="51"/>
      <c r="BM682" s="51"/>
      <c r="BN682" s="51"/>
      <c r="BO682" s="51"/>
      <c r="BP682" s="51"/>
      <c r="BQ682" s="51"/>
      <c r="BR682" s="51"/>
      <c r="BS682" s="51"/>
      <c r="BT682" s="51"/>
      <c r="BU682" s="51"/>
      <c r="BV682" s="51"/>
      <c r="BW682" s="51"/>
      <c r="BX682" s="51"/>
      <c r="BY682" s="51"/>
      <c r="BZ682" s="51"/>
      <c r="CA682" s="51"/>
      <c r="CB682" s="51"/>
      <c r="CC682" s="51"/>
      <c r="CD682" s="51"/>
      <c r="CE682" s="51"/>
      <c r="CF682" s="51"/>
      <c r="CG682" s="51"/>
      <c r="CH682" s="51"/>
      <c r="CI682" s="51"/>
      <c r="CJ682" s="51"/>
      <c r="CK682" s="51"/>
      <c r="CL682" s="51"/>
      <c r="CM682" s="51"/>
      <c r="CN682" s="51"/>
      <c r="CO682" s="51"/>
      <c r="CP682" s="51"/>
      <c r="CQ682" s="51"/>
      <c r="CR682" s="51"/>
      <c r="CS682" s="51"/>
      <c r="CT682" s="51"/>
      <c r="CU682" s="51"/>
      <c r="CV682" s="51"/>
      <c r="CW682" s="51"/>
      <c r="CX682" s="51"/>
      <c r="CY682" s="51"/>
      <c r="CZ682" s="51"/>
      <c r="DA682" s="51"/>
      <c r="DB682" s="51"/>
      <c r="DC682" s="51"/>
      <c r="DD682" s="51"/>
      <c r="DE682" s="51"/>
      <c r="DF682" s="51"/>
      <c r="DG682" s="51"/>
    </row>
    <row r="683">
      <c r="A683" s="51"/>
      <c r="B683" s="51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51"/>
      <c r="BH683" s="51"/>
      <c r="BI683" s="51"/>
      <c r="BJ683" s="51"/>
      <c r="BK683" s="51"/>
      <c r="BL683" s="51"/>
      <c r="BM683" s="51"/>
      <c r="BN683" s="51"/>
      <c r="BO683" s="51"/>
      <c r="BP683" s="51"/>
      <c r="BQ683" s="51"/>
      <c r="BR683" s="51"/>
      <c r="BS683" s="51"/>
      <c r="BT683" s="51"/>
      <c r="BU683" s="51"/>
      <c r="BV683" s="51"/>
      <c r="BW683" s="51"/>
      <c r="BX683" s="51"/>
      <c r="BY683" s="51"/>
      <c r="BZ683" s="51"/>
      <c r="CA683" s="51"/>
      <c r="CB683" s="51"/>
      <c r="CC683" s="51"/>
      <c r="CD683" s="51"/>
      <c r="CE683" s="51"/>
      <c r="CF683" s="51"/>
      <c r="CG683" s="51"/>
      <c r="CH683" s="51"/>
      <c r="CI683" s="51"/>
      <c r="CJ683" s="51"/>
      <c r="CK683" s="51"/>
      <c r="CL683" s="51"/>
      <c r="CM683" s="51"/>
      <c r="CN683" s="51"/>
      <c r="CO683" s="51"/>
      <c r="CP683" s="51"/>
      <c r="CQ683" s="51"/>
      <c r="CR683" s="51"/>
      <c r="CS683" s="51"/>
      <c r="CT683" s="51"/>
      <c r="CU683" s="51"/>
      <c r="CV683" s="51"/>
      <c r="CW683" s="51"/>
      <c r="CX683" s="51"/>
      <c r="CY683" s="51"/>
      <c r="CZ683" s="51"/>
      <c r="DA683" s="51"/>
      <c r="DB683" s="51"/>
      <c r="DC683" s="51"/>
      <c r="DD683" s="51"/>
      <c r="DE683" s="51"/>
      <c r="DF683" s="51"/>
      <c r="DG683" s="51"/>
    </row>
    <row r="684">
      <c r="A684" s="51"/>
      <c r="B684" s="51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51"/>
      <c r="BH684" s="51"/>
      <c r="BI684" s="51"/>
      <c r="BJ684" s="51"/>
      <c r="BK684" s="51"/>
      <c r="BL684" s="51"/>
      <c r="BM684" s="51"/>
      <c r="BN684" s="51"/>
      <c r="BO684" s="51"/>
      <c r="BP684" s="51"/>
      <c r="BQ684" s="51"/>
      <c r="BR684" s="51"/>
      <c r="BS684" s="51"/>
      <c r="BT684" s="51"/>
      <c r="BU684" s="51"/>
      <c r="BV684" s="51"/>
      <c r="BW684" s="51"/>
      <c r="BX684" s="51"/>
      <c r="BY684" s="51"/>
      <c r="BZ684" s="51"/>
      <c r="CA684" s="51"/>
      <c r="CB684" s="51"/>
      <c r="CC684" s="51"/>
      <c r="CD684" s="51"/>
      <c r="CE684" s="51"/>
      <c r="CF684" s="51"/>
      <c r="CG684" s="51"/>
      <c r="CH684" s="51"/>
      <c r="CI684" s="51"/>
      <c r="CJ684" s="51"/>
      <c r="CK684" s="51"/>
      <c r="CL684" s="51"/>
      <c r="CM684" s="51"/>
      <c r="CN684" s="51"/>
      <c r="CO684" s="51"/>
      <c r="CP684" s="51"/>
      <c r="CQ684" s="51"/>
      <c r="CR684" s="51"/>
      <c r="CS684" s="51"/>
      <c r="CT684" s="51"/>
      <c r="CU684" s="51"/>
      <c r="CV684" s="51"/>
      <c r="CW684" s="51"/>
      <c r="CX684" s="51"/>
      <c r="CY684" s="51"/>
      <c r="CZ684" s="51"/>
      <c r="DA684" s="51"/>
      <c r="DB684" s="51"/>
      <c r="DC684" s="51"/>
      <c r="DD684" s="51"/>
      <c r="DE684" s="51"/>
      <c r="DF684" s="51"/>
      <c r="DG684" s="51"/>
    </row>
    <row r="685">
      <c r="A685" s="51"/>
      <c r="B685" s="51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51"/>
      <c r="BH685" s="51"/>
      <c r="BI685" s="51"/>
      <c r="BJ685" s="51"/>
      <c r="BK685" s="51"/>
      <c r="BL685" s="51"/>
      <c r="BM685" s="51"/>
      <c r="BN685" s="51"/>
      <c r="BO685" s="51"/>
      <c r="BP685" s="51"/>
      <c r="BQ685" s="51"/>
      <c r="BR685" s="51"/>
      <c r="BS685" s="51"/>
      <c r="BT685" s="51"/>
      <c r="BU685" s="51"/>
      <c r="BV685" s="51"/>
      <c r="BW685" s="51"/>
      <c r="BX685" s="51"/>
      <c r="BY685" s="51"/>
      <c r="BZ685" s="51"/>
      <c r="CA685" s="51"/>
      <c r="CB685" s="51"/>
      <c r="CC685" s="51"/>
      <c r="CD685" s="51"/>
      <c r="CE685" s="51"/>
      <c r="CF685" s="51"/>
      <c r="CG685" s="51"/>
      <c r="CH685" s="51"/>
      <c r="CI685" s="51"/>
      <c r="CJ685" s="51"/>
      <c r="CK685" s="51"/>
      <c r="CL685" s="51"/>
      <c r="CM685" s="51"/>
      <c r="CN685" s="51"/>
      <c r="CO685" s="51"/>
      <c r="CP685" s="51"/>
      <c r="CQ685" s="51"/>
      <c r="CR685" s="51"/>
      <c r="CS685" s="51"/>
      <c r="CT685" s="51"/>
      <c r="CU685" s="51"/>
      <c r="CV685" s="51"/>
      <c r="CW685" s="51"/>
      <c r="CX685" s="51"/>
      <c r="CY685" s="51"/>
      <c r="CZ685" s="51"/>
      <c r="DA685" s="51"/>
      <c r="DB685" s="51"/>
      <c r="DC685" s="51"/>
      <c r="DD685" s="51"/>
      <c r="DE685" s="51"/>
      <c r="DF685" s="51"/>
      <c r="DG685" s="51"/>
    </row>
    <row r="686">
      <c r="A686" s="51"/>
      <c r="B686" s="51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51"/>
      <c r="BH686" s="51"/>
      <c r="BI686" s="51"/>
      <c r="BJ686" s="51"/>
      <c r="BK686" s="51"/>
      <c r="BL686" s="51"/>
      <c r="BM686" s="51"/>
      <c r="BN686" s="51"/>
      <c r="BO686" s="51"/>
      <c r="BP686" s="51"/>
      <c r="BQ686" s="51"/>
      <c r="BR686" s="51"/>
      <c r="BS686" s="51"/>
      <c r="BT686" s="51"/>
      <c r="BU686" s="51"/>
      <c r="BV686" s="51"/>
      <c r="BW686" s="51"/>
      <c r="BX686" s="51"/>
      <c r="BY686" s="51"/>
      <c r="BZ686" s="51"/>
      <c r="CA686" s="51"/>
      <c r="CB686" s="51"/>
      <c r="CC686" s="51"/>
      <c r="CD686" s="51"/>
      <c r="CE686" s="51"/>
      <c r="CF686" s="51"/>
      <c r="CG686" s="51"/>
      <c r="CH686" s="51"/>
      <c r="CI686" s="51"/>
      <c r="CJ686" s="51"/>
      <c r="CK686" s="51"/>
      <c r="CL686" s="51"/>
      <c r="CM686" s="51"/>
      <c r="CN686" s="51"/>
      <c r="CO686" s="51"/>
      <c r="CP686" s="51"/>
      <c r="CQ686" s="51"/>
      <c r="CR686" s="51"/>
      <c r="CS686" s="51"/>
      <c r="CT686" s="51"/>
      <c r="CU686" s="51"/>
      <c r="CV686" s="51"/>
      <c r="CW686" s="51"/>
      <c r="CX686" s="51"/>
      <c r="CY686" s="51"/>
      <c r="CZ686" s="51"/>
      <c r="DA686" s="51"/>
      <c r="DB686" s="51"/>
      <c r="DC686" s="51"/>
      <c r="DD686" s="51"/>
      <c r="DE686" s="51"/>
      <c r="DF686" s="51"/>
      <c r="DG686" s="51"/>
    </row>
    <row r="687">
      <c r="A687" s="51"/>
      <c r="B687" s="51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51"/>
      <c r="BH687" s="51"/>
      <c r="BI687" s="51"/>
      <c r="BJ687" s="51"/>
      <c r="BK687" s="51"/>
      <c r="BL687" s="51"/>
      <c r="BM687" s="51"/>
      <c r="BN687" s="51"/>
      <c r="BO687" s="51"/>
      <c r="BP687" s="51"/>
      <c r="BQ687" s="51"/>
      <c r="BR687" s="51"/>
      <c r="BS687" s="51"/>
      <c r="BT687" s="51"/>
      <c r="BU687" s="51"/>
      <c r="BV687" s="51"/>
      <c r="BW687" s="51"/>
      <c r="BX687" s="51"/>
      <c r="BY687" s="51"/>
      <c r="BZ687" s="51"/>
      <c r="CA687" s="51"/>
      <c r="CB687" s="51"/>
      <c r="CC687" s="51"/>
      <c r="CD687" s="51"/>
      <c r="CE687" s="51"/>
      <c r="CF687" s="51"/>
      <c r="CG687" s="51"/>
      <c r="CH687" s="51"/>
      <c r="CI687" s="51"/>
      <c r="CJ687" s="51"/>
      <c r="CK687" s="51"/>
      <c r="CL687" s="51"/>
      <c r="CM687" s="51"/>
      <c r="CN687" s="51"/>
      <c r="CO687" s="51"/>
      <c r="CP687" s="51"/>
      <c r="CQ687" s="51"/>
      <c r="CR687" s="51"/>
      <c r="CS687" s="51"/>
      <c r="CT687" s="51"/>
      <c r="CU687" s="51"/>
      <c r="CV687" s="51"/>
      <c r="CW687" s="51"/>
      <c r="CX687" s="51"/>
      <c r="CY687" s="51"/>
      <c r="CZ687" s="51"/>
      <c r="DA687" s="51"/>
      <c r="DB687" s="51"/>
      <c r="DC687" s="51"/>
      <c r="DD687" s="51"/>
      <c r="DE687" s="51"/>
      <c r="DF687" s="51"/>
      <c r="DG687" s="51"/>
    </row>
    <row r="688">
      <c r="A688" s="51"/>
      <c r="B688" s="51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51"/>
      <c r="BH688" s="51"/>
      <c r="BI688" s="51"/>
      <c r="BJ688" s="51"/>
      <c r="BK688" s="51"/>
      <c r="BL688" s="51"/>
      <c r="BM688" s="51"/>
      <c r="BN688" s="51"/>
      <c r="BO688" s="51"/>
      <c r="BP688" s="51"/>
      <c r="BQ688" s="51"/>
      <c r="BR688" s="51"/>
      <c r="BS688" s="51"/>
      <c r="BT688" s="51"/>
      <c r="BU688" s="51"/>
      <c r="BV688" s="51"/>
      <c r="BW688" s="51"/>
      <c r="BX688" s="51"/>
      <c r="BY688" s="51"/>
      <c r="BZ688" s="51"/>
      <c r="CA688" s="51"/>
      <c r="CB688" s="51"/>
      <c r="CC688" s="51"/>
      <c r="CD688" s="51"/>
      <c r="CE688" s="51"/>
      <c r="CF688" s="51"/>
      <c r="CG688" s="51"/>
      <c r="CH688" s="51"/>
      <c r="CI688" s="51"/>
      <c r="CJ688" s="51"/>
      <c r="CK688" s="51"/>
      <c r="CL688" s="51"/>
      <c r="CM688" s="51"/>
      <c r="CN688" s="51"/>
      <c r="CO688" s="51"/>
      <c r="CP688" s="51"/>
      <c r="CQ688" s="51"/>
      <c r="CR688" s="51"/>
      <c r="CS688" s="51"/>
      <c r="CT688" s="51"/>
      <c r="CU688" s="51"/>
      <c r="CV688" s="51"/>
      <c r="CW688" s="51"/>
      <c r="CX688" s="51"/>
      <c r="CY688" s="51"/>
      <c r="CZ688" s="51"/>
      <c r="DA688" s="51"/>
      <c r="DB688" s="51"/>
      <c r="DC688" s="51"/>
      <c r="DD688" s="51"/>
      <c r="DE688" s="51"/>
      <c r="DF688" s="51"/>
      <c r="DG688" s="51"/>
    </row>
    <row r="689">
      <c r="A689" s="51"/>
      <c r="B689" s="51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51"/>
      <c r="BH689" s="51"/>
      <c r="BI689" s="51"/>
      <c r="BJ689" s="51"/>
      <c r="BK689" s="51"/>
      <c r="BL689" s="51"/>
      <c r="BM689" s="51"/>
      <c r="BN689" s="51"/>
      <c r="BO689" s="51"/>
      <c r="BP689" s="51"/>
      <c r="BQ689" s="51"/>
      <c r="BR689" s="51"/>
      <c r="BS689" s="51"/>
      <c r="BT689" s="51"/>
      <c r="BU689" s="51"/>
      <c r="BV689" s="51"/>
      <c r="BW689" s="51"/>
      <c r="BX689" s="51"/>
      <c r="BY689" s="51"/>
      <c r="BZ689" s="51"/>
      <c r="CA689" s="51"/>
      <c r="CB689" s="51"/>
      <c r="CC689" s="51"/>
      <c r="CD689" s="51"/>
      <c r="CE689" s="51"/>
      <c r="CF689" s="51"/>
      <c r="CG689" s="51"/>
      <c r="CH689" s="51"/>
      <c r="CI689" s="51"/>
      <c r="CJ689" s="51"/>
      <c r="CK689" s="51"/>
      <c r="CL689" s="51"/>
      <c r="CM689" s="51"/>
      <c r="CN689" s="51"/>
      <c r="CO689" s="51"/>
      <c r="CP689" s="51"/>
      <c r="CQ689" s="51"/>
      <c r="CR689" s="51"/>
      <c r="CS689" s="51"/>
      <c r="CT689" s="51"/>
      <c r="CU689" s="51"/>
      <c r="CV689" s="51"/>
      <c r="CW689" s="51"/>
      <c r="CX689" s="51"/>
      <c r="CY689" s="51"/>
      <c r="CZ689" s="51"/>
      <c r="DA689" s="51"/>
      <c r="DB689" s="51"/>
      <c r="DC689" s="51"/>
      <c r="DD689" s="51"/>
      <c r="DE689" s="51"/>
      <c r="DF689" s="51"/>
      <c r="DG689" s="51"/>
    </row>
    <row r="690">
      <c r="A690" s="51"/>
      <c r="B690" s="51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1"/>
      <c r="BH690" s="51"/>
      <c r="BI690" s="51"/>
      <c r="BJ690" s="51"/>
      <c r="BK690" s="51"/>
      <c r="BL690" s="51"/>
      <c r="BM690" s="51"/>
      <c r="BN690" s="51"/>
      <c r="BO690" s="51"/>
      <c r="BP690" s="51"/>
      <c r="BQ690" s="51"/>
      <c r="BR690" s="51"/>
      <c r="BS690" s="51"/>
      <c r="BT690" s="51"/>
      <c r="BU690" s="51"/>
      <c r="BV690" s="51"/>
      <c r="BW690" s="51"/>
      <c r="BX690" s="51"/>
      <c r="BY690" s="51"/>
      <c r="BZ690" s="51"/>
      <c r="CA690" s="51"/>
      <c r="CB690" s="51"/>
      <c r="CC690" s="51"/>
      <c r="CD690" s="51"/>
      <c r="CE690" s="51"/>
      <c r="CF690" s="51"/>
      <c r="CG690" s="51"/>
      <c r="CH690" s="51"/>
      <c r="CI690" s="51"/>
      <c r="CJ690" s="51"/>
      <c r="CK690" s="51"/>
      <c r="CL690" s="51"/>
      <c r="CM690" s="51"/>
      <c r="CN690" s="51"/>
      <c r="CO690" s="51"/>
      <c r="CP690" s="51"/>
      <c r="CQ690" s="51"/>
      <c r="CR690" s="51"/>
      <c r="CS690" s="51"/>
      <c r="CT690" s="51"/>
      <c r="CU690" s="51"/>
      <c r="CV690" s="51"/>
      <c r="CW690" s="51"/>
      <c r="CX690" s="51"/>
      <c r="CY690" s="51"/>
      <c r="CZ690" s="51"/>
      <c r="DA690" s="51"/>
      <c r="DB690" s="51"/>
      <c r="DC690" s="51"/>
      <c r="DD690" s="51"/>
      <c r="DE690" s="51"/>
      <c r="DF690" s="51"/>
      <c r="DG690" s="51"/>
    </row>
    <row r="691">
      <c r="A691" s="51"/>
      <c r="B691" s="51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51"/>
      <c r="BH691" s="51"/>
      <c r="BI691" s="51"/>
      <c r="BJ691" s="51"/>
      <c r="BK691" s="51"/>
      <c r="BL691" s="51"/>
      <c r="BM691" s="51"/>
      <c r="BN691" s="51"/>
      <c r="BO691" s="51"/>
      <c r="BP691" s="51"/>
      <c r="BQ691" s="51"/>
      <c r="BR691" s="51"/>
      <c r="BS691" s="51"/>
      <c r="BT691" s="51"/>
      <c r="BU691" s="51"/>
      <c r="BV691" s="51"/>
      <c r="BW691" s="51"/>
      <c r="BX691" s="51"/>
      <c r="BY691" s="51"/>
      <c r="BZ691" s="51"/>
      <c r="CA691" s="51"/>
      <c r="CB691" s="51"/>
      <c r="CC691" s="51"/>
      <c r="CD691" s="51"/>
      <c r="CE691" s="51"/>
      <c r="CF691" s="51"/>
      <c r="CG691" s="51"/>
      <c r="CH691" s="51"/>
      <c r="CI691" s="51"/>
      <c r="CJ691" s="51"/>
      <c r="CK691" s="51"/>
      <c r="CL691" s="51"/>
      <c r="CM691" s="51"/>
      <c r="CN691" s="51"/>
      <c r="CO691" s="51"/>
      <c r="CP691" s="51"/>
      <c r="CQ691" s="51"/>
      <c r="CR691" s="51"/>
      <c r="CS691" s="51"/>
      <c r="CT691" s="51"/>
      <c r="CU691" s="51"/>
      <c r="CV691" s="51"/>
      <c r="CW691" s="51"/>
      <c r="CX691" s="51"/>
      <c r="CY691" s="51"/>
      <c r="CZ691" s="51"/>
      <c r="DA691" s="51"/>
      <c r="DB691" s="51"/>
      <c r="DC691" s="51"/>
      <c r="DD691" s="51"/>
      <c r="DE691" s="51"/>
      <c r="DF691" s="51"/>
      <c r="DG691" s="51"/>
    </row>
    <row r="692">
      <c r="A692" s="51"/>
      <c r="B692" s="51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51"/>
      <c r="BH692" s="51"/>
      <c r="BI692" s="51"/>
      <c r="BJ692" s="51"/>
      <c r="BK692" s="51"/>
      <c r="BL692" s="51"/>
      <c r="BM692" s="51"/>
      <c r="BN692" s="51"/>
      <c r="BO692" s="51"/>
      <c r="BP692" s="51"/>
      <c r="BQ692" s="51"/>
      <c r="BR692" s="51"/>
      <c r="BS692" s="51"/>
      <c r="BT692" s="51"/>
      <c r="BU692" s="51"/>
      <c r="BV692" s="51"/>
      <c r="BW692" s="51"/>
      <c r="BX692" s="51"/>
      <c r="BY692" s="51"/>
      <c r="BZ692" s="51"/>
      <c r="CA692" s="51"/>
      <c r="CB692" s="51"/>
      <c r="CC692" s="51"/>
      <c r="CD692" s="51"/>
      <c r="CE692" s="51"/>
      <c r="CF692" s="51"/>
      <c r="CG692" s="51"/>
      <c r="CH692" s="51"/>
      <c r="CI692" s="51"/>
      <c r="CJ692" s="51"/>
      <c r="CK692" s="51"/>
      <c r="CL692" s="51"/>
      <c r="CM692" s="51"/>
      <c r="CN692" s="51"/>
      <c r="CO692" s="51"/>
      <c r="CP692" s="51"/>
      <c r="CQ692" s="51"/>
      <c r="CR692" s="51"/>
      <c r="CS692" s="51"/>
      <c r="CT692" s="51"/>
      <c r="CU692" s="51"/>
      <c r="CV692" s="51"/>
      <c r="CW692" s="51"/>
      <c r="CX692" s="51"/>
      <c r="CY692" s="51"/>
      <c r="CZ692" s="51"/>
      <c r="DA692" s="51"/>
      <c r="DB692" s="51"/>
      <c r="DC692" s="51"/>
      <c r="DD692" s="51"/>
      <c r="DE692" s="51"/>
      <c r="DF692" s="51"/>
      <c r="DG692" s="51"/>
    </row>
    <row r="693">
      <c r="A693" s="51"/>
      <c r="B693" s="51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51"/>
      <c r="BH693" s="51"/>
      <c r="BI693" s="51"/>
      <c r="BJ693" s="51"/>
      <c r="BK693" s="51"/>
      <c r="BL693" s="51"/>
      <c r="BM693" s="51"/>
      <c r="BN693" s="51"/>
      <c r="BO693" s="51"/>
      <c r="BP693" s="51"/>
      <c r="BQ693" s="51"/>
      <c r="BR693" s="51"/>
      <c r="BS693" s="51"/>
      <c r="BT693" s="51"/>
      <c r="BU693" s="51"/>
      <c r="BV693" s="51"/>
      <c r="BW693" s="51"/>
      <c r="BX693" s="51"/>
      <c r="BY693" s="51"/>
      <c r="BZ693" s="51"/>
      <c r="CA693" s="51"/>
      <c r="CB693" s="51"/>
      <c r="CC693" s="51"/>
      <c r="CD693" s="51"/>
      <c r="CE693" s="51"/>
      <c r="CF693" s="51"/>
      <c r="CG693" s="51"/>
      <c r="CH693" s="51"/>
      <c r="CI693" s="51"/>
      <c r="CJ693" s="51"/>
      <c r="CK693" s="51"/>
      <c r="CL693" s="51"/>
      <c r="CM693" s="51"/>
      <c r="CN693" s="51"/>
      <c r="CO693" s="51"/>
      <c r="CP693" s="51"/>
      <c r="CQ693" s="51"/>
      <c r="CR693" s="51"/>
      <c r="CS693" s="51"/>
      <c r="CT693" s="51"/>
      <c r="CU693" s="51"/>
      <c r="CV693" s="51"/>
      <c r="CW693" s="51"/>
      <c r="CX693" s="51"/>
      <c r="CY693" s="51"/>
      <c r="CZ693" s="51"/>
      <c r="DA693" s="51"/>
      <c r="DB693" s="51"/>
      <c r="DC693" s="51"/>
      <c r="DD693" s="51"/>
      <c r="DE693" s="51"/>
      <c r="DF693" s="51"/>
      <c r="DG693" s="51"/>
    </row>
    <row r="694">
      <c r="A694" s="51"/>
      <c r="B694" s="51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51"/>
      <c r="BH694" s="51"/>
      <c r="BI694" s="51"/>
      <c r="BJ694" s="51"/>
      <c r="BK694" s="51"/>
      <c r="BL694" s="51"/>
      <c r="BM694" s="51"/>
      <c r="BN694" s="51"/>
      <c r="BO694" s="51"/>
      <c r="BP694" s="51"/>
      <c r="BQ694" s="51"/>
      <c r="BR694" s="51"/>
      <c r="BS694" s="51"/>
      <c r="BT694" s="51"/>
      <c r="BU694" s="51"/>
      <c r="BV694" s="51"/>
      <c r="BW694" s="51"/>
      <c r="BX694" s="51"/>
      <c r="BY694" s="51"/>
      <c r="BZ694" s="51"/>
      <c r="CA694" s="51"/>
      <c r="CB694" s="51"/>
      <c r="CC694" s="51"/>
      <c r="CD694" s="51"/>
      <c r="CE694" s="51"/>
      <c r="CF694" s="51"/>
      <c r="CG694" s="51"/>
      <c r="CH694" s="51"/>
      <c r="CI694" s="51"/>
      <c r="CJ694" s="51"/>
      <c r="CK694" s="51"/>
      <c r="CL694" s="51"/>
      <c r="CM694" s="51"/>
      <c r="CN694" s="51"/>
      <c r="CO694" s="51"/>
      <c r="CP694" s="51"/>
      <c r="CQ694" s="51"/>
      <c r="CR694" s="51"/>
      <c r="CS694" s="51"/>
      <c r="CT694" s="51"/>
      <c r="CU694" s="51"/>
      <c r="CV694" s="51"/>
      <c r="CW694" s="51"/>
      <c r="CX694" s="51"/>
      <c r="CY694" s="51"/>
      <c r="CZ694" s="51"/>
      <c r="DA694" s="51"/>
      <c r="DB694" s="51"/>
      <c r="DC694" s="51"/>
      <c r="DD694" s="51"/>
      <c r="DE694" s="51"/>
      <c r="DF694" s="51"/>
      <c r="DG694" s="51"/>
    </row>
    <row r="695">
      <c r="A695" s="51"/>
      <c r="B695" s="51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51"/>
      <c r="BH695" s="51"/>
      <c r="BI695" s="51"/>
      <c r="BJ695" s="51"/>
      <c r="BK695" s="51"/>
      <c r="BL695" s="51"/>
      <c r="BM695" s="51"/>
      <c r="BN695" s="51"/>
      <c r="BO695" s="51"/>
      <c r="BP695" s="51"/>
      <c r="BQ695" s="51"/>
      <c r="BR695" s="51"/>
      <c r="BS695" s="51"/>
      <c r="BT695" s="51"/>
      <c r="BU695" s="51"/>
      <c r="BV695" s="51"/>
      <c r="BW695" s="51"/>
      <c r="BX695" s="51"/>
      <c r="BY695" s="51"/>
      <c r="BZ695" s="51"/>
      <c r="CA695" s="51"/>
      <c r="CB695" s="51"/>
      <c r="CC695" s="51"/>
      <c r="CD695" s="51"/>
      <c r="CE695" s="51"/>
      <c r="CF695" s="51"/>
      <c r="CG695" s="51"/>
      <c r="CH695" s="51"/>
      <c r="CI695" s="51"/>
      <c r="CJ695" s="51"/>
      <c r="CK695" s="51"/>
      <c r="CL695" s="51"/>
      <c r="CM695" s="51"/>
      <c r="CN695" s="51"/>
      <c r="CO695" s="51"/>
      <c r="CP695" s="51"/>
      <c r="CQ695" s="51"/>
      <c r="CR695" s="51"/>
      <c r="CS695" s="51"/>
      <c r="CT695" s="51"/>
      <c r="CU695" s="51"/>
      <c r="CV695" s="51"/>
      <c r="CW695" s="51"/>
      <c r="CX695" s="51"/>
      <c r="CY695" s="51"/>
      <c r="CZ695" s="51"/>
      <c r="DA695" s="51"/>
      <c r="DB695" s="51"/>
      <c r="DC695" s="51"/>
      <c r="DD695" s="51"/>
      <c r="DE695" s="51"/>
      <c r="DF695" s="51"/>
      <c r="DG695" s="51"/>
    </row>
    <row r="696">
      <c r="A696" s="51"/>
      <c r="B696" s="51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51"/>
      <c r="BH696" s="51"/>
      <c r="BI696" s="51"/>
      <c r="BJ696" s="51"/>
      <c r="BK696" s="51"/>
      <c r="BL696" s="51"/>
      <c r="BM696" s="51"/>
      <c r="BN696" s="51"/>
      <c r="BO696" s="51"/>
      <c r="BP696" s="51"/>
      <c r="BQ696" s="51"/>
      <c r="BR696" s="51"/>
      <c r="BS696" s="51"/>
      <c r="BT696" s="51"/>
      <c r="BU696" s="51"/>
      <c r="BV696" s="51"/>
      <c r="BW696" s="51"/>
      <c r="BX696" s="51"/>
      <c r="BY696" s="51"/>
      <c r="BZ696" s="51"/>
      <c r="CA696" s="51"/>
      <c r="CB696" s="51"/>
      <c r="CC696" s="51"/>
      <c r="CD696" s="51"/>
      <c r="CE696" s="51"/>
      <c r="CF696" s="51"/>
      <c r="CG696" s="51"/>
      <c r="CH696" s="51"/>
      <c r="CI696" s="51"/>
      <c r="CJ696" s="51"/>
      <c r="CK696" s="51"/>
      <c r="CL696" s="51"/>
      <c r="CM696" s="51"/>
      <c r="CN696" s="51"/>
      <c r="CO696" s="51"/>
      <c r="CP696" s="51"/>
      <c r="CQ696" s="51"/>
      <c r="CR696" s="51"/>
      <c r="CS696" s="51"/>
      <c r="CT696" s="51"/>
      <c r="CU696" s="51"/>
      <c r="CV696" s="51"/>
      <c r="CW696" s="51"/>
      <c r="CX696" s="51"/>
      <c r="CY696" s="51"/>
      <c r="CZ696" s="51"/>
      <c r="DA696" s="51"/>
      <c r="DB696" s="51"/>
      <c r="DC696" s="51"/>
      <c r="DD696" s="51"/>
      <c r="DE696" s="51"/>
      <c r="DF696" s="51"/>
      <c r="DG696" s="51"/>
    </row>
    <row r="697">
      <c r="A697" s="51"/>
      <c r="B697" s="51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1"/>
      <c r="BH697" s="51"/>
      <c r="BI697" s="51"/>
      <c r="BJ697" s="51"/>
      <c r="BK697" s="51"/>
      <c r="BL697" s="51"/>
      <c r="BM697" s="51"/>
      <c r="BN697" s="51"/>
      <c r="BO697" s="51"/>
      <c r="BP697" s="51"/>
      <c r="BQ697" s="51"/>
      <c r="BR697" s="51"/>
      <c r="BS697" s="51"/>
      <c r="BT697" s="51"/>
      <c r="BU697" s="51"/>
      <c r="BV697" s="51"/>
      <c r="BW697" s="51"/>
      <c r="BX697" s="51"/>
      <c r="BY697" s="51"/>
      <c r="BZ697" s="51"/>
      <c r="CA697" s="51"/>
      <c r="CB697" s="51"/>
      <c r="CC697" s="51"/>
      <c r="CD697" s="51"/>
      <c r="CE697" s="51"/>
      <c r="CF697" s="51"/>
      <c r="CG697" s="51"/>
      <c r="CH697" s="51"/>
      <c r="CI697" s="51"/>
      <c r="CJ697" s="51"/>
      <c r="CK697" s="51"/>
      <c r="CL697" s="51"/>
      <c r="CM697" s="51"/>
      <c r="CN697" s="51"/>
      <c r="CO697" s="51"/>
      <c r="CP697" s="51"/>
      <c r="CQ697" s="51"/>
      <c r="CR697" s="51"/>
      <c r="CS697" s="51"/>
      <c r="CT697" s="51"/>
      <c r="CU697" s="51"/>
      <c r="CV697" s="51"/>
      <c r="CW697" s="51"/>
      <c r="CX697" s="51"/>
      <c r="CY697" s="51"/>
      <c r="CZ697" s="51"/>
      <c r="DA697" s="51"/>
      <c r="DB697" s="51"/>
      <c r="DC697" s="51"/>
      <c r="DD697" s="51"/>
      <c r="DE697" s="51"/>
      <c r="DF697" s="51"/>
      <c r="DG697" s="51"/>
    </row>
    <row r="698">
      <c r="A698" s="51"/>
      <c r="B698" s="51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51"/>
      <c r="BH698" s="51"/>
      <c r="BI698" s="51"/>
      <c r="BJ698" s="51"/>
      <c r="BK698" s="51"/>
      <c r="BL698" s="51"/>
      <c r="BM698" s="51"/>
      <c r="BN698" s="51"/>
      <c r="BO698" s="51"/>
      <c r="BP698" s="51"/>
      <c r="BQ698" s="51"/>
      <c r="BR698" s="51"/>
      <c r="BS698" s="51"/>
      <c r="BT698" s="51"/>
      <c r="BU698" s="51"/>
      <c r="BV698" s="51"/>
      <c r="BW698" s="51"/>
      <c r="BX698" s="51"/>
      <c r="BY698" s="51"/>
      <c r="BZ698" s="51"/>
      <c r="CA698" s="51"/>
      <c r="CB698" s="51"/>
      <c r="CC698" s="51"/>
      <c r="CD698" s="51"/>
      <c r="CE698" s="51"/>
      <c r="CF698" s="51"/>
      <c r="CG698" s="51"/>
      <c r="CH698" s="51"/>
      <c r="CI698" s="51"/>
      <c r="CJ698" s="51"/>
      <c r="CK698" s="51"/>
      <c r="CL698" s="51"/>
      <c r="CM698" s="51"/>
      <c r="CN698" s="51"/>
      <c r="CO698" s="51"/>
      <c r="CP698" s="51"/>
      <c r="CQ698" s="51"/>
      <c r="CR698" s="51"/>
      <c r="CS698" s="51"/>
      <c r="CT698" s="51"/>
      <c r="CU698" s="51"/>
      <c r="CV698" s="51"/>
      <c r="CW698" s="51"/>
      <c r="CX698" s="51"/>
      <c r="CY698" s="51"/>
      <c r="CZ698" s="51"/>
      <c r="DA698" s="51"/>
      <c r="DB698" s="51"/>
      <c r="DC698" s="51"/>
      <c r="DD698" s="51"/>
      <c r="DE698" s="51"/>
      <c r="DF698" s="51"/>
      <c r="DG698" s="51"/>
    </row>
    <row r="699">
      <c r="A699" s="51"/>
      <c r="B699" s="51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51"/>
      <c r="BH699" s="51"/>
      <c r="BI699" s="51"/>
      <c r="BJ699" s="51"/>
      <c r="BK699" s="51"/>
      <c r="BL699" s="51"/>
      <c r="BM699" s="51"/>
      <c r="BN699" s="51"/>
      <c r="BO699" s="51"/>
      <c r="BP699" s="51"/>
      <c r="BQ699" s="51"/>
      <c r="BR699" s="51"/>
      <c r="BS699" s="51"/>
      <c r="BT699" s="51"/>
      <c r="BU699" s="51"/>
      <c r="BV699" s="51"/>
      <c r="BW699" s="51"/>
      <c r="BX699" s="51"/>
      <c r="BY699" s="51"/>
      <c r="BZ699" s="51"/>
      <c r="CA699" s="51"/>
      <c r="CB699" s="51"/>
      <c r="CC699" s="51"/>
      <c r="CD699" s="51"/>
      <c r="CE699" s="51"/>
      <c r="CF699" s="51"/>
      <c r="CG699" s="51"/>
      <c r="CH699" s="51"/>
      <c r="CI699" s="51"/>
      <c r="CJ699" s="51"/>
      <c r="CK699" s="51"/>
      <c r="CL699" s="51"/>
      <c r="CM699" s="51"/>
      <c r="CN699" s="51"/>
      <c r="CO699" s="51"/>
      <c r="CP699" s="51"/>
      <c r="CQ699" s="51"/>
      <c r="CR699" s="51"/>
      <c r="CS699" s="51"/>
      <c r="CT699" s="51"/>
      <c r="CU699" s="51"/>
      <c r="CV699" s="51"/>
      <c r="CW699" s="51"/>
      <c r="CX699" s="51"/>
      <c r="CY699" s="51"/>
      <c r="CZ699" s="51"/>
      <c r="DA699" s="51"/>
      <c r="DB699" s="51"/>
      <c r="DC699" s="51"/>
      <c r="DD699" s="51"/>
      <c r="DE699" s="51"/>
      <c r="DF699" s="51"/>
      <c r="DG699" s="51"/>
    </row>
    <row r="700">
      <c r="A700" s="51"/>
      <c r="B700" s="51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51"/>
      <c r="BH700" s="51"/>
      <c r="BI700" s="51"/>
      <c r="BJ700" s="51"/>
      <c r="BK700" s="51"/>
      <c r="BL700" s="51"/>
      <c r="BM700" s="51"/>
      <c r="BN700" s="51"/>
      <c r="BO700" s="51"/>
      <c r="BP700" s="51"/>
      <c r="BQ700" s="51"/>
      <c r="BR700" s="51"/>
      <c r="BS700" s="51"/>
      <c r="BT700" s="51"/>
      <c r="BU700" s="51"/>
      <c r="BV700" s="51"/>
      <c r="BW700" s="51"/>
      <c r="BX700" s="51"/>
      <c r="BY700" s="51"/>
      <c r="BZ700" s="51"/>
      <c r="CA700" s="51"/>
      <c r="CB700" s="51"/>
      <c r="CC700" s="51"/>
      <c r="CD700" s="51"/>
      <c r="CE700" s="51"/>
      <c r="CF700" s="51"/>
      <c r="CG700" s="51"/>
      <c r="CH700" s="51"/>
      <c r="CI700" s="51"/>
      <c r="CJ700" s="51"/>
      <c r="CK700" s="51"/>
      <c r="CL700" s="51"/>
      <c r="CM700" s="51"/>
      <c r="CN700" s="51"/>
      <c r="CO700" s="51"/>
      <c r="CP700" s="51"/>
      <c r="CQ700" s="51"/>
      <c r="CR700" s="51"/>
      <c r="CS700" s="51"/>
      <c r="CT700" s="51"/>
      <c r="CU700" s="51"/>
      <c r="CV700" s="51"/>
      <c r="CW700" s="51"/>
      <c r="CX700" s="51"/>
      <c r="CY700" s="51"/>
      <c r="CZ700" s="51"/>
      <c r="DA700" s="51"/>
      <c r="DB700" s="51"/>
      <c r="DC700" s="51"/>
      <c r="DD700" s="51"/>
      <c r="DE700" s="51"/>
      <c r="DF700" s="51"/>
      <c r="DG700" s="51"/>
    </row>
    <row r="701">
      <c r="A701" s="51"/>
      <c r="B701" s="51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51"/>
      <c r="BH701" s="51"/>
      <c r="BI701" s="51"/>
      <c r="BJ701" s="51"/>
      <c r="BK701" s="51"/>
      <c r="BL701" s="51"/>
      <c r="BM701" s="51"/>
      <c r="BN701" s="51"/>
      <c r="BO701" s="51"/>
      <c r="BP701" s="51"/>
      <c r="BQ701" s="51"/>
      <c r="BR701" s="51"/>
      <c r="BS701" s="51"/>
      <c r="BT701" s="51"/>
      <c r="BU701" s="51"/>
      <c r="BV701" s="51"/>
      <c r="BW701" s="51"/>
      <c r="BX701" s="51"/>
      <c r="BY701" s="51"/>
      <c r="BZ701" s="51"/>
      <c r="CA701" s="51"/>
      <c r="CB701" s="51"/>
      <c r="CC701" s="51"/>
      <c r="CD701" s="51"/>
      <c r="CE701" s="51"/>
      <c r="CF701" s="51"/>
      <c r="CG701" s="51"/>
      <c r="CH701" s="51"/>
      <c r="CI701" s="51"/>
      <c r="CJ701" s="51"/>
      <c r="CK701" s="51"/>
      <c r="CL701" s="51"/>
      <c r="CM701" s="51"/>
      <c r="CN701" s="51"/>
      <c r="CO701" s="51"/>
      <c r="CP701" s="51"/>
      <c r="CQ701" s="51"/>
      <c r="CR701" s="51"/>
      <c r="CS701" s="51"/>
      <c r="CT701" s="51"/>
      <c r="CU701" s="51"/>
      <c r="CV701" s="51"/>
      <c r="CW701" s="51"/>
      <c r="CX701" s="51"/>
      <c r="CY701" s="51"/>
      <c r="CZ701" s="51"/>
      <c r="DA701" s="51"/>
      <c r="DB701" s="51"/>
      <c r="DC701" s="51"/>
      <c r="DD701" s="51"/>
      <c r="DE701" s="51"/>
      <c r="DF701" s="51"/>
      <c r="DG701" s="51"/>
    </row>
    <row r="702">
      <c r="A702" s="51"/>
      <c r="B702" s="51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51"/>
      <c r="BH702" s="51"/>
      <c r="BI702" s="51"/>
      <c r="BJ702" s="51"/>
      <c r="BK702" s="51"/>
      <c r="BL702" s="51"/>
      <c r="BM702" s="51"/>
      <c r="BN702" s="51"/>
      <c r="BO702" s="51"/>
      <c r="BP702" s="51"/>
      <c r="BQ702" s="51"/>
      <c r="BR702" s="51"/>
      <c r="BS702" s="51"/>
      <c r="BT702" s="51"/>
      <c r="BU702" s="51"/>
      <c r="BV702" s="51"/>
      <c r="BW702" s="51"/>
      <c r="BX702" s="51"/>
      <c r="BY702" s="51"/>
      <c r="BZ702" s="51"/>
      <c r="CA702" s="51"/>
      <c r="CB702" s="51"/>
      <c r="CC702" s="51"/>
      <c r="CD702" s="51"/>
      <c r="CE702" s="51"/>
      <c r="CF702" s="51"/>
      <c r="CG702" s="51"/>
      <c r="CH702" s="51"/>
      <c r="CI702" s="51"/>
      <c r="CJ702" s="51"/>
      <c r="CK702" s="51"/>
      <c r="CL702" s="51"/>
      <c r="CM702" s="51"/>
      <c r="CN702" s="51"/>
      <c r="CO702" s="51"/>
      <c r="CP702" s="51"/>
      <c r="CQ702" s="51"/>
      <c r="CR702" s="51"/>
      <c r="CS702" s="51"/>
      <c r="CT702" s="51"/>
      <c r="CU702" s="51"/>
      <c r="CV702" s="51"/>
      <c r="CW702" s="51"/>
      <c r="CX702" s="51"/>
      <c r="CY702" s="51"/>
      <c r="CZ702" s="51"/>
      <c r="DA702" s="51"/>
      <c r="DB702" s="51"/>
      <c r="DC702" s="51"/>
      <c r="DD702" s="51"/>
      <c r="DE702" s="51"/>
      <c r="DF702" s="51"/>
      <c r="DG702" s="51"/>
    </row>
    <row r="703">
      <c r="A703" s="51"/>
      <c r="B703" s="51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51"/>
      <c r="BH703" s="51"/>
      <c r="BI703" s="51"/>
      <c r="BJ703" s="51"/>
      <c r="BK703" s="51"/>
      <c r="BL703" s="51"/>
      <c r="BM703" s="51"/>
      <c r="BN703" s="51"/>
      <c r="BO703" s="51"/>
      <c r="BP703" s="51"/>
      <c r="BQ703" s="51"/>
      <c r="BR703" s="51"/>
      <c r="BS703" s="51"/>
      <c r="BT703" s="51"/>
      <c r="BU703" s="51"/>
      <c r="BV703" s="51"/>
      <c r="BW703" s="51"/>
      <c r="BX703" s="51"/>
      <c r="BY703" s="51"/>
      <c r="BZ703" s="51"/>
      <c r="CA703" s="51"/>
      <c r="CB703" s="51"/>
      <c r="CC703" s="51"/>
      <c r="CD703" s="51"/>
      <c r="CE703" s="51"/>
      <c r="CF703" s="51"/>
      <c r="CG703" s="51"/>
      <c r="CH703" s="51"/>
      <c r="CI703" s="51"/>
      <c r="CJ703" s="51"/>
      <c r="CK703" s="51"/>
      <c r="CL703" s="51"/>
      <c r="CM703" s="51"/>
      <c r="CN703" s="51"/>
      <c r="CO703" s="51"/>
      <c r="CP703" s="51"/>
      <c r="CQ703" s="51"/>
      <c r="CR703" s="51"/>
      <c r="CS703" s="51"/>
      <c r="CT703" s="51"/>
      <c r="CU703" s="51"/>
      <c r="CV703" s="51"/>
      <c r="CW703" s="51"/>
      <c r="CX703" s="51"/>
      <c r="CY703" s="51"/>
      <c r="CZ703" s="51"/>
      <c r="DA703" s="51"/>
      <c r="DB703" s="51"/>
      <c r="DC703" s="51"/>
      <c r="DD703" s="51"/>
      <c r="DE703" s="51"/>
      <c r="DF703" s="51"/>
      <c r="DG703" s="51"/>
    </row>
    <row r="704">
      <c r="A704" s="51"/>
      <c r="B704" s="51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51"/>
      <c r="BH704" s="51"/>
      <c r="BI704" s="51"/>
      <c r="BJ704" s="51"/>
      <c r="BK704" s="51"/>
      <c r="BL704" s="51"/>
      <c r="BM704" s="51"/>
      <c r="BN704" s="51"/>
      <c r="BO704" s="51"/>
      <c r="BP704" s="51"/>
      <c r="BQ704" s="51"/>
      <c r="BR704" s="51"/>
      <c r="BS704" s="51"/>
      <c r="BT704" s="51"/>
      <c r="BU704" s="51"/>
      <c r="BV704" s="51"/>
      <c r="BW704" s="51"/>
      <c r="BX704" s="51"/>
      <c r="BY704" s="51"/>
      <c r="BZ704" s="51"/>
      <c r="CA704" s="51"/>
      <c r="CB704" s="51"/>
      <c r="CC704" s="51"/>
      <c r="CD704" s="51"/>
      <c r="CE704" s="51"/>
      <c r="CF704" s="51"/>
      <c r="CG704" s="51"/>
      <c r="CH704" s="51"/>
      <c r="CI704" s="51"/>
      <c r="CJ704" s="51"/>
      <c r="CK704" s="51"/>
      <c r="CL704" s="51"/>
      <c r="CM704" s="51"/>
      <c r="CN704" s="51"/>
      <c r="CO704" s="51"/>
      <c r="CP704" s="51"/>
      <c r="CQ704" s="51"/>
      <c r="CR704" s="51"/>
      <c r="CS704" s="51"/>
      <c r="CT704" s="51"/>
      <c r="CU704" s="51"/>
      <c r="CV704" s="51"/>
      <c r="CW704" s="51"/>
      <c r="CX704" s="51"/>
      <c r="CY704" s="51"/>
      <c r="CZ704" s="51"/>
      <c r="DA704" s="51"/>
      <c r="DB704" s="51"/>
      <c r="DC704" s="51"/>
      <c r="DD704" s="51"/>
      <c r="DE704" s="51"/>
      <c r="DF704" s="51"/>
      <c r="DG704" s="51"/>
    </row>
    <row r="705">
      <c r="A705" s="51"/>
      <c r="B705" s="51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51"/>
      <c r="BH705" s="51"/>
      <c r="BI705" s="51"/>
      <c r="BJ705" s="51"/>
      <c r="BK705" s="51"/>
      <c r="BL705" s="51"/>
      <c r="BM705" s="51"/>
      <c r="BN705" s="51"/>
      <c r="BO705" s="51"/>
      <c r="BP705" s="51"/>
      <c r="BQ705" s="51"/>
      <c r="BR705" s="51"/>
      <c r="BS705" s="51"/>
      <c r="BT705" s="51"/>
      <c r="BU705" s="51"/>
      <c r="BV705" s="51"/>
      <c r="BW705" s="51"/>
      <c r="BX705" s="51"/>
      <c r="BY705" s="51"/>
      <c r="BZ705" s="51"/>
      <c r="CA705" s="51"/>
      <c r="CB705" s="51"/>
      <c r="CC705" s="51"/>
      <c r="CD705" s="51"/>
      <c r="CE705" s="51"/>
      <c r="CF705" s="51"/>
      <c r="CG705" s="51"/>
      <c r="CH705" s="51"/>
      <c r="CI705" s="51"/>
      <c r="CJ705" s="51"/>
      <c r="CK705" s="51"/>
      <c r="CL705" s="51"/>
      <c r="CM705" s="51"/>
      <c r="CN705" s="51"/>
      <c r="CO705" s="51"/>
      <c r="CP705" s="51"/>
      <c r="CQ705" s="51"/>
      <c r="CR705" s="51"/>
      <c r="CS705" s="51"/>
      <c r="CT705" s="51"/>
      <c r="CU705" s="51"/>
      <c r="CV705" s="51"/>
      <c r="CW705" s="51"/>
      <c r="CX705" s="51"/>
      <c r="CY705" s="51"/>
      <c r="CZ705" s="51"/>
      <c r="DA705" s="51"/>
      <c r="DB705" s="51"/>
      <c r="DC705" s="51"/>
      <c r="DD705" s="51"/>
      <c r="DE705" s="51"/>
      <c r="DF705" s="51"/>
      <c r="DG705" s="51"/>
    </row>
    <row r="706">
      <c r="A706" s="51"/>
      <c r="B706" s="51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/>
      <c r="BB706" s="51"/>
      <c r="BC706" s="51"/>
      <c r="BD706" s="51"/>
      <c r="BE706" s="51"/>
      <c r="BF706" s="51"/>
      <c r="BG706" s="51"/>
      <c r="BH706" s="51"/>
      <c r="BI706" s="51"/>
      <c r="BJ706" s="51"/>
      <c r="BK706" s="51"/>
      <c r="BL706" s="51"/>
      <c r="BM706" s="51"/>
      <c r="BN706" s="51"/>
      <c r="BO706" s="51"/>
      <c r="BP706" s="51"/>
      <c r="BQ706" s="51"/>
      <c r="BR706" s="51"/>
      <c r="BS706" s="51"/>
      <c r="BT706" s="51"/>
      <c r="BU706" s="51"/>
      <c r="BV706" s="51"/>
      <c r="BW706" s="51"/>
      <c r="BX706" s="51"/>
      <c r="BY706" s="51"/>
      <c r="BZ706" s="51"/>
      <c r="CA706" s="51"/>
      <c r="CB706" s="51"/>
      <c r="CC706" s="51"/>
      <c r="CD706" s="51"/>
      <c r="CE706" s="51"/>
      <c r="CF706" s="51"/>
      <c r="CG706" s="51"/>
      <c r="CH706" s="51"/>
      <c r="CI706" s="51"/>
      <c r="CJ706" s="51"/>
      <c r="CK706" s="51"/>
      <c r="CL706" s="51"/>
      <c r="CM706" s="51"/>
      <c r="CN706" s="51"/>
      <c r="CO706" s="51"/>
      <c r="CP706" s="51"/>
      <c r="CQ706" s="51"/>
      <c r="CR706" s="51"/>
      <c r="CS706" s="51"/>
      <c r="CT706" s="51"/>
      <c r="CU706" s="51"/>
      <c r="CV706" s="51"/>
      <c r="CW706" s="51"/>
      <c r="CX706" s="51"/>
      <c r="CY706" s="51"/>
      <c r="CZ706" s="51"/>
      <c r="DA706" s="51"/>
      <c r="DB706" s="51"/>
      <c r="DC706" s="51"/>
      <c r="DD706" s="51"/>
      <c r="DE706" s="51"/>
      <c r="DF706" s="51"/>
      <c r="DG706" s="51"/>
    </row>
    <row r="707">
      <c r="A707" s="51"/>
      <c r="B707" s="51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51"/>
      <c r="BH707" s="51"/>
      <c r="BI707" s="51"/>
      <c r="BJ707" s="51"/>
      <c r="BK707" s="51"/>
      <c r="BL707" s="51"/>
      <c r="BM707" s="51"/>
      <c r="BN707" s="51"/>
      <c r="BO707" s="51"/>
      <c r="BP707" s="51"/>
      <c r="BQ707" s="51"/>
      <c r="BR707" s="51"/>
      <c r="BS707" s="51"/>
      <c r="BT707" s="51"/>
      <c r="BU707" s="51"/>
      <c r="BV707" s="51"/>
      <c r="BW707" s="51"/>
      <c r="BX707" s="51"/>
      <c r="BY707" s="51"/>
      <c r="BZ707" s="51"/>
      <c r="CA707" s="51"/>
      <c r="CB707" s="51"/>
      <c r="CC707" s="51"/>
      <c r="CD707" s="51"/>
      <c r="CE707" s="51"/>
      <c r="CF707" s="51"/>
      <c r="CG707" s="51"/>
      <c r="CH707" s="51"/>
      <c r="CI707" s="51"/>
      <c r="CJ707" s="51"/>
      <c r="CK707" s="51"/>
      <c r="CL707" s="51"/>
      <c r="CM707" s="51"/>
      <c r="CN707" s="51"/>
      <c r="CO707" s="51"/>
      <c r="CP707" s="51"/>
      <c r="CQ707" s="51"/>
      <c r="CR707" s="51"/>
      <c r="CS707" s="51"/>
      <c r="CT707" s="51"/>
      <c r="CU707" s="51"/>
      <c r="CV707" s="51"/>
      <c r="CW707" s="51"/>
      <c r="CX707" s="51"/>
      <c r="CY707" s="51"/>
      <c r="CZ707" s="51"/>
      <c r="DA707" s="51"/>
      <c r="DB707" s="51"/>
      <c r="DC707" s="51"/>
      <c r="DD707" s="51"/>
      <c r="DE707" s="51"/>
      <c r="DF707" s="51"/>
      <c r="DG707" s="51"/>
    </row>
    <row r="708">
      <c r="A708" s="51"/>
      <c r="B708" s="51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51"/>
      <c r="BL708" s="51"/>
      <c r="BM708" s="51"/>
      <c r="BN708" s="51"/>
      <c r="BO708" s="51"/>
      <c r="BP708" s="51"/>
      <c r="BQ708" s="51"/>
      <c r="BR708" s="51"/>
      <c r="BS708" s="51"/>
      <c r="BT708" s="51"/>
      <c r="BU708" s="51"/>
      <c r="BV708" s="51"/>
      <c r="BW708" s="51"/>
      <c r="BX708" s="51"/>
      <c r="BY708" s="51"/>
      <c r="BZ708" s="51"/>
      <c r="CA708" s="51"/>
      <c r="CB708" s="51"/>
      <c r="CC708" s="51"/>
      <c r="CD708" s="51"/>
      <c r="CE708" s="51"/>
      <c r="CF708" s="51"/>
      <c r="CG708" s="51"/>
      <c r="CH708" s="51"/>
      <c r="CI708" s="51"/>
      <c r="CJ708" s="51"/>
      <c r="CK708" s="51"/>
      <c r="CL708" s="51"/>
      <c r="CM708" s="51"/>
      <c r="CN708" s="51"/>
      <c r="CO708" s="51"/>
      <c r="CP708" s="51"/>
      <c r="CQ708" s="51"/>
      <c r="CR708" s="51"/>
      <c r="CS708" s="51"/>
      <c r="CT708" s="51"/>
      <c r="CU708" s="51"/>
      <c r="CV708" s="51"/>
      <c r="CW708" s="51"/>
      <c r="CX708" s="51"/>
      <c r="CY708" s="51"/>
      <c r="CZ708" s="51"/>
      <c r="DA708" s="51"/>
      <c r="DB708" s="51"/>
      <c r="DC708" s="51"/>
      <c r="DD708" s="51"/>
      <c r="DE708" s="51"/>
      <c r="DF708" s="51"/>
      <c r="DG708" s="51"/>
    </row>
    <row r="709">
      <c r="A709" s="51"/>
      <c r="B709" s="51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51"/>
      <c r="BH709" s="51"/>
      <c r="BI709" s="51"/>
      <c r="BJ709" s="51"/>
      <c r="BK709" s="51"/>
      <c r="BL709" s="51"/>
      <c r="BM709" s="51"/>
      <c r="BN709" s="51"/>
      <c r="BO709" s="51"/>
      <c r="BP709" s="51"/>
      <c r="BQ709" s="51"/>
      <c r="BR709" s="51"/>
      <c r="BS709" s="51"/>
      <c r="BT709" s="51"/>
      <c r="BU709" s="51"/>
      <c r="BV709" s="51"/>
      <c r="BW709" s="51"/>
      <c r="BX709" s="51"/>
      <c r="BY709" s="51"/>
      <c r="BZ709" s="51"/>
      <c r="CA709" s="51"/>
      <c r="CB709" s="51"/>
      <c r="CC709" s="51"/>
      <c r="CD709" s="51"/>
      <c r="CE709" s="51"/>
      <c r="CF709" s="51"/>
      <c r="CG709" s="51"/>
      <c r="CH709" s="51"/>
      <c r="CI709" s="51"/>
      <c r="CJ709" s="51"/>
      <c r="CK709" s="51"/>
      <c r="CL709" s="51"/>
      <c r="CM709" s="51"/>
      <c r="CN709" s="51"/>
      <c r="CO709" s="51"/>
      <c r="CP709" s="51"/>
      <c r="CQ709" s="51"/>
      <c r="CR709" s="51"/>
      <c r="CS709" s="51"/>
      <c r="CT709" s="51"/>
      <c r="CU709" s="51"/>
      <c r="CV709" s="51"/>
      <c r="CW709" s="51"/>
      <c r="CX709" s="51"/>
      <c r="CY709" s="51"/>
      <c r="CZ709" s="51"/>
      <c r="DA709" s="51"/>
      <c r="DB709" s="51"/>
      <c r="DC709" s="51"/>
      <c r="DD709" s="51"/>
      <c r="DE709" s="51"/>
      <c r="DF709" s="51"/>
      <c r="DG709" s="51"/>
    </row>
    <row r="710">
      <c r="A710" s="51"/>
      <c r="B710" s="51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51"/>
      <c r="BH710" s="51"/>
      <c r="BI710" s="51"/>
      <c r="BJ710" s="51"/>
      <c r="BK710" s="51"/>
      <c r="BL710" s="51"/>
      <c r="BM710" s="51"/>
      <c r="BN710" s="51"/>
      <c r="BO710" s="51"/>
      <c r="BP710" s="51"/>
      <c r="BQ710" s="51"/>
      <c r="BR710" s="51"/>
      <c r="BS710" s="51"/>
      <c r="BT710" s="51"/>
      <c r="BU710" s="51"/>
      <c r="BV710" s="51"/>
      <c r="BW710" s="51"/>
      <c r="BX710" s="51"/>
      <c r="BY710" s="51"/>
      <c r="BZ710" s="51"/>
      <c r="CA710" s="51"/>
      <c r="CB710" s="51"/>
      <c r="CC710" s="51"/>
      <c r="CD710" s="51"/>
      <c r="CE710" s="51"/>
      <c r="CF710" s="51"/>
      <c r="CG710" s="51"/>
      <c r="CH710" s="51"/>
      <c r="CI710" s="51"/>
      <c r="CJ710" s="51"/>
      <c r="CK710" s="51"/>
      <c r="CL710" s="51"/>
      <c r="CM710" s="51"/>
      <c r="CN710" s="51"/>
      <c r="CO710" s="51"/>
      <c r="CP710" s="51"/>
      <c r="CQ710" s="51"/>
      <c r="CR710" s="51"/>
      <c r="CS710" s="51"/>
      <c r="CT710" s="51"/>
      <c r="CU710" s="51"/>
      <c r="CV710" s="51"/>
      <c r="CW710" s="51"/>
      <c r="CX710" s="51"/>
      <c r="CY710" s="51"/>
      <c r="CZ710" s="51"/>
      <c r="DA710" s="51"/>
      <c r="DB710" s="51"/>
      <c r="DC710" s="51"/>
      <c r="DD710" s="51"/>
      <c r="DE710" s="51"/>
      <c r="DF710" s="51"/>
      <c r="DG710" s="51"/>
    </row>
    <row r="711">
      <c r="A711" s="51"/>
      <c r="B711" s="51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51"/>
      <c r="BH711" s="51"/>
      <c r="BI711" s="51"/>
      <c r="BJ711" s="51"/>
      <c r="BK711" s="51"/>
      <c r="BL711" s="51"/>
      <c r="BM711" s="51"/>
      <c r="BN711" s="51"/>
      <c r="BO711" s="51"/>
      <c r="BP711" s="51"/>
      <c r="BQ711" s="51"/>
      <c r="BR711" s="51"/>
      <c r="BS711" s="51"/>
      <c r="BT711" s="51"/>
      <c r="BU711" s="51"/>
      <c r="BV711" s="51"/>
      <c r="BW711" s="51"/>
      <c r="BX711" s="51"/>
      <c r="BY711" s="51"/>
      <c r="BZ711" s="51"/>
      <c r="CA711" s="51"/>
      <c r="CB711" s="51"/>
      <c r="CC711" s="51"/>
      <c r="CD711" s="51"/>
      <c r="CE711" s="51"/>
      <c r="CF711" s="51"/>
      <c r="CG711" s="51"/>
      <c r="CH711" s="51"/>
      <c r="CI711" s="51"/>
      <c r="CJ711" s="51"/>
      <c r="CK711" s="51"/>
      <c r="CL711" s="51"/>
      <c r="CM711" s="51"/>
      <c r="CN711" s="51"/>
      <c r="CO711" s="51"/>
      <c r="CP711" s="51"/>
      <c r="CQ711" s="51"/>
      <c r="CR711" s="51"/>
      <c r="CS711" s="51"/>
      <c r="CT711" s="51"/>
      <c r="CU711" s="51"/>
      <c r="CV711" s="51"/>
      <c r="CW711" s="51"/>
      <c r="CX711" s="51"/>
      <c r="CY711" s="51"/>
      <c r="CZ711" s="51"/>
      <c r="DA711" s="51"/>
      <c r="DB711" s="51"/>
      <c r="DC711" s="51"/>
      <c r="DD711" s="51"/>
      <c r="DE711" s="51"/>
      <c r="DF711" s="51"/>
      <c r="DG711" s="51"/>
    </row>
    <row r="712">
      <c r="A712" s="51"/>
      <c r="B712" s="51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51"/>
      <c r="BL712" s="51"/>
      <c r="BM712" s="51"/>
      <c r="BN712" s="51"/>
      <c r="BO712" s="51"/>
      <c r="BP712" s="51"/>
      <c r="BQ712" s="51"/>
      <c r="BR712" s="51"/>
      <c r="BS712" s="51"/>
      <c r="BT712" s="51"/>
      <c r="BU712" s="51"/>
      <c r="BV712" s="51"/>
      <c r="BW712" s="51"/>
      <c r="BX712" s="51"/>
      <c r="BY712" s="51"/>
      <c r="BZ712" s="51"/>
      <c r="CA712" s="51"/>
      <c r="CB712" s="51"/>
      <c r="CC712" s="51"/>
      <c r="CD712" s="51"/>
      <c r="CE712" s="51"/>
      <c r="CF712" s="51"/>
      <c r="CG712" s="51"/>
      <c r="CH712" s="51"/>
      <c r="CI712" s="51"/>
      <c r="CJ712" s="51"/>
      <c r="CK712" s="51"/>
      <c r="CL712" s="51"/>
      <c r="CM712" s="51"/>
      <c r="CN712" s="51"/>
      <c r="CO712" s="51"/>
      <c r="CP712" s="51"/>
      <c r="CQ712" s="51"/>
      <c r="CR712" s="51"/>
      <c r="CS712" s="51"/>
      <c r="CT712" s="51"/>
      <c r="CU712" s="51"/>
      <c r="CV712" s="51"/>
      <c r="CW712" s="51"/>
      <c r="CX712" s="51"/>
      <c r="CY712" s="51"/>
      <c r="CZ712" s="51"/>
      <c r="DA712" s="51"/>
      <c r="DB712" s="51"/>
      <c r="DC712" s="51"/>
      <c r="DD712" s="51"/>
      <c r="DE712" s="51"/>
      <c r="DF712" s="51"/>
      <c r="DG712" s="51"/>
    </row>
    <row r="713">
      <c r="A713" s="51"/>
      <c r="B713" s="51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51"/>
      <c r="BL713" s="51"/>
      <c r="BM713" s="51"/>
      <c r="BN713" s="51"/>
      <c r="BO713" s="51"/>
      <c r="BP713" s="51"/>
      <c r="BQ713" s="51"/>
      <c r="BR713" s="51"/>
      <c r="BS713" s="51"/>
      <c r="BT713" s="51"/>
      <c r="BU713" s="51"/>
      <c r="BV713" s="51"/>
      <c r="BW713" s="51"/>
      <c r="BX713" s="51"/>
      <c r="BY713" s="51"/>
      <c r="BZ713" s="51"/>
      <c r="CA713" s="51"/>
      <c r="CB713" s="51"/>
      <c r="CC713" s="51"/>
      <c r="CD713" s="51"/>
      <c r="CE713" s="51"/>
      <c r="CF713" s="51"/>
      <c r="CG713" s="51"/>
      <c r="CH713" s="51"/>
      <c r="CI713" s="51"/>
      <c r="CJ713" s="51"/>
      <c r="CK713" s="51"/>
      <c r="CL713" s="51"/>
      <c r="CM713" s="51"/>
      <c r="CN713" s="51"/>
      <c r="CO713" s="51"/>
      <c r="CP713" s="51"/>
      <c r="CQ713" s="51"/>
      <c r="CR713" s="51"/>
      <c r="CS713" s="51"/>
      <c r="CT713" s="51"/>
      <c r="CU713" s="51"/>
      <c r="CV713" s="51"/>
      <c r="CW713" s="51"/>
      <c r="CX713" s="51"/>
      <c r="CY713" s="51"/>
      <c r="CZ713" s="51"/>
      <c r="DA713" s="51"/>
      <c r="DB713" s="51"/>
      <c r="DC713" s="51"/>
      <c r="DD713" s="51"/>
      <c r="DE713" s="51"/>
      <c r="DF713" s="51"/>
      <c r="DG713" s="51"/>
    </row>
    <row r="714">
      <c r="A714" s="51"/>
      <c r="B714" s="51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51"/>
      <c r="BL714" s="51"/>
      <c r="BM714" s="51"/>
      <c r="BN714" s="51"/>
      <c r="BO714" s="51"/>
      <c r="BP714" s="51"/>
      <c r="BQ714" s="51"/>
      <c r="BR714" s="51"/>
      <c r="BS714" s="51"/>
      <c r="BT714" s="51"/>
      <c r="BU714" s="51"/>
      <c r="BV714" s="51"/>
      <c r="BW714" s="51"/>
      <c r="BX714" s="51"/>
      <c r="BY714" s="51"/>
      <c r="BZ714" s="51"/>
      <c r="CA714" s="51"/>
      <c r="CB714" s="51"/>
      <c r="CC714" s="51"/>
      <c r="CD714" s="51"/>
      <c r="CE714" s="51"/>
      <c r="CF714" s="51"/>
      <c r="CG714" s="51"/>
      <c r="CH714" s="51"/>
      <c r="CI714" s="51"/>
      <c r="CJ714" s="51"/>
      <c r="CK714" s="51"/>
      <c r="CL714" s="51"/>
      <c r="CM714" s="51"/>
      <c r="CN714" s="51"/>
      <c r="CO714" s="51"/>
      <c r="CP714" s="51"/>
      <c r="CQ714" s="51"/>
      <c r="CR714" s="51"/>
      <c r="CS714" s="51"/>
      <c r="CT714" s="51"/>
      <c r="CU714" s="51"/>
      <c r="CV714" s="51"/>
      <c r="CW714" s="51"/>
      <c r="CX714" s="51"/>
      <c r="CY714" s="51"/>
      <c r="CZ714" s="51"/>
      <c r="DA714" s="51"/>
      <c r="DB714" s="51"/>
      <c r="DC714" s="51"/>
      <c r="DD714" s="51"/>
      <c r="DE714" s="51"/>
      <c r="DF714" s="51"/>
      <c r="DG714" s="51"/>
    </row>
    <row r="715">
      <c r="A715" s="51"/>
      <c r="B715" s="51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51"/>
      <c r="BL715" s="51"/>
      <c r="BM715" s="51"/>
      <c r="BN715" s="51"/>
      <c r="BO715" s="51"/>
      <c r="BP715" s="51"/>
      <c r="BQ715" s="51"/>
      <c r="BR715" s="51"/>
      <c r="BS715" s="51"/>
      <c r="BT715" s="51"/>
      <c r="BU715" s="51"/>
      <c r="BV715" s="51"/>
      <c r="BW715" s="51"/>
      <c r="BX715" s="51"/>
      <c r="BY715" s="51"/>
      <c r="BZ715" s="51"/>
      <c r="CA715" s="51"/>
      <c r="CB715" s="51"/>
      <c r="CC715" s="51"/>
      <c r="CD715" s="51"/>
      <c r="CE715" s="51"/>
      <c r="CF715" s="51"/>
      <c r="CG715" s="51"/>
      <c r="CH715" s="51"/>
      <c r="CI715" s="51"/>
      <c r="CJ715" s="51"/>
      <c r="CK715" s="51"/>
      <c r="CL715" s="51"/>
      <c r="CM715" s="51"/>
      <c r="CN715" s="51"/>
      <c r="CO715" s="51"/>
      <c r="CP715" s="51"/>
      <c r="CQ715" s="51"/>
      <c r="CR715" s="51"/>
      <c r="CS715" s="51"/>
      <c r="CT715" s="51"/>
      <c r="CU715" s="51"/>
      <c r="CV715" s="51"/>
      <c r="CW715" s="51"/>
      <c r="CX715" s="51"/>
      <c r="CY715" s="51"/>
      <c r="CZ715" s="51"/>
      <c r="DA715" s="51"/>
      <c r="DB715" s="51"/>
      <c r="DC715" s="51"/>
      <c r="DD715" s="51"/>
      <c r="DE715" s="51"/>
      <c r="DF715" s="51"/>
      <c r="DG715" s="51"/>
    </row>
    <row r="716">
      <c r="A716" s="51"/>
      <c r="B716" s="51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51"/>
      <c r="BH716" s="51"/>
      <c r="BI716" s="51"/>
      <c r="BJ716" s="51"/>
      <c r="BK716" s="51"/>
      <c r="BL716" s="51"/>
      <c r="BM716" s="51"/>
      <c r="BN716" s="51"/>
      <c r="BO716" s="51"/>
      <c r="BP716" s="51"/>
      <c r="BQ716" s="51"/>
      <c r="BR716" s="51"/>
      <c r="BS716" s="51"/>
      <c r="BT716" s="51"/>
      <c r="BU716" s="51"/>
      <c r="BV716" s="51"/>
      <c r="BW716" s="51"/>
      <c r="BX716" s="51"/>
      <c r="BY716" s="51"/>
      <c r="BZ716" s="51"/>
      <c r="CA716" s="51"/>
      <c r="CB716" s="51"/>
      <c r="CC716" s="51"/>
      <c r="CD716" s="51"/>
      <c r="CE716" s="51"/>
      <c r="CF716" s="51"/>
      <c r="CG716" s="51"/>
      <c r="CH716" s="51"/>
      <c r="CI716" s="51"/>
      <c r="CJ716" s="51"/>
      <c r="CK716" s="51"/>
      <c r="CL716" s="51"/>
      <c r="CM716" s="51"/>
      <c r="CN716" s="51"/>
      <c r="CO716" s="51"/>
      <c r="CP716" s="51"/>
      <c r="CQ716" s="51"/>
      <c r="CR716" s="51"/>
      <c r="CS716" s="51"/>
      <c r="CT716" s="51"/>
      <c r="CU716" s="51"/>
      <c r="CV716" s="51"/>
      <c r="CW716" s="51"/>
      <c r="CX716" s="51"/>
      <c r="CY716" s="51"/>
      <c r="CZ716" s="51"/>
      <c r="DA716" s="51"/>
      <c r="DB716" s="51"/>
      <c r="DC716" s="51"/>
      <c r="DD716" s="51"/>
      <c r="DE716" s="51"/>
      <c r="DF716" s="51"/>
      <c r="DG716" s="51"/>
    </row>
    <row r="717">
      <c r="A717" s="51"/>
      <c r="B717" s="51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51"/>
      <c r="BH717" s="51"/>
      <c r="BI717" s="51"/>
      <c r="BJ717" s="51"/>
      <c r="BK717" s="51"/>
      <c r="BL717" s="51"/>
      <c r="BM717" s="51"/>
      <c r="BN717" s="51"/>
      <c r="BO717" s="51"/>
      <c r="BP717" s="51"/>
      <c r="BQ717" s="51"/>
      <c r="BR717" s="51"/>
      <c r="BS717" s="51"/>
      <c r="BT717" s="51"/>
      <c r="BU717" s="51"/>
      <c r="BV717" s="51"/>
      <c r="BW717" s="51"/>
      <c r="BX717" s="51"/>
      <c r="BY717" s="51"/>
      <c r="BZ717" s="51"/>
      <c r="CA717" s="51"/>
      <c r="CB717" s="51"/>
      <c r="CC717" s="51"/>
      <c r="CD717" s="51"/>
      <c r="CE717" s="51"/>
      <c r="CF717" s="51"/>
      <c r="CG717" s="51"/>
      <c r="CH717" s="51"/>
      <c r="CI717" s="51"/>
      <c r="CJ717" s="51"/>
      <c r="CK717" s="51"/>
      <c r="CL717" s="51"/>
      <c r="CM717" s="51"/>
      <c r="CN717" s="51"/>
      <c r="CO717" s="51"/>
      <c r="CP717" s="51"/>
      <c r="CQ717" s="51"/>
      <c r="CR717" s="51"/>
      <c r="CS717" s="51"/>
      <c r="CT717" s="51"/>
      <c r="CU717" s="51"/>
      <c r="CV717" s="51"/>
      <c r="CW717" s="51"/>
      <c r="CX717" s="51"/>
      <c r="CY717" s="51"/>
      <c r="CZ717" s="51"/>
      <c r="DA717" s="51"/>
      <c r="DB717" s="51"/>
      <c r="DC717" s="51"/>
      <c r="DD717" s="51"/>
      <c r="DE717" s="51"/>
      <c r="DF717" s="51"/>
      <c r="DG717" s="51"/>
    </row>
    <row r="718">
      <c r="A718" s="51"/>
      <c r="B718" s="51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51"/>
      <c r="BH718" s="51"/>
      <c r="BI718" s="51"/>
      <c r="BJ718" s="51"/>
      <c r="BK718" s="51"/>
      <c r="BL718" s="51"/>
      <c r="BM718" s="51"/>
      <c r="BN718" s="51"/>
      <c r="BO718" s="51"/>
      <c r="BP718" s="51"/>
      <c r="BQ718" s="51"/>
      <c r="BR718" s="51"/>
      <c r="BS718" s="51"/>
      <c r="BT718" s="51"/>
      <c r="BU718" s="51"/>
      <c r="BV718" s="51"/>
      <c r="BW718" s="51"/>
      <c r="BX718" s="51"/>
      <c r="BY718" s="51"/>
      <c r="BZ718" s="51"/>
      <c r="CA718" s="51"/>
      <c r="CB718" s="51"/>
      <c r="CC718" s="51"/>
      <c r="CD718" s="51"/>
      <c r="CE718" s="51"/>
      <c r="CF718" s="51"/>
      <c r="CG718" s="51"/>
      <c r="CH718" s="51"/>
      <c r="CI718" s="51"/>
      <c r="CJ718" s="51"/>
      <c r="CK718" s="51"/>
      <c r="CL718" s="51"/>
      <c r="CM718" s="51"/>
      <c r="CN718" s="51"/>
      <c r="CO718" s="51"/>
      <c r="CP718" s="51"/>
      <c r="CQ718" s="51"/>
      <c r="CR718" s="51"/>
      <c r="CS718" s="51"/>
      <c r="CT718" s="51"/>
      <c r="CU718" s="51"/>
      <c r="CV718" s="51"/>
      <c r="CW718" s="51"/>
      <c r="CX718" s="51"/>
      <c r="CY718" s="51"/>
      <c r="CZ718" s="51"/>
      <c r="DA718" s="51"/>
      <c r="DB718" s="51"/>
      <c r="DC718" s="51"/>
      <c r="DD718" s="51"/>
      <c r="DE718" s="51"/>
      <c r="DF718" s="51"/>
      <c r="DG718" s="51"/>
    </row>
    <row r="719">
      <c r="A719" s="51"/>
      <c r="B719" s="51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51"/>
      <c r="BH719" s="51"/>
      <c r="BI719" s="51"/>
      <c r="BJ719" s="51"/>
      <c r="BK719" s="51"/>
      <c r="BL719" s="51"/>
      <c r="BM719" s="51"/>
      <c r="BN719" s="51"/>
      <c r="BO719" s="51"/>
      <c r="BP719" s="51"/>
      <c r="BQ719" s="51"/>
      <c r="BR719" s="51"/>
      <c r="BS719" s="51"/>
      <c r="BT719" s="51"/>
      <c r="BU719" s="51"/>
      <c r="BV719" s="51"/>
      <c r="BW719" s="51"/>
      <c r="BX719" s="51"/>
      <c r="BY719" s="51"/>
      <c r="BZ719" s="51"/>
      <c r="CA719" s="51"/>
      <c r="CB719" s="51"/>
      <c r="CC719" s="51"/>
      <c r="CD719" s="51"/>
      <c r="CE719" s="51"/>
      <c r="CF719" s="51"/>
      <c r="CG719" s="51"/>
      <c r="CH719" s="51"/>
      <c r="CI719" s="51"/>
      <c r="CJ719" s="51"/>
      <c r="CK719" s="51"/>
      <c r="CL719" s="51"/>
      <c r="CM719" s="51"/>
      <c r="CN719" s="51"/>
      <c r="CO719" s="51"/>
      <c r="CP719" s="51"/>
      <c r="CQ719" s="51"/>
      <c r="CR719" s="51"/>
      <c r="CS719" s="51"/>
      <c r="CT719" s="51"/>
      <c r="CU719" s="51"/>
      <c r="CV719" s="51"/>
      <c r="CW719" s="51"/>
      <c r="CX719" s="51"/>
      <c r="CY719" s="51"/>
      <c r="CZ719" s="51"/>
      <c r="DA719" s="51"/>
      <c r="DB719" s="51"/>
      <c r="DC719" s="51"/>
      <c r="DD719" s="51"/>
      <c r="DE719" s="51"/>
      <c r="DF719" s="51"/>
      <c r="DG719" s="51"/>
    </row>
    <row r="720">
      <c r="A720" s="51"/>
      <c r="B720" s="51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51"/>
      <c r="BL720" s="51"/>
      <c r="BM720" s="51"/>
      <c r="BN720" s="51"/>
      <c r="BO720" s="51"/>
      <c r="BP720" s="51"/>
      <c r="BQ720" s="51"/>
      <c r="BR720" s="51"/>
      <c r="BS720" s="51"/>
      <c r="BT720" s="51"/>
      <c r="BU720" s="51"/>
      <c r="BV720" s="51"/>
      <c r="BW720" s="51"/>
      <c r="BX720" s="51"/>
      <c r="BY720" s="51"/>
      <c r="BZ720" s="51"/>
      <c r="CA720" s="51"/>
      <c r="CB720" s="51"/>
      <c r="CC720" s="51"/>
      <c r="CD720" s="51"/>
      <c r="CE720" s="51"/>
      <c r="CF720" s="51"/>
      <c r="CG720" s="51"/>
      <c r="CH720" s="51"/>
      <c r="CI720" s="51"/>
      <c r="CJ720" s="51"/>
      <c r="CK720" s="51"/>
      <c r="CL720" s="51"/>
      <c r="CM720" s="51"/>
      <c r="CN720" s="51"/>
      <c r="CO720" s="51"/>
      <c r="CP720" s="51"/>
      <c r="CQ720" s="51"/>
      <c r="CR720" s="51"/>
      <c r="CS720" s="51"/>
      <c r="CT720" s="51"/>
      <c r="CU720" s="51"/>
      <c r="CV720" s="51"/>
      <c r="CW720" s="51"/>
      <c r="CX720" s="51"/>
      <c r="CY720" s="51"/>
      <c r="CZ720" s="51"/>
      <c r="DA720" s="51"/>
      <c r="DB720" s="51"/>
      <c r="DC720" s="51"/>
      <c r="DD720" s="51"/>
      <c r="DE720" s="51"/>
      <c r="DF720" s="51"/>
      <c r="DG720" s="51"/>
    </row>
    <row r="721">
      <c r="A721" s="51"/>
      <c r="B721" s="51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51"/>
      <c r="BL721" s="51"/>
      <c r="BM721" s="51"/>
      <c r="BN721" s="51"/>
      <c r="BO721" s="51"/>
      <c r="BP721" s="51"/>
      <c r="BQ721" s="51"/>
      <c r="BR721" s="51"/>
      <c r="BS721" s="51"/>
      <c r="BT721" s="51"/>
      <c r="BU721" s="51"/>
      <c r="BV721" s="51"/>
      <c r="BW721" s="51"/>
      <c r="BX721" s="51"/>
      <c r="BY721" s="51"/>
      <c r="BZ721" s="51"/>
      <c r="CA721" s="51"/>
      <c r="CB721" s="51"/>
      <c r="CC721" s="51"/>
      <c r="CD721" s="51"/>
      <c r="CE721" s="51"/>
      <c r="CF721" s="51"/>
      <c r="CG721" s="51"/>
      <c r="CH721" s="51"/>
      <c r="CI721" s="51"/>
      <c r="CJ721" s="51"/>
      <c r="CK721" s="51"/>
      <c r="CL721" s="51"/>
      <c r="CM721" s="51"/>
      <c r="CN721" s="51"/>
      <c r="CO721" s="51"/>
      <c r="CP721" s="51"/>
      <c r="CQ721" s="51"/>
      <c r="CR721" s="51"/>
      <c r="CS721" s="51"/>
      <c r="CT721" s="51"/>
      <c r="CU721" s="51"/>
      <c r="CV721" s="51"/>
      <c r="CW721" s="51"/>
      <c r="CX721" s="51"/>
      <c r="CY721" s="51"/>
      <c r="CZ721" s="51"/>
      <c r="DA721" s="51"/>
      <c r="DB721" s="51"/>
      <c r="DC721" s="51"/>
      <c r="DD721" s="51"/>
      <c r="DE721" s="51"/>
      <c r="DF721" s="51"/>
      <c r="DG721" s="51"/>
    </row>
    <row r="722">
      <c r="A722" s="51"/>
      <c r="B722" s="51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51"/>
      <c r="BL722" s="51"/>
      <c r="BM722" s="51"/>
      <c r="BN722" s="51"/>
      <c r="BO722" s="51"/>
      <c r="BP722" s="51"/>
      <c r="BQ722" s="51"/>
      <c r="BR722" s="51"/>
      <c r="BS722" s="51"/>
      <c r="BT722" s="51"/>
      <c r="BU722" s="51"/>
      <c r="BV722" s="51"/>
      <c r="BW722" s="51"/>
      <c r="BX722" s="51"/>
      <c r="BY722" s="51"/>
      <c r="BZ722" s="51"/>
      <c r="CA722" s="51"/>
      <c r="CB722" s="51"/>
      <c r="CC722" s="51"/>
      <c r="CD722" s="51"/>
      <c r="CE722" s="51"/>
      <c r="CF722" s="51"/>
      <c r="CG722" s="51"/>
      <c r="CH722" s="51"/>
      <c r="CI722" s="51"/>
      <c r="CJ722" s="51"/>
      <c r="CK722" s="51"/>
      <c r="CL722" s="51"/>
      <c r="CM722" s="51"/>
      <c r="CN722" s="51"/>
      <c r="CO722" s="51"/>
      <c r="CP722" s="51"/>
      <c r="CQ722" s="51"/>
      <c r="CR722" s="51"/>
      <c r="CS722" s="51"/>
      <c r="CT722" s="51"/>
      <c r="CU722" s="51"/>
      <c r="CV722" s="51"/>
      <c r="CW722" s="51"/>
      <c r="CX722" s="51"/>
      <c r="CY722" s="51"/>
      <c r="CZ722" s="51"/>
      <c r="DA722" s="51"/>
      <c r="DB722" s="51"/>
      <c r="DC722" s="51"/>
      <c r="DD722" s="51"/>
      <c r="DE722" s="51"/>
      <c r="DF722" s="51"/>
      <c r="DG722" s="51"/>
    </row>
    <row r="723">
      <c r="A723" s="51"/>
      <c r="B723" s="51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51"/>
      <c r="BL723" s="51"/>
      <c r="BM723" s="51"/>
      <c r="BN723" s="51"/>
      <c r="BO723" s="51"/>
      <c r="BP723" s="51"/>
      <c r="BQ723" s="51"/>
      <c r="BR723" s="51"/>
      <c r="BS723" s="51"/>
      <c r="BT723" s="51"/>
      <c r="BU723" s="51"/>
      <c r="BV723" s="51"/>
      <c r="BW723" s="51"/>
      <c r="BX723" s="51"/>
      <c r="BY723" s="51"/>
      <c r="BZ723" s="51"/>
      <c r="CA723" s="51"/>
      <c r="CB723" s="51"/>
      <c r="CC723" s="51"/>
      <c r="CD723" s="51"/>
      <c r="CE723" s="51"/>
      <c r="CF723" s="51"/>
      <c r="CG723" s="51"/>
      <c r="CH723" s="51"/>
      <c r="CI723" s="51"/>
      <c r="CJ723" s="51"/>
      <c r="CK723" s="51"/>
      <c r="CL723" s="51"/>
      <c r="CM723" s="51"/>
      <c r="CN723" s="51"/>
      <c r="CO723" s="51"/>
      <c r="CP723" s="51"/>
      <c r="CQ723" s="51"/>
      <c r="CR723" s="51"/>
      <c r="CS723" s="51"/>
      <c r="CT723" s="51"/>
      <c r="CU723" s="51"/>
      <c r="CV723" s="51"/>
      <c r="CW723" s="51"/>
      <c r="CX723" s="51"/>
      <c r="CY723" s="51"/>
      <c r="CZ723" s="51"/>
      <c r="DA723" s="51"/>
      <c r="DB723" s="51"/>
      <c r="DC723" s="51"/>
      <c r="DD723" s="51"/>
      <c r="DE723" s="51"/>
      <c r="DF723" s="51"/>
      <c r="DG723" s="51"/>
    </row>
    <row r="724">
      <c r="A724" s="51"/>
      <c r="B724" s="51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51"/>
      <c r="BH724" s="51"/>
      <c r="BI724" s="51"/>
      <c r="BJ724" s="51"/>
      <c r="BK724" s="51"/>
      <c r="BL724" s="51"/>
      <c r="BM724" s="51"/>
      <c r="BN724" s="51"/>
      <c r="BO724" s="51"/>
      <c r="BP724" s="51"/>
      <c r="BQ724" s="51"/>
      <c r="BR724" s="51"/>
      <c r="BS724" s="51"/>
      <c r="BT724" s="51"/>
      <c r="BU724" s="51"/>
      <c r="BV724" s="51"/>
      <c r="BW724" s="51"/>
      <c r="BX724" s="51"/>
      <c r="BY724" s="51"/>
      <c r="BZ724" s="51"/>
      <c r="CA724" s="51"/>
      <c r="CB724" s="51"/>
      <c r="CC724" s="51"/>
      <c r="CD724" s="51"/>
      <c r="CE724" s="51"/>
      <c r="CF724" s="51"/>
      <c r="CG724" s="51"/>
      <c r="CH724" s="51"/>
      <c r="CI724" s="51"/>
      <c r="CJ724" s="51"/>
      <c r="CK724" s="51"/>
      <c r="CL724" s="51"/>
      <c r="CM724" s="51"/>
      <c r="CN724" s="51"/>
      <c r="CO724" s="51"/>
      <c r="CP724" s="51"/>
      <c r="CQ724" s="51"/>
      <c r="CR724" s="51"/>
      <c r="CS724" s="51"/>
      <c r="CT724" s="51"/>
      <c r="CU724" s="51"/>
      <c r="CV724" s="51"/>
      <c r="CW724" s="51"/>
      <c r="CX724" s="51"/>
      <c r="CY724" s="51"/>
      <c r="CZ724" s="51"/>
      <c r="DA724" s="51"/>
      <c r="DB724" s="51"/>
      <c r="DC724" s="51"/>
      <c r="DD724" s="51"/>
      <c r="DE724" s="51"/>
      <c r="DF724" s="51"/>
      <c r="DG724" s="51"/>
    </row>
    <row r="725">
      <c r="A725" s="51"/>
      <c r="B725" s="51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51"/>
      <c r="BH725" s="51"/>
      <c r="BI725" s="51"/>
      <c r="BJ725" s="51"/>
      <c r="BK725" s="51"/>
      <c r="BL725" s="51"/>
      <c r="BM725" s="51"/>
      <c r="BN725" s="51"/>
      <c r="BO725" s="51"/>
      <c r="BP725" s="51"/>
      <c r="BQ725" s="51"/>
      <c r="BR725" s="51"/>
      <c r="BS725" s="51"/>
      <c r="BT725" s="51"/>
      <c r="BU725" s="51"/>
      <c r="BV725" s="51"/>
      <c r="BW725" s="51"/>
      <c r="BX725" s="51"/>
      <c r="BY725" s="51"/>
      <c r="BZ725" s="51"/>
      <c r="CA725" s="51"/>
      <c r="CB725" s="51"/>
      <c r="CC725" s="51"/>
      <c r="CD725" s="51"/>
      <c r="CE725" s="51"/>
      <c r="CF725" s="51"/>
      <c r="CG725" s="51"/>
      <c r="CH725" s="51"/>
      <c r="CI725" s="51"/>
      <c r="CJ725" s="51"/>
      <c r="CK725" s="51"/>
      <c r="CL725" s="51"/>
      <c r="CM725" s="51"/>
      <c r="CN725" s="51"/>
      <c r="CO725" s="51"/>
      <c r="CP725" s="51"/>
      <c r="CQ725" s="51"/>
      <c r="CR725" s="51"/>
      <c r="CS725" s="51"/>
      <c r="CT725" s="51"/>
      <c r="CU725" s="51"/>
      <c r="CV725" s="51"/>
      <c r="CW725" s="51"/>
      <c r="CX725" s="51"/>
      <c r="CY725" s="51"/>
      <c r="CZ725" s="51"/>
      <c r="DA725" s="51"/>
      <c r="DB725" s="51"/>
      <c r="DC725" s="51"/>
      <c r="DD725" s="51"/>
      <c r="DE725" s="51"/>
      <c r="DF725" s="51"/>
      <c r="DG725" s="51"/>
    </row>
    <row r="726">
      <c r="A726" s="51"/>
      <c r="B726" s="51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51"/>
      <c r="BH726" s="51"/>
      <c r="BI726" s="51"/>
      <c r="BJ726" s="51"/>
      <c r="BK726" s="51"/>
      <c r="BL726" s="51"/>
      <c r="BM726" s="51"/>
      <c r="BN726" s="51"/>
      <c r="BO726" s="51"/>
      <c r="BP726" s="51"/>
      <c r="BQ726" s="51"/>
      <c r="BR726" s="51"/>
      <c r="BS726" s="51"/>
      <c r="BT726" s="51"/>
      <c r="BU726" s="51"/>
      <c r="BV726" s="51"/>
      <c r="BW726" s="51"/>
      <c r="BX726" s="51"/>
      <c r="BY726" s="51"/>
      <c r="BZ726" s="51"/>
      <c r="CA726" s="51"/>
      <c r="CB726" s="51"/>
      <c r="CC726" s="51"/>
      <c r="CD726" s="51"/>
      <c r="CE726" s="51"/>
      <c r="CF726" s="51"/>
      <c r="CG726" s="51"/>
      <c r="CH726" s="51"/>
      <c r="CI726" s="51"/>
      <c r="CJ726" s="51"/>
      <c r="CK726" s="51"/>
      <c r="CL726" s="51"/>
      <c r="CM726" s="51"/>
      <c r="CN726" s="51"/>
      <c r="CO726" s="51"/>
      <c r="CP726" s="51"/>
      <c r="CQ726" s="51"/>
      <c r="CR726" s="51"/>
      <c r="CS726" s="51"/>
      <c r="CT726" s="51"/>
      <c r="CU726" s="51"/>
      <c r="CV726" s="51"/>
      <c r="CW726" s="51"/>
      <c r="CX726" s="51"/>
      <c r="CY726" s="51"/>
      <c r="CZ726" s="51"/>
      <c r="DA726" s="51"/>
      <c r="DB726" s="51"/>
      <c r="DC726" s="51"/>
      <c r="DD726" s="51"/>
      <c r="DE726" s="51"/>
      <c r="DF726" s="51"/>
      <c r="DG726" s="51"/>
    </row>
    <row r="727">
      <c r="A727" s="51"/>
      <c r="B727" s="51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51"/>
      <c r="BH727" s="51"/>
      <c r="BI727" s="51"/>
      <c r="BJ727" s="51"/>
      <c r="BK727" s="51"/>
      <c r="BL727" s="51"/>
      <c r="BM727" s="51"/>
      <c r="BN727" s="51"/>
      <c r="BO727" s="51"/>
      <c r="BP727" s="51"/>
      <c r="BQ727" s="51"/>
      <c r="BR727" s="51"/>
      <c r="BS727" s="51"/>
      <c r="BT727" s="51"/>
      <c r="BU727" s="51"/>
      <c r="BV727" s="51"/>
      <c r="BW727" s="51"/>
      <c r="BX727" s="51"/>
      <c r="BY727" s="51"/>
      <c r="BZ727" s="51"/>
      <c r="CA727" s="51"/>
      <c r="CB727" s="51"/>
      <c r="CC727" s="51"/>
      <c r="CD727" s="51"/>
      <c r="CE727" s="51"/>
      <c r="CF727" s="51"/>
      <c r="CG727" s="51"/>
      <c r="CH727" s="51"/>
      <c r="CI727" s="51"/>
      <c r="CJ727" s="51"/>
      <c r="CK727" s="51"/>
      <c r="CL727" s="51"/>
      <c r="CM727" s="51"/>
      <c r="CN727" s="51"/>
      <c r="CO727" s="51"/>
      <c r="CP727" s="51"/>
      <c r="CQ727" s="51"/>
      <c r="CR727" s="51"/>
      <c r="CS727" s="51"/>
      <c r="CT727" s="51"/>
      <c r="CU727" s="51"/>
      <c r="CV727" s="51"/>
      <c r="CW727" s="51"/>
      <c r="CX727" s="51"/>
      <c r="CY727" s="51"/>
      <c r="CZ727" s="51"/>
      <c r="DA727" s="51"/>
      <c r="DB727" s="51"/>
      <c r="DC727" s="51"/>
      <c r="DD727" s="51"/>
      <c r="DE727" s="51"/>
      <c r="DF727" s="51"/>
      <c r="DG727" s="51"/>
    </row>
    <row r="728">
      <c r="A728" s="51"/>
      <c r="B728" s="51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51"/>
      <c r="BH728" s="51"/>
      <c r="BI728" s="51"/>
      <c r="BJ728" s="51"/>
      <c r="BK728" s="51"/>
      <c r="BL728" s="51"/>
      <c r="BM728" s="51"/>
      <c r="BN728" s="51"/>
      <c r="BO728" s="51"/>
      <c r="BP728" s="51"/>
      <c r="BQ728" s="51"/>
      <c r="BR728" s="51"/>
      <c r="BS728" s="51"/>
      <c r="BT728" s="51"/>
      <c r="BU728" s="51"/>
      <c r="BV728" s="51"/>
      <c r="BW728" s="51"/>
      <c r="BX728" s="51"/>
      <c r="BY728" s="51"/>
      <c r="BZ728" s="51"/>
      <c r="CA728" s="51"/>
      <c r="CB728" s="51"/>
      <c r="CC728" s="51"/>
      <c r="CD728" s="51"/>
      <c r="CE728" s="51"/>
      <c r="CF728" s="51"/>
      <c r="CG728" s="51"/>
      <c r="CH728" s="51"/>
      <c r="CI728" s="51"/>
      <c r="CJ728" s="51"/>
      <c r="CK728" s="51"/>
      <c r="CL728" s="51"/>
      <c r="CM728" s="51"/>
      <c r="CN728" s="51"/>
      <c r="CO728" s="51"/>
      <c r="CP728" s="51"/>
      <c r="CQ728" s="51"/>
      <c r="CR728" s="51"/>
      <c r="CS728" s="51"/>
      <c r="CT728" s="51"/>
      <c r="CU728" s="51"/>
      <c r="CV728" s="51"/>
      <c r="CW728" s="51"/>
      <c r="CX728" s="51"/>
      <c r="CY728" s="51"/>
      <c r="CZ728" s="51"/>
      <c r="DA728" s="51"/>
      <c r="DB728" s="51"/>
      <c r="DC728" s="51"/>
      <c r="DD728" s="51"/>
      <c r="DE728" s="51"/>
      <c r="DF728" s="51"/>
      <c r="DG728" s="51"/>
    </row>
    <row r="729">
      <c r="A729" s="51"/>
      <c r="B729" s="51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1"/>
      <c r="BH729" s="51"/>
      <c r="BI729" s="51"/>
      <c r="BJ729" s="51"/>
      <c r="BK729" s="51"/>
      <c r="BL729" s="51"/>
      <c r="BM729" s="51"/>
      <c r="BN729" s="51"/>
      <c r="BO729" s="51"/>
      <c r="BP729" s="51"/>
      <c r="BQ729" s="51"/>
      <c r="BR729" s="51"/>
      <c r="BS729" s="51"/>
      <c r="BT729" s="51"/>
      <c r="BU729" s="51"/>
      <c r="BV729" s="51"/>
      <c r="BW729" s="51"/>
      <c r="BX729" s="51"/>
      <c r="BY729" s="51"/>
      <c r="BZ729" s="51"/>
      <c r="CA729" s="51"/>
      <c r="CB729" s="51"/>
      <c r="CC729" s="51"/>
      <c r="CD729" s="51"/>
      <c r="CE729" s="51"/>
      <c r="CF729" s="51"/>
      <c r="CG729" s="51"/>
      <c r="CH729" s="51"/>
      <c r="CI729" s="51"/>
      <c r="CJ729" s="51"/>
      <c r="CK729" s="51"/>
      <c r="CL729" s="51"/>
      <c r="CM729" s="51"/>
      <c r="CN729" s="51"/>
      <c r="CO729" s="51"/>
      <c r="CP729" s="51"/>
      <c r="CQ729" s="51"/>
      <c r="CR729" s="51"/>
      <c r="CS729" s="51"/>
      <c r="CT729" s="51"/>
      <c r="CU729" s="51"/>
      <c r="CV729" s="51"/>
      <c r="CW729" s="51"/>
      <c r="CX729" s="51"/>
      <c r="CY729" s="51"/>
      <c r="CZ729" s="51"/>
      <c r="DA729" s="51"/>
      <c r="DB729" s="51"/>
      <c r="DC729" s="51"/>
      <c r="DD729" s="51"/>
      <c r="DE729" s="51"/>
      <c r="DF729" s="51"/>
      <c r="DG729" s="51"/>
    </row>
    <row r="730">
      <c r="A730" s="51"/>
      <c r="B730" s="51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51"/>
      <c r="BH730" s="51"/>
      <c r="BI730" s="51"/>
      <c r="BJ730" s="51"/>
      <c r="BK730" s="51"/>
      <c r="BL730" s="51"/>
      <c r="BM730" s="51"/>
      <c r="BN730" s="51"/>
      <c r="BO730" s="51"/>
      <c r="BP730" s="51"/>
      <c r="BQ730" s="51"/>
      <c r="BR730" s="51"/>
      <c r="BS730" s="51"/>
      <c r="BT730" s="51"/>
      <c r="BU730" s="51"/>
      <c r="BV730" s="51"/>
      <c r="BW730" s="51"/>
      <c r="BX730" s="51"/>
      <c r="BY730" s="51"/>
      <c r="BZ730" s="51"/>
      <c r="CA730" s="51"/>
      <c r="CB730" s="51"/>
      <c r="CC730" s="51"/>
      <c r="CD730" s="51"/>
      <c r="CE730" s="51"/>
      <c r="CF730" s="51"/>
      <c r="CG730" s="51"/>
      <c r="CH730" s="51"/>
      <c r="CI730" s="51"/>
      <c r="CJ730" s="51"/>
      <c r="CK730" s="51"/>
      <c r="CL730" s="51"/>
      <c r="CM730" s="51"/>
      <c r="CN730" s="51"/>
      <c r="CO730" s="51"/>
      <c r="CP730" s="51"/>
      <c r="CQ730" s="51"/>
      <c r="CR730" s="51"/>
      <c r="CS730" s="51"/>
      <c r="CT730" s="51"/>
      <c r="CU730" s="51"/>
      <c r="CV730" s="51"/>
      <c r="CW730" s="51"/>
      <c r="CX730" s="51"/>
      <c r="CY730" s="51"/>
      <c r="CZ730" s="51"/>
      <c r="DA730" s="51"/>
      <c r="DB730" s="51"/>
      <c r="DC730" s="51"/>
      <c r="DD730" s="51"/>
      <c r="DE730" s="51"/>
      <c r="DF730" s="51"/>
      <c r="DG730" s="51"/>
    </row>
    <row r="731">
      <c r="A731" s="51"/>
      <c r="B731" s="51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51"/>
      <c r="BH731" s="51"/>
      <c r="BI731" s="51"/>
      <c r="BJ731" s="51"/>
      <c r="BK731" s="51"/>
      <c r="BL731" s="51"/>
      <c r="BM731" s="51"/>
      <c r="BN731" s="51"/>
      <c r="BO731" s="51"/>
      <c r="BP731" s="51"/>
      <c r="BQ731" s="51"/>
      <c r="BR731" s="51"/>
      <c r="BS731" s="51"/>
      <c r="BT731" s="51"/>
      <c r="BU731" s="51"/>
      <c r="BV731" s="51"/>
      <c r="BW731" s="51"/>
      <c r="BX731" s="51"/>
      <c r="BY731" s="51"/>
      <c r="BZ731" s="51"/>
      <c r="CA731" s="51"/>
      <c r="CB731" s="51"/>
      <c r="CC731" s="51"/>
      <c r="CD731" s="51"/>
      <c r="CE731" s="51"/>
      <c r="CF731" s="51"/>
      <c r="CG731" s="51"/>
      <c r="CH731" s="51"/>
      <c r="CI731" s="51"/>
      <c r="CJ731" s="51"/>
      <c r="CK731" s="51"/>
      <c r="CL731" s="51"/>
      <c r="CM731" s="51"/>
      <c r="CN731" s="51"/>
      <c r="CO731" s="51"/>
      <c r="CP731" s="51"/>
      <c r="CQ731" s="51"/>
      <c r="CR731" s="51"/>
      <c r="CS731" s="51"/>
      <c r="CT731" s="51"/>
      <c r="CU731" s="51"/>
      <c r="CV731" s="51"/>
      <c r="CW731" s="51"/>
      <c r="CX731" s="51"/>
      <c r="CY731" s="51"/>
      <c r="CZ731" s="51"/>
      <c r="DA731" s="51"/>
      <c r="DB731" s="51"/>
      <c r="DC731" s="51"/>
      <c r="DD731" s="51"/>
      <c r="DE731" s="51"/>
      <c r="DF731" s="51"/>
      <c r="DG731" s="51"/>
    </row>
    <row r="732">
      <c r="A732" s="51"/>
      <c r="B732" s="51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51"/>
      <c r="BH732" s="51"/>
      <c r="BI732" s="51"/>
      <c r="BJ732" s="51"/>
      <c r="BK732" s="51"/>
      <c r="BL732" s="51"/>
      <c r="BM732" s="51"/>
      <c r="BN732" s="51"/>
      <c r="BO732" s="51"/>
      <c r="BP732" s="51"/>
      <c r="BQ732" s="51"/>
      <c r="BR732" s="51"/>
      <c r="BS732" s="51"/>
      <c r="BT732" s="51"/>
      <c r="BU732" s="51"/>
      <c r="BV732" s="51"/>
      <c r="BW732" s="51"/>
      <c r="BX732" s="51"/>
      <c r="BY732" s="51"/>
      <c r="BZ732" s="51"/>
      <c r="CA732" s="51"/>
      <c r="CB732" s="51"/>
      <c r="CC732" s="51"/>
      <c r="CD732" s="51"/>
      <c r="CE732" s="51"/>
      <c r="CF732" s="51"/>
      <c r="CG732" s="51"/>
      <c r="CH732" s="51"/>
      <c r="CI732" s="51"/>
      <c r="CJ732" s="51"/>
      <c r="CK732" s="51"/>
      <c r="CL732" s="51"/>
      <c r="CM732" s="51"/>
      <c r="CN732" s="51"/>
      <c r="CO732" s="51"/>
      <c r="CP732" s="51"/>
      <c r="CQ732" s="51"/>
      <c r="CR732" s="51"/>
      <c r="CS732" s="51"/>
      <c r="CT732" s="51"/>
      <c r="CU732" s="51"/>
      <c r="CV732" s="51"/>
      <c r="CW732" s="51"/>
      <c r="CX732" s="51"/>
      <c r="CY732" s="51"/>
      <c r="CZ732" s="51"/>
      <c r="DA732" s="51"/>
      <c r="DB732" s="51"/>
      <c r="DC732" s="51"/>
      <c r="DD732" s="51"/>
      <c r="DE732" s="51"/>
      <c r="DF732" s="51"/>
      <c r="DG732" s="51"/>
    </row>
    <row r="733">
      <c r="A733" s="51"/>
      <c r="B733" s="51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51"/>
      <c r="BH733" s="51"/>
      <c r="BI733" s="51"/>
      <c r="BJ733" s="51"/>
      <c r="BK733" s="51"/>
      <c r="BL733" s="51"/>
      <c r="BM733" s="51"/>
      <c r="BN733" s="51"/>
      <c r="BO733" s="51"/>
      <c r="BP733" s="51"/>
      <c r="BQ733" s="51"/>
      <c r="BR733" s="51"/>
      <c r="BS733" s="51"/>
      <c r="BT733" s="51"/>
      <c r="BU733" s="51"/>
      <c r="BV733" s="51"/>
      <c r="BW733" s="51"/>
      <c r="BX733" s="51"/>
      <c r="BY733" s="51"/>
      <c r="BZ733" s="51"/>
      <c r="CA733" s="51"/>
      <c r="CB733" s="51"/>
      <c r="CC733" s="51"/>
      <c r="CD733" s="51"/>
      <c r="CE733" s="51"/>
      <c r="CF733" s="51"/>
      <c r="CG733" s="51"/>
      <c r="CH733" s="51"/>
      <c r="CI733" s="51"/>
      <c r="CJ733" s="51"/>
      <c r="CK733" s="51"/>
      <c r="CL733" s="51"/>
      <c r="CM733" s="51"/>
      <c r="CN733" s="51"/>
      <c r="CO733" s="51"/>
      <c r="CP733" s="51"/>
      <c r="CQ733" s="51"/>
      <c r="CR733" s="51"/>
      <c r="CS733" s="51"/>
      <c r="CT733" s="51"/>
      <c r="CU733" s="51"/>
      <c r="CV733" s="51"/>
      <c r="CW733" s="51"/>
      <c r="CX733" s="51"/>
      <c r="CY733" s="51"/>
      <c r="CZ733" s="51"/>
      <c r="DA733" s="51"/>
      <c r="DB733" s="51"/>
      <c r="DC733" s="51"/>
      <c r="DD733" s="51"/>
      <c r="DE733" s="51"/>
      <c r="DF733" s="51"/>
      <c r="DG733" s="51"/>
    </row>
    <row r="734">
      <c r="A734" s="51"/>
      <c r="B734" s="51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51"/>
      <c r="BH734" s="51"/>
      <c r="BI734" s="51"/>
      <c r="BJ734" s="51"/>
      <c r="BK734" s="51"/>
      <c r="BL734" s="51"/>
      <c r="BM734" s="51"/>
      <c r="BN734" s="51"/>
      <c r="BO734" s="51"/>
      <c r="BP734" s="51"/>
      <c r="BQ734" s="51"/>
      <c r="BR734" s="51"/>
      <c r="BS734" s="51"/>
      <c r="BT734" s="51"/>
      <c r="BU734" s="51"/>
      <c r="BV734" s="51"/>
      <c r="BW734" s="51"/>
      <c r="BX734" s="51"/>
      <c r="BY734" s="51"/>
      <c r="BZ734" s="51"/>
      <c r="CA734" s="51"/>
      <c r="CB734" s="51"/>
      <c r="CC734" s="51"/>
      <c r="CD734" s="51"/>
      <c r="CE734" s="51"/>
      <c r="CF734" s="51"/>
      <c r="CG734" s="51"/>
      <c r="CH734" s="51"/>
      <c r="CI734" s="51"/>
      <c r="CJ734" s="51"/>
      <c r="CK734" s="51"/>
      <c r="CL734" s="51"/>
      <c r="CM734" s="51"/>
      <c r="CN734" s="51"/>
      <c r="CO734" s="51"/>
      <c r="CP734" s="51"/>
      <c r="CQ734" s="51"/>
      <c r="CR734" s="51"/>
      <c r="CS734" s="51"/>
      <c r="CT734" s="51"/>
      <c r="CU734" s="51"/>
      <c r="CV734" s="51"/>
      <c r="CW734" s="51"/>
      <c r="CX734" s="51"/>
      <c r="CY734" s="51"/>
      <c r="CZ734" s="51"/>
      <c r="DA734" s="51"/>
      <c r="DB734" s="51"/>
      <c r="DC734" s="51"/>
      <c r="DD734" s="51"/>
      <c r="DE734" s="51"/>
      <c r="DF734" s="51"/>
      <c r="DG734" s="51"/>
    </row>
    <row r="735">
      <c r="A735" s="51"/>
      <c r="B735" s="51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51"/>
      <c r="BH735" s="51"/>
      <c r="BI735" s="51"/>
      <c r="BJ735" s="51"/>
      <c r="BK735" s="51"/>
      <c r="BL735" s="51"/>
      <c r="BM735" s="51"/>
      <c r="BN735" s="51"/>
      <c r="BO735" s="51"/>
      <c r="BP735" s="51"/>
      <c r="BQ735" s="51"/>
      <c r="BR735" s="51"/>
      <c r="BS735" s="51"/>
      <c r="BT735" s="51"/>
      <c r="BU735" s="51"/>
      <c r="BV735" s="51"/>
      <c r="BW735" s="51"/>
      <c r="BX735" s="51"/>
      <c r="BY735" s="51"/>
      <c r="BZ735" s="51"/>
      <c r="CA735" s="51"/>
      <c r="CB735" s="51"/>
      <c r="CC735" s="51"/>
      <c r="CD735" s="51"/>
      <c r="CE735" s="51"/>
      <c r="CF735" s="51"/>
      <c r="CG735" s="51"/>
      <c r="CH735" s="51"/>
      <c r="CI735" s="51"/>
      <c r="CJ735" s="51"/>
      <c r="CK735" s="51"/>
      <c r="CL735" s="51"/>
      <c r="CM735" s="51"/>
      <c r="CN735" s="51"/>
      <c r="CO735" s="51"/>
      <c r="CP735" s="51"/>
      <c r="CQ735" s="51"/>
      <c r="CR735" s="51"/>
      <c r="CS735" s="51"/>
      <c r="CT735" s="51"/>
      <c r="CU735" s="51"/>
      <c r="CV735" s="51"/>
      <c r="CW735" s="51"/>
      <c r="CX735" s="51"/>
      <c r="CY735" s="51"/>
      <c r="CZ735" s="51"/>
      <c r="DA735" s="51"/>
      <c r="DB735" s="51"/>
      <c r="DC735" s="51"/>
      <c r="DD735" s="51"/>
      <c r="DE735" s="51"/>
      <c r="DF735" s="51"/>
      <c r="DG735" s="51"/>
    </row>
    <row r="736">
      <c r="A736" s="51"/>
      <c r="B736" s="51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51"/>
      <c r="BH736" s="51"/>
      <c r="BI736" s="51"/>
      <c r="BJ736" s="51"/>
      <c r="BK736" s="51"/>
      <c r="BL736" s="51"/>
      <c r="BM736" s="51"/>
      <c r="BN736" s="51"/>
      <c r="BO736" s="51"/>
      <c r="BP736" s="51"/>
      <c r="BQ736" s="51"/>
      <c r="BR736" s="51"/>
      <c r="BS736" s="51"/>
      <c r="BT736" s="51"/>
      <c r="BU736" s="51"/>
      <c r="BV736" s="51"/>
      <c r="BW736" s="51"/>
      <c r="BX736" s="51"/>
      <c r="BY736" s="51"/>
      <c r="BZ736" s="51"/>
      <c r="CA736" s="51"/>
      <c r="CB736" s="51"/>
      <c r="CC736" s="51"/>
      <c r="CD736" s="51"/>
      <c r="CE736" s="51"/>
      <c r="CF736" s="51"/>
      <c r="CG736" s="51"/>
      <c r="CH736" s="51"/>
      <c r="CI736" s="51"/>
      <c r="CJ736" s="51"/>
      <c r="CK736" s="51"/>
      <c r="CL736" s="51"/>
      <c r="CM736" s="51"/>
      <c r="CN736" s="51"/>
      <c r="CO736" s="51"/>
      <c r="CP736" s="51"/>
      <c r="CQ736" s="51"/>
      <c r="CR736" s="51"/>
      <c r="CS736" s="51"/>
      <c r="CT736" s="51"/>
      <c r="CU736" s="51"/>
      <c r="CV736" s="51"/>
      <c r="CW736" s="51"/>
      <c r="CX736" s="51"/>
      <c r="CY736" s="51"/>
      <c r="CZ736" s="51"/>
      <c r="DA736" s="51"/>
      <c r="DB736" s="51"/>
      <c r="DC736" s="51"/>
      <c r="DD736" s="51"/>
      <c r="DE736" s="51"/>
      <c r="DF736" s="51"/>
      <c r="DG736" s="51"/>
    </row>
    <row r="737">
      <c r="A737" s="51"/>
      <c r="B737" s="51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1"/>
      <c r="BH737" s="51"/>
      <c r="BI737" s="51"/>
      <c r="BJ737" s="51"/>
      <c r="BK737" s="51"/>
      <c r="BL737" s="51"/>
      <c r="BM737" s="51"/>
      <c r="BN737" s="51"/>
      <c r="BO737" s="51"/>
      <c r="BP737" s="51"/>
      <c r="BQ737" s="51"/>
      <c r="BR737" s="51"/>
      <c r="BS737" s="51"/>
      <c r="BT737" s="51"/>
      <c r="BU737" s="51"/>
      <c r="BV737" s="51"/>
      <c r="BW737" s="51"/>
      <c r="BX737" s="51"/>
      <c r="BY737" s="51"/>
      <c r="BZ737" s="51"/>
      <c r="CA737" s="51"/>
      <c r="CB737" s="51"/>
      <c r="CC737" s="51"/>
      <c r="CD737" s="51"/>
      <c r="CE737" s="51"/>
      <c r="CF737" s="51"/>
      <c r="CG737" s="51"/>
      <c r="CH737" s="51"/>
      <c r="CI737" s="51"/>
      <c r="CJ737" s="51"/>
      <c r="CK737" s="51"/>
      <c r="CL737" s="51"/>
      <c r="CM737" s="51"/>
      <c r="CN737" s="51"/>
      <c r="CO737" s="51"/>
      <c r="CP737" s="51"/>
      <c r="CQ737" s="51"/>
      <c r="CR737" s="51"/>
      <c r="CS737" s="51"/>
      <c r="CT737" s="51"/>
      <c r="CU737" s="51"/>
      <c r="CV737" s="51"/>
      <c r="CW737" s="51"/>
      <c r="CX737" s="51"/>
      <c r="CY737" s="51"/>
      <c r="CZ737" s="51"/>
      <c r="DA737" s="51"/>
      <c r="DB737" s="51"/>
      <c r="DC737" s="51"/>
      <c r="DD737" s="51"/>
      <c r="DE737" s="51"/>
      <c r="DF737" s="51"/>
      <c r="DG737" s="51"/>
    </row>
    <row r="738">
      <c r="A738" s="51"/>
      <c r="B738" s="51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51"/>
      <c r="BH738" s="51"/>
      <c r="BI738" s="51"/>
      <c r="BJ738" s="51"/>
      <c r="BK738" s="51"/>
      <c r="BL738" s="51"/>
      <c r="BM738" s="51"/>
      <c r="BN738" s="51"/>
      <c r="BO738" s="51"/>
      <c r="BP738" s="51"/>
      <c r="BQ738" s="51"/>
      <c r="BR738" s="51"/>
      <c r="BS738" s="51"/>
      <c r="BT738" s="51"/>
      <c r="BU738" s="51"/>
      <c r="BV738" s="51"/>
      <c r="BW738" s="51"/>
      <c r="BX738" s="51"/>
      <c r="BY738" s="51"/>
      <c r="BZ738" s="51"/>
      <c r="CA738" s="51"/>
      <c r="CB738" s="51"/>
      <c r="CC738" s="51"/>
      <c r="CD738" s="51"/>
      <c r="CE738" s="51"/>
      <c r="CF738" s="51"/>
      <c r="CG738" s="51"/>
      <c r="CH738" s="51"/>
      <c r="CI738" s="51"/>
      <c r="CJ738" s="51"/>
      <c r="CK738" s="51"/>
      <c r="CL738" s="51"/>
      <c r="CM738" s="51"/>
      <c r="CN738" s="51"/>
      <c r="CO738" s="51"/>
      <c r="CP738" s="51"/>
      <c r="CQ738" s="51"/>
      <c r="CR738" s="51"/>
      <c r="CS738" s="51"/>
      <c r="CT738" s="51"/>
      <c r="CU738" s="51"/>
      <c r="CV738" s="51"/>
      <c r="CW738" s="51"/>
      <c r="CX738" s="51"/>
      <c r="CY738" s="51"/>
      <c r="CZ738" s="51"/>
      <c r="DA738" s="51"/>
      <c r="DB738" s="51"/>
      <c r="DC738" s="51"/>
      <c r="DD738" s="51"/>
      <c r="DE738" s="51"/>
      <c r="DF738" s="51"/>
      <c r="DG738" s="51"/>
    </row>
    <row r="739">
      <c r="A739" s="51"/>
      <c r="B739" s="51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51"/>
      <c r="BH739" s="51"/>
      <c r="BI739" s="51"/>
      <c r="BJ739" s="51"/>
      <c r="BK739" s="51"/>
      <c r="BL739" s="51"/>
      <c r="BM739" s="51"/>
      <c r="BN739" s="51"/>
      <c r="BO739" s="51"/>
      <c r="BP739" s="51"/>
      <c r="BQ739" s="51"/>
      <c r="BR739" s="51"/>
      <c r="BS739" s="51"/>
      <c r="BT739" s="51"/>
      <c r="BU739" s="51"/>
      <c r="BV739" s="51"/>
      <c r="BW739" s="51"/>
      <c r="BX739" s="51"/>
      <c r="BY739" s="51"/>
      <c r="BZ739" s="51"/>
      <c r="CA739" s="51"/>
      <c r="CB739" s="51"/>
      <c r="CC739" s="51"/>
      <c r="CD739" s="51"/>
      <c r="CE739" s="51"/>
      <c r="CF739" s="51"/>
      <c r="CG739" s="51"/>
      <c r="CH739" s="51"/>
      <c r="CI739" s="51"/>
      <c r="CJ739" s="51"/>
      <c r="CK739" s="51"/>
      <c r="CL739" s="51"/>
      <c r="CM739" s="51"/>
      <c r="CN739" s="51"/>
      <c r="CO739" s="51"/>
      <c r="CP739" s="51"/>
      <c r="CQ739" s="51"/>
      <c r="CR739" s="51"/>
      <c r="CS739" s="51"/>
      <c r="CT739" s="51"/>
      <c r="CU739" s="51"/>
      <c r="CV739" s="51"/>
      <c r="CW739" s="51"/>
      <c r="CX739" s="51"/>
      <c r="CY739" s="51"/>
      <c r="CZ739" s="51"/>
      <c r="DA739" s="51"/>
      <c r="DB739" s="51"/>
      <c r="DC739" s="51"/>
      <c r="DD739" s="51"/>
      <c r="DE739" s="51"/>
      <c r="DF739" s="51"/>
      <c r="DG739" s="51"/>
    </row>
    <row r="740">
      <c r="A740" s="51"/>
      <c r="B740" s="51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51"/>
      <c r="BH740" s="51"/>
      <c r="BI740" s="51"/>
      <c r="BJ740" s="51"/>
      <c r="BK740" s="51"/>
      <c r="BL740" s="51"/>
      <c r="BM740" s="51"/>
      <c r="BN740" s="51"/>
      <c r="BO740" s="51"/>
      <c r="BP740" s="51"/>
      <c r="BQ740" s="51"/>
      <c r="BR740" s="51"/>
      <c r="BS740" s="51"/>
      <c r="BT740" s="51"/>
      <c r="BU740" s="51"/>
      <c r="BV740" s="51"/>
      <c r="BW740" s="51"/>
      <c r="BX740" s="51"/>
      <c r="BY740" s="51"/>
      <c r="BZ740" s="51"/>
      <c r="CA740" s="51"/>
      <c r="CB740" s="51"/>
      <c r="CC740" s="51"/>
      <c r="CD740" s="51"/>
      <c r="CE740" s="51"/>
      <c r="CF740" s="51"/>
      <c r="CG740" s="51"/>
      <c r="CH740" s="51"/>
      <c r="CI740" s="51"/>
      <c r="CJ740" s="51"/>
      <c r="CK740" s="51"/>
      <c r="CL740" s="51"/>
      <c r="CM740" s="51"/>
      <c r="CN740" s="51"/>
      <c r="CO740" s="51"/>
      <c r="CP740" s="51"/>
      <c r="CQ740" s="51"/>
      <c r="CR740" s="51"/>
      <c r="CS740" s="51"/>
      <c r="CT740" s="51"/>
      <c r="CU740" s="51"/>
      <c r="CV740" s="51"/>
      <c r="CW740" s="51"/>
      <c r="CX740" s="51"/>
      <c r="CY740" s="51"/>
      <c r="CZ740" s="51"/>
      <c r="DA740" s="51"/>
      <c r="DB740" s="51"/>
      <c r="DC740" s="51"/>
      <c r="DD740" s="51"/>
      <c r="DE740" s="51"/>
      <c r="DF740" s="51"/>
      <c r="DG740" s="51"/>
    </row>
    <row r="741">
      <c r="A741" s="51"/>
      <c r="B741" s="51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51"/>
      <c r="BH741" s="51"/>
      <c r="BI741" s="51"/>
      <c r="BJ741" s="51"/>
      <c r="BK741" s="51"/>
      <c r="BL741" s="51"/>
      <c r="BM741" s="51"/>
      <c r="BN741" s="51"/>
      <c r="BO741" s="51"/>
      <c r="BP741" s="51"/>
      <c r="BQ741" s="51"/>
      <c r="BR741" s="51"/>
      <c r="BS741" s="51"/>
      <c r="BT741" s="51"/>
      <c r="BU741" s="51"/>
      <c r="BV741" s="51"/>
      <c r="BW741" s="51"/>
      <c r="BX741" s="51"/>
      <c r="BY741" s="51"/>
      <c r="BZ741" s="51"/>
      <c r="CA741" s="51"/>
      <c r="CB741" s="51"/>
      <c r="CC741" s="51"/>
      <c r="CD741" s="51"/>
      <c r="CE741" s="51"/>
      <c r="CF741" s="51"/>
      <c r="CG741" s="51"/>
      <c r="CH741" s="51"/>
      <c r="CI741" s="51"/>
      <c r="CJ741" s="51"/>
      <c r="CK741" s="51"/>
      <c r="CL741" s="51"/>
      <c r="CM741" s="51"/>
      <c r="CN741" s="51"/>
      <c r="CO741" s="51"/>
      <c r="CP741" s="51"/>
      <c r="CQ741" s="51"/>
      <c r="CR741" s="51"/>
      <c r="CS741" s="51"/>
      <c r="CT741" s="51"/>
      <c r="CU741" s="51"/>
      <c r="CV741" s="51"/>
      <c r="CW741" s="51"/>
      <c r="CX741" s="51"/>
      <c r="CY741" s="51"/>
      <c r="CZ741" s="51"/>
      <c r="DA741" s="51"/>
      <c r="DB741" s="51"/>
      <c r="DC741" s="51"/>
      <c r="DD741" s="51"/>
      <c r="DE741" s="51"/>
      <c r="DF741" s="51"/>
      <c r="DG741" s="51"/>
    </row>
    <row r="742">
      <c r="A742" s="51"/>
      <c r="B742" s="51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51"/>
      <c r="BH742" s="51"/>
      <c r="BI742" s="51"/>
      <c r="BJ742" s="51"/>
      <c r="BK742" s="51"/>
      <c r="BL742" s="51"/>
      <c r="BM742" s="51"/>
      <c r="BN742" s="51"/>
      <c r="BO742" s="51"/>
      <c r="BP742" s="51"/>
      <c r="BQ742" s="51"/>
      <c r="BR742" s="51"/>
      <c r="BS742" s="51"/>
      <c r="BT742" s="51"/>
      <c r="BU742" s="51"/>
      <c r="BV742" s="51"/>
      <c r="BW742" s="51"/>
      <c r="BX742" s="51"/>
      <c r="BY742" s="51"/>
      <c r="BZ742" s="51"/>
      <c r="CA742" s="51"/>
      <c r="CB742" s="51"/>
      <c r="CC742" s="51"/>
      <c r="CD742" s="51"/>
      <c r="CE742" s="51"/>
      <c r="CF742" s="51"/>
      <c r="CG742" s="51"/>
      <c r="CH742" s="51"/>
      <c r="CI742" s="51"/>
      <c r="CJ742" s="51"/>
      <c r="CK742" s="51"/>
      <c r="CL742" s="51"/>
      <c r="CM742" s="51"/>
      <c r="CN742" s="51"/>
      <c r="CO742" s="51"/>
      <c r="CP742" s="51"/>
      <c r="CQ742" s="51"/>
      <c r="CR742" s="51"/>
      <c r="CS742" s="51"/>
      <c r="CT742" s="51"/>
      <c r="CU742" s="51"/>
      <c r="CV742" s="51"/>
      <c r="CW742" s="51"/>
      <c r="CX742" s="51"/>
      <c r="CY742" s="51"/>
      <c r="CZ742" s="51"/>
      <c r="DA742" s="51"/>
      <c r="DB742" s="51"/>
      <c r="DC742" s="51"/>
      <c r="DD742" s="51"/>
      <c r="DE742" s="51"/>
      <c r="DF742" s="51"/>
      <c r="DG742" s="51"/>
    </row>
    <row r="743">
      <c r="A743" s="51"/>
      <c r="B743" s="51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51"/>
      <c r="BL743" s="51"/>
      <c r="BM743" s="51"/>
      <c r="BN743" s="51"/>
      <c r="BO743" s="51"/>
      <c r="BP743" s="51"/>
      <c r="BQ743" s="51"/>
      <c r="BR743" s="51"/>
      <c r="BS743" s="51"/>
      <c r="BT743" s="51"/>
      <c r="BU743" s="51"/>
      <c r="BV743" s="51"/>
      <c r="BW743" s="51"/>
      <c r="BX743" s="51"/>
      <c r="BY743" s="51"/>
      <c r="BZ743" s="51"/>
      <c r="CA743" s="51"/>
      <c r="CB743" s="51"/>
      <c r="CC743" s="51"/>
      <c r="CD743" s="51"/>
      <c r="CE743" s="51"/>
      <c r="CF743" s="51"/>
      <c r="CG743" s="51"/>
      <c r="CH743" s="51"/>
      <c r="CI743" s="51"/>
      <c r="CJ743" s="51"/>
      <c r="CK743" s="51"/>
      <c r="CL743" s="51"/>
      <c r="CM743" s="51"/>
      <c r="CN743" s="51"/>
      <c r="CO743" s="51"/>
      <c r="CP743" s="51"/>
      <c r="CQ743" s="51"/>
      <c r="CR743" s="51"/>
      <c r="CS743" s="51"/>
      <c r="CT743" s="51"/>
      <c r="CU743" s="51"/>
      <c r="CV743" s="51"/>
      <c r="CW743" s="51"/>
      <c r="CX743" s="51"/>
      <c r="CY743" s="51"/>
      <c r="CZ743" s="51"/>
      <c r="DA743" s="51"/>
      <c r="DB743" s="51"/>
      <c r="DC743" s="51"/>
      <c r="DD743" s="51"/>
      <c r="DE743" s="51"/>
      <c r="DF743" s="51"/>
      <c r="DG743" s="51"/>
    </row>
    <row r="744">
      <c r="A744" s="51"/>
      <c r="B744" s="51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51"/>
      <c r="BL744" s="51"/>
      <c r="BM744" s="51"/>
      <c r="BN744" s="51"/>
      <c r="BO744" s="51"/>
      <c r="BP744" s="51"/>
      <c r="BQ744" s="51"/>
      <c r="BR744" s="51"/>
      <c r="BS744" s="51"/>
      <c r="BT744" s="51"/>
      <c r="BU744" s="51"/>
      <c r="BV744" s="51"/>
      <c r="BW744" s="51"/>
      <c r="BX744" s="51"/>
      <c r="BY744" s="51"/>
      <c r="BZ744" s="51"/>
      <c r="CA744" s="51"/>
      <c r="CB744" s="51"/>
      <c r="CC744" s="51"/>
      <c r="CD744" s="51"/>
      <c r="CE744" s="51"/>
      <c r="CF744" s="51"/>
      <c r="CG744" s="51"/>
      <c r="CH744" s="51"/>
      <c r="CI744" s="51"/>
      <c r="CJ744" s="51"/>
      <c r="CK744" s="51"/>
      <c r="CL744" s="51"/>
      <c r="CM744" s="51"/>
      <c r="CN744" s="51"/>
      <c r="CO744" s="51"/>
      <c r="CP744" s="51"/>
      <c r="CQ744" s="51"/>
      <c r="CR744" s="51"/>
      <c r="CS744" s="51"/>
      <c r="CT744" s="51"/>
      <c r="CU744" s="51"/>
      <c r="CV744" s="51"/>
      <c r="CW744" s="51"/>
      <c r="CX744" s="51"/>
      <c r="CY744" s="51"/>
      <c r="CZ744" s="51"/>
      <c r="DA744" s="51"/>
      <c r="DB744" s="51"/>
      <c r="DC744" s="51"/>
      <c r="DD744" s="51"/>
      <c r="DE744" s="51"/>
      <c r="DF744" s="51"/>
      <c r="DG744" s="51"/>
    </row>
    <row r="745">
      <c r="A745" s="51"/>
      <c r="B745" s="51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51"/>
      <c r="BN745" s="51"/>
      <c r="BO745" s="51"/>
      <c r="BP745" s="51"/>
      <c r="BQ745" s="51"/>
      <c r="BR745" s="51"/>
      <c r="BS745" s="51"/>
      <c r="BT745" s="51"/>
      <c r="BU745" s="51"/>
      <c r="BV745" s="51"/>
      <c r="BW745" s="51"/>
      <c r="BX745" s="51"/>
      <c r="BY745" s="51"/>
      <c r="BZ745" s="51"/>
      <c r="CA745" s="51"/>
      <c r="CB745" s="51"/>
      <c r="CC745" s="51"/>
      <c r="CD745" s="51"/>
      <c r="CE745" s="51"/>
      <c r="CF745" s="51"/>
      <c r="CG745" s="51"/>
      <c r="CH745" s="51"/>
      <c r="CI745" s="51"/>
      <c r="CJ745" s="51"/>
      <c r="CK745" s="51"/>
      <c r="CL745" s="51"/>
      <c r="CM745" s="51"/>
      <c r="CN745" s="51"/>
      <c r="CO745" s="51"/>
      <c r="CP745" s="51"/>
      <c r="CQ745" s="51"/>
      <c r="CR745" s="51"/>
      <c r="CS745" s="51"/>
      <c r="CT745" s="51"/>
      <c r="CU745" s="51"/>
      <c r="CV745" s="51"/>
      <c r="CW745" s="51"/>
      <c r="CX745" s="51"/>
      <c r="CY745" s="51"/>
      <c r="CZ745" s="51"/>
      <c r="DA745" s="51"/>
      <c r="DB745" s="51"/>
      <c r="DC745" s="51"/>
      <c r="DD745" s="51"/>
      <c r="DE745" s="51"/>
      <c r="DF745" s="51"/>
      <c r="DG745" s="51"/>
    </row>
    <row r="746">
      <c r="A746" s="51"/>
      <c r="B746" s="51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  <c r="BR746" s="51"/>
      <c r="BS746" s="51"/>
      <c r="BT746" s="51"/>
      <c r="BU746" s="51"/>
      <c r="BV746" s="51"/>
      <c r="BW746" s="51"/>
      <c r="BX746" s="51"/>
      <c r="BY746" s="51"/>
      <c r="BZ746" s="51"/>
      <c r="CA746" s="51"/>
      <c r="CB746" s="51"/>
      <c r="CC746" s="51"/>
      <c r="CD746" s="51"/>
      <c r="CE746" s="51"/>
      <c r="CF746" s="51"/>
      <c r="CG746" s="51"/>
      <c r="CH746" s="51"/>
      <c r="CI746" s="51"/>
      <c r="CJ746" s="51"/>
      <c r="CK746" s="51"/>
      <c r="CL746" s="51"/>
      <c r="CM746" s="51"/>
      <c r="CN746" s="51"/>
      <c r="CO746" s="51"/>
      <c r="CP746" s="51"/>
      <c r="CQ746" s="51"/>
      <c r="CR746" s="51"/>
      <c r="CS746" s="51"/>
      <c r="CT746" s="51"/>
      <c r="CU746" s="51"/>
      <c r="CV746" s="51"/>
      <c r="CW746" s="51"/>
      <c r="CX746" s="51"/>
      <c r="CY746" s="51"/>
      <c r="CZ746" s="51"/>
      <c r="DA746" s="51"/>
      <c r="DB746" s="51"/>
      <c r="DC746" s="51"/>
      <c r="DD746" s="51"/>
      <c r="DE746" s="51"/>
      <c r="DF746" s="51"/>
      <c r="DG746" s="51"/>
    </row>
    <row r="747">
      <c r="A747" s="51"/>
      <c r="B747" s="51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51"/>
      <c r="BL747" s="51"/>
      <c r="BM747" s="51"/>
      <c r="BN747" s="51"/>
      <c r="BO747" s="51"/>
      <c r="BP747" s="51"/>
      <c r="BQ747" s="51"/>
      <c r="BR747" s="51"/>
      <c r="BS747" s="51"/>
      <c r="BT747" s="51"/>
      <c r="BU747" s="51"/>
      <c r="BV747" s="51"/>
      <c r="BW747" s="51"/>
      <c r="BX747" s="51"/>
      <c r="BY747" s="51"/>
      <c r="BZ747" s="51"/>
      <c r="CA747" s="51"/>
      <c r="CB747" s="51"/>
      <c r="CC747" s="51"/>
      <c r="CD747" s="51"/>
      <c r="CE747" s="51"/>
      <c r="CF747" s="51"/>
      <c r="CG747" s="51"/>
      <c r="CH747" s="51"/>
      <c r="CI747" s="51"/>
      <c r="CJ747" s="51"/>
      <c r="CK747" s="51"/>
      <c r="CL747" s="51"/>
      <c r="CM747" s="51"/>
      <c r="CN747" s="51"/>
      <c r="CO747" s="51"/>
      <c r="CP747" s="51"/>
      <c r="CQ747" s="51"/>
      <c r="CR747" s="51"/>
      <c r="CS747" s="51"/>
      <c r="CT747" s="51"/>
      <c r="CU747" s="51"/>
      <c r="CV747" s="51"/>
      <c r="CW747" s="51"/>
      <c r="CX747" s="51"/>
      <c r="CY747" s="51"/>
      <c r="CZ747" s="51"/>
      <c r="DA747" s="51"/>
      <c r="DB747" s="51"/>
      <c r="DC747" s="51"/>
      <c r="DD747" s="51"/>
      <c r="DE747" s="51"/>
      <c r="DF747" s="51"/>
      <c r="DG747" s="51"/>
    </row>
    <row r="748">
      <c r="A748" s="51"/>
      <c r="B748" s="51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51"/>
      <c r="BL748" s="51"/>
      <c r="BM748" s="51"/>
      <c r="BN748" s="51"/>
      <c r="BO748" s="51"/>
      <c r="BP748" s="51"/>
      <c r="BQ748" s="51"/>
      <c r="BR748" s="51"/>
      <c r="BS748" s="51"/>
      <c r="BT748" s="51"/>
      <c r="BU748" s="51"/>
      <c r="BV748" s="51"/>
      <c r="BW748" s="51"/>
      <c r="BX748" s="51"/>
      <c r="BY748" s="51"/>
      <c r="BZ748" s="51"/>
      <c r="CA748" s="51"/>
      <c r="CB748" s="51"/>
      <c r="CC748" s="51"/>
      <c r="CD748" s="51"/>
      <c r="CE748" s="51"/>
      <c r="CF748" s="51"/>
      <c r="CG748" s="51"/>
      <c r="CH748" s="51"/>
      <c r="CI748" s="51"/>
      <c r="CJ748" s="51"/>
      <c r="CK748" s="51"/>
      <c r="CL748" s="51"/>
      <c r="CM748" s="51"/>
      <c r="CN748" s="51"/>
      <c r="CO748" s="51"/>
      <c r="CP748" s="51"/>
      <c r="CQ748" s="51"/>
      <c r="CR748" s="51"/>
      <c r="CS748" s="51"/>
      <c r="CT748" s="51"/>
      <c r="CU748" s="51"/>
      <c r="CV748" s="51"/>
      <c r="CW748" s="51"/>
      <c r="CX748" s="51"/>
      <c r="CY748" s="51"/>
      <c r="CZ748" s="51"/>
      <c r="DA748" s="51"/>
      <c r="DB748" s="51"/>
      <c r="DC748" s="51"/>
      <c r="DD748" s="51"/>
      <c r="DE748" s="51"/>
      <c r="DF748" s="51"/>
      <c r="DG748" s="51"/>
    </row>
    <row r="749">
      <c r="A749" s="51"/>
      <c r="B749" s="51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51"/>
      <c r="BL749" s="51"/>
      <c r="BM749" s="51"/>
      <c r="BN749" s="51"/>
      <c r="BO749" s="51"/>
      <c r="BP749" s="51"/>
      <c r="BQ749" s="51"/>
      <c r="BR749" s="51"/>
      <c r="BS749" s="51"/>
      <c r="BT749" s="51"/>
      <c r="BU749" s="51"/>
      <c r="BV749" s="51"/>
      <c r="BW749" s="51"/>
      <c r="BX749" s="51"/>
      <c r="BY749" s="51"/>
      <c r="BZ749" s="51"/>
      <c r="CA749" s="51"/>
      <c r="CB749" s="51"/>
      <c r="CC749" s="51"/>
      <c r="CD749" s="51"/>
      <c r="CE749" s="51"/>
      <c r="CF749" s="51"/>
      <c r="CG749" s="51"/>
      <c r="CH749" s="51"/>
      <c r="CI749" s="51"/>
      <c r="CJ749" s="51"/>
      <c r="CK749" s="51"/>
      <c r="CL749" s="51"/>
      <c r="CM749" s="51"/>
      <c r="CN749" s="51"/>
      <c r="CO749" s="51"/>
      <c r="CP749" s="51"/>
      <c r="CQ749" s="51"/>
      <c r="CR749" s="51"/>
      <c r="CS749" s="51"/>
      <c r="CT749" s="51"/>
      <c r="CU749" s="51"/>
      <c r="CV749" s="51"/>
      <c r="CW749" s="51"/>
      <c r="CX749" s="51"/>
      <c r="CY749" s="51"/>
      <c r="CZ749" s="51"/>
      <c r="DA749" s="51"/>
      <c r="DB749" s="51"/>
      <c r="DC749" s="51"/>
      <c r="DD749" s="51"/>
      <c r="DE749" s="51"/>
      <c r="DF749" s="51"/>
      <c r="DG749" s="51"/>
    </row>
    <row r="750">
      <c r="A750" s="51"/>
      <c r="B750" s="51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  <c r="BR750" s="51"/>
      <c r="BS750" s="51"/>
      <c r="BT750" s="51"/>
      <c r="BU750" s="51"/>
      <c r="BV750" s="51"/>
      <c r="BW750" s="51"/>
      <c r="BX750" s="51"/>
      <c r="BY750" s="51"/>
      <c r="BZ750" s="51"/>
      <c r="CA750" s="51"/>
      <c r="CB750" s="51"/>
      <c r="CC750" s="51"/>
      <c r="CD750" s="51"/>
      <c r="CE750" s="51"/>
      <c r="CF750" s="51"/>
      <c r="CG750" s="51"/>
      <c r="CH750" s="51"/>
      <c r="CI750" s="51"/>
      <c r="CJ750" s="51"/>
      <c r="CK750" s="51"/>
      <c r="CL750" s="51"/>
      <c r="CM750" s="51"/>
      <c r="CN750" s="51"/>
      <c r="CO750" s="51"/>
      <c r="CP750" s="51"/>
      <c r="CQ750" s="51"/>
      <c r="CR750" s="51"/>
      <c r="CS750" s="51"/>
      <c r="CT750" s="51"/>
      <c r="CU750" s="51"/>
      <c r="CV750" s="51"/>
      <c r="CW750" s="51"/>
      <c r="CX750" s="51"/>
      <c r="CY750" s="51"/>
      <c r="CZ750" s="51"/>
      <c r="DA750" s="51"/>
      <c r="DB750" s="51"/>
      <c r="DC750" s="51"/>
      <c r="DD750" s="51"/>
      <c r="DE750" s="51"/>
      <c r="DF750" s="51"/>
      <c r="DG750" s="51"/>
    </row>
    <row r="751">
      <c r="A751" s="51"/>
      <c r="B751" s="51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51"/>
      <c r="BL751" s="51"/>
      <c r="BM751" s="51"/>
      <c r="BN751" s="51"/>
      <c r="BO751" s="51"/>
      <c r="BP751" s="51"/>
      <c r="BQ751" s="51"/>
      <c r="BR751" s="51"/>
      <c r="BS751" s="51"/>
      <c r="BT751" s="51"/>
      <c r="BU751" s="51"/>
      <c r="BV751" s="51"/>
      <c r="BW751" s="51"/>
      <c r="BX751" s="51"/>
      <c r="BY751" s="51"/>
      <c r="BZ751" s="51"/>
      <c r="CA751" s="51"/>
      <c r="CB751" s="51"/>
      <c r="CC751" s="51"/>
      <c r="CD751" s="51"/>
      <c r="CE751" s="51"/>
      <c r="CF751" s="51"/>
      <c r="CG751" s="51"/>
      <c r="CH751" s="51"/>
      <c r="CI751" s="51"/>
      <c r="CJ751" s="51"/>
      <c r="CK751" s="51"/>
      <c r="CL751" s="51"/>
      <c r="CM751" s="51"/>
      <c r="CN751" s="51"/>
      <c r="CO751" s="51"/>
      <c r="CP751" s="51"/>
      <c r="CQ751" s="51"/>
      <c r="CR751" s="51"/>
      <c r="CS751" s="51"/>
      <c r="CT751" s="51"/>
      <c r="CU751" s="51"/>
      <c r="CV751" s="51"/>
      <c r="CW751" s="51"/>
      <c r="CX751" s="51"/>
      <c r="CY751" s="51"/>
      <c r="CZ751" s="51"/>
      <c r="DA751" s="51"/>
      <c r="DB751" s="51"/>
      <c r="DC751" s="51"/>
      <c r="DD751" s="51"/>
      <c r="DE751" s="51"/>
      <c r="DF751" s="51"/>
      <c r="DG751" s="51"/>
    </row>
    <row r="752">
      <c r="A752" s="51"/>
      <c r="B752" s="51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51"/>
      <c r="BL752" s="51"/>
      <c r="BM752" s="51"/>
      <c r="BN752" s="51"/>
      <c r="BO752" s="51"/>
      <c r="BP752" s="51"/>
      <c r="BQ752" s="51"/>
      <c r="BR752" s="51"/>
      <c r="BS752" s="51"/>
      <c r="BT752" s="51"/>
      <c r="BU752" s="51"/>
      <c r="BV752" s="51"/>
      <c r="BW752" s="51"/>
      <c r="BX752" s="51"/>
      <c r="BY752" s="51"/>
      <c r="BZ752" s="51"/>
      <c r="CA752" s="51"/>
      <c r="CB752" s="51"/>
      <c r="CC752" s="51"/>
      <c r="CD752" s="51"/>
      <c r="CE752" s="51"/>
      <c r="CF752" s="51"/>
      <c r="CG752" s="51"/>
      <c r="CH752" s="51"/>
      <c r="CI752" s="51"/>
      <c r="CJ752" s="51"/>
      <c r="CK752" s="51"/>
      <c r="CL752" s="51"/>
      <c r="CM752" s="51"/>
      <c r="CN752" s="51"/>
      <c r="CO752" s="51"/>
      <c r="CP752" s="51"/>
      <c r="CQ752" s="51"/>
      <c r="CR752" s="51"/>
      <c r="CS752" s="51"/>
      <c r="CT752" s="51"/>
      <c r="CU752" s="51"/>
      <c r="CV752" s="51"/>
      <c r="CW752" s="51"/>
      <c r="CX752" s="51"/>
      <c r="CY752" s="51"/>
      <c r="CZ752" s="51"/>
      <c r="DA752" s="51"/>
      <c r="DB752" s="51"/>
      <c r="DC752" s="51"/>
      <c r="DD752" s="51"/>
      <c r="DE752" s="51"/>
      <c r="DF752" s="51"/>
      <c r="DG752" s="51"/>
    </row>
    <row r="753">
      <c r="A753" s="51"/>
      <c r="B753" s="51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51"/>
      <c r="BL753" s="51"/>
      <c r="BM753" s="51"/>
      <c r="BN753" s="51"/>
      <c r="BO753" s="51"/>
      <c r="BP753" s="51"/>
      <c r="BQ753" s="51"/>
      <c r="BR753" s="51"/>
      <c r="BS753" s="51"/>
      <c r="BT753" s="51"/>
      <c r="BU753" s="51"/>
      <c r="BV753" s="51"/>
      <c r="BW753" s="51"/>
      <c r="BX753" s="51"/>
      <c r="BY753" s="51"/>
      <c r="BZ753" s="51"/>
      <c r="CA753" s="51"/>
      <c r="CB753" s="51"/>
      <c r="CC753" s="51"/>
      <c r="CD753" s="51"/>
      <c r="CE753" s="51"/>
      <c r="CF753" s="51"/>
      <c r="CG753" s="51"/>
      <c r="CH753" s="51"/>
      <c r="CI753" s="51"/>
      <c r="CJ753" s="51"/>
      <c r="CK753" s="51"/>
      <c r="CL753" s="51"/>
      <c r="CM753" s="51"/>
      <c r="CN753" s="51"/>
      <c r="CO753" s="51"/>
      <c r="CP753" s="51"/>
      <c r="CQ753" s="51"/>
      <c r="CR753" s="51"/>
      <c r="CS753" s="51"/>
      <c r="CT753" s="51"/>
      <c r="CU753" s="51"/>
      <c r="CV753" s="51"/>
      <c r="CW753" s="51"/>
      <c r="CX753" s="51"/>
      <c r="CY753" s="51"/>
      <c r="CZ753" s="51"/>
      <c r="DA753" s="51"/>
      <c r="DB753" s="51"/>
      <c r="DC753" s="51"/>
      <c r="DD753" s="51"/>
      <c r="DE753" s="51"/>
      <c r="DF753" s="51"/>
      <c r="DG753" s="51"/>
    </row>
    <row r="754">
      <c r="A754" s="51"/>
      <c r="B754" s="51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51"/>
      <c r="BH754" s="51"/>
      <c r="BI754" s="51"/>
      <c r="BJ754" s="51"/>
      <c r="BK754" s="51"/>
      <c r="BL754" s="51"/>
      <c r="BM754" s="51"/>
      <c r="BN754" s="51"/>
      <c r="BO754" s="51"/>
      <c r="BP754" s="51"/>
      <c r="BQ754" s="51"/>
      <c r="BR754" s="51"/>
      <c r="BS754" s="51"/>
      <c r="BT754" s="51"/>
      <c r="BU754" s="51"/>
      <c r="BV754" s="51"/>
      <c r="BW754" s="51"/>
      <c r="BX754" s="51"/>
      <c r="BY754" s="51"/>
      <c r="BZ754" s="51"/>
      <c r="CA754" s="51"/>
      <c r="CB754" s="51"/>
      <c r="CC754" s="51"/>
      <c r="CD754" s="51"/>
      <c r="CE754" s="51"/>
      <c r="CF754" s="51"/>
      <c r="CG754" s="51"/>
      <c r="CH754" s="51"/>
      <c r="CI754" s="51"/>
      <c r="CJ754" s="51"/>
      <c r="CK754" s="51"/>
      <c r="CL754" s="51"/>
      <c r="CM754" s="51"/>
      <c r="CN754" s="51"/>
      <c r="CO754" s="51"/>
      <c r="CP754" s="51"/>
      <c r="CQ754" s="51"/>
      <c r="CR754" s="51"/>
      <c r="CS754" s="51"/>
      <c r="CT754" s="51"/>
      <c r="CU754" s="51"/>
      <c r="CV754" s="51"/>
      <c r="CW754" s="51"/>
      <c r="CX754" s="51"/>
      <c r="CY754" s="51"/>
      <c r="CZ754" s="51"/>
      <c r="DA754" s="51"/>
      <c r="DB754" s="51"/>
      <c r="DC754" s="51"/>
      <c r="DD754" s="51"/>
      <c r="DE754" s="51"/>
      <c r="DF754" s="51"/>
      <c r="DG754" s="51"/>
    </row>
    <row r="755">
      <c r="A755" s="51"/>
      <c r="B755" s="51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51"/>
      <c r="BH755" s="51"/>
      <c r="BI755" s="51"/>
      <c r="BJ755" s="51"/>
      <c r="BK755" s="51"/>
      <c r="BL755" s="51"/>
      <c r="BM755" s="51"/>
      <c r="BN755" s="51"/>
      <c r="BO755" s="51"/>
      <c r="BP755" s="51"/>
      <c r="BQ755" s="51"/>
      <c r="BR755" s="51"/>
      <c r="BS755" s="51"/>
      <c r="BT755" s="51"/>
      <c r="BU755" s="51"/>
      <c r="BV755" s="51"/>
      <c r="BW755" s="51"/>
      <c r="BX755" s="51"/>
      <c r="BY755" s="51"/>
      <c r="BZ755" s="51"/>
      <c r="CA755" s="51"/>
      <c r="CB755" s="51"/>
      <c r="CC755" s="51"/>
      <c r="CD755" s="51"/>
      <c r="CE755" s="51"/>
      <c r="CF755" s="51"/>
      <c r="CG755" s="51"/>
      <c r="CH755" s="51"/>
      <c r="CI755" s="51"/>
      <c r="CJ755" s="51"/>
      <c r="CK755" s="51"/>
      <c r="CL755" s="51"/>
      <c r="CM755" s="51"/>
      <c r="CN755" s="51"/>
      <c r="CO755" s="51"/>
      <c r="CP755" s="51"/>
      <c r="CQ755" s="51"/>
      <c r="CR755" s="51"/>
      <c r="CS755" s="51"/>
      <c r="CT755" s="51"/>
      <c r="CU755" s="51"/>
      <c r="CV755" s="51"/>
      <c r="CW755" s="51"/>
      <c r="CX755" s="51"/>
      <c r="CY755" s="51"/>
      <c r="CZ755" s="51"/>
      <c r="DA755" s="51"/>
      <c r="DB755" s="51"/>
      <c r="DC755" s="51"/>
      <c r="DD755" s="51"/>
      <c r="DE755" s="51"/>
      <c r="DF755" s="51"/>
      <c r="DG755" s="51"/>
    </row>
    <row r="756">
      <c r="A756" s="51"/>
      <c r="B756" s="51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  <c r="AW756" s="51"/>
      <c r="AX756" s="51"/>
      <c r="AY756" s="51"/>
      <c r="AZ756" s="51"/>
      <c r="BA756" s="51"/>
      <c r="BB756" s="51"/>
      <c r="BC756" s="51"/>
      <c r="BD756" s="51"/>
      <c r="BE756" s="51"/>
      <c r="BF756" s="51"/>
      <c r="BG756" s="51"/>
      <c r="BH756" s="51"/>
      <c r="BI756" s="51"/>
      <c r="BJ756" s="51"/>
      <c r="BK756" s="51"/>
      <c r="BL756" s="51"/>
      <c r="BM756" s="51"/>
      <c r="BN756" s="51"/>
      <c r="BO756" s="51"/>
      <c r="BP756" s="51"/>
      <c r="BQ756" s="51"/>
      <c r="BR756" s="51"/>
      <c r="BS756" s="51"/>
      <c r="BT756" s="51"/>
      <c r="BU756" s="51"/>
      <c r="BV756" s="51"/>
      <c r="BW756" s="51"/>
      <c r="BX756" s="51"/>
      <c r="BY756" s="51"/>
      <c r="BZ756" s="51"/>
      <c r="CA756" s="51"/>
      <c r="CB756" s="51"/>
      <c r="CC756" s="51"/>
      <c r="CD756" s="51"/>
      <c r="CE756" s="51"/>
      <c r="CF756" s="51"/>
      <c r="CG756" s="51"/>
      <c r="CH756" s="51"/>
      <c r="CI756" s="51"/>
      <c r="CJ756" s="51"/>
      <c r="CK756" s="51"/>
      <c r="CL756" s="51"/>
      <c r="CM756" s="51"/>
      <c r="CN756" s="51"/>
      <c r="CO756" s="51"/>
      <c r="CP756" s="51"/>
      <c r="CQ756" s="51"/>
      <c r="CR756" s="51"/>
      <c r="CS756" s="51"/>
      <c r="CT756" s="51"/>
      <c r="CU756" s="51"/>
      <c r="CV756" s="51"/>
      <c r="CW756" s="51"/>
      <c r="CX756" s="51"/>
      <c r="CY756" s="51"/>
      <c r="CZ756" s="51"/>
      <c r="DA756" s="51"/>
      <c r="DB756" s="51"/>
      <c r="DC756" s="51"/>
      <c r="DD756" s="51"/>
      <c r="DE756" s="51"/>
      <c r="DF756" s="51"/>
      <c r="DG756" s="51"/>
    </row>
    <row r="757">
      <c r="A757" s="51"/>
      <c r="B757" s="51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51"/>
      <c r="BH757" s="51"/>
      <c r="BI757" s="51"/>
      <c r="BJ757" s="51"/>
      <c r="BK757" s="51"/>
      <c r="BL757" s="51"/>
      <c r="BM757" s="51"/>
      <c r="BN757" s="51"/>
      <c r="BO757" s="51"/>
      <c r="BP757" s="51"/>
      <c r="BQ757" s="51"/>
      <c r="BR757" s="51"/>
      <c r="BS757" s="51"/>
      <c r="BT757" s="51"/>
      <c r="BU757" s="51"/>
      <c r="BV757" s="51"/>
      <c r="BW757" s="51"/>
      <c r="BX757" s="51"/>
      <c r="BY757" s="51"/>
      <c r="BZ757" s="51"/>
      <c r="CA757" s="51"/>
      <c r="CB757" s="51"/>
      <c r="CC757" s="51"/>
      <c r="CD757" s="51"/>
      <c r="CE757" s="51"/>
      <c r="CF757" s="51"/>
      <c r="CG757" s="51"/>
      <c r="CH757" s="51"/>
      <c r="CI757" s="51"/>
      <c r="CJ757" s="51"/>
      <c r="CK757" s="51"/>
      <c r="CL757" s="51"/>
      <c r="CM757" s="51"/>
      <c r="CN757" s="51"/>
      <c r="CO757" s="51"/>
      <c r="CP757" s="51"/>
      <c r="CQ757" s="51"/>
      <c r="CR757" s="51"/>
      <c r="CS757" s="51"/>
      <c r="CT757" s="51"/>
      <c r="CU757" s="51"/>
      <c r="CV757" s="51"/>
      <c r="CW757" s="51"/>
      <c r="CX757" s="51"/>
      <c r="CY757" s="51"/>
      <c r="CZ757" s="51"/>
      <c r="DA757" s="51"/>
      <c r="DB757" s="51"/>
      <c r="DC757" s="51"/>
      <c r="DD757" s="51"/>
      <c r="DE757" s="51"/>
      <c r="DF757" s="51"/>
      <c r="DG757" s="51"/>
    </row>
    <row r="758">
      <c r="A758" s="51"/>
      <c r="B758" s="51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51"/>
      <c r="BH758" s="51"/>
      <c r="BI758" s="51"/>
      <c r="BJ758" s="51"/>
      <c r="BK758" s="51"/>
      <c r="BL758" s="51"/>
      <c r="BM758" s="51"/>
      <c r="BN758" s="51"/>
      <c r="BO758" s="51"/>
      <c r="BP758" s="51"/>
      <c r="BQ758" s="51"/>
      <c r="BR758" s="51"/>
      <c r="BS758" s="51"/>
      <c r="BT758" s="51"/>
      <c r="BU758" s="51"/>
      <c r="BV758" s="51"/>
      <c r="BW758" s="51"/>
      <c r="BX758" s="51"/>
      <c r="BY758" s="51"/>
      <c r="BZ758" s="51"/>
      <c r="CA758" s="51"/>
      <c r="CB758" s="51"/>
      <c r="CC758" s="51"/>
      <c r="CD758" s="51"/>
      <c r="CE758" s="51"/>
      <c r="CF758" s="51"/>
      <c r="CG758" s="51"/>
      <c r="CH758" s="51"/>
      <c r="CI758" s="51"/>
      <c r="CJ758" s="51"/>
      <c r="CK758" s="51"/>
      <c r="CL758" s="51"/>
      <c r="CM758" s="51"/>
      <c r="CN758" s="51"/>
      <c r="CO758" s="51"/>
      <c r="CP758" s="51"/>
      <c r="CQ758" s="51"/>
      <c r="CR758" s="51"/>
      <c r="CS758" s="51"/>
      <c r="CT758" s="51"/>
      <c r="CU758" s="51"/>
      <c r="CV758" s="51"/>
      <c r="CW758" s="51"/>
      <c r="CX758" s="51"/>
      <c r="CY758" s="51"/>
      <c r="CZ758" s="51"/>
      <c r="DA758" s="51"/>
      <c r="DB758" s="51"/>
      <c r="DC758" s="51"/>
      <c r="DD758" s="51"/>
      <c r="DE758" s="51"/>
      <c r="DF758" s="51"/>
      <c r="DG758" s="51"/>
    </row>
    <row r="759">
      <c r="A759" s="51"/>
      <c r="B759" s="51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51"/>
      <c r="BH759" s="51"/>
      <c r="BI759" s="51"/>
      <c r="BJ759" s="51"/>
      <c r="BK759" s="51"/>
      <c r="BL759" s="51"/>
      <c r="BM759" s="51"/>
      <c r="BN759" s="51"/>
      <c r="BO759" s="51"/>
      <c r="BP759" s="51"/>
      <c r="BQ759" s="51"/>
      <c r="BR759" s="51"/>
      <c r="BS759" s="51"/>
      <c r="BT759" s="51"/>
      <c r="BU759" s="51"/>
      <c r="BV759" s="51"/>
      <c r="BW759" s="51"/>
      <c r="BX759" s="51"/>
      <c r="BY759" s="51"/>
      <c r="BZ759" s="51"/>
      <c r="CA759" s="51"/>
      <c r="CB759" s="51"/>
      <c r="CC759" s="51"/>
      <c r="CD759" s="51"/>
      <c r="CE759" s="51"/>
      <c r="CF759" s="51"/>
      <c r="CG759" s="51"/>
      <c r="CH759" s="51"/>
      <c r="CI759" s="51"/>
      <c r="CJ759" s="51"/>
      <c r="CK759" s="51"/>
      <c r="CL759" s="51"/>
      <c r="CM759" s="51"/>
      <c r="CN759" s="51"/>
      <c r="CO759" s="51"/>
      <c r="CP759" s="51"/>
      <c r="CQ759" s="51"/>
      <c r="CR759" s="51"/>
      <c r="CS759" s="51"/>
      <c r="CT759" s="51"/>
      <c r="CU759" s="51"/>
      <c r="CV759" s="51"/>
      <c r="CW759" s="51"/>
      <c r="CX759" s="51"/>
      <c r="CY759" s="51"/>
      <c r="CZ759" s="51"/>
      <c r="DA759" s="51"/>
      <c r="DB759" s="51"/>
      <c r="DC759" s="51"/>
      <c r="DD759" s="51"/>
      <c r="DE759" s="51"/>
      <c r="DF759" s="51"/>
      <c r="DG759" s="51"/>
    </row>
    <row r="760">
      <c r="A760" s="51"/>
      <c r="B760" s="51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51"/>
      <c r="BH760" s="51"/>
      <c r="BI760" s="51"/>
      <c r="BJ760" s="51"/>
      <c r="BK760" s="51"/>
      <c r="BL760" s="51"/>
      <c r="BM760" s="51"/>
      <c r="BN760" s="51"/>
      <c r="BO760" s="51"/>
      <c r="BP760" s="51"/>
      <c r="BQ760" s="51"/>
      <c r="BR760" s="51"/>
      <c r="BS760" s="51"/>
      <c r="BT760" s="51"/>
      <c r="BU760" s="51"/>
      <c r="BV760" s="51"/>
      <c r="BW760" s="51"/>
      <c r="BX760" s="51"/>
      <c r="BY760" s="51"/>
      <c r="BZ760" s="51"/>
      <c r="CA760" s="51"/>
      <c r="CB760" s="51"/>
      <c r="CC760" s="51"/>
      <c r="CD760" s="51"/>
      <c r="CE760" s="51"/>
      <c r="CF760" s="51"/>
      <c r="CG760" s="51"/>
      <c r="CH760" s="51"/>
      <c r="CI760" s="51"/>
      <c r="CJ760" s="51"/>
      <c r="CK760" s="51"/>
      <c r="CL760" s="51"/>
      <c r="CM760" s="51"/>
      <c r="CN760" s="51"/>
      <c r="CO760" s="51"/>
      <c r="CP760" s="51"/>
      <c r="CQ760" s="51"/>
      <c r="CR760" s="51"/>
      <c r="CS760" s="51"/>
      <c r="CT760" s="51"/>
      <c r="CU760" s="51"/>
      <c r="CV760" s="51"/>
      <c r="CW760" s="51"/>
      <c r="CX760" s="51"/>
      <c r="CY760" s="51"/>
      <c r="CZ760" s="51"/>
      <c r="DA760" s="51"/>
      <c r="DB760" s="51"/>
      <c r="DC760" s="51"/>
      <c r="DD760" s="51"/>
      <c r="DE760" s="51"/>
      <c r="DF760" s="51"/>
      <c r="DG760" s="51"/>
    </row>
    <row r="761">
      <c r="A761" s="51"/>
      <c r="B761" s="51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51"/>
      <c r="BH761" s="51"/>
      <c r="BI761" s="51"/>
      <c r="BJ761" s="51"/>
      <c r="BK761" s="51"/>
      <c r="BL761" s="51"/>
      <c r="BM761" s="51"/>
      <c r="BN761" s="51"/>
      <c r="BO761" s="51"/>
      <c r="BP761" s="51"/>
      <c r="BQ761" s="51"/>
      <c r="BR761" s="51"/>
      <c r="BS761" s="51"/>
      <c r="BT761" s="51"/>
      <c r="BU761" s="51"/>
      <c r="BV761" s="51"/>
      <c r="BW761" s="51"/>
      <c r="BX761" s="51"/>
      <c r="BY761" s="51"/>
      <c r="BZ761" s="51"/>
      <c r="CA761" s="51"/>
      <c r="CB761" s="51"/>
      <c r="CC761" s="51"/>
      <c r="CD761" s="51"/>
      <c r="CE761" s="51"/>
      <c r="CF761" s="51"/>
      <c r="CG761" s="51"/>
      <c r="CH761" s="51"/>
      <c r="CI761" s="51"/>
      <c r="CJ761" s="51"/>
      <c r="CK761" s="51"/>
      <c r="CL761" s="51"/>
      <c r="CM761" s="51"/>
      <c r="CN761" s="51"/>
      <c r="CO761" s="51"/>
      <c r="CP761" s="51"/>
      <c r="CQ761" s="51"/>
      <c r="CR761" s="51"/>
      <c r="CS761" s="51"/>
      <c r="CT761" s="51"/>
      <c r="CU761" s="51"/>
      <c r="CV761" s="51"/>
      <c r="CW761" s="51"/>
      <c r="CX761" s="51"/>
      <c r="CY761" s="51"/>
      <c r="CZ761" s="51"/>
      <c r="DA761" s="51"/>
      <c r="DB761" s="51"/>
      <c r="DC761" s="51"/>
      <c r="DD761" s="51"/>
      <c r="DE761" s="51"/>
      <c r="DF761" s="51"/>
      <c r="DG761" s="51"/>
    </row>
    <row r="762">
      <c r="A762" s="51"/>
      <c r="B762" s="51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51"/>
      <c r="BH762" s="51"/>
      <c r="BI762" s="51"/>
      <c r="BJ762" s="51"/>
      <c r="BK762" s="51"/>
      <c r="BL762" s="51"/>
      <c r="BM762" s="51"/>
      <c r="BN762" s="51"/>
      <c r="BO762" s="51"/>
      <c r="BP762" s="51"/>
      <c r="BQ762" s="51"/>
      <c r="BR762" s="51"/>
      <c r="BS762" s="51"/>
      <c r="BT762" s="51"/>
      <c r="BU762" s="51"/>
      <c r="BV762" s="51"/>
      <c r="BW762" s="51"/>
      <c r="BX762" s="51"/>
      <c r="BY762" s="51"/>
      <c r="BZ762" s="51"/>
      <c r="CA762" s="51"/>
      <c r="CB762" s="51"/>
      <c r="CC762" s="51"/>
      <c r="CD762" s="51"/>
      <c r="CE762" s="51"/>
      <c r="CF762" s="51"/>
      <c r="CG762" s="51"/>
      <c r="CH762" s="51"/>
      <c r="CI762" s="51"/>
      <c r="CJ762" s="51"/>
      <c r="CK762" s="51"/>
      <c r="CL762" s="51"/>
      <c r="CM762" s="51"/>
      <c r="CN762" s="51"/>
      <c r="CO762" s="51"/>
      <c r="CP762" s="51"/>
      <c r="CQ762" s="51"/>
      <c r="CR762" s="51"/>
      <c r="CS762" s="51"/>
      <c r="CT762" s="51"/>
      <c r="CU762" s="51"/>
      <c r="CV762" s="51"/>
      <c r="CW762" s="51"/>
      <c r="CX762" s="51"/>
      <c r="CY762" s="51"/>
      <c r="CZ762" s="51"/>
      <c r="DA762" s="51"/>
      <c r="DB762" s="51"/>
      <c r="DC762" s="51"/>
      <c r="DD762" s="51"/>
      <c r="DE762" s="51"/>
      <c r="DF762" s="51"/>
      <c r="DG762" s="51"/>
    </row>
    <row r="763">
      <c r="A763" s="51"/>
      <c r="B763" s="51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51"/>
      <c r="BH763" s="51"/>
      <c r="BI763" s="51"/>
      <c r="BJ763" s="51"/>
      <c r="BK763" s="51"/>
      <c r="BL763" s="51"/>
      <c r="BM763" s="51"/>
      <c r="BN763" s="51"/>
      <c r="BO763" s="51"/>
      <c r="BP763" s="51"/>
      <c r="BQ763" s="51"/>
      <c r="BR763" s="51"/>
      <c r="BS763" s="51"/>
      <c r="BT763" s="51"/>
      <c r="BU763" s="51"/>
      <c r="BV763" s="51"/>
      <c r="BW763" s="51"/>
      <c r="BX763" s="51"/>
      <c r="BY763" s="51"/>
      <c r="BZ763" s="51"/>
      <c r="CA763" s="51"/>
      <c r="CB763" s="51"/>
      <c r="CC763" s="51"/>
      <c r="CD763" s="51"/>
      <c r="CE763" s="51"/>
      <c r="CF763" s="51"/>
      <c r="CG763" s="51"/>
      <c r="CH763" s="51"/>
      <c r="CI763" s="51"/>
      <c r="CJ763" s="51"/>
      <c r="CK763" s="51"/>
      <c r="CL763" s="51"/>
      <c r="CM763" s="51"/>
      <c r="CN763" s="51"/>
      <c r="CO763" s="51"/>
      <c r="CP763" s="51"/>
      <c r="CQ763" s="51"/>
      <c r="CR763" s="51"/>
      <c r="CS763" s="51"/>
      <c r="CT763" s="51"/>
      <c r="CU763" s="51"/>
      <c r="CV763" s="51"/>
      <c r="CW763" s="51"/>
      <c r="CX763" s="51"/>
      <c r="CY763" s="51"/>
      <c r="CZ763" s="51"/>
      <c r="DA763" s="51"/>
      <c r="DB763" s="51"/>
      <c r="DC763" s="51"/>
      <c r="DD763" s="51"/>
      <c r="DE763" s="51"/>
      <c r="DF763" s="51"/>
      <c r="DG763" s="51"/>
    </row>
    <row r="764">
      <c r="A764" s="51"/>
      <c r="B764" s="51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51"/>
      <c r="BH764" s="51"/>
      <c r="BI764" s="51"/>
      <c r="BJ764" s="51"/>
      <c r="BK764" s="51"/>
      <c r="BL764" s="51"/>
      <c r="BM764" s="51"/>
      <c r="BN764" s="51"/>
      <c r="BO764" s="51"/>
      <c r="BP764" s="51"/>
      <c r="BQ764" s="51"/>
      <c r="BR764" s="51"/>
      <c r="BS764" s="51"/>
      <c r="BT764" s="51"/>
      <c r="BU764" s="51"/>
      <c r="BV764" s="51"/>
      <c r="BW764" s="51"/>
      <c r="BX764" s="51"/>
      <c r="BY764" s="51"/>
      <c r="BZ764" s="51"/>
      <c r="CA764" s="51"/>
      <c r="CB764" s="51"/>
      <c r="CC764" s="51"/>
      <c r="CD764" s="51"/>
      <c r="CE764" s="51"/>
      <c r="CF764" s="51"/>
      <c r="CG764" s="51"/>
      <c r="CH764" s="51"/>
      <c r="CI764" s="51"/>
      <c r="CJ764" s="51"/>
      <c r="CK764" s="51"/>
      <c r="CL764" s="51"/>
      <c r="CM764" s="51"/>
      <c r="CN764" s="51"/>
      <c r="CO764" s="51"/>
      <c r="CP764" s="51"/>
      <c r="CQ764" s="51"/>
      <c r="CR764" s="51"/>
      <c r="CS764" s="51"/>
      <c r="CT764" s="51"/>
      <c r="CU764" s="51"/>
      <c r="CV764" s="51"/>
      <c r="CW764" s="51"/>
      <c r="CX764" s="51"/>
      <c r="CY764" s="51"/>
      <c r="CZ764" s="51"/>
      <c r="DA764" s="51"/>
      <c r="DB764" s="51"/>
      <c r="DC764" s="51"/>
      <c r="DD764" s="51"/>
      <c r="DE764" s="51"/>
      <c r="DF764" s="51"/>
      <c r="DG764" s="51"/>
    </row>
    <row r="765">
      <c r="A765" s="51"/>
      <c r="B765" s="51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51"/>
      <c r="BH765" s="51"/>
      <c r="BI765" s="51"/>
      <c r="BJ765" s="51"/>
      <c r="BK765" s="51"/>
      <c r="BL765" s="51"/>
      <c r="BM765" s="51"/>
      <c r="BN765" s="51"/>
      <c r="BO765" s="51"/>
      <c r="BP765" s="51"/>
      <c r="BQ765" s="51"/>
      <c r="BR765" s="51"/>
      <c r="BS765" s="51"/>
      <c r="BT765" s="51"/>
      <c r="BU765" s="51"/>
      <c r="BV765" s="51"/>
      <c r="BW765" s="51"/>
      <c r="BX765" s="51"/>
      <c r="BY765" s="51"/>
      <c r="BZ765" s="51"/>
      <c r="CA765" s="51"/>
      <c r="CB765" s="51"/>
      <c r="CC765" s="51"/>
      <c r="CD765" s="51"/>
      <c r="CE765" s="51"/>
      <c r="CF765" s="51"/>
      <c r="CG765" s="51"/>
      <c r="CH765" s="51"/>
      <c r="CI765" s="51"/>
      <c r="CJ765" s="51"/>
      <c r="CK765" s="51"/>
      <c r="CL765" s="51"/>
      <c r="CM765" s="51"/>
      <c r="CN765" s="51"/>
      <c r="CO765" s="51"/>
      <c r="CP765" s="51"/>
      <c r="CQ765" s="51"/>
      <c r="CR765" s="51"/>
      <c r="CS765" s="51"/>
      <c r="CT765" s="51"/>
      <c r="CU765" s="51"/>
      <c r="CV765" s="51"/>
      <c r="CW765" s="51"/>
      <c r="CX765" s="51"/>
      <c r="CY765" s="51"/>
      <c r="CZ765" s="51"/>
      <c r="DA765" s="51"/>
      <c r="DB765" s="51"/>
      <c r="DC765" s="51"/>
      <c r="DD765" s="51"/>
      <c r="DE765" s="51"/>
      <c r="DF765" s="51"/>
      <c r="DG765" s="51"/>
    </row>
    <row r="766">
      <c r="A766" s="51"/>
      <c r="B766" s="51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51"/>
      <c r="BH766" s="51"/>
      <c r="BI766" s="51"/>
      <c r="BJ766" s="51"/>
      <c r="BK766" s="51"/>
      <c r="BL766" s="51"/>
      <c r="BM766" s="51"/>
      <c r="BN766" s="51"/>
      <c r="BO766" s="51"/>
      <c r="BP766" s="51"/>
      <c r="BQ766" s="51"/>
      <c r="BR766" s="51"/>
      <c r="BS766" s="51"/>
      <c r="BT766" s="51"/>
      <c r="BU766" s="51"/>
      <c r="BV766" s="51"/>
      <c r="BW766" s="51"/>
      <c r="BX766" s="51"/>
      <c r="BY766" s="51"/>
      <c r="BZ766" s="51"/>
      <c r="CA766" s="51"/>
      <c r="CB766" s="51"/>
      <c r="CC766" s="51"/>
      <c r="CD766" s="51"/>
      <c r="CE766" s="51"/>
      <c r="CF766" s="51"/>
      <c r="CG766" s="51"/>
      <c r="CH766" s="51"/>
      <c r="CI766" s="51"/>
      <c r="CJ766" s="51"/>
      <c r="CK766" s="51"/>
      <c r="CL766" s="51"/>
      <c r="CM766" s="51"/>
      <c r="CN766" s="51"/>
      <c r="CO766" s="51"/>
      <c r="CP766" s="51"/>
      <c r="CQ766" s="51"/>
      <c r="CR766" s="51"/>
      <c r="CS766" s="51"/>
      <c r="CT766" s="51"/>
      <c r="CU766" s="51"/>
      <c r="CV766" s="51"/>
      <c r="CW766" s="51"/>
      <c r="CX766" s="51"/>
      <c r="CY766" s="51"/>
      <c r="CZ766" s="51"/>
      <c r="DA766" s="51"/>
      <c r="DB766" s="51"/>
      <c r="DC766" s="51"/>
      <c r="DD766" s="51"/>
      <c r="DE766" s="51"/>
      <c r="DF766" s="51"/>
      <c r="DG766" s="51"/>
    </row>
    <row r="767">
      <c r="A767" s="51"/>
      <c r="B767" s="51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51"/>
      <c r="BH767" s="51"/>
      <c r="BI767" s="51"/>
      <c r="BJ767" s="51"/>
      <c r="BK767" s="51"/>
      <c r="BL767" s="51"/>
      <c r="BM767" s="51"/>
      <c r="BN767" s="51"/>
      <c r="BO767" s="51"/>
      <c r="BP767" s="51"/>
      <c r="BQ767" s="51"/>
      <c r="BR767" s="51"/>
      <c r="BS767" s="51"/>
      <c r="BT767" s="51"/>
      <c r="BU767" s="51"/>
      <c r="BV767" s="51"/>
      <c r="BW767" s="51"/>
      <c r="BX767" s="51"/>
      <c r="BY767" s="51"/>
      <c r="BZ767" s="51"/>
      <c r="CA767" s="51"/>
      <c r="CB767" s="51"/>
      <c r="CC767" s="51"/>
      <c r="CD767" s="51"/>
      <c r="CE767" s="51"/>
      <c r="CF767" s="51"/>
      <c r="CG767" s="51"/>
      <c r="CH767" s="51"/>
      <c r="CI767" s="51"/>
      <c r="CJ767" s="51"/>
      <c r="CK767" s="51"/>
      <c r="CL767" s="51"/>
      <c r="CM767" s="51"/>
      <c r="CN767" s="51"/>
      <c r="CO767" s="51"/>
      <c r="CP767" s="51"/>
      <c r="CQ767" s="51"/>
      <c r="CR767" s="51"/>
      <c r="CS767" s="51"/>
      <c r="CT767" s="51"/>
      <c r="CU767" s="51"/>
      <c r="CV767" s="51"/>
      <c r="CW767" s="51"/>
      <c r="CX767" s="51"/>
      <c r="CY767" s="51"/>
      <c r="CZ767" s="51"/>
      <c r="DA767" s="51"/>
      <c r="DB767" s="51"/>
      <c r="DC767" s="51"/>
      <c r="DD767" s="51"/>
      <c r="DE767" s="51"/>
      <c r="DF767" s="51"/>
      <c r="DG767" s="51"/>
    </row>
    <row r="768">
      <c r="A768" s="51"/>
      <c r="B768" s="51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51"/>
      <c r="BH768" s="51"/>
      <c r="BI768" s="51"/>
      <c r="BJ768" s="51"/>
      <c r="BK768" s="51"/>
      <c r="BL768" s="51"/>
      <c r="BM768" s="51"/>
      <c r="BN768" s="51"/>
      <c r="BO768" s="51"/>
      <c r="BP768" s="51"/>
      <c r="BQ768" s="51"/>
      <c r="BR768" s="51"/>
      <c r="BS768" s="51"/>
      <c r="BT768" s="51"/>
      <c r="BU768" s="51"/>
      <c r="BV768" s="51"/>
      <c r="BW768" s="51"/>
      <c r="BX768" s="51"/>
      <c r="BY768" s="51"/>
      <c r="BZ768" s="51"/>
      <c r="CA768" s="51"/>
      <c r="CB768" s="51"/>
      <c r="CC768" s="51"/>
      <c r="CD768" s="51"/>
      <c r="CE768" s="51"/>
      <c r="CF768" s="51"/>
      <c r="CG768" s="51"/>
      <c r="CH768" s="51"/>
      <c r="CI768" s="51"/>
      <c r="CJ768" s="51"/>
      <c r="CK768" s="51"/>
      <c r="CL768" s="51"/>
      <c r="CM768" s="51"/>
      <c r="CN768" s="51"/>
      <c r="CO768" s="51"/>
      <c r="CP768" s="51"/>
      <c r="CQ768" s="51"/>
      <c r="CR768" s="51"/>
      <c r="CS768" s="51"/>
      <c r="CT768" s="51"/>
      <c r="CU768" s="51"/>
      <c r="CV768" s="51"/>
      <c r="CW768" s="51"/>
      <c r="CX768" s="51"/>
      <c r="CY768" s="51"/>
      <c r="CZ768" s="51"/>
      <c r="DA768" s="51"/>
      <c r="DB768" s="51"/>
      <c r="DC768" s="51"/>
      <c r="DD768" s="51"/>
      <c r="DE768" s="51"/>
      <c r="DF768" s="51"/>
      <c r="DG768" s="51"/>
    </row>
    <row r="769">
      <c r="A769" s="51"/>
      <c r="B769" s="51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51"/>
      <c r="BH769" s="51"/>
      <c r="BI769" s="51"/>
      <c r="BJ769" s="51"/>
      <c r="BK769" s="51"/>
      <c r="BL769" s="51"/>
      <c r="BM769" s="51"/>
      <c r="BN769" s="51"/>
      <c r="BO769" s="51"/>
      <c r="BP769" s="51"/>
      <c r="BQ769" s="51"/>
      <c r="BR769" s="51"/>
      <c r="BS769" s="51"/>
      <c r="BT769" s="51"/>
      <c r="BU769" s="51"/>
      <c r="BV769" s="51"/>
      <c r="BW769" s="51"/>
      <c r="BX769" s="51"/>
      <c r="BY769" s="51"/>
      <c r="BZ769" s="51"/>
      <c r="CA769" s="51"/>
      <c r="CB769" s="51"/>
      <c r="CC769" s="51"/>
      <c r="CD769" s="51"/>
      <c r="CE769" s="51"/>
      <c r="CF769" s="51"/>
      <c r="CG769" s="51"/>
      <c r="CH769" s="51"/>
      <c r="CI769" s="51"/>
      <c r="CJ769" s="51"/>
      <c r="CK769" s="51"/>
      <c r="CL769" s="51"/>
      <c r="CM769" s="51"/>
      <c r="CN769" s="51"/>
      <c r="CO769" s="51"/>
      <c r="CP769" s="51"/>
      <c r="CQ769" s="51"/>
      <c r="CR769" s="51"/>
      <c r="CS769" s="51"/>
      <c r="CT769" s="51"/>
      <c r="CU769" s="51"/>
      <c r="CV769" s="51"/>
      <c r="CW769" s="51"/>
      <c r="CX769" s="51"/>
      <c r="CY769" s="51"/>
      <c r="CZ769" s="51"/>
      <c r="DA769" s="51"/>
      <c r="DB769" s="51"/>
      <c r="DC769" s="51"/>
      <c r="DD769" s="51"/>
      <c r="DE769" s="51"/>
      <c r="DF769" s="51"/>
      <c r="DG769" s="51"/>
    </row>
    <row r="770">
      <c r="A770" s="51"/>
      <c r="B770" s="51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51"/>
      <c r="BH770" s="51"/>
      <c r="BI770" s="51"/>
      <c r="BJ770" s="51"/>
      <c r="BK770" s="51"/>
      <c r="BL770" s="51"/>
      <c r="BM770" s="51"/>
      <c r="BN770" s="51"/>
      <c r="BO770" s="51"/>
      <c r="BP770" s="51"/>
      <c r="BQ770" s="51"/>
      <c r="BR770" s="51"/>
      <c r="BS770" s="51"/>
      <c r="BT770" s="51"/>
      <c r="BU770" s="51"/>
      <c r="BV770" s="51"/>
      <c r="BW770" s="51"/>
      <c r="BX770" s="51"/>
      <c r="BY770" s="51"/>
      <c r="BZ770" s="51"/>
      <c r="CA770" s="51"/>
      <c r="CB770" s="51"/>
      <c r="CC770" s="51"/>
      <c r="CD770" s="51"/>
      <c r="CE770" s="51"/>
      <c r="CF770" s="51"/>
      <c r="CG770" s="51"/>
      <c r="CH770" s="51"/>
      <c r="CI770" s="51"/>
      <c r="CJ770" s="51"/>
      <c r="CK770" s="51"/>
      <c r="CL770" s="51"/>
      <c r="CM770" s="51"/>
      <c r="CN770" s="51"/>
      <c r="CO770" s="51"/>
      <c r="CP770" s="51"/>
      <c r="CQ770" s="51"/>
      <c r="CR770" s="51"/>
      <c r="CS770" s="51"/>
      <c r="CT770" s="51"/>
      <c r="CU770" s="51"/>
      <c r="CV770" s="51"/>
      <c r="CW770" s="51"/>
      <c r="CX770" s="51"/>
      <c r="CY770" s="51"/>
      <c r="CZ770" s="51"/>
      <c r="DA770" s="51"/>
      <c r="DB770" s="51"/>
      <c r="DC770" s="51"/>
      <c r="DD770" s="51"/>
      <c r="DE770" s="51"/>
      <c r="DF770" s="51"/>
      <c r="DG770" s="51"/>
    </row>
    <row r="771">
      <c r="A771" s="51"/>
      <c r="B771" s="51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51"/>
      <c r="BH771" s="51"/>
      <c r="BI771" s="51"/>
      <c r="BJ771" s="51"/>
      <c r="BK771" s="51"/>
      <c r="BL771" s="51"/>
      <c r="BM771" s="51"/>
      <c r="BN771" s="51"/>
      <c r="BO771" s="51"/>
      <c r="BP771" s="51"/>
      <c r="BQ771" s="51"/>
      <c r="BR771" s="51"/>
      <c r="BS771" s="51"/>
      <c r="BT771" s="51"/>
      <c r="BU771" s="51"/>
      <c r="BV771" s="51"/>
      <c r="BW771" s="51"/>
      <c r="BX771" s="51"/>
      <c r="BY771" s="51"/>
      <c r="BZ771" s="51"/>
      <c r="CA771" s="51"/>
      <c r="CB771" s="51"/>
      <c r="CC771" s="51"/>
      <c r="CD771" s="51"/>
      <c r="CE771" s="51"/>
      <c r="CF771" s="51"/>
      <c r="CG771" s="51"/>
      <c r="CH771" s="51"/>
      <c r="CI771" s="51"/>
      <c r="CJ771" s="51"/>
      <c r="CK771" s="51"/>
      <c r="CL771" s="51"/>
      <c r="CM771" s="51"/>
      <c r="CN771" s="51"/>
      <c r="CO771" s="51"/>
      <c r="CP771" s="51"/>
      <c r="CQ771" s="51"/>
      <c r="CR771" s="51"/>
      <c r="CS771" s="51"/>
      <c r="CT771" s="51"/>
      <c r="CU771" s="51"/>
      <c r="CV771" s="51"/>
      <c r="CW771" s="51"/>
      <c r="CX771" s="51"/>
      <c r="CY771" s="51"/>
      <c r="CZ771" s="51"/>
      <c r="DA771" s="51"/>
      <c r="DB771" s="51"/>
      <c r="DC771" s="51"/>
      <c r="DD771" s="51"/>
      <c r="DE771" s="51"/>
      <c r="DF771" s="51"/>
      <c r="DG771" s="51"/>
    </row>
    <row r="772">
      <c r="A772" s="51"/>
      <c r="B772" s="51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51"/>
      <c r="BH772" s="51"/>
      <c r="BI772" s="51"/>
      <c r="BJ772" s="51"/>
      <c r="BK772" s="51"/>
      <c r="BL772" s="51"/>
      <c r="BM772" s="51"/>
      <c r="BN772" s="51"/>
      <c r="BO772" s="51"/>
      <c r="BP772" s="51"/>
      <c r="BQ772" s="51"/>
      <c r="BR772" s="51"/>
      <c r="BS772" s="51"/>
      <c r="BT772" s="51"/>
      <c r="BU772" s="51"/>
      <c r="BV772" s="51"/>
      <c r="BW772" s="51"/>
      <c r="BX772" s="51"/>
      <c r="BY772" s="51"/>
      <c r="BZ772" s="51"/>
      <c r="CA772" s="51"/>
      <c r="CB772" s="51"/>
      <c r="CC772" s="51"/>
      <c r="CD772" s="51"/>
      <c r="CE772" s="51"/>
      <c r="CF772" s="51"/>
      <c r="CG772" s="51"/>
      <c r="CH772" s="51"/>
      <c r="CI772" s="51"/>
      <c r="CJ772" s="51"/>
      <c r="CK772" s="51"/>
      <c r="CL772" s="51"/>
      <c r="CM772" s="51"/>
      <c r="CN772" s="51"/>
      <c r="CO772" s="51"/>
      <c r="CP772" s="51"/>
      <c r="CQ772" s="51"/>
      <c r="CR772" s="51"/>
      <c r="CS772" s="51"/>
      <c r="CT772" s="51"/>
      <c r="CU772" s="51"/>
      <c r="CV772" s="51"/>
      <c r="CW772" s="51"/>
      <c r="CX772" s="51"/>
      <c r="CY772" s="51"/>
      <c r="CZ772" s="51"/>
      <c r="DA772" s="51"/>
      <c r="DB772" s="51"/>
      <c r="DC772" s="51"/>
      <c r="DD772" s="51"/>
      <c r="DE772" s="51"/>
      <c r="DF772" s="51"/>
      <c r="DG772" s="51"/>
    </row>
    <row r="773">
      <c r="A773" s="51"/>
      <c r="B773" s="51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51"/>
      <c r="BH773" s="51"/>
      <c r="BI773" s="51"/>
      <c r="BJ773" s="51"/>
      <c r="BK773" s="51"/>
      <c r="BL773" s="51"/>
      <c r="BM773" s="51"/>
      <c r="BN773" s="51"/>
      <c r="BO773" s="51"/>
      <c r="BP773" s="51"/>
      <c r="BQ773" s="51"/>
      <c r="BR773" s="51"/>
      <c r="BS773" s="51"/>
      <c r="BT773" s="51"/>
      <c r="BU773" s="51"/>
      <c r="BV773" s="51"/>
      <c r="BW773" s="51"/>
      <c r="BX773" s="51"/>
      <c r="BY773" s="51"/>
      <c r="BZ773" s="51"/>
      <c r="CA773" s="51"/>
      <c r="CB773" s="51"/>
      <c r="CC773" s="51"/>
      <c r="CD773" s="51"/>
      <c r="CE773" s="51"/>
      <c r="CF773" s="51"/>
      <c r="CG773" s="51"/>
      <c r="CH773" s="51"/>
      <c r="CI773" s="51"/>
      <c r="CJ773" s="51"/>
      <c r="CK773" s="51"/>
      <c r="CL773" s="51"/>
      <c r="CM773" s="51"/>
      <c r="CN773" s="51"/>
      <c r="CO773" s="51"/>
      <c r="CP773" s="51"/>
      <c r="CQ773" s="51"/>
      <c r="CR773" s="51"/>
      <c r="CS773" s="51"/>
      <c r="CT773" s="51"/>
      <c r="CU773" s="51"/>
      <c r="CV773" s="51"/>
      <c r="CW773" s="51"/>
      <c r="CX773" s="51"/>
      <c r="CY773" s="51"/>
      <c r="CZ773" s="51"/>
      <c r="DA773" s="51"/>
      <c r="DB773" s="51"/>
      <c r="DC773" s="51"/>
      <c r="DD773" s="51"/>
      <c r="DE773" s="51"/>
      <c r="DF773" s="51"/>
      <c r="DG773" s="51"/>
    </row>
    <row r="774">
      <c r="A774" s="51"/>
      <c r="B774" s="51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51"/>
      <c r="BH774" s="51"/>
      <c r="BI774" s="51"/>
      <c r="BJ774" s="51"/>
      <c r="BK774" s="51"/>
      <c r="BL774" s="51"/>
      <c r="BM774" s="51"/>
      <c r="BN774" s="51"/>
      <c r="BO774" s="51"/>
      <c r="BP774" s="51"/>
      <c r="BQ774" s="51"/>
      <c r="BR774" s="51"/>
      <c r="BS774" s="51"/>
      <c r="BT774" s="51"/>
      <c r="BU774" s="51"/>
      <c r="BV774" s="51"/>
      <c r="BW774" s="51"/>
      <c r="BX774" s="51"/>
      <c r="BY774" s="51"/>
      <c r="BZ774" s="51"/>
      <c r="CA774" s="51"/>
      <c r="CB774" s="51"/>
      <c r="CC774" s="51"/>
      <c r="CD774" s="51"/>
      <c r="CE774" s="51"/>
      <c r="CF774" s="51"/>
      <c r="CG774" s="51"/>
      <c r="CH774" s="51"/>
      <c r="CI774" s="51"/>
      <c r="CJ774" s="51"/>
      <c r="CK774" s="51"/>
      <c r="CL774" s="51"/>
      <c r="CM774" s="51"/>
      <c r="CN774" s="51"/>
      <c r="CO774" s="51"/>
      <c r="CP774" s="51"/>
      <c r="CQ774" s="51"/>
      <c r="CR774" s="51"/>
      <c r="CS774" s="51"/>
      <c r="CT774" s="51"/>
      <c r="CU774" s="51"/>
      <c r="CV774" s="51"/>
      <c r="CW774" s="51"/>
      <c r="CX774" s="51"/>
      <c r="CY774" s="51"/>
      <c r="CZ774" s="51"/>
      <c r="DA774" s="51"/>
      <c r="DB774" s="51"/>
      <c r="DC774" s="51"/>
      <c r="DD774" s="51"/>
      <c r="DE774" s="51"/>
      <c r="DF774" s="51"/>
      <c r="DG774" s="51"/>
    </row>
    <row r="775">
      <c r="A775" s="51"/>
      <c r="B775" s="51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51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51"/>
      <c r="BH775" s="51"/>
      <c r="BI775" s="51"/>
      <c r="BJ775" s="51"/>
      <c r="BK775" s="51"/>
      <c r="BL775" s="51"/>
      <c r="BM775" s="51"/>
      <c r="BN775" s="51"/>
      <c r="BO775" s="51"/>
      <c r="BP775" s="51"/>
      <c r="BQ775" s="51"/>
      <c r="BR775" s="51"/>
      <c r="BS775" s="51"/>
      <c r="BT775" s="51"/>
      <c r="BU775" s="51"/>
      <c r="BV775" s="51"/>
      <c r="BW775" s="51"/>
      <c r="BX775" s="51"/>
      <c r="BY775" s="51"/>
      <c r="BZ775" s="51"/>
      <c r="CA775" s="51"/>
      <c r="CB775" s="51"/>
      <c r="CC775" s="51"/>
      <c r="CD775" s="51"/>
      <c r="CE775" s="51"/>
      <c r="CF775" s="51"/>
      <c r="CG775" s="51"/>
      <c r="CH775" s="51"/>
      <c r="CI775" s="51"/>
      <c r="CJ775" s="51"/>
      <c r="CK775" s="51"/>
      <c r="CL775" s="51"/>
      <c r="CM775" s="51"/>
      <c r="CN775" s="51"/>
      <c r="CO775" s="51"/>
      <c r="CP775" s="51"/>
      <c r="CQ775" s="51"/>
      <c r="CR775" s="51"/>
      <c r="CS775" s="51"/>
      <c r="CT775" s="51"/>
      <c r="CU775" s="51"/>
      <c r="CV775" s="51"/>
      <c r="CW775" s="51"/>
      <c r="CX775" s="51"/>
      <c r="CY775" s="51"/>
      <c r="CZ775" s="51"/>
      <c r="DA775" s="51"/>
      <c r="DB775" s="51"/>
      <c r="DC775" s="51"/>
      <c r="DD775" s="51"/>
      <c r="DE775" s="51"/>
      <c r="DF775" s="51"/>
      <c r="DG775" s="51"/>
    </row>
    <row r="776">
      <c r="A776" s="51"/>
      <c r="B776" s="51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1"/>
      <c r="BH776" s="51"/>
      <c r="BI776" s="51"/>
      <c r="BJ776" s="51"/>
      <c r="BK776" s="51"/>
      <c r="BL776" s="51"/>
      <c r="BM776" s="51"/>
      <c r="BN776" s="51"/>
      <c r="BO776" s="51"/>
      <c r="BP776" s="51"/>
      <c r="BQ776" s="51"/>
      <c r="BR776" s="51"/>
      <c r="BS776" s="51"/>
      <c r="BT776" s="51"/>
      <c r="BU776" s="51"/>
      <c r="BV776" s="51"/>
      <c r="BW776" s="51"/>
      <c r="BX776" s="51"/>
      <c r="BY776" s="51"/>
      <c r="BZ776" s="51"/>
      <c r="CA776" s="51"/>
      <c r="CB776" s="51"/>
      <c r="CC776" s="51"/>
      <c r="CD776" s="51"/>
      <c r="CE776" s="51"/>
      <c r="CF776" s="51"/>
      <c r="CG776" s="51"/>
      <c r="CH776" s="51"/>
      <c r="CI776" s="51"/>
      <c r="CJ776" s="51"/>
      <c r="CK776" s="51"/>
      <c r="CL776" s="51"/>
      <c r="CM776" s="51"/>
      <c r="CN776" s="51"/>
      <c r="CO776" s="51"/>
      <c r="CP776" s="51"/>
      <c r="CQ776" s="51"/>
      <c r="CR776" s="51"/>
      <c r="CS776" s="51"/>
      <c r="CT776" s="51"/>
      <c r="CU776" s="51"/>
      <c r="CV776" s="51"/>
      <c r="CW776" s="51"/>
      <c r="CX776" s="51"/>
      <c r="CY776" s="51"/>
      <c r="CZ776" s="51"/>
      <c r="DA776" s="51"/>
      <c r="DB776" s="51"/>
      <c r="DC776" s="51"/>
      <c r="DD776" s="51"/>
      <c r="DE776" s="51"/>
      <c r="DF776" s="51"/>
      <c r="DG776" s="51"/>
    </row>
    <row r="777">
      <c r="A777" s="51"/>
      <c r="B777" s="51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51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51"/>
      <c r="BH777" s="51"/>
      <c r="BI777" s="51"/>
      <c r="BJ777" s="51"/>
      <c r="BK777" s="51"/>
      <c r="BL777" s="51"/>
      <c r="BM777" s="51"/>
      <c r="BN777" s="51"/>
      <c r="BO777" s="51"/>
      <c r="BP777" s="51"/>
      <c r="BQ777" s="51"/>
      <c r="BR777" s="51"/>
      <c r="BS777" s="51"/>
      <c r="BT777" s="51"/>
      <c r="BU777" s="51"/>
      <c r="BV777" s="51"/>
      <c r="BW777" s="51"/>
      <c r="BX777" s="51"/>
      <c r="BY777" s="51"/>
      <c r="BZ777" s="51"/>
      <c r="CA777" s="51"/>
      <c r="CB777" s="51"/>
      <c r="CC777" s="51"/>
      <c r="CD777" s="51"/>
      <c r="CE777" s="51"/>
      <c r="CF777" s="51"/>
      <c r="CG777" s="51"/>
      <c r="CH777" s="51"/>
      <c r="CI777" s="51"/>
      <c r="CJ777" s="51"/>
      <c r="CK777" s="51"/>
      <c r="CL777" s="51"/>
      <c r="CM777" s="51"/>
      <c r="CN777" s="51"/>
      <c r="CO777" s="51"/>
      <c r="CP777" s="51"/>
      <c r="CQ777" s="51"/>
      <c r="CR777" s="51"/>
      <c r="CS777" s="51"/>
      <c r="CT777" s="51"/>
      <c r="CU777" s="51"/>
      <c r="CV777" s="51"/>
      <c r="CW777" s="51"/>
      <c r="CX777" s="51"/>
      <c r="CY777" s="51"/>
      <c r="CZ777" s="51"/>
      <c r="DA777" s="51"/>
      <c r="DB777" s="51"/>
      <c r="DC777" s="51"/>
      <c r="DD777" s="51"/>
      <c r="DE777" s="51"/>
      <c r="DF777" s="51"/>
      <c r="DG777" s="51"/>
    </row>
    <row r="778">
      <c r="A778" s="51"/>
      <c r="B778" s="51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51"/>
      <c r="BH778" s="51"/>
      <c r="BI778" s="51"/>
      <c r="BJ778" s="51"/>
      <c r="BK778" s="51"/>
      <c r="BL778" s="51"/>
      <c r="BM778" s="51"/>
      <c r="BN778" s="51"/>
      <c r="BO778" s="51"/>
      <c r="BP778" s="51"/>
      <c r="BQ778" s="51"/>
      <c r="BR778" s="51"/>
      <c r="BS778" s="51"/>
      <c r="BT778" s="51"/>
      <c r="BU778" s="51"/>
      <c r="BV778" s="51"/>
      <c r="BW778" s="51"/>
      <c r="BX778" s="51"/>
      <c r="BY778" s="51"/>
      <c r="BZ778" s="51"/>
      <c r="CA778" s="51"/>
      <c r="CB778" s="51"/>
      <c r="CC778" s="51"/>
      <c r="CD778" s="51"/>
      <c r="CE778" s="51"/>
      <c r="CF778" s="51"/>
      <c r="CG778" s="51"/>
      <c r="CH778" s="51"/>
      <c r="CI778" s="51"/>
      <c r="CJ778" s="51"/>
      <c r="CK778" s="51"/>
      <c r="CL778" s="51"/>
      <c r="CM778" s="51"/>
      <c r="CN778" s="51"/>
      <c r="CO778" s="51"/>
      <c r="CP778" s="51"/>
      <c r="CQ778" s="51"/>
      <c r="CR778" s="51"/>
      <c r="CS778" s="51"/>
      <c r="CT778" s="51"/>
      <c r="CU778" s="51"/>
      <c r="CV778" s="51"/>
      <c r="CW778" s="51"/>
      <c r="CX778" s="51"/>
      <c r="CY778" s="51"/>
      <c r="CZ778" s="51"/>
      <c r="DA778" s="51"/>
      <c r="DB778" s="51"/>
      <c r="DC778" s="51"/>
      <c r="DD778" s="51"/>
      <c r="DE778" s="51"/>
      <c r="DF778" s="51"/>
      <c r="DG778" s="51"/>
    </row>
    <row r="779">
      <c r="A779" s="51"/>
      <c r="B779" s="51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51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51"/>
      <c r="BH779" s="51"/>
      <c r="BI779" s="51"/>
      <c r="BJ779" s="51"/>
      <c r="BK779" s="51"/>
      <c r="BL779" s="51"/>
      <c r="BM779" s="51"/>
      <c r="BN779" s="51"/>
      <c r="BO779" s="51"/>
      <c r="BP779" s="51"/>
      <c r="BQ779" s="51"/>
      <c r="BR779" s="51"/>
      <c r="BS779" s="51"/>
      <c r="BT779" s="51"/>
      <c r="BU779" s="51"/>
      <c r="BV779" s="51"/>
      <c r="BW779" s="51"/>
      <c r="BX779" s="51"/>
      <c r="BY779" s="51"/>
      <c r="BZ779" s="51"/>
      <c r="CA779" s="51"/>
      <c r="CB779" s="51"/>
      <c r="CC779" s="51"/>
      <c r="CD779" s="51"/>
      <c r="CE779" s="51"/>
      <c r="CF779" s="51"/>
      <c r="CG779" s="51"/>
      <c r="CH779" s="51"/>
      <c r="CI779" s="51"/>
      <c r="CJ779" s="51"/>
      <c r="CK779" s="51"/>
      <c r="CL779" s="51"/>
      <c r="CM779" s="51"/>
      <c r="CN779" s="51"/>
      <c r="CO779" s="51"/>
      <c r="CP779" s="51"/>
      <c r="CQ779" s="51"/>
      <c r="CR779" s="51"/>
      <c r="CS779" s="51"/>
      <c r="CT779" s="51"/>
      <c r="CU779" s="51"/>
      <c r="CV779" s="51"/>
      <c r="CW779" s="51"/>
      <c r="CX779" s="51"/>
      <c r="CY779" s="51"/>
      <c r="CZ779" s="51"/>
      <c r="DA779" s="51"/>
      <c r="DB779" s="51"/>
      <c r="DC779" s="51"/>
      <c r="DD779" s="51"/>
      <c r="DE779" s="51"/>
      <c r="DF779" s="51"/>
      <c r="DG779" s="51"/>
    </row>
    <row r="780">
      <c r="A780" s="51"/>
      <c r="B780" s="51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51"/>
      <c r="BH780" s="51"/>
      <c r="BI780" s="51"/>
      <c r="BJ780" s="51"/>
      <c r="BK780" s="51"/>
      <c r="BL780" s="51"/>
      <c r="BM780" s="51"/>
      <c r="BN780" s="51"/>
      <c r="BO780" s="51"/>
      <c r="BP780" s="51"/>
      <c r="BQ780" s="51"/>
      <c r="BR780" s="51"/>
      <c r="BS780" s="51"/>
      <c r="BT780" s="51"/>
      <c r="BU780" s="51"/>
      <c r="BV780" s="51"/>
      <c r="BW780" s="51"/>
      <c r="BX780" s="51"/>
      <c r="BY780" s="51"/>
      <c r="BZ780" s="51"/>
      <c r="CA780" s="51"/>
      <c r="CB780" s="51"/>
      <c r="CC780" s="51"/>
      <c r="CD780" s="51"/>
      <c r="CE780" s="51"/>
      <c r="CF780" s="51"/>
      <c r="CG780" s="51"/>
      <c r="CH780" s="51"/>
      <c r="CI780" s="51"/>
      <c r="CJ780" s="51"/>
      <c r="CK780" s="51"/>
      <c r="CL780" s="51"/>
      <c r="CM780" s="51"/>
      <c r="CN780" s="51"/>
      <c r="CO780" s="51"/>
      <c r="CP780" s="51"/>
      <c r="CQ780" s="51"/>
      <c r="CR780" s="51"/>
      <c r="CS780" s="51"/>
      <c r="CT780" s="51"/>
      <c r="CU780" s="51"/>
      <c r="CV780" s="51"/>
      <c r="CW780" s="51"/>
      <c r="CX780" s="51"/>
      <c r="CY780" s="51"/>
      <c r="CZ780" s="51"/>
      <c r="DA780" s="51"/>
      <c r="DB780" s="51"/>
      <c r="DC780" s="51"/>
      <c r="DD780" s="51"/>
      <c r="DE780" s="51"/>
      <c r="DF780" s="51"/>
      <c r="DG780" s="51"/>
    </row>
    <row r="781">
      <c r="A781" s="51"/>
      <c r="B781" s="51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51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51"/>
      <c r="BH781" s="51"/>
      <c r="BI781" s="51"/>
      <c r="BJ781" s="51"/>
      <c r="BK781" s="51"/>
      <c r="BL781" s="51"/>
      <c r="BM781" s="51"/>
      <c r="BN781" s="51"/>
      <c r="BO781" s="51"/>
      <c r="BP781" s="51"/>
      <c r="BQ781" s="51"/>
      <c r="BR781" s="51"/>
      <c r="BS781" s="51"/>
      <c r="BT781" s="51"/>
      <c r="BU781" s="51"/>
      <c r="BV781" s="51"/>
      <c r="BW781" s="51"/>
      <c r="BX781" s="51"/>
      <c r="BY781" s="51"/>
      <c r="BZ781" s="51"/>
      <c r="CA781" s="51"/>
      <c r="CB781" s="51"/>
      <c r="CC781" s="51"/>
      <c r="CD781" s="51"/>
      <c r="CE781" s="51"/>
      <c r="CF781" s="51"/>
      <c r="CG781" s="51"/>
      <c r="CH781" s="51"/>
      <c r="CI781" s="51"/>
      <c r="CJ781" s="51"/>
      <c r="CK781" s="51"/>
      <c r="CL781" s="51"/>
      <c r="CM781" s="51"/>
      <c r="CN781" s="51"/>
      <c r="CO781" s="51"/>
      <c r="CP781" s="51"/>
      <c r="CQ781" s="51"/>
      <c r="CR781" s="51"/>
      <c r="CS781" s="51"/>
      <c r="CT781" s="51"/>
      <c r="CU781" s="51"/>
      <c r="CV781" s="51"/>
      <c r="CW781" s="51"/>
      <c r="CX781" s="51"/>
      <c r="CY781" s="51"/>
      <c r="CZ781" s="51"/>
      <c r="DA781" s="51"/>
      <c r="DB781" s="51"/>
      <c r="DC781" s="51"/>
      <c r="DD781" s="51"/>
      <c r="DE781" s="51"/>
      <c r="DF781" s="51"/>
      <c r="DG781" s="51"/>
    </row>
    <row r="782">
      <c r="A782" s="51"/>
      <c r="B782" s="51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51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51"/>
      <c r="BL782" s="51"/>
      <c r="BM782" s="51"/>
      <c r="BN782" s="51"/>
      <c r="BO782" s="51"/>
      <c r="BP782" s="51"/>
      <c r="BQ782" s="51"/>
      <c r="BR782" s="51"/>
      <c r="BS782" s="51"/>
      <c r="BT782" s="51"/>
      <c r="BU782" s="51"/>
      <c r="BV782" s="51"/>
      <c r="BW782" s="51"/>
      <c r="BX782" s="51"/>
      <c r="BY782" s="51"/>
      <c r="BZ782" s="51"/>
      <c r="CA782" s="51"/>
      <c r="CB782" s="51"/>
      <c r="CC782" s="51"/>
      <c r="CD782" s="51"/>
      <c r="CE782" s="51"/>
      <c r="CF782" s="51"/>
      <c r="CG782" s="51"/>
      <c r="CH782" s="51"/>
      <c r="CI782" s="51"/>
      <c r="CJ782" s="51"/>
      <c r="CK782" s="51"/>
      <c r="CL782" s="51"/>
      <c r="CM782" s="51"/>
      <c r="CN782" s="51"/>
      <c r="CO782" s="51"/>
      <c r="CP782" s="51"/>
      <c r="CQ782" s="51"/>
      <c r="CR782" s="51"/>
      <c r="CS782" s="51"/>
      <c r="CT782" s="51"/>
      <c r="CU782" s="51"/>
      <c r="CV782" s="51"/>
      <c r="CW782" s="51"/>
      <c r="CX782" s="51"/>
      <c r="CY782" s="51"/>
      <c r="CZ782" s="51"/>
      <c r="DA782" s="51"/>
      <c r="DB782" s="51"/>
      <c r="DC782" s="51"/>
      <c r="DD782" s="51"/>
      <c r="DE782" s="51"/>
      <c r="DF782" s="51"/>
      <c r="DG782" s="51"/>
    </row>
    <row r="783">
      <c r="A783" s="51"/>
      <c r="B783" s="51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51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51"/>
      <c r="BH783" s="51"/>
      <c r="BI783" s="51"/>
      <c r="BJ783" s="51"/>
      <c r="BK783" s="51"/>
      <c r="BL783" s="51"/>
      <c r="BM783" s="51"/>
      <c r="BN783" s="51"/>
      <c r="BO783" s="51"/>
      <c r="BP783" s="51"/>
      <c r="BQ783" s="51"/>
      <c r="BR783" s="51"/>
      <c r="BS783" s="51"/>
      <c r="BT783" s="51"/>
      <c r="BU783" s="51"/>
      <c r="BV783" s="51"/>
      <c r="BW783" s="51"/>
      <c r="BX783" s="51"/>
      <c r="BY783" s="51"/>
      <c r="BZ783" s="51"/>
      <c r="CA783" s="51"/>
      <c r="CB783" s="51"/>
      <c r="CC783" s="51"/>
      <c r="CD783" s="51"/>
      <c r="CE783" s="51"/>
      <c r="CF783" s="51"/>
      <c r="CG783" s="51"/>
      <c r="CH783" s="51"/>
      <c r="CI783" s="51"/>
      <c r="CJ783" s="51"/>
      <c r="CK783" s="51"/>
      <c r="CL783" s="51"/>
      <c r="CM783" s="51"/>
      <c r="CN783" s="51"/>
      <c r="CO783" s="51"/>
      <c r="CP783" s="51"/>
      <c r="CQ783" s="51"/>
      <c r="CR783" s="51"/>
      <c r="CS783" s="51"/>
      <c r="CT783" s="51"/>
      <c r="CU783" s="51"/>
      <c r="CV783" s="51"/>
      <c r="CW783" s="51"/>
      <c r="CX783" s="51"/>
      <c r="CY783" s="51"/>
      <c r="CZ783" s="51"/>
      <c r="DA783" s="51"/>
      <c r="DB783" s="51"/>
      <c r="DC783" s="51"/>
      <c r="DD783" s="51"/>
      <c r="DE783" s="51"/>
      <c r="DF783" s="51"/>
      <c r="DG783" s="51"/>
    </row>
    <row r="784">
      <c r="A784" s="51"/>
      <c r="B784" s="51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51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51"/>
      <c r="BH784" s="51"/>
      <c r="BI784" s="51"/>
      <c r="BJ784" s="51"/>
      <c r="BK784" s="51"/>
      <c r="BL784" s="51"/>
      <c r="BM784" s="51"/>
      <c r="BN784" s="51"/>
      <c r="BO784" s="51"/>
      <c r="BP784" s="51"/>
      <c r="BQ784" s="51"/>
      <c r="BR784" s="51"/>
      <c r="BS784" s="51"/>
      <c r="BT784" s="51"/>
      <c r="BU784" s="51"/>
      <c r="BV784" s="51"/>
      <c r="BW784" s="51"/>
      <c r="BX784" s="51"/>
      <c r="BY784" s="51"/>
      <c r="BZ784" s="51"/>
      <c r="CA784" s="51"/>
      <c r="CB784" s="51"/>
      <c r="CC784" s="51"/>
      <c r="CD784" s="51"/>
      <c r="CE784" s="51"/>
      <c r="CF784" s="51"/>
      <c r="CG784" s="51"/>
      <c r="CH784" s="51"/>
      <c r="CI784" s="51"/>
      <c r="CJ784" s="51"/>
      <c r="CK784" s="51"/>
      <c r="CL784" s="51"/>
      <c r="CM784" s="51"/>
      <c r="CN784" s="51"/>
      <c r="CO784" s="51"/>
      <c r="CP784" s="51"/>
      <c r="CQ784" s="51"/>
      <c r="CR784" s="51"/>
      <c r="CS784" s="51"/>
      <c r="CT784" s="51"/>
      <c r="CU784" s="51"/>
      <c r="CV784" s="51"/>
      <c r="CW784" s="51"/>
      <c r="CX784" s="51"/>
      <c r="CY784" s="51"/>
      <c r="CZ784" s="51"/>
      <c r="DA784" s="51"/>
      <c r="DB784" s="51"/>
      <c r="DC784" s="51"/>
      <c r="DD784" s="51"/>
      <c r="DE784" s="51"/>
      <c r="DF784" s="51"/>
      <c r="DG784" s="51"/>
    </row>
    <row r="785">
      <c r="A785" s="51"/>
      <c r="B785" s="51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51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51"/>
      <c r="BH785" s="51"/>
      <c r="BI785" s="51"/>
      <c r="BJ785" s="51"/>
      <c r="BK785" s="51"/>
      <c r="BL785" s="51"/>
      <c r="BM785" s="51"/>
      <c r="BN785" s="51"/>
      <c r="BO785" s="51"/>
      <c r="BP785" s="51"/>
      <c r="BQ785" s="51"/>
      <c r="BR785" s="51"/>
      <c r="BS785" s="51"/>
      <c r="BT785" s="51"/>
      <c r="BU785" s="51"/>
      <c r="BV785" s="51"/>
      <c r="BW785" s="51"/>
      <c r="BX785" s="51"/>
      <c r="BY785" s="51"/>
      <c r="BZ785" s="51"/>
      <c r="CA785" s="51"/>
      <c r="CB785" s="51"/>
      <c r="CC785" s="51"/>
      <c r="CD785" s="51"/>
      <c r="CE785" s="51"/>
      <c r="CF785" s="51"/>
      <c r="CG785" s="51"/>
      <c r="CH785" s="51"/>
      <c r="CI785" s="51"/>
      <c r="CJ785" s="51"/>
      <c r="CK785" s="51"/>
      <c r="CL785" s="51"/>
      <c r="CM785" s="51"/>
      <c r="CN785" s="51"/>
      <c r="CO785" s="51"/>
      <c r="CP785" s="51"/>
      <c r="CQ785" s="51"/>
      <c r="CR785" s="51"/>
      <c r="CS785" s="51"/>
      <c r="CT785" s="51"/>
      <c r="CU785" s="51"/>
      <c r="CV785" s="51"/>
      <c r="CW785" s="51"/>
      <c r="CX785" s="51"/>
      <c r="CY785" s="51"/>
      <c r="CZ785" s="51"/>
      <c r="DA785" s="51"/>
      <c r="DB785" s="51"/>
      <c r="DC785" s="51"/>
      <c r="DD785" s="51"/>
      <c r="DE785" s="51"/>
      <c r="DF785" s="51"/>
      <c r="DG785" s="51"/>
    </row>
    <row r="786">
      <c r="A786" s="51"/>
      <c r="B786" s="51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51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51"/>
      <c r="BH786" s="51"/>
      <c r="BI786" s="51"/>
      <c r="BJ786" s="51"/>
      <c r="BK786" s="51"/>
      <c r="BL786" s="51"/>
      <c r="BM786" s="51"/>
      <c r="BN786" s="51"/>
      <c r="BO786" s="51"/>
      <c r="BP786" s="51"/>
      <c r="BQ786" s="51"/>
      <c r="BR786" s="51"/>
      <c r="BS786" s="51"/>
      <c r="BT786" s="51"/>
      <c r="BU786" s="51"/>
      <c r="BV786" s="51"/>
      <c r="BW786" s="51"/>
      <c r="BX786" s="51"/>
      <c r="BY786" s="51"/>
      <c r="BZ786" s="51"/>
      <c r="CA786" s="51"/>
      <c r="CB786" s="51"/>
      <c r="CC786" s="51"/>
      <c r="CD786" s="51"/>
      <c r="CE786" s="51"/>
      <c r="CF786" s="51"/>
      <c r="CG786" s="51"/>
      <c r="CH786" s="51"/>
      <c r="CI786" s="51"/>
      <c r="CJ786" s="51"/>
      <c r="CK786" s="51"/>
      <c r="CL786" s="51"/>
      <c r="CM786" s="51"/>
      <c r="CN786" s="51"/>
      <c r="CO786" s="51"/>
      <c r="CP786" s="51"/>
      <c r="CQ786" s="51"/>
      <c r="CR786" s="51"/>
      <c r="CS786" s="51"/>
      <c r="CT786" s="51"/>
      <c r="CU786" s="51"/>
      <c r="CV786" s="51"/>
      <c r="CW786" s="51"/>
      <c r="CX786" s="51"/>
      <c r="CY786" s="51"/>
      <c r="CZ786" s="51"/>
      <c r="DA786" s="51"/>
      <c r="DB786" s="51"/>
      <c r="DC786" s="51"/>
      <c r="DD786" s="51"/>
      <c r="DE786" s="51"/>
      <c r="DF786" s="51"/>
      <c r="DG786" s="51"/>
    </row>
    <row r="787">
      <c r="A787" s="51"/>
      <c r="B787" s="51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51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51"/>
      <c r="BH787" s="51"/>
      <c r="BI787" s="51"/>
      <c r="BJ787" s="51"/>
      <c r="BK787" s="51"/>
      <c r="BL787" s="51"/>
      <c r="BM787" s="51"/>
      <c r="BN787" s="51"/>
      <c r="BO787" s="51"/>
      <c r="BP787" s="51"/>
      <c r="BQ787" s="51"/>
      <c r="BR787" s="51"/>
      <c r="BS787" s="51"/>
      <c r="BT787" s="51"/>
      <c r="BU787" s="51"/>
      <c r="BV787" s="51"/>
      <c r="BW787" s="51"/>
      <c r="BX787" s="51"/>
      <c r="BY787" s="51"/>
      <c r="BZ787" s="51"/>
      <c r="CA787" s="51"/>
      <c r="CB787" s="51"/>
      <c r="CC787" s="51"/>
      <c r="CD787" s="51"/>
      <c r="CE787" s="51"/>
      <c r="CF787" s="51"/>
      <c r="CG787" s="51"/>
      <c r="CH787" s="51"/>
      <c r="CI787" s="51"/>
      <c r="CJ787" s="51"/>
      <c r="CK787" s="51"/>
      <c r="CL787" s="51"/>
      <c r="CM787" s="51"/>
      <c r="CN787" s="51"/>
      <c r="CO787" s="51"/>
      <c r="CP787" s="51"/>
      <c r="CQ787" s="51"/>
      <c r="CR787" s="51"/>
      <c r="CS787" s="51"/>
      <c r="CT787" s="51"/>
      <c r="CU787" s="51"/>
      <c r="CV787" s="51"/>
      <c r="CW787" s="51"/>
      <c r="CX787" s="51"/>
      <c r="CY787" s="51"/>
      <c r="CZ787" s="51"/>
      <c r="DA787" s="51"/>
      <c r="DB787" s="51"/>
      <c r="DC787" s="51"/>
      <c r="DD787" s="51"/>
      <c r="DE787" s="51"/>
      <c r="DF787" s="51"/>
      <c r="DG787" s="51"/>
    </row>
    <row r="788">
      <c r="A788" s="51"/>
      <c r="B788" s="51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51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51"/>
      <c r="BH788" s="51"/>
      <c r="BI788" s="51"/>
      <c r="BJ788" s="51"/>
      <c r="BK788" s="51"/>
      <c r="BL788" s="51"/>
      <c r="BM788" s="51"/>
      <c r="BN788" s="51"/>
      <c r="BO788" s="51"/>
      <c r="BP788" s="51"/>
      <c r="BQ788" s="51"/>
      <c r="BR788" s="51"/>
      <c r="BS788" s="51"/>
      <c r="BT788" s="51"/>
      <c r="BU788" s="51"/>
      <c r="BV788" s="51"/>
      <c r="BW788" s="51"/>
      <c r="BX788" s="51"/>
      <c r="BY788" s="51"/>
      <c r="BZ788" s="51"/>
      <c r="CA788" s="51"/>
      <c r="CB788" s="51"/>
      <c r="CC788" s="51"/>
      <c r="CD788" s="51"/>
      <c r="CE788" s="51"/>
      <c r="CF788" s="51"/>
      <c r="CG788" s="51"/>
      <c r="CH788" s="51"/>
      <c r="CI788" s="51"/>
      <c r="CJ788" s="51"/>
      <c r="CK788" s="51"/>
      <c r="CL788" s="51"/>
      <c r="CM788" s="51"/>
      <c r="CN788" s="51"/>
      <c r="CO788" s="51"/>
      <c r="CP788" s="51"/>
      <c r="CQ788" s="51"/>
      <c r="CR788" s="51"/>
      <c r="CS788" s="51"/>
      <c r="CT788" s="51"/>
      <c r="CU788" s="51"/>
      <c r="CV788" s="51"/>
      <c r="CW788" s="51"/>
      <c r="CX788" s="51"/>
      <c r="CY788" s="51"/>
      <c r="CZ788" s="51"/>
      <c r="DA788" s="51"/>
      <c r="DB788" s="51"/>
      <c r="DC788" s="51"/>
      <c r="DD788" s="51"/>
      <c r="DE788" s="51"/>
      <c r="DF788" s="51"/>
      <c r="DG788" s="51"/>
    </row>
    <row r="789">
      <c r="A789" s="51"/>
      <c r="B789" s="51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51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51"/>
      <c r="BH789" s="51"/>
      <c r="BI789" s="51"/>
      <c r="BJ789" s="51"/>
      <c r="BK789" s="51"/>
      <c r="BL789" s="51"/>
      <c r="BM789" s="51"/>
      <c r="BN789" s="51"/>
      <c r="BO789" s="51"/>
      <c r="BP789" s="51"/>
      <c r="BQ789" s="51"/>
      <c r="BR789" s="51"/>
      <c r="BS789" s="51"/>
      <c r="BT789" s="51"/>
      <c r="BU789" s="51"/>
      <c r="BV789" s="51"/>
      <c r="BW789" s="51"/>
      <c r="BX789" s="51"/>
      <c r="BY789" s="51"/>
      <c r="BZ789" s="51"/>
      <c r="CA789" s="51"/>
      <c r="CB789" s="51"/>
      <c r="CC789" s="51"/>
      <c r="CD789" s="51"/>
      <c r="CE789" s="51"/>
      <c r="CF789" s="51"/>
      <c r="CG789" s="51"/>
      <c r="CH789" s="51"/>
      <c r="CI789" s="51"/>
      <c r="CJ789" s="51"/>
      <c r="CK789" s="51"/>
      <c r="CL789" s="51"/>
      <c r="CM789" s="51"/>
      <c r="CN789" s="51"/>
      <c r="CO789" s="51"/>
      <c r="CP789" s="51"/>
      <c r="CQ789" s="51"/>
      <c r="CR789" s="51"/>
      <c r="CS789" s="51"/>
      <c r="CT789" s="51"/>
      <c r="CU789" s="51"/>
      <c r="CV789" s="51"/>
      <c r="CW789" s="51"/>
      <c r="CX789" s="51"/>
      <c r="CY789" s="51"/>
      <c r="CZ789" s="51"/>
      <c r="DA789" s="51"/>
      <c r="DB789" s="51"/>
      <c r="DC789" s="51"/>
      <c r="DD789" s="51"/>
      <c r="DE789" s="51"/>
      <c r="DF789" s="51"/>
      <c r="DG789" s="51"/>
    </row>
    <row r="790">
      <c r="A790" s="51"/>
      <c r="B790" s="51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51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51"/>
      <c r="BH790" s="51"/>
      <c r="BI790" s="51"/>
      <c r="BJ790" s="51"/>
      <c r="BK790" s="51"/>
      <c r="BL790" s="51"/>
      <c r="BM790" s="51"/>
      <c r="BN790" s="51"/>
      <c r="BO790" s="51"/>
      <c r="BP790" s="51"/>
      <c r="BQ790" s="51"/>
      <c r="BR790" s="51"/>
      <c r="BS790" s="51"/>
      <c r="BT790" s="51"/>
      <c r="BU790" s="51"/>
      <c r="BV790" s="51"/>
      <c r="BW790" s="51"/>
      <c r="BX790" s="51"/>
      <c r="BY790" s="51"/>
      <c r="BZ790" s="51"/>
      <c r="CA790" s="51"/>
      <c r="CB790" s="51"/>
      <c r="CC790" s="51"/>
      <c r="CD790" s="51"/>
      <c r="CE790" s="51"/>
      <c r="CF790" s="51"/>
      <c r="CG790" s="51"/>
      <c r="CH790" s="51"/>
      <c r="CI790" s="51"/>
      <c r="CJ790" s="51"/>
      <c r="CK790" s="51"/>
      <c r="CL790" s="51"/>
      <c r="CM790" s="51"/>
      <c r="CN790" s="51"/>
      <c r="CO790" s="51"/>
      <c r="CP790" s="51"/>
      <c r="CQ790" s="51"/>
      <c r="CR790" s="51"/>
      <c r="CS790" s="51"/>
      <c r="CT790" s="51"/>
      <c r="CU790" s="51"/>
      <c r="CV790" s="51"/>
      <c r="CW790" s="51"/>
      <c r="CX790" s="51"/>
      <c r="CY790" s="51"/>
      <c r="CZ790" s="51"/>
      <c r="DA790" s="51"/>
      <c r="DB790" s="51"/>
      <c r="DC790" s="51"/>
      <c r="DD790" s="51"/>
      <c r="DE790" s="51"/>
      <c r="DF790" s="51"/>
      <c r="DG790" s="51"/>
    </row>
    <row r="791">
      <c r="A791" s="51"/>
      <c r="B791" s="51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1"/>
      <c r="BH791" s="51"/>
      <c r="BI791" s="51"/>
      <c r="BJ791" s="51"/>
      <c r="BK791" s="51"/>
      <c r="BL791" s="51"/>
      <c r="BM791" s="51"/>
      <c r="BN791" s="51"/>
      <c r="BO791" s="51"/>
      <c r="BP791" s="51"/>
      <c r="BQ791" s="51"/>
      <c r="BR791" s="51"/>
      <c r="BS791" s="51"/>
      <c r="BT791" s="51"/>
      <c r="BU791" s="51"/>
      <c r="BV791" s="51"/>
      <c r="BW791" s="51"/>
      <c r="BX791" s="51"/>
      <c r="BY791" s="51"/>
      <c r="BZ791" s="51"/>
      <c r="CA791" s="51"/>
      <c r="CB791" s="51"/>
      <c r="CC791" s="51"/>
      <c r="CD791" s="51"/>
      <c r="CE791" s="51"/>
      <c r="CF791" s="51"/>
      <c r="CG791" s="51"/>
      <c r="CH791" s="51"/>
      <c r="CI791" s="51"/>
      <c r="CJ791" s="51"/>
      <c r="CK791" s="51"/>
      <c r="CL791" s="51"/>
      <c r="CM791" s="51"/>
      <c r="CN791" s="51"/>
      <c r="CO791" s="51"/>
      <c r="CP791" s="51"/>
      <c r="CQ791" s="51"/>
      <c r="CR791" s="51"/>
      <c r="CS791" s="51"/>
      <c r="CT791" s="51"/>
      <c r="CU791" s="51"/>
      <c r="CV791" s="51"/>
      <c r="CW791" s="51"/>
      <c r="CX791" s="51"/>
      <c r="CY791" s="51"/>
      <c r="CZ791" s="51"/>
      <c r="DA791" s="51"/>
      <c r="DB791" s="51"/>
      <c r="DC791" s="51"/>
      <c r="DD791" s="51"/>
      <c r="DE791" s="51"/>
      <c r="DF791" s="51"/>
      <c r="DG791" s="51"/>
    </row>
    <row r="792">
      <c r="A792" s="51"/>
      <c r="B792" s="51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1"/>
      <c r="BH792" s="51"/>
      <c r="BI792" s="51"/>
      <c r="BJ792" s="51"/>
      <c r="BK792" s="51"/>
      <c r="BL792" s="51"/>
      <c r="BM792" s="51"/>
      <c r="BN792" s="51"/>
      <c r="BO792" s="51"/>
      <c r="BP792" s="51"/>
      <c r="BQ792" s="51"/>
      <c r="BR792" s="51"/>
      <c r="BS792" s="51"/>
      <c r="BT792" s="51"/>
      <c r="BU792" s="51"/>
      <c r="BV792" s="51"/>
      <c r="BW792" s="51"/>
      <c r="BX792" s="51"/>
      <c r="BY792" s="51"/>
      <c r="BZ792" s="51"/>
      <c r="CA792" s="51"/>
      <c r="CB792" s="51"/>
      <c r="CC792" s="51"/>
      <c r="CD792" s="51"/>
      <c r="CE792" s="51"/>
      <c r="CF792" s="51"/>
      <c r="CG792" s="51"/>
      <c r="CH792" s="51"/>
      <c r="CI792" s="51"/>
      <c r="CJ792" s="51"/>
      <c r="CK792" s="51"/>
      <c r="CL792" s="51"/>
      <c r="CM792" s="51"/>
      <c r="CN792" s="51"/>
      <c r="CO792" s="51"/>
      <c r="CP792" s="51"/>
      <c r="CQ792" s="51"/>
      <c r="CR792" s="51"/>
      <c r="CS792" s="51"/>
      <c r="CT792" s="51"/>
      <c r="CU792" s="51"/>
      <c r="CV792" s="51"/>
      <c r="CW792" s="51"/>
      <c r="CX792" s="51"/>
      <c r="CY792" s="51"/>
      <c r="CZ792" s="51"/>
      <c r="DA792" s="51"/>
      <c r="DB792" s="51"/>
      <c r="DC792" s="51"/>
      <c r="DD792" s="51"/>
      <c r="DE792" s="51"/>
      <c r="DF792" s="51"/>
      <c r="DG792" s="51"/>
    </row>
    <row r="793">
      <c r="A793" s="51"/>
      <c r="B793" s="51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1"/>
      <c r="BH793" s="51"/>
      <c r="BI793" s="51"/>
      <c r="BJ793" s="51"/>
      <c r="BK793" s="51"/>
      <c r="BL793" s="51"/>
      <c r="BM793" s="51"/>
      <c r="BN793" s="51"/>
      <c r="BO793" s="51"/>
      <c r="BP793" s="51"/>
      <c r="BQ793" s="51"/>
      <c r="BR793" s="51"/>
      <c r="BS793" s="51"/>
      <c r="BT793" s="51"/>
      <c r="BU793" s="51"/>
      <c r="BV793" s="51"/>
      <c r="BW793" s="51"/>
      <c r="BX793" s="51"/>
      <c r="BY793" s="51"/>
      <c r="BZ793" s="51"/>
      <c r="CA793" s="51"/>
      <c r="CB793" s="51"/>
      <c r="CC793" s="51"/>
      <c r="CD793" s="51"/>
      <c r="CE793" s="51"/>
      <c r="CF793" s="51"/>
      <c r="CG793" s="51"/>
      <c r="CH793" s="51"/>
      <c r="CI793" s="51"/>
      <c r="CJ793" s="51"/>
      <c r="CK793" s="51"/>
      <c r="CL793" s="51"/>
      <c r="CM793" s="51"/>
      <c r="CN793" s="51"/>
      <c r="CO793" s="51"/>
      <c r="CP793" s="51"/>
      <c r="CQ793" s="51"/>
      <c r="CR793" s="51"/>
      <c r="CS793" s="51"/>
      <c r="CT793" s="51"/>
      <c r="CU793" s="51"/>
      <c r="CV793" s="51"/>
      <c r="CW793" s="51"/>
      <c r="CX793" s="51"/>
      <c r="CY793" s="51"/>
      <c r="CZ793" s="51"/>
      <c r="DA793" s="51"/>
      <c r="DB793" s="51"/>
      <c r="DC793" s="51"/>
      <c r="DD793" s="51"/>
      <c r="DE793" s="51"/>
      <c r="DF793" s="51"/>
      <c r="DG793" s="51"/>
    </row>
    <row r="794">
      <c r="A794" s="51"/>
      <c r="B794" s="51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1"/>
      <c r="BH794" s="51"/>
      <c r="BI794" s="51"/>
      <c r="BJ794" s="51"/>
      <c r="BK794" s="51"/>
      <c r="BL794" s="51"/>
      <c r="BM794" s="51"/>
      <c r="BN794" s="51"/>
      <c r="BO794" s="51"/>
      <c r="BP794" s="51"/>
      <c r="BQ794" s="51"/>
      <c r="BR794" s="51"/>
      <c r="BS794" s="51"/>
      <c r="BT794" s="51"/>
      <c r="BU794" s="51"/>
      <c r="BV794" s="51"/>
      <c r="BW794" s="51"/>
      <c r="BX794" s="51"/>
      <c r="BY794" s="51"/>
      <c r="BZ794" s="51"/>
      <c r="CA794" s="51"/>
      <c r="CB794" s="51"/>
      <c r="CC794" s="51"/>
      <c r="CD794" s="51"/>
      <c r="CE794" s="51"/>
      <c r="CF794" s="51"/>
      <c r="CG794" s="51"/>
      <c r="CH794" s="51"/>
      <c r="CI794" s="51"/>
      <c r="CJ794" s="51"/>
      <c r="CK794" s="51"/>
      <c r="CL794" s="51"/>
      <c r="CM794" s="51"/>
      <c r="CN794" s="51"/>
      <c r="CO794" s="51"/>
      <c r="CP794" s="51"/>
      <c r="CQ794" s="51"/>
      <c r="CR794" s="51"/>
      <c r="CS794" s="51"/>
      <c r="CT794" s="51"/>
      <c r="CU794" s="51"/>
      <c r="CV794" s="51"/>
      <c r="CW794" s="51"/>
      <c r="CX794" s="51"/>
      <c r="CY794" s="51"/>
      <c r="CZ794" s="51"/>
      <c r="DA794" s="51"/>
      <c r="DB794" s="51"/>
      <c r="DC794" s="51"/>
      <c r="DD794" s="51"/>
      <c r="DE794" s="51"/>
      <c r="DF794" s="51"/>
      <c r="DG794" s="51"/>
    </row>
    <row r="795">
      <c r="A795" s="51"/>
      <c r="B795" s="51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1"/>
      <c r="BH795" s="51"/>
      <c r="BI795" s="51"/>
      <c r="BJ795" s="51"/>
      <c r="BK795" s="51"/>
      <c r="BL795" s="51"/>
      <c r="BM795" s="51"/>
      <c r="BN795" s="51"/>
      <c r="BO795" s="51"/>
      <c r="BP795" s="51"/>
      <c r="BQ795" s="51"/>
      <c r="BR795" s="51"/>
      <c r="BS795" s="51"/>
      <c r="BT795" s="51"/>
      <c r="BU795" s="51"/>
      <c r="BV795" s="51"/>
      <c r="BW795" s="51"/>
      <c r="BX795" s="51"/>
      <c r="BY795" s="51"/>
      <c r="BZ795" s="51"/>
      <c r="CA795" s="51"/>
      <c r="CB795" s="51"/>
      <c r="CC795" s="51"/>
      <c r="CD795" s="51"/>
      <c r="CE795" s="51"/>
      <c r="CF795" s="51"/>
      <c r="CG795" s="51"/>
      <c r="CH795" s="51"/>
      <c r="CI795" s="51"/>
      <c r="CJ795" s="51"/>
      <c r="CK795" s="51"/>
      <c r="CL795" s="51"/>
      <c r="CM795" s="51"/>
      <c r="CN795" s="51"/>
      <c r="CO795" s="51"/>
      <c r="CP795" s="51"/>
      <c r="CQ795" s="51"/>
      <c r="CR795" s="51"/>
      <c r="CS795" s="51"/>
      <c r="CT795" s="51"/>
      <c r="CU795" s="51"/>
      <c r="CV795" s="51"/>
      <c r="CW795" s="51"/>
      <c r="CX795" s="51"/>
      <c r="CY795" s="51"/>
      <c r="CZ795" s="51"/>
      <c r="DA795" s="51"/>
      <c r="DB795" s="51"/>
      <c r="DC795" s="51"/>
      <c r="DD795" s="51"/>
      <c r="DE795" s="51"/>
      <c r="DF795" s="51"/>
      <c r="DG795" s="51"/>
    </row>
    <row r="796">
      <c r="A796" s="51"/>
      <c r="B796" s="51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1"/>
      <c r="BH796" s="51"/>
      <c r="BI796" s="51"/>
      <c r="BJ796" s="51"/>
      <c r="BK796" s="51"/>
      <c r="BL796" s="51"/>
      <c r="BM796" s="51"/>
      <c r="BN796" s="51"/>
      <c r="BO796" s="51"/>
      <c r="BP796" s="51"/>
      <c r="BQ796" s="51"/>
      <c r="BR796" s="51"/>
      <c r="BS796" s="51"/>
      <c r="BT796" s="51"/>
      <c r="BU796" s="51"/>
      <c r="BV796" s="51"/>
      <c r="BW796" s="51"/>
      <c r="BX796" s="51"/>
      <c r="BY796" s="51"/>
      <c r="BZ796" s="51"/>
      <c r="CA796" s="51"/>
      <c r="CB796" s="51"/>
      <c r="CC796" s="51"/>
      <c r="CD796" s="51"/>
      <c r="CE796" s="51"/>
      <c r="CF796" s="51"/>
      <c r="CG796" s="51"/>
      <c r="CH796" s="51"/>
      <c r="CI796" s="51"/>
      <c r="CJ796" s="51"/>
      <c r="CK796" s="51"/>
      <c r="CL796" s="51"/>
      <c r="CM796" s="51"/>
      <c r="CN796" s="51"/>
      <c r="CO796" s="51"/>
      <c r="CP796" s="51"/>
      <c r="CQ796" s="51"/>
      <c r="CR796" s="51"/>
      <c r="CS796" s="51"/>
      <c r="CT796" s="51"/>
      <c r="CU796" s="51"/>
      <c r="CV796" s="51"/>
      <c r="CW796" s="51"/>
      <c r="CX796" s="51"/>
      <c r="CY796" s="51"/>
      <c r="CZ796" s="51"/>
      <c r="DA796" s="51"/>
      <c r="DB796" s="51"/>
      <c r="DC796" s="51"/>
      <c r="DD796" s="51"/>
      <c r="DE796" s="51"/>
      <c r="DF796" s="51"/>
      <c r="DG796" s="51"/>
    </row>
    <row r="797">
      <c r="A797" s="51"/>
      <c r="B797" s="51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1"/>
      <c r="BH797" s="51"/>
      <c r="BI797" s="51"/>
      <c r="BJ797" s="51"/>
      <c r="BK797" s="51"/>
      <c r="BL797" s="51"/>
      <c r="BM797" s="51"/>
      <c r="BN797" s="51"/>
      <c r="BO797" s="51"/>
      <c r="BP797" s="51"/>
      <c r="BQ797" s="51"/>
      <c r="BR797" s="51"/>
      <c r="BS797" s="51"/>
      <c r="BT797" s="51"/>
      <c r="BU797" s="51"/>
      <c r="BV797" s="51"/>
      <c r="BW797" s="51"/>
      <c r="BX797" s="51"/>
      <c r="BY797" s="51"/>
      <c r="BZ797" s="51"/>
      <c r="CA797" s="51"/>
      <c r="CB797" s="51"/>
      <c r="CC797" s="51"/>
      <c r="CD797" s="51"/>
      <c r="CE797" s="51"/>
      <c r="CF797" s="51"/>
      <c r="CG797" s="51"/>
      <c r="CH797" s="51"/>
      <c r="CI797" s="51"/>
      <c r="CJ797" s="51"/>
      <c r="CK797" s="51"/>
      <c r="CL797" s="51"/>
      <c r="CM797" s="51"/>
      <c r="CN797" s="51"/>
      <c r="CO797" s="51"/>
      <c r="CP797" s="51"/>
      <c r="CQ797" s="51"/>
      <c r="CR797" s="51"/>
      <c r="CS797" s="51"/>
      <c r="CT797" s="51"/>
      <c r="CU797" s="51"/>
      <c r="CV797" s="51"/>
      <c r="CW797" s="51"/>
      <c r="CX797" s="51"/>
      <c r="CY797" s="51"/>
      <c r="CZ797" s="51"/>
      <c r="DA797" s="51"/>
      <c r="DB797" s="51"/>
      <c r="DC797" s="51"/>
      <c r="DD797" s="51"/>
      <c r="DE797" s="51"/>
      <c r="DF797" s="51"/>
      <c r="DG797" s="51"/>
    </row>
    <row r="798">
      <c r="A798" s="51"/>
      <c r="B798" s="51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1"/>
      <c r="BH798" s="51"/>
      <c r="BI798" s="51"/>
      <c r="BJ798" s="51"/>
      <c r="BK798" s="51"/>
      <c r="BL798" s="51"/>
      <c r="BM798" s="51"/>
      <c r="BN798" s="51"/>
      <c r="BO798" s="51"/>
      <c r="BP798" s="51"/>
      <c r="BQ798" s="51"/>
      <c r="BR798" s="51"/>
      <c r="BS798" s="51"/>
      <c r="BT798" s="51"/>
      <c r="BU798" s="51"/>
      <c r="BV798" s="51"/>
      <c r="BW798" s="51"/>
      <c r="BX798" s="51"/>
      <c r="BY798" s="51"/>
      <c r="BZ798" s="51"/>
      <c r="CA798" s="51"/>
      <c r="CB798" s="51"/>
      <c r="CC798" s="51"/>
      <c r="CD798" s="51"/>
      <c r="CE798" s="51"/>
      <c r="CF798" s="51"/>
      <c r="CG798" s="51"/>
      <c r="CH798" s="51"/>
      <c r="CI798" s="51"/>
      <c r="CJ798" s="51"/>
      <c r="CK798" s="51"/>
      <c r="CL798" s="51"/>
      <c r="CM798" s="51"/>
      <c r="CN798" s="51"/>
      <c r="CO798" s="51"/>
      <c r="CP798" s="51"/>
      <c r="CQ798" s="51"/>
      <c r="CR798" s="51"/>
      <c r="CS798" s="51"/>
      <c r="CT798" s="51"/>
      <c r="CU798" s="51"/>
      <c r="CV798" s="51"/>
      <c r="CW798" s="51"/>
      <c r="CX798" s="51"/>
      <c r="CY798" s="51"/>
      <c r="CZ798" s="51"/>
      <c r="DA798" s="51"/>
      <c r="DB798" s="51"/>
      <c r="DC798" s="51"/>
      <c r="DD798" s="51"/>
      <c r="DE798" s="51"/>
      <c r="DF798" s="51"/>
      <c r="DG798" s="51"/>
    </row>
    <row r="799">
      <c r="A799" s="51"/>
      <c r="B799" s="51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1"/>
      <c r="BH799" s="51"/>
      <c r="BI799" s="51"/>
      <c r="BJ799" s="51"/>
      <c r="BK799" s="51"/>
      <c r="BL799" s="51"/>
      <c r="BM799" s="51"/>
      <c r="BN799" s="51"/>
      <c r="BO799" s="51"/>
      <c r="BP799" s="51"/>
      <c r="BQ799" s="51"/>
      <c r="BR799" s="51"/>
      <c r="BS799" s="51"/>
      <c r="BT799" s="51"/>
      <c r="BU799" s="51"/>
      <c r="BV799" s="51"/>
      <c r="BW799" s="51"/>
      <c r="BX799" s="51"/>
      <c r="BY799" s="51"/>
      <c r="BZ799" s="51"/>
      <c r="CA799" s="51"/>
      <c r="CB799" s="51"/>
      <c r="CC799" s="51"/>
      <c r="CD799" s="51"/>
      <c r="CE799" s="51"/>
      <c r="CF799" s="51"/>
      <c r="CG799" s="51"/>
      <c r="CH799" s="51"/>
      <c r="CI799" s="51"/>
      <c r="CJ799" s="51"/>
      <c r="CK799" s="51"/>
      <c r="CL799" s="51"/>
      <c r="CM799" s="51"/>
      <c r="CN799" s="51"/>
      <c r="CO799" s="51"/>
      <c r="CP799" s="51"/>
      <c r="CQ799" s="51"/>
      <c r="CR799" s="51"/>
      <c r="CS799" s="51"/>
      <c r="CT799" s="51"/>
      <c r="CU799" s="51"/>
      <c r="CV799" s="51"/>
      <c r="CW799" s="51"/>
      <c r="CX799" s="51"/>
      <c r="CY799" s="51"/>
      <c r="CZ799" s="51"/>
      <c r="DA799" s="51"/>
      <c r="DB799" s="51"/>
      <c r="DC799" s="51"/>
      <c r="DD799" s="51"/>
      <c r="DE799" s="51"/>
      <c r="DF799" s="51"/>
      <c r="DG799" s="51"/>
    </row>
    <row r="800">
      <c r="A800" s="51"/>
      <c r="B800" s="51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1"/>
      <c r="BH800" s="51"/>
      <c r="BI800" s="51"/>
      <c r="BJ800" s="51"/>
      <c r="BK800" s="51"/>
      <c r="BL800" s="51"/>
      <c r="BM800" s="51"/>
      <c r="BN800" s="51"/>
      <c r="BO800" s="51"/>
      <c r="BP800" s="51"/>
      <c r="BQ800" s="51"/>
      <c r="BR800" s="51"/>
      <c r="BS800" s="51"/>
      <c r="BT800" s="51"/>
      <c r="BU800" s="51"/>
      <c r="BV800" s="51"/>
      <c r="BW800" s="51"/>
      <c r="BX800" s="51"/>
      <c r="BY800" s="51"/>
      <c r="BZ800" s="51"/>
      <c r="CA800" s="51"/>
      <c r="CB800" s="51"/>
      <c r="CC800" s="51"/>
      <c r="CD800" s="51"/>
      <c r="CE800" s="51"/>
      <c r="CF800" s="51"/>
      <c r="CG800" s="51"/>
      <c r="CH800" s="51"/>
      <c r="CI800" s="51"/>
      <c r="CJ800" s="51"/>
      <c r="CK800" s="51"/>
      <c r="CL800" s="51"/>
      <c r="CM800" s="51"/>
      <c r="CN800" s="51"/>
      <c r="CO800" s="51"/>
      <c r="CP800" s="51"/>
      <c r="CQ800" s="51"/>
      <c r="CR800" s="51"/>
      <c r="CS800" s="51"/>
      <c r="CT800" s="51"/>
      <c r="CU800" s="51"/>
      <c r="CV800" s="51"/>
      <c r="CW800" s="51"/>
      <c r="CX800" s="51"/>
      <c r="CY800" s="51"/>
      <c r="CZ800" s="51"/>
      <c r="DA800" s="51"/>
      <c r="DB800" s="51"/>
      <c r="DC800" s="51"/>
      <c r="DD800" s="51"/>
      <c r="DE800" s="51"/>
      <c r="DF800" s="51"/>
      <c r="DG800" s="51"/>
    </row>
    <row r="801">
      <c r="A801" s="51"/>
      <c r="B801" s="51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1"/>
      <c r="BH801" s="51"/>
      <c r="BI801" s="51"/>
      <c r="BJ801" s="51"/>
      <c r="BK801" s="51"/>
      <c r="BL801" s="51"/>
      <c r="BM801" s="51"/>
      <c r="BN801" s="51"/>
      <c r="BO801" s="51"/>
      <c r="BP801" s="51"/>
      <c r="BQ801" s="51"/>
      <c r="BR801" s="51"/>
      <c r="BS801" s="51"/>
      <c r="BT801" s="51"/>
      <c r="BU801" s="51"/>
      <c r="BV801" s="51"/>
      <c r="BW801" s="51"/>
      <c r="BX801" s="51"/>
      <c r="BY801" s="51"/>
      <c r="BZ801" s="51"/>
      <c r="CA801" s="51"/>
      <c r="CB801" s="51"/>
      <c r="CC801" s="51"/>
      <c r="CD801" s="51"/>
      <c r="CE801" s="51"/>
      <c r="CF801" s="51"/>
      <c r="CG801" s="51"/>
      <c r="CH801" s="51"/>
      <c r="CI801" s="51"/>
      <c r="CJ801" s="51"/>
      <c r="CK801" s="51"/>
      <c r="CL801" s="51"/>
      <c r="CM801" s="51"/>
      <c r="CN801" s="51"/>
      <c r="CO801" s="51"/>
      <c r="CP801" s="51"/>
      <c r="CQ801" s="51"/>
      <c r="CR801" s="51"/>
      <c r="CS801" s="51"/>
      <c r="CT801" s="51"/>
      <c r="CU801" s="51"/>
      <c r="CV801" s="51"/>
      <c r="CW801" s="51"/>
      <c r="CX801" s="51"/>
      <c r="CY801" s="51"/>
      <c r="CZ801" s="51"/>
      <c r="DA801" s="51"/>
      <c r="DB801" s="51"/>
      <c r="DC801" s="51"/>
      <c r="DD801" s="51"/>
      <c r="DE801" s="51"/>
      <c r="DF801" s="51"/>
      <c r="DG801" s="51"/>
    </row>
    <row r="802">
      <c r="A802" s="51"/>
      <c r="B802" s="51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1"/>
      <c r="BH802" s="51"/>
      <c r="BI802" s="51"/>
      <c r="BJ802" s="51"/>
      <c r="BK802" s="51"/>
      <c r="BL802" s="51"/>
      <c r="BM802" s="51"/>
      <c r="BN802" s="51"/>
      <c r="BO802" s="51"/>
      <c r="BP802" s="51"/>
      <c r="BQ802" s="51"/>
      <c r="BR802" s="51"/>
      <c r="BS802" s="51"/>
      <c r="BT802" s="51"/>
      <c r="BU802" s="51"/>
      <c r="BV802" s="51"/>
      <c r="BW802" s="51"/>
      <c r="BX802" s="51"/>
      <c r="BY802" s="51"/>
      <c r="BZ802" s="51"/>
      <c r="CA802" s="51"/>
      <c r="CB802" s="51"/>
      <c r="CC802" s="51"/>
      <c r="CD802" s="51"/>
      <c r="CE802" s="51"/>
      <c r="CF802" s="51"/>
      <c r="CG802" s="51"/>
      <c r="CH802" s="51"/>
      <c r="CI802" s="51"/>
      <c r="CJ802" s="51"/>
      <c r="CK802" s="51"/>
      <c r="CL802" s="51"/>
      <c r="CM802" s="51"/>
      <c r="CN802" s="51"/>
      <c r="CO802" s="51"/>
      <c r="CP802" s="51"/>
      <c r="CQ802" s="51"/>
      <c r="CR802" s="51"/>
      <c r="CS802" s="51"/>
      <c r="CT802" s="51"/>
      <c r="CU802" s="51"/>
      <c r="CV802" s="51"/>
      <c r="CW802" s="51"/>
      <c r="CX802" s="51"/>
      <c r="CY802" s="51"/>
      <c r="CZ802" s="51"/>
      <c r="DA802" s="51"/>
      <c r="DB802" s="51"/>
      <c r="DC802" s="51"/>
      <c r="DD802" s="51"/>
      <c r="DE802" s="51"/>
      <c r="DF802" s="51"/>
      <c r="DG802" s="51"/>
    </row>
    <row r="803">
      <c r="A803" s="51"/>
      <c r="B803" s="51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51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51"/>
      <c r="BH803" s="51"/>
      <c r="BI803" s="51"/>
      <c r="BJ803" s="51"/>
      <c r="BK803" s="51"/>
      <c r="BL803" s="51"/>
      <c r="BM803" s="51"/>
      <c r="BN803" s="51"/>
      <c r="BO803" s="51"/>
      <c r="BP803" s="51"/>
      <c r="BQ803" s="51"/>
      <c r="BR803" s="51"/>
      <c r="BS803" s="51"/>
      <c r="BT803" s="51"/>
      <c r="BU803" s="51"/>
      <c r="BV803" s="51"/>
      <c r="BW803" s="51"/>
      <c r="BX803" s="51"/>
      <c r="BY803" s="51"/>
      <c r="BZ803" s="51"/>
      <c r="CA803" s="51"/>
      <c r="CB803" s="51"/>
      <c r="CC803" s="51"/>
      <c r="CD803" s="51"/>
      <c r="CE803" s="51"/>
      <c r="CF803" s="51"/>
      <c r="CG803" s="51"/>
      <c r="CH803" s="51"/>
      <c r="CI803" s="51"/>
      <c r="CJ803" s="51"/>
      <c r="CK803" s="51"/>
      <c r="CL803" s="51"/>
      <c r="CM803" s="51"/>
      <c r="CN803" s="51"/>
      <c r="CO803" s="51"/>
      <c r="CP803" s="51"/>
      <c r="CQ803" s="51"/>
      <c r="CR803" s="51"/>
      <c r="CS803" s="51"/>
      <c r="CT803" s="51"/>
      <c r="CU803" s="51"/>
      <c r="CV803" s="51"/>
      <c r="CW803" s="51"/>
      <c r="CX803" s="51"/>
      <c r="CY803" s="51"/>
      <c r="CZ803" s="51"/>
      <c r="DA803" s="51"/>
      <c r="DB803" s="51"/>
      <c r="DC803" s="51"/>
      <c r="DD803" s="51"/>
      <c r="DE803" s="51"/>
      <c r="DF803" s="51"/>
      <c r="DG803" s="51"/>
    </row>
    <row r="804">
      <c r="A804" s="51"/>
      <c r="B804" s="51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51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51"/>
      <c r="BH804" s="51"/>
      <c r="BI804" s="51"/>
      <c r="BJ804" s="51"/>
      <c r="BK804" s="51"/>
      <c r="BL804" s="51"/>
      <c r="BM804" s="51"/>
      <c r="BN804" s="51"/>
      <c r="BO804" s="51"/>
      <c r="BP804" s="51"/>
      <c r="BQ804" s="51"/>
      <c r="BR804" s="51"/>
      <c r="BS804" s="51"/>
      <c r="BT804" s="51"/>
      <c r="BU804" s="51"/>
      <c r="BV804" s="51"/>
      <c r="BW804" s="51"/>
      <c r="BX804" s="51"/>
      <c r="BY804" s="51"/>
      <c r="BZ804" s="51"/>
      <c r="CA804" s="51"/>
      <c r="CB804" s="51"/>
      <c r="CC804" s="51"/>
      <c r="CD804" s="51"/>
      <c r="CE804" s="51"/>
      <c r="CF804" s="51"/>
      <c r="CG804" s="51"/>
      <c r="CH804" s="51"/>
      <c r="CI804" s="51"/>
      <c r="CJ804" s="51"/>
      <c r="CK804" s="51"/>
      <c r="CL804" s="51"/>
      <c r="CM804" s="51"/>
      <c r="CN804" s="51"/>
      <c r="CO804" s="51"/>
      <c r="CP804" s="51"/>
      <c r="CQ804" s="51"/>
      <c r="CR804" s="51"/>
      <c r="CS804" s="51"/>
      <c r="CT804" s="51"/>
      <c r="CU804" s="51"/>
      <c r="CV804" s="51"/>
      <c r="CW804" s="51"/>
      <c r="CX804" s="51"/>
      <c r="CY804" s="51"/>
      <c r="CZ804" s="51"/>
      <c r="DA804" s="51"/>
      <c r="DB804" s="51"/>
      <c r="DC804" s="51"/>
      <c r="DD804" s="51"/>
      <c r="DE804" s="51"/>
      <c r="DF804" s="51"/>
      <c r="DG804" s="51"/>
    </row>
    <row r="805">
      <c r="A805" s="51"/>
      <c r="B805" s="51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51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51"/>
      <c r="BH805" s="51"/>
      <c r="BI805" s="51"/>
      <c r="BJ805" s="51"/>
      <c r="BK805" s="51"/>
      <c r="BL805" s="51"/>
      <c r="BM805" s="51"/>
      <c r="BN805" s="51"/>
      <c r="BO805" s="51"/>
      <c r="BP805" s="51"/>
      <c r="BQ805" s="51"/>
      <c r="BR805" s="51"/>
      <c r="BS805" s="51"/>
      <c r="BT805" s="51"/>
      <c r="BU805" s="51"/>
      <c r="BV805" s="51"/>
      <c r="BW805" s="51"/>
      <c r="BX805" s="51"/>
      <c r="BY805" s="51"/>
      <c r="BZ805" s="51"/>
      <c r="CA805" s="51"/>
      <c r="CB805" s="51"/>
      <c r="CC805" s="51"/>
      <c r="CD805" s="51"/>
      <c r="CE805" s="51"/>
      <c r="CF805" s="51"/>
      <c r="CG805" s="51"/>
      <c r="CH805" s="51"/>
      <c r="CI805" s="51"/>
      <c r="CJ805" s="51"/>
      <c r="CK805" s="51"/>
      <c r="CL805" s="51"/>
      <c r="CM805" s="51"/>
      <c r="CN805" s="51"/>
      <c r="CO805" s="51"/>
      <c r="CP805" s="51"/>
      <c r="CQ805" s="51"/>
      <c r="CR805" s="51"/>
      <c r="CS805" s="51"/>
      <c r="CT805" s="51"/>
      <c r="CU805" s="51"/>
      <c r="CV805" s="51"/>
      <c r="CW805" s="51"/>
      <c r="CX805" s="51"/>
      <c r="CY805" s="51"/>
      <c r="CZ805" s="51"/>
      <c r="DA805" s="51"/>
      <c r="DB805" s="51"/>
      <c r="DC805" s="51"/>
      <c r="DD805" s="51"/>
      <c r="DE805" s="51"/>
      <c r="DF805" s="51"/>
      <c r="DG805" s="51"/>
    </row>
    <row r="806">
      <c r="A806" s="51"/>
      <c r="B806" s="51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51"/>
      <c r="AW806" s="51"/>
      <c r="AX806" s="51"/>
      <c r="AY806" s="51"/>
      <c r="AZ806" s="51"/>
      <c r="BA806" s="51"/>
      <c r="BB806" s="51"/>
      <c r="BC806" s="51"/>
      <c r="BD806" s="51"/>
      <c r="BE806" s="51"/>
      <c r="BF806" s="51"/>
      <c r="BG806" s="51"/>
      <c r="BH806" s="51"/>
      <c r="BI806" s="51"/>
      <c r="BJ806" s="51"/>
      <c r="BK806" s="51"/>
      <c r="BL806" s="51"/>
      <c r="BM806" s="51"/>
      <c r="BN806" s="51"/>
      <c r="BO806" s="51"/>
      <c r="BP806" s="51"/>
      <c r="BQ806" s="51"/>
      <c r="BR806" s="51"/>
      <c r="BS806" s="51"/>
      <c r="BT806" s="51"/>
      <c r="BU806" s="51"/>
      <c r="BV806" s="51"/>
      <c r="BW806" s="51"/>
      <c r="BX806" s="51"/>
      <c r="BY806" s="51"/>
      <c r="BZ806" s="51"/>
      <c r="CA806" s="51"/>
      <c r="CB806" s="51"/>
      <c r="CC806" s="51"/>
      <c r="CD806" s="51"/>
      <c r="CE806" s="51"/>
      <c r="CF806" s="51"/>
      <c r="CG806" s="51"/>
      <c r="CH806" s="51"/>
      <c r="CI806" s="51"/>
      <c r="CJ806" s="51"/>
      <c r="CK806" s="51"/>
      <c r="CL806" s="51"/>
      <c r="CM806" s="51"/>
      <c r="CN806" s="51"/>
      <c r="CO806" s="51"/>
      <c r="CP806" s="51"/>
      <c r="CQ806" s="51"/>
      <c r="CR806" s="51"/>
      <c r="CS806" s="51"/>
      <c r="CT806" s="51"/>
      <c r="CU806" s="51"/>
      <c r="CV806" s="51"/>
      <c r="CW806" s="51"/>
      <c r="CX806" s="51"/>
      <c r="CY806" s="51"/>
      <c r="CZ806" s="51"/>
      <c r="DA806" s="51"/>
      <c r="DB806" s="51"/>
      <c r="DC806" s="51"/>
      <c r="DD806" s="51"/>
      <c r="DE806" s="51"/>
      <c r="DF806" s="51"/>
      <c r="DG806" s="51"/>
    </row>
    <row r="807">
      <c r="A807" s="51"/>
      <c r="B807" s="51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51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51"/>
      <c r="BH807" s="51"/>
      <c r="BI807" s="51"/>
      <c r="BJ807" s="51"/>
      <c r="BK807" s="51"/>
      <c r="BL807" s="51"/>
      <c r="BM807" s="51"/>
      <c r="BN807" s="51"/>
      <c r="BO807" s="51"/>
      <c r="BP807" s="51"/>
      <c r="BQ807" s="51"/>
      <c r="BR807" s="51"/>
      <c r="BS807" s="51"/>
      <c r="BT807" s="51"/>
      <c r="BU807" s="51"/>
      <c r="BV807" s="51"/>
      <c r="BW807" s="51"/>
      <c r="BX807" s="51"/>
      <c r="BY807" s="51"/>
      <c r="BZ807" s="51"/>
      <c r="CA807" s="51"/>
      <c r="CB807" s="51"/>
      <c r="CC807" s="51"/>
      <c r="CD807" s="51"/>
      <c r="CE807" s="51"/>
      <c r="CF807" s="51"/>
      <c r="CG807" s="51"/>
      <c r="CH807" s="51"/>
      <c r="CI807" s="51"/>
      <c r="CJ807" s="51"/>
      <c r="CK807" s="51"/>
      <c r="CL807" s="51"/>
      <c r="CM807" s="51"/>
      <c r="CN807" s="51"/>
      <c r="CO807" s="51"/>
      <c r="CP807" s="51"/>
      <c r="CQ807" s="51"/>
      <c r="CR807" s="51"/>
      <c r="CS807" s="51"/>
      <c r="CT807" s="51"/>
      <c r="CU807" s="51"/>
      <c r="CV807" s="51"/>
      <c r="CW807" s="51"/>
      <c r="CX807" s="51"/>
      <c r="CY807" s="51"/>
      <c r="CZ807" s="51"/>
      <c r="DA807" s="51"/>
      <c r="DB807" s="51"/>
      <c r="DC807" s="51"/>
      <c r="DD807" s="51"/>
      <c r="DE807" s="51"/>
      <c r="DF807" s="51"/>
      <c r="DG807" s="51"/>
    </row>
    <row r="808">
      <c r="A808" s="51"/>
      <c r="B808" s="51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1"/>
      <c r="BH808" s="51"/>
      <c r="BI808" s="51"/>
      <c r="BJ808" s="51"/>
      <c r="BK808" s="51"/>
      <c r="BL808" s="51"/>
      <c r="BM808" s="51"/>
      <c r="BN808" s="51"/>
      <c r="BO808" s="51"/>
      <c r="BP808" s="51"/>
      <c r="BQ808" s="51"/>
      <c r="BR808" s="51"/>
      <c r="BS808" s="51"/>
      <c r="BT808" s="51"/>
      <c r="BU808" s="51"/>
      <c r="BV808" s="51"/>
      <c r="BW808" s="51"/>
      <c r="BX808" s="51"/>
      <c r="BY808" s="51"/>
      <c r="BZ808" s="51"/>
      <c r="CA808" s="51"/>
      <c r="CB808" s="51"/>
      <c r="CC808" s="51"/>
      <c r="CD808" s="51"/>
      <c r="CE808" s="51"/>
      <c r="CF808" s="51"/>
      <c r="CG808" s="51"/>
      <c r="CH808" s="51"/>
      <c r="CI808" s="51"/>
      <c r="CJ808" s="51"/>
      <c r="CK808" s="51"/>
      <c r="CL808" s="51"/>
      <c r="CM808" s="51"/>
      <c r="CN808" s="51"/>
      <c r="CO808" s="51"/>
      <c r="CP808" s="51"/>
      <c r="CQ808" s="51"/>
      <c r="CR808" s="51"/>
      <c r="CS808" s="51"/>
      <c r="CT808" s="51"/>
      <c r="CU808" s="51"/>
      <c r="CV808" s="51"/>
      <c r="CW808" s="51"/>
      <c r="CX808" s="51"/>
      <c r="CY808" s="51"/>
      <c r="CZ808" s="51"/>
      <c r="DA808" s="51"/>
      <c r="DB808" s="51"/>
      <c r="DC808" s="51"/>
      <c r="DD808" s="51"/>
      <c r="DE808" s="51"/>
      <c r="DF808" s="51"/>
      <c r="DG808" s="51"/>
    </row>
    <row r="809">
      <c r="A809" s="51"/>
      <c r="B809" s="51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1"/>
      <c r="BH809" s="51"/>
      <c r="BI809" s="51"/>
      <c r="BJ809" s="51"/>
      <c r="BK809" s="51"/>
      <c r="BL809" s="51"/>
      <c r="BM809" s="51"/>
      <c r="BN809" s="51"/>
      <c r="BO809" s="51"/>
      <c r="BP809" s="51"/>
      <c r="BQ809" s="51"/>
      <c r="BR809" s="51"/>
      <c r="BS809" s="51"/>
      <c r="BT809" s="51"/>
      <c r="BU809" s="51"/>
      <c r="BV809" s="51"/>
      <c r="BW809" s="51"/>
      <c r="BX809" s="51"/>
      <c r="BY809" s="51"/>
      <c r="BZ809" s="51"/>
      <c r="CA809" s="51"/>
      <c r="CB809" s="51"/>
      <c r="CC809" s="51"/>
      <c r="CD809" s="51"/>
      <c r="CE809" s="51"/>
      <c r="CF809" s="51"/>
      <c r="CG809" s="51"/>
      <c r="CH809" s="51"/>
      <c r="CI809" s="51"/>
      <c r="CJ809" s="51"/>
      <c r="CK809" s="51"/>
      <c r="CL809" s="51"/>
      <c r="CM809" s="51"/>
      <c r="CN809" s="51"/>
      <c r="CO809" s="51"/>
      <c r="CP809" s="51"/>
      <c r="CQ809" s="51"/>
      <c r="CR809" s="51"/>
      <c r="CS809" s="51"/>
      <c r="CT809" s="51"/>
      <c r="CU809" s="51"/>
      <c r="CV809" s="51"/>
      <c r="CW809" s="51"/>
      <c r="CX809" s="51"/>
      <c r="CY809" s="51"/>
      <c r="CZ809" s="51"/>
      <c r="DA809" s="51"/>
      <c r="DB809" s="51"/>
      <c r="DC809" s="51"/>
      <c r="DD809" s="51"/>
      <c r="DE809" s="51"/>
      <c r="DF809" s="51"/>
      <c r="DG809" s="51"/>
    </row>
    <row r="810">
      <c r="A810" s="51"/>
      <c r="B810" s="51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1"/>
      <c r="BH810" s="51"/>
      <c r="BI810" s="51"/>
      <c r="BJ810" s="51"/>
      <c r="BK810" s="51"/>
      <c r="BL810" s="51"/>
      <c r="BM810" s="51"/>
      <c r="BN810" s="51"/>
      <c r="BO810" s="51"/>
      <c r="BP810" s="51"/>
      <c r="BQ810" s="51"/>
      <c r="BR810" s="51"/>
      <c r="BS810" s="51"/>
      <c r="BT810" s="51"/>
      <c r="BU810" s="51"/>
      <c r="BV810" s="51"/>
      <c r="BW810" s="51"/>
      <c r="BX810" s="51"/>
      <c r="BY810" s="51"/>
      <c r="BZ810" s="51"/>
      <c r="CA810" s="51"/>
      <c r="CB810" s="51"/>
      <c r="CC810" s="51"/>
      <c r="CD810" s="51"/>
      <c r="CE810" s="51"/>
      <c r="CF810" s="51"/>
      <c r="CG810" s="51"/>
      <c r="CH810" s="51"/>
      <c r="CI810" s="51"/>
      <c r="CJ810" s="51"/>
      <c r="CK810" s="51"/>
      <c r="CL810" s="51"/>
      <c r="CM810" s="51"/>
      <c r="CN810" s="51"/>
      <c r="CO810" s="51"/>
      <c r="CP810" s="51"/>
      <c r="CQ810" s="51"/>
      <c r="CR810" s="51"/>
      <c r="CS810" s="51"/>
      <c r="CT810" s="51"/>
      <c r="CU810" s="51"/>
      <c r="CV810" s="51"/>
      <c r="CW810" s="51"/>
      <c r="CX810" s="51"/>
      <c r="CY810" s="51"/>
      <c r="CZ810" s="51"/>
      <c r="DA810" s="51"/>
      <c r="DB810" s="51"/>
      <c r="DC810" s="51"/>
      <c r="DD810" s="51"/>
      <c r="DE810" s="51"/>
      <c r="DF810" s="51"/>
      <c r="DG810" s="51"/>
    </row>
    <row r="811">
      <c r="A811" s="51"/>
      <c r="B811" s="51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1"/>
      <c r="BH811" s="51"/>
      <c r="BI811" s="51"/>
      <c r="BJ811" s="51"/>
      <c r="BK811" s="51"/>
      <c r="BL811" s="51"/>
      <c r="BM811" s="51"/>
      <c r="BN811" s="51"/>
      <c r="BO811" s="51"/>
      <c r="BP811" s="51"/>
      <c r="BQ811" s="51"/>
      <c r="BR811" s="51"/>
      <c r="BS811" s="51"/>
      <c r="BT811" s="51"/>
      <c r="BU811" s="51"/>
      <c r="BV811" s="51"/>
      <c r="BW811" s="51"/>
      <c r="BX811" s="51"/>
      <c r="BY811" s="51"/>
      <c r="BZ811" s="51"/>
      <c r="CA811" s="51"/>
      <c r="CB811" s="51"/>
      <c r="CC811" s="51"/>
      <c r="CD811" s="51"/>
      <c r="CE811" s="51"/>
      <c r="CF811" s="51"/>
      <c r="CG811" s="51"/>
      <c r="CH811" s="51"/>
      <c r="CI811" s="51"/>
      <c r="CJ811" s="51"/>
      <c r="CK811" s="51"/>
      <c r="CL811" s="51"/>
      <c r="CM811" s="51"/>
      <c r="CN811" s="51"/>
      <c r="CO811" s="51"/>
      <c r="CP811" s="51"/>
      <c r="CQ811" s="51"/>
      <c r="CR811" s="51"/>
      <c r="CS811" s="51"/>
      <c r="CT811" s="51"/>
      <c r="CU811" s="51"/>
      <c r="CV811" s="51"/>
      <c r="CW811" s="51"/>
      <c r="CX811" s="51"/>
      <c r="CY811" s="51"/>
      <c r="CZ811" s="51"/>
      <c r="DA811" s="51"/>
      <c r="DB811" s="51"/>
      <c r="DC811" s="51"/>
      <c r="DD811" s="51"/>
      <c r="DE811" s="51"/>
      <c r="DF811" s="51"/>
      <c r="DG811" s="51"/>
    </row>
    <row r="812">
      <c r="A812" s="51"/>
      <c r="B812" s="51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1"/>
      <c r="BH812" s="51"/>
      <c r="BI812" s="51"/>
      <c r="BJ812" s="51"/>
      <c r="BK812" s="51"/>
      <c r="BL812" s="51"/>
      <c r="BM812" s="51"/>
      <c r="BN812" s="51"/>
      <c r="BO812" s="51"/>
      <c r="BP812" s="51"/>
      <c r="BQ812" s="51"/>
      <c r="BR812" s="51"/>
      <c r="BS812" s="51"/>
      <c r="BT812" s="51"/>
      <c r="BU812" s="51"/>
      <c r="BV812" s="51"/>
      <c r="BW812" s="51"/>
      <c r="BX812" s="51"/>
      <c r="BY812" s="51"/>
      <c r="BZ812" s="51"/>
      <c r="CA812" s="51"/>
      <c r="CB812" s="51"/>
      <c r="CC812" s="51"/>
      <c r="CD812" s="51"/>
      <c r="CE812" s="51"/>
      <c r="CF812" s="51"/>
      <c r="CG812" s="51"/>
      <c r="CH812" s="51"/>
      <c r="CI812" s="51"/>
      <c r="CJ812" s="51"/>
      <c r="CK812" s="51"/>
      <c r="CL812" s="51"/>
      <c r="CM812" s="51"/>
      <c r="CN812" s="51"/>
      <c r="CO812" s="51"/>
      <c r="CP812" s="51"/>
      <c r="CQ812" s="51"/>
      <c r="CR812" s="51"/>
      <c r="CS812" s="51"/>
      <c r="CT812" s="51"/>
      <c r="CU812" s="51"/>
      <c r="CV812" s="51"/>
      <c r="CW812" s="51"/>
      <c r="CX812" s="51"/>
      <c r="CY812" s="51"/>
      <c r="CZ812" s="51"/>
      <c r="DA812" s="51"/>
      <c r="DB812" s="51"/>
      <c r="DC812" s="51"/>
      <c r="DD812" s="51"/>
      <c r="DE812" s="51"/>
      <c r="DF812" s="51"/>
      <c r="DG812" s="51"/>
    </row>
    <row r="813">
      <c r="A813" s="51"/>
      <c r="B813" s="51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1"/>
      <c r="BH813" s="51"/>
      <c r="BI813" s="51"/>
      <c r="BJ813" s="51"/>
      <c r="BK813" s="51"/>
      <c r="BL813" s="51"/>
      <c r="BM813" s="51"/>
      <c r="BN813" s="51"/>
      <c r="BO813" s="51"/>
      <c r="BP813" s="51"/>
      <c r="BQ813" s="51"/>
      <c r="BR813" s="51"/>
      <c r="BS813" s="51"/>
      <c r="BT813" s="51"/>
      <c r="BU813" s="51"/>
      <c r="BV813" s="51"/>
      <c r="BW813" s="51"/>
      <c r="BX813" s="51"/>
      <c r="BY813" s="51"/>
      <c r="BZ813" s="51"/>
      <c r="CA813" s="51"/>
      <c r="CB813" s="51"/>
      <c r="CC813" s="51"/>
      <c r="CD813" s="51"/>
      <c r="CE813" s="51"/>
      <c r="CF813" s="51"/>
      <c r="CG813" s="51"/>
      <c r="CH813" s="51"/>
      <c r="CI813" s="51"/>
      <c r="CJ813" s="51"/>
      <c r="CK813" s="51"/>
      <c r="CL813" s="51"/>
      <c r="CM813" s="51"/>
      <c r="CN813" s="51"/>
      <c r="CO813" s="51"/>
      <c r="CP813" s="51"/>
      <c r="CQ813" s="51"/>
      <c r="CR813" s="51"/>
      <c r="CS813" s="51"/>
      <c r="CT813" s="51"/>
      <c r="CU813" s="51"/>
      <c r="CV813" s="51"/>
      <c r="CW813" s="51"/>
      <c r="CX813" s="51"/>
      <c r="CY813" s="51"/>
      <c r="CZ813" s="51"/>
      <c r="DA813" s="51"/>
      <c r="DB813" s="51"/>
      <c r="DC813" s="51"/>
      <c r="DD813" s="51"/>
      <c r="DE813" s="51"/>
      <c r="DF813" s="51"/>
      <c r="DG813" s="51"/>
    </row>
    <row r="814">
      <c r="A814" s="51"/>
      <c r="B814" s="51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1"/>
      <c r="BH814" s="51"/>
      <c r="BI814" s="51"/>
      <c r="BJ814" s="51"/>
      <c r="BK814" s="51"/>
      <c r="BL814" s="51"/>
      <c r="BM814" s="51"/>
      <c r="BN814" s="51"/>
      <c r="BO814" s="51"/>
      <c r="BP814" s="51"/>
      <c r="BQ814" s="51"/>
      <c r="BR814" s="51"/>
      <c r="BS814" s="51"/>
      <c r="BT814" s="51"/>
      <c r="BU814" s="51"/>
      <c r="BV814" s="51"/>
      <c r="BW814" s="51"/>
      <c r="BX814" s="51"/>
      <c r="BY814" s="51"/>
      <c r="BZ814" s="51"/>
      <c r="CA814" s="51"/>
      <c r="CB814" s="51"/>
      <c r="CC814" s="51"/>
      <c r="CD814" s="51"/>
      <c r="CE814" s="51"/>
      <c r="CF814" s="51"/>
      <c r="CG814" s="51"/>
      <c r="CH814" s="51"/>
      <c r="CI814" s="51"/>
      <c r="CJ814" s="51"/>
      <c r="CK814" s="51"/>
      <c r="CL814" s="51"/>
      <c r="CM814" s="51"/>
      <c r="CN814" s="51"/>
      <c r="CO814" s="51"/>
      <c r="CP814" s="51"/>
      <c r="CQ814" s="51"/>
      <c r="CR814" s="51"/>
      <c r="CS814" s="51"/>
      <c r="CT814" s="51"/>
      <c r="CU814" s="51"/>
      <c r="CV814" s="51"/>
      <c r="CW814" s="51"/>
      <c r="CX814" s="51"/>
      <c r="CY814" s="51"/>
      <c r="CZ814" s="51"/>
      <c r="DA814" s="51"/>
      <c r="DB814" s="51"/>
      <c r="DC814" s="51"/>
      <c r="DD814" s="51"/>
      <c r="DE814" s="51"/>
      <c r="DF814" s="51"/>
      <c r="DG814" s="51"/>
    </row>
    <row r="815">
      <c r="A815" s="51"/>
      <c r="B815" s="51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1"/>
      <c r="BH815" s="51"/>
      <c r="BI815" s="51"/>
      <c r="BJ815" s="51"/>
      <c r="BK815" s="51"/>
      <c r="BL815" s="51"/>
      <c r="BM815" s="51"/>
      <c r="BN815" s="51"/>
      <c r="BO815" s="51"/>
      <c r="BP815" s="51"/>
      <c r="BQ815" s="51"/>
      <c r="BR815" s="51"/>
      <c r="BS815" s="51"/>
      <c r="BT815" s="51"/>
      <c r="BU815" s="51"/>
      <c r="BV815" s="51"/>
      <c r="BW815" s="51"/>
      <c r="BX815" s="51"/>
      <c r="BY815" s="51"/>
      <c r="BZ815" s="51"/>
      <c r="CA815" s="51"/>
      <c r="CB815" s="51"/>
      <c r="CC815" s="51"/>
      <c r="CD815" s="51"/>
      <c r="CE815" s="51"/>
      <c r="CF815" s="51"/>
      <c r="CG815" s="51"/>
      <c r="CH815" s="51"/>
      <c r="CI815" s="51"/>
      <c r="CJ815" s="51"/>
      <c r="CK815" s="51"/>
      <c r="CL815" s="51"/>
      <c r="CM815" s="51"/>
      <c r="CN815" s="51"/>
      <c r="CO815" s="51"/>
      <c r="CP815" s="51"/>
      <c r="CQ815" s="51"/>
      <c r="CR815" s="51"/>
      <c r="CS815" s="51"/>
      <c r="CT815" s="51"/>
      <c r="CU815" s="51"/>
      <c r="CV815" s="51"/>
      <c r="CW815" s="51"/>
      <c r="CX815" s="51"/>
      <c r="CY815" s="51"/>
      <c r="CZ815" s="51"/>
      <c r="DA815" s="51"/>
      <c r="DB815" s="51"/>
      <c r="DC815" s="51"/>
      <c r="DD815" s="51"/>
      <c r="DE815" s="51"/>
      <c r="DF815" s="51"/>
      <c r="DG815" s="51"/>
    </row>
    <row r="816">
      <c r="A816" s="51"/>
      <c r="B816" s="51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1"/>
      <c r="BH816" s="51"/>
      <c r="BI816" s="51"/>
      <c r="BJ816" s="51"/>
      <c r="BK816" s="51"/>
      <c r="BL816" s="51"/>
      <c r="BM816" s="51"/>
      <c r="BN816" s="51"/>
      <c r="BO816" s="51"/>
      <c r="BP816" s="51"/>
      <c r="BQ816" s="51"/>
      <c r="BR816" s="51"/>
      <c r="BS816" s="51"/>
      <c r="BT816" s="51"/>
      <c r="BU816" s="51"/>
      <c r="BV816" s="51"/>
      <c r="BW816" s="51"/>
      <c r="BX816" s="51"/>
      <c r="BY816" s="51"/>
      <c r="BZ816" s="51"/>
      <c r="CA816" s="51"/>
      <c r="CB816" s="51"/>
      <c r="CC816" s="51"/>
      <c r="CD816" s="51"/>
      <c r="CE816" s="51"/>
      <c r="CF816" s="51"/>
      <c r="CG816" s="51"/>
      <c r="CH816" s="51"/>
      <c r="CI816" s="51"/>
      <c r="CJ816" s="51"/>
      <c r="CK816" s="51"/>
      <c r="CL816" s="51"/>
      <c r="CM816" s="51"/>
      <c r="CN816" s="51"/>
      <c r="CO816" s="51"/>
      <c r="CP816" s="51"/>
      <c r="CQ816" s="51"/>
      <c r="CR816" s="51"/>
      <c r="CS816" s="51"/>
      <c r="CT816" s="51"/>
      <c r="CU816" s="51"/>
      <c r="CV816" s="51"/>
      <c r="CW816" s="51"/>
      <c r="CX816" s="51"/>
      <c r="CY816" s="51"/>
      <c r="CZ816" s="51"/>
      <c r="DA816" s="51"/>
      <c r="DB816" s="51"/>
      <c r="DC816" s="51"/>
      <c r="DD816" s="51"/>
      <c r="DE816" s="51"/>
      <c r="DF816" s="51"/>
      <c r="DG816" s="51"/>
    </row>
    <row r="817">
      <c r="A817" s="51"/>
      <c r="B817" s="51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1"/>
      <c r="BH817" s="51"/>
      <c r="BI817" s="51"/>
      <c r="BJ817" s="51"/>
      <c r="BK817" s="51"/>
      <c r="BL817" s="51"/>
      <c r="BM817" s="51"/>
      <c r="BN817" s="51"/>
      <c r="BO817" s="51"/>
      <c r="BP817" s="51"/>
      <c r="BQ817" s="51"/>
      <c r="BR817" s="51"/>
      <c r="BS817" s="51"/>
      <c r="BT817" s="51"/>
      <c r="BU817" s="51"/>
      <c r="BV817" s="51"/>
      <c r="BW817" s="51"/>
      <c r="BX817" s="51"/>
      <c r="BY817" s="51"/>
      <c r="BZ817" s="51"/>
      <c r="CA817" s="51"/>
      <c r="CB817" s="51"/>
      <c r="CC817" s="51"/>
      <c r="CD817" s="51"/>
      <c r="CE817" s="51"/>
      <c r="CF817" s="51"/>
      <c r="CG817" s="51"/>
      <c r="CH817" s="51"/>
      <c r="CI817" s="51"/>
      <c r="CJ817" s="51"/>
      <c r="CK817" s="51"/>
      <c r="CL817" s="51"/>
      <c r="CM817" s="51"/>
      <c r="CN817" s="51"/>
      <c r="CO817" s="51"/>
      <c r="CP817" s="51"/>
      <c r="CQ817" s="51"/>
      <c r="CR817" s="51"/>
      <c r="CS817" s="51"/>
      <c r="CT817" s="51"/>
      <c r="CU817" s="51"/>
      <c r="CV817" s="51"/>
      <c r="CW817" s="51"/>
      <c r="CX817" s="51"/>
      <c r="CY817" s="51"/>
      <c r="CZ817" s="51"/>
      <c r="DA817" s="51"/>
      <c r="DB817" s="51"/>
      <c r="DC817" s="51"/>
      <c r="DD817" s="51"/>
      <c r="DE817" s="51"/>
      <c r="DF817" s="51"/>
      <c r="DG817" s="51"/>
    </row>
    <row r="818">
      <c r="A818" s="51"/>
      <c r="B818" s="51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51"/>
      <c r="BL818" s="51"/>
      <c r="BM818" s="51"/>
      <c r="BN818" s="51"/>
      <c r="BO818" s="51"/>
      <c r="BP818" s="51"/>
      <c r="BQ818" s="51"/>
      <c r="BR818" s="51"/>
      <c r="BS818" s="51"/>
      <c r="BT818" s="51"/>
      <c r="BU818" s="51"/>
      <c r="BV818" s="51"/>
      <c r="BW818" s="51"/>
      <c r="BX818" s="51"/>
      <c r="BY818" s="51"/>
      <c r="BZ818" s="51"/>
      <c r="CA818" s="51"/>
      <c r="CB818" s="51"/>
      <c r="CC818" s="51"/>
      <c r="CD818" s="51"/>
      <c r="CE818" s="51"/>
      <c r="CF818" s="51"/>
      <c r="CG818" s="51"/>
      <c r="CH818" s="51"/>
      <c r="CI818" s="51"/>
      <c r="CJ818" s="51"/>
      <c r="CK818" s="51"/>
      <c r="CL818" s="51"/>
      <c r="CM818" s="51"/>
      <c r="CN818" s="51"/>
      <c r="CO818" s="51"/>
      <c r="CP818" s="51"/>
      <c r="CQ818" s="51"/>
      <c r="CR818" s="51"/>
      <c r="CS818" s="51"/>
      <c r="CT818" s="51"/>
      <c r="CU818" s="51"/>
      <c r="CV818" s="51"/>
      <c r="CW818" s="51"/>
      <c r="CX818" s="51"/>
      <c r="CY818" s="51"/>
      <c r="CZ818" s="51"/>
      <c r="DA818" s="51"/>
      <c r="DB818" s="51"/>
      <c r="DC818" s="51"/>
      <c r="DD818" s="51"/>
      <c r="DE818" s="51"/>
      <c r="DF818" s="51"/>
      <c r="DG818" s="51"/>
    </row>
    <row r="819">
      <c r="A819" s="51"/>
      <c r="B819" s="51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51"/>
      <c r="BN819" s="51"/>
      <c r="BO819" s="51"/>
      <c r="BP819" s="51"/>
      <c r="BQ819" s="51"/>
      <c r="BR819" s="51"/>
      <c r="BS819" s="51"/>
      <c r="BT819" s="51"/>
      <c r="BU819" s="51"/>
      <c r="BV819" s="51"/>
      <c r="BW819" s="51"/>
      <c r="BX819" s="51"/>
      <c r="BY819" s="51"/>
      <c r="BZ819" s="51"/>
      <c r="CA819" s="51"/>
      <c r="CB819" s="51"/>
      <c r="CC819" s="51"/>
      <c r="CD819" s="51"/>
      <c r="CE819" s="51"/>
      <c r="CF819" s="51"/>
      <c r="CG819" s="51"/>
      <c r="CH819" s="51"/>
      <c r="CI819" s="51"/>
      <c r="CJ819" s="51"/>
      <c r="CK819" s="51"/>
      <c r="CL819" s="51"/>
      <c r="CM819" s="51"/>
      <c r="CN819" s="51"/>
      <c r="CO819" s="51"/>
      <c r="CP819" s="51"/>
      <c r="CQ819" s="51"/>
      <c r="CR819" s="51"/>
      <c r="CS819" s="51"/>
      <c r="CT819" s="51"/>
      <c r="CU819" s="51"/>
      <c r="CV819" s="51"/>
      <c r="CW819" s="51"/>
      <c r="CX819" s="51"/>
      <c r="CY819" s="51"/>
      <c r="CZ819" s="51"/>
      <c r="DA819" s="51"/>
      <c r="DB819" s="51"/>
      <c r="DC819" s="51"/>
      <c r="DD819" s="51"/>
      <c r="DE819" s="51"/>
      <c r="DF819" s="51"/>
      <c r="DG819" s="51"/>
    </row>
    <row r="820">
      <c r="A820" s="51"/>
      <c r="B820" s="51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51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51"/>
      <c r="BH820" s="51"/>
      <c r="BI820" s="51"/>
      <c r="BJ820" s="51"/>
      <c r="BK820" s="51"/>
      <c r="BL820" s="51"/>
      <c r="BM820" s="51"/>
      <c r="BN820" s="51"/>
      <c r="BO820" s="51"/>
      <c r="BP820" s="51"/>
      <c r="BQ820" s="51"/>
      <c r="BR820" s="51"/>
      <c r="BS820" s="51"/>
      <c r="BT820" s="51"/>
      <c r="BU820" s="51"/>
      <c r="BV820" s="51"/>
      <c r="BW820" s="51"/>
      <c r="BX820" s="51"/>
      <c r="BY820" s="51"/>
      <c r="BZ820" s="51"/>
      <c r="CA820" s="51"/>
      <c r="CB820" s="51"/>
      <c r="CC820" s="51"/>
      <c r="CD820" s="51"/>
      <c r="CE820" s="51"/>
      <c r="CF820" s="51"/>
      <c r="CG820" s="51"/>
      <c r="CH820" s="51"/>
      <c r="CI820" s="51"/>
      <c r="CJ820" s="51"/>
      <c r="CK820" s="51"/>
      <c r="CL820" s="51"/>
      <c r="CM820" s="51"/>
      <c r="CN820" s="51"/>
      <c r="CO820" s="51"/>
      <c r="CP820" s="51"/>
      <c r="CQ820" s="51"/>
      <c r="CR820" s="51"/>
      <c r="CS820" s="51"/>
      <c r="CT820" s="51"/>
      <c r="CU820" s="51"/>
      <c r="CV820" s="51"/>
      <c r="CW820" s="51"/>
      <c r="CX820" s="51"/>
      <c r="CY820" s="51"/>
      <c r="CZ820" s="51"/>
      <c r="DA820" s="51"/>
      <c r="DB820" s="51"/>
      <c r="DC820" s="51"/>
      <c r="DD820" s="51"/>
      <c r="DE820" s="51"/>
      <c r="DF820" s="51"/>
      <c r="DG820" s="51"/>
    </row>
    <row r="821">
      <c r="A821" s="51"/>
      <c r="B821" s="51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51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51"/>
      <c r="BH821" s="51"/>
      <c r="BI821" s="51"/>
      <c r="BJ821" s="51"/>
      <c r="BK821" s="51"/>
      <c r="BL821" s="51"/>
      <c r="BM821" s="51"/>
      <c r="BN821" s="51"/>
      <c r="BO821" s="51"/>
      <c r="BP821" s="51"/>
      <c r="BQ821" s="51"/>
      <c r="BR821" s="51"/>
      <c r="BS821" s="51"/>
      <c r="BT821" s="51"/>
      <c r="BU821" s="51"/>
      <c r="BV821" s="51"/>
      <c r="BW821" s="51"/>
      <c r="BX821" s="51"/>
      <c r="BY821" s="51"/>
      <c r="BZ821" s="51"/>
      <c r="CA821" s="51"/>
      <c r="CB821" s="51"/>
      <c r="CC821" s="51"/>
      <c r="CD821" s="51"/>
      <c r="CE821" s="51"/>
      <c r="CF821" s="51"/>
      <c r="CG821" s="51"/>
      <c r="CH821" s="51"/>
      <c r="CI821" s="51"/>
      <c r="CJ821" s="51"/>
      <c r="CK821" s="51"/>
      <c r="CL821" s="51"/>
      <c r="CM821" s="51"/>
      <c r="CN821" s="51"/>
      <c r="CO821" s="51"/>
      <c r="CP821" s="51"/>
      <c r="CQ821" s="51"/>
      <c r="CR821" s="51"/>
      <c r="CS821" s="51"/>
      <c r="CT821" s="51"/>
      <c r="CU821" s="51"/>
      <c r="CV821" s="51"/>
      <c r="CW821" s="51"/>
      <c r="CX821" s="51"/>
      <c r="CY821" s="51"/>
      <c r="CZ821" s="51"/>
      <c r="DA821" s="51"/>
      <c r="DB821" s="51"/>
      <c r="DC821" s="51"/>
      <c r="DD821" s="51"/>
      <c r="DE821" s="51"/>
      <c r="DF821" s="51"/>
      <c r="DG821" s="51"/>
    </row>
    <row r="822">
      <c r="A822" s="51"/>
      <c r="B822" s="51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51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51"/>
      <c r="BH822" s="51"/>
      <c r="BI822" s="51"/>
      <c r="BJ822" s="51"/>
      <c r="BK822" s="51"/>
      <c r="BL822" s="51"/>
      <c r="BM822" s="51"/>
      <c r="BN822" s="51"/>
      <c r="BO822" s="51"/>
      <c r="BP822" s="51"/>
      <c r="BQ822" s="51"/>
      <c r="BR822" s="51"/>
      <c r="BS822" s="51"/>
      <c r="BT822" s="51"/>
      <c r="BU822" s="51"/>
      <c r="BV822" s="51"/>
      <c r="BW822" s="51"/>
      <c r="BX822" s="51"/>
      <c r="BY822" s="51"/>
      <c r="BZ822" s="51"/>
      <c r="CA822" s="51"/>
      <c r="CB822" s="51"/>
      <c r="CC822" s="51"/>
      <c r="CD822" s="51"/>
      <c r="CE822" s="51"/>
      <c r="CF822" s="51"/>
      <c r="CG822" s="51"/>
      <c r="CH822" s="51"/>
      <c r="CI822" s="51"/>
      <c r="CJ822" s="51"/>
      <c r="CK822" s="51"/>
      <c r="CL822" s="51"/>
      <c r="CM822" s="51"/>
      <c r="CN822" s="51"/>
      <c r="CO822" s="51"/>
      <c r="CP822" s="51"/>
      <c r="CQ822" s="51"/>
      <c r="CR822" s="51"/>
      <c r="CS822" s="51"/>
      <c r="CT822" s="51"/>
      <c r="CU822" s="51"/>
      <c r="CV822" s="51"/>
      <c r="CW822" s="51"/>
      <c r="CX822" s="51"/>
      <c r="CY822" s="51"/>
      <c r="CZ822" s="51"/>
      <c r="DA822" s="51"/>
      <c r="DB822" s="51"/>
      <c r="DC822" s="51"/>
      <c r="DD822" s="51"/>
      <c r="DE822" s="51"/>
      <c r="DF822" s="51"/>
      <c r="DG822" s="51"/>
    </row>
    <row r="823">
      <c r="A823" s="51"/>
      <c r="B823" s="51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51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51"/>
      <c r="BH823" s="51"/>
      <c r="BI823" s="51"/>
      <c r="BJ823" s="51"/>
      <c r="BK823" s="51"/>
      <c r="BL823" s="51"/>
      <c r="BM823" s="51"/>
      <c r="BN823" s="51"/>
      <c r="BO823" s="51"/>
      <c r="BP823" s="51"/>
      <c r="BQ823" s="51"/>
      <c r="BR823" s="51"/>
      <c r="BS823" s="51"/>
      <c r="BT823" s="51"/>
      <c r="BU823" s="51"/>
      <c r="BV823" s="51"/>
      <c r="BW823" s="51"/>
      <c r="BX823" s="51"/>
      <c r="BY823" s="51"/>
      <c r="BZ823" s="51"/>
      <c r="CA823" s="51"/>
      <c r="CB823" s="51"/>
      <c r="CC823" s="51"/>
      <c r="CD823" s="51"/>
      <c r="CE823" s="51"/>
      <c r="CF823" s="51"/>
      <c r="CG823" s="51"/>
      <c r="CH823" s="51"/>
      <c r="CI823" s="51"/>
      <c r="CJ823" s="51"/>
      <c r="CK823" s="51"/>
      <c r="CL823" s="51"/>
      <c r="CM823" s="51"/>
      <c r="CN823" s="51"/>
      <c r="CO823" s="51"/>
      <c r="CP823" s="51"/>
      <c r="CQ823" s="51"/>
      <c r="CR823" s="51"/>
      <c r="CS823" s="51"/>
      <c r="CT823" s="51"/>
      <c r="CU823" s="51"/>
      <c r="CV823" s="51"/>
      <c r="CW823" s="51"/>
      <c r="CX823" s="51"/>
      <c r="CY823" s="51"/>
      <c r="CZ823" s="51"/>
      <c r="DA823" s="51"/>
      <c r="DB823" s="51"/>
      <c r="DC823" s="51"/>
      <c r="DD823" s="51"/>
      <c r="DE823" s="51"/>
      <c r="DF823" s="51"/>
      <c r="DG823" s="51"/>
    </row>
    <row r="824">
      <c r="A824" s="51"/>
      <c r="B824" s="51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51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51"/>
      <c r="BH824" s="51"/>
      <c r="BI824" s="51"/>
      <c r="BJ824" s="51"/>
      <c r="BK824" s="51"/>
      <c r="BL824" s="51"/>
      <c r="BM824" s="51"/>
      <c r="BN824" s="51"/>
      <c r="BO824" s="51"/>
      <c r="BP824" s="51"/>
      <c r="BQ824" s="51"/>
      <c r="BR824" s="51"/>
      <c r="BS824" s="51"/>
      <c r="BT824" s="51"/>
      <c r="BU824" s="51"/>
      <c r="BV824" s="51"/>
      <c r="BW824" s="51"/>
      <c r="BX824" s="51"/>
      <c r="BY824" s="51"/>
      <c r="BZ824" s="51"/>
      <c r="CA824" s="51"/>
      <c r="CB824" s="51"/>
      <c r="CC824" s="51"/>
      <c r="CD824" s="51"/>
      <c r="CE824" s="51"/>
      <c r="CF824" s="51"/>
      <c r="CG824" s="51"/>
      <c r="CH824" s="51"/>
      <c r="CI824" s="51"/>
      <c r="CJ824" s="51"/>
      <c r="CK824" s="51"/>
      <c r="CL824" s="51"/>
      <c r="CM824" s="51"/>
      <c r="CN824" s="51"/>
      <c r="CO824" s="51"/>
      <c r="CP824" s="51"/>
      <c r="CQ824" s="51"/>
      <c r="CR824" s="51"/>
      <c r="CS824" s="51"/>
      <c r="CT824" s="51"/>
      <c r="CU824" s="51"/>
      <c r="CV824" s="51"/>
      <c r="CW824" s="51"/>
      <c r="CX824" s="51"/>
      <c r="CY824" s="51"/>
      <c r="CZ824" s="51"/>
      <c r="DA824" s="51"/>
      <c r="DB824" s="51"/>
      <c r="DC824" s="51"/>
      <c r="DD824" s="51"/>
      <c r="DE824" s="51"/>
      <c r="DF824" s="51"/>
      <c r="DG824" s="51"/>
    </row>
    <row r="825">
      <c r="A825" s="51"/>
      <c r="B825" s="51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51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51"/>
      <c r="BH825" s="51"/>
      <c r="BI825" s="51"/>
      <c r="BJ825" s="51"/>
      <c r="BK825" s="51"/>
      <c r="BL825" s="51"/>
      <c r="BM825" s="51"/>
      <c r="BN825" s="51"/>
      <c r="BO825" s="51"/>
      <c r="BP825" s="51"/>
      <c r="BQ825" s="51"/>
      <c r="BR825" s="51"/>
      <c r="BS825" s="51"/>
      <c r="BT825" s="51"/>
      <c r="BU825" s="51"/>
      <c r="BV825" s="51"/>
      <c r="BW825" s="51"/>
      <c r="BX825" s="51"/>
      <c r="BY825" s="51"/>
      <c r="BZ825" s="51"/>
      <c r="CA825" s="51"/>
      <c r="CB825" s="51"/>
      <c r="CC825" s="51"/>
      <c r="CD825" s="51"/>
      <c r="CE825" s="51"/>
      <c r="CF825" s="51"/>
      <c r="CG825" s="51"/>
      <c r="CH825" s="51"/>
      <c r="CI825" s="51"/>
      <c r="CJ825" s="51"/>
      <c r="CK825" s="51"/>
      <c r="CL825" s="51"/>
      <c r="CM825" s="51"/>
      <c r="CN825" s="51"/>
      <c r="CO825" s="51"/>
      <c r="CP825" s="51"/>
      <c r="CQ825" s="51"/>
      <c r="CR825" s="51"/>
      <c r="CS825" s="51"/>
      <c r="CT825" s="51"/>
      <c r="CU825" s="51"/>
      <c r="CV825" s="51"/>
      <c r="CW825" s="51"/>
      <c r="CX825" s="51"/>
      <c r="CY825" s="51"/>
      <c r="CZ825" s="51"/>
      <c r="DA825" s="51"/>
      <c r="DB825" s="51"/>
      <c r="DC825" s="51"/>
      <c r="DD825" s="51"/>
      <c r="DE825" s="51"/>
      <c r="DF825" s="51"/>
      <c r="DG825" s="51"/>
    </row>
    <row r="826">
      <c r="A826" s="51"/>
      <c r="B826" s="51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51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51"/>
      <c r="BH826" s="51"/>
      <c r="BI826" s="51"/>
      <c r="BJ826" s="51"/>
      <c r="BK826" s="51"/>
      <c r="BL826" s="51"/>
      <c r="BM826" s="51"/>
      <c r="BN826" s="51"/>
      <c r="BO826" s="51"/>
      <c r="BP826" s="51"/>
      <c r="BQ826" s="51"/>
      <c r="BR826" s="51"/>
      <c r="BS826" s="51"/>
      <c r="BT826" s="51"/>
      <c r="BU826" s="51"/>
      <c r="BV826" s="51"/>
      <c r="BW826" s="51"/>
      <c r="BX826" s="51"/>
      <c r="BY826" s="51"/>
      <c r="BZ826" s="51"/>
      <c r="CA826" s="51"/>
      <c r="CB826" s="51"/>
      <c r="CC826" s="51"/>
      <c r="CD826" s="51"/>
      <c r="CE826" s="51"/>
      <c r="CF826" s="51"/>
      <c r="CG826" s="51"/>
      <c r="CH826" s="51"/>
      <c r="CI826" s="51"/>
      <c r="CJ826" s="51"/>
      <c r="CK826" s="51"/>
      <c r="CL826" s="51"/>
      <c r="CM826" s="51"/>
      <c r="CN826" s="51"/>
      <c r="CO826" s="51"/>
      <c r="CP826" s="51"/>
      <c r="CQ826" s="51"/>
      <c r="CR826" s="51"/>
      <c r="CS826" s="51"/>
      <c r="CT826" s="51"/>
      <c r="CU826" s="51"/>
      <c r="CV826" s="51"/>
      <c r="CW826" s="51"/>
      <c r="CX826" s="51"/>
      <c r="CY826" s="51"/>
      <c r="CZ826" s="51"/>
      <c r="DA826" s="51"/>
      <c r="DB826" s="51"/>
      <c r="DC826" s="51"/>
      <c r="DD826" s="51"/>
      <c r="DE826" s="51"/>
      <c r="DF826" s="51"/>
      <c r="DG826" s="51"/>
    </row>
    <row r="827">
      <c r="A827" s="51"/>
      <c r="B827" s="51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51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51"/>
      <c r="BH827" s="51"/>
      <c r="BI827" s="51"/>
      <c r="BJ827" s="51"/>
      <c r="BK827" s="51"/>
      <c r="BL827" s="51"/>
      <c r="BM827" s="51"/>
      <c r="BN827" s="51"/>
      <c r="BO827" s="51"/>
      <c r="BP827" s="51"/>
      <c r="BQ827" s="51"/>
      <c r="BR827" s="51"/>
      <c r="BS827" s="51"/>
      <c r="BT827" s="51"/>
      <c r="BU827" s="51"/>
      <c r="BV827" s="51"/>
      <c r="BW827" s="51"/>
      <c r="BX827" s="51"/>
      <c r="BY827" s="51"/>
      <c r="BZ827" s="51"/>
      <c r="CA827" s="51"/>
      <c r="CB827" s="51"/>
      <c r="CC827" s="51"/>
      <c r="CD827" s="51"/>
      <c r="CE827" s="51"/>
      <c r="CF827" s="51"/>
      <c r="CG827" s="51"/>
      <c r="CH827" s="51"/>
      <c r="CI827" s="51"/>
      <c r="CJ827" s="51"/>
      <c r="CK827" s="51"/>
      <c r="CL827" s="51"/>
      <c r="CM827" s="51"/>
      <c r="CN827" s="51"/>
      <c r="CO827" s="51"/>
      <c r="CP827" s="51"/>
      <c r="CQ827" s="51"/>
      <c r="CR827" s="51"/>
      <c r="CS827" s="51"/>
      <c r="CT827" s="51"/>
      <c r="CU827" s="51"/>
      <c r="CV827" s="51"/>
      <c r="CW827" s="51"/>
      <c r="CX827" s="51"/>
      <c r="CY827" s="51"/>
      <c r="CZ827" s="51"/>
      <c r="DA827" s="51"/>
      <c r="DB827" s="51"/>
      <c r="DC827" s="51"/>
      <c r="DD827" s="51"/>
      <c r="DE827" s="51"/>
      <c r="DF827" s="51"/>
      <c r="DG827" s="51"/>
    </row>
    <row r="828">
      <c r="A828" s="51"/>
      <c r="B828" s="51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51"/>
      <c r="BH828" s="51"/>
      <c r="BI828" s="51"/>
      <c r="BJ828" s="51"/>
      <c r="BK828" s="51"/>
      <c r="BL828" s="51"/>
      <c r="BM828" s="51"/>
      <c r="BN828" s="51"/>
      <c r="BO828" s="51"/>
      <c r="BP828" s="51"/>
      <c r="BQ828" s="51"/>
      <c r="BR828" s="51"/>
      <c r="BS828" s="51"/>
      <c r="BT828" s="51"/>
      <c r="BU828" s="51"/>
      <c r="BV828" s="51"/>
      <c r="BW828" s="51"/>
      <c r="BX828" s="51"/>
      <c r="BY828" s="51"/>
      <c r="BZ828" s="51"/>
      <c r="CA828" s="51"/>
      <c r="CB828" s="51"/>
      <c r="CC828" s="51"/>
      <c r="CD828" s="51"/>
      <c r="CE828" s="51"/>
      <c r="CF828" s="51"/>
      <c r="CG828" s="51"/>
      <c r="CH828" s="51"/>
      <c r="CI828" s="51"/>
      <c r="CJ828" s="51"/>
      <c r="CK828" s="51"/>
      <c r="CL828" s="51"/>
      <c r="CM828" s="51"/>
      <c r="CN828" s="51"/>
      <c r="CO828" s="51"/>
      <c r="CP828" s="51"/>
      <c r="CQ828" s="51"/>
      <c r="CR828" s="51"/>
      <c r="CS828" s="51"/>
      <c r="CT828" s="51"/>
      <c r="CU828" s="51"/>
      <c r="CV828" s="51"/>
      <c r="CW828" s="51"/>
      <c r="CX828" s="51"/>
      <c r="CY828" s="51"/>
      <c r="CZ828" s="51"/>
      <c r="DA828" s="51"/>
      <c r="DB828" s="51"/>
      <c r="DC828" s="51"/>
      <c r="DD828" s="51"/>
      <c r="DE828" s="51"/>
      <c r="DF828" s="51"/>
      <c r="DG828" s="51"/>
    </row>
    <row r="829">
      <c r="A829" s="51"/>
      <c r="B829" s="51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51"/>
      <c r="BH829" s="51"/>
      <c r="BI829" s="51"/>
      <c r="BJ829" s="51"/>
      <c r="BK829" s="51"/>
      <c r="BL829" s="51"/>
      <c r="BM829" s="51"/>
      <c r="BN829" s="51"/>
      <c r="BO829" s="51"/>
      <c r="BP829" s="51"/>
      <c r="BQ829" s="51"/>
      <c r="BR829" s="51"/>
      <c r="BS829" s="51"/>
      <c r="BT829" s="51"/>
      <c r="BU829" s="51"/>
      <c r="BV829" s="51"/>
      <c r="BW829" s="51"/>
      <c r="BX829" s="51"/>
      <c r="BY829" s="51"/>
      <c r="BZ829" s="51"/>
      <c r="CA829" s="51"/>
      <c r="CB829" s="51"/>
      <c r="CC829" s="51"/>
      <c r="CD829" s="51"/>
      <c r="CE829" s="51"/>
      <c r="CF829" s="51"/>
      <c r="CG829" s="51"/>
      <c r="CH829" s="51"/>
      <c r="CI829" s="51"/>
      <c r="CJ829" s="51"/>
      <c r="CK829" s="51"/>
      <c r="CL829" s="51"/>
      <c r="CM829" s="51"/>
      <c r="CN829" s="51"/>
      <c r="CO829" s="51"/>
      <c r="CP829" s="51"/>
      <c r="CQ829" s="51"/>
      <c r="CR829" s="51"/>
      <c r="CS829" s="51"/>
      <c r="CT829" s="51"/>
      <c r="CU829" s="51"/>
      <c r="CV829" s="51"/>
      <c r="CW829" s="51"/>
      <c r="CX829" s="51"/>
      <c r="CY829" s="51"/>
      <c r="CZ829" s="51"/>
      <c r="DA829" s="51"/>
      <c r="DB829" s="51"/>
      <c r="DC829" s="51"/>
      <c r="DD829" s="51"/>
      <c r="DE829" s="51"/>
      <c r="DF829" s="51"/>
      <c r="DG829" s="51"/>
    </row>
    <row r="830">
      <c r="A830" s="51"/>
      <c r="B830" s="51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51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51"/>
      <c r="BH830" s="51"/>
      <c r="BI830" s="51"/>
      <c r="BJ830" s="51"/>
      <c r="BK830" s="51"/>
      <c r="BL830" s="51"/>
      <c r="BM830" s="51"/>
      <c r="BN830" s="51"/>
      <c r="BO830" s="51"/>
      <c r="BP830" s="51"/>
      <c r="BQ830" s="51"/>
      <c r="BR830" s="51"/>
      <c r="BS830" s="51"/>
      <c r="BT830" s="51"/>
      <c r="BU830" s="51"/>
      <c r="BV830" s="51"/>
      <c r="BW830" s="51"/>
      <c r="BX830" s="51"/>
      <c r="BY830" s="51"/>
      <c r="BZ830" s="51"/>
      <c r="CA830" s="51"/>
      <c r="CB830" s="51"/>
      <c r="CC830" s="51"/>
      <c r="CD830" s="51"/>
      <c r="CE830" s="51"/>
      <c r="CF830" s="51"/>
      <c r="CG830" s="51"/>
      <c r="CH830" s="51"/>
      <c r="CI830" s="51"/>
      <c r="CJ830" s="51"/>
      <c r="CK830" s="51"/>
      <c r="CL830" s="51"/>
      <c r="CM830" s="51"/>
      <c r="CN830" s="51"/>
      <c r="CO830" s="51"/>
      <c r="CP830" s="51"/>
      <c r="CQ830" s="51"/>
      <c r="CR830" s="51"/>
      <c r="CS830" s="51"/>
      <c r="CT830" s="51"/>
      <c r="CU830" s="51"/>
      <c r="CV830" s="51"/>
      <c r="CW830" s="51"/>
      <c r="CX830" s="51"/>
      <c r="CY830" s="51"/>
      <c r="CZ830" s="51"/>
      <c r="DA830" s="51"/>
      <c r="DB830" s="51"/>
      <c r="DC830" s="51"/>
      <c r="DD830" s="51"/>
      <c r="DE830" s="51"/>
      <c r="DF830" s="51"/>
      <c r="DG830" s="51"/>
    </row>
    <row r="831">
      <c r="A831" s="51"/>
      <c r="B831" s="51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51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51"/>
      <c r="BH831" s="51"/>
      <c r="BI831" s="51"/>
      <c r="BJ831" s="51"/>
      <c r="BK831" s="51"/>
      <c r="BL831" s="51"/>
      <c r="BM831" s="51"/>
      <c r="BN831" s="51"/>
      <c r="BO831" s="51"/>
      <c r="BP831" s="51"/>
      <c r="BQ831" s="51"/>
      <c r="BR831" s="51"/>
      <c r="BS831" s="51"/>
      <c r="BT831" s="51"/>
      <c r="BU831" s="51"/>
      <c r="BV831" s="51"/>
      <c r="BW831" s="51"/>
      <c r="BX831" s="51"/>
      <c r="BY831" s="51"/>
      <c r="BZ831" s="51"/>
      <c r="CA831" s="51"/>
      <c r="CB831" s="51"/>
      <c r="CC831" s="51"/>
      <c r="CD831" s="51"/>
      <c r="CE831" s="51"/>
      <c r="CF831" s="51"/>
      <c r="CG831" s="51"/>
      <c r="CH831" s="51"/>
      <c r="CI831" s="51"/>
      <c r="CJ831" s="51"/>
      <c r="CK831" s="51"/>
      <c r="CL831" s="51"/>
      <c r="CM831" s="51"/>
      <c r="CN831" s="51"/>
      <c r="CO831" s="51"/>
      <c r="CP831" s="51"/>
      <c r="CQ831" s="51"/>
      <c r="CR831" s="51"/>
      <c r="CS831" s="51"/>
      <c r="CT831" s="51"/>
      <c r="CU831" s="51"/>
      <c r="CV831" s="51"/>
      <c r="CW831" s="51"/>
      <c r="CX831" s="51"/>
      <c r="CY831" s="51"/>
      <c r="CZ831" s="51"/>
      <c r="DA831" s="51"/>
      <c r="DB831" s="51"/>
      <c r="DC831" s="51"/>
      <c r="DD831" s="51"/>
      <c r="DE831" s="51"/>
      <c r="DF831" s="51"/>
      <c r="DG831" s="51"/>
    </row>
    <row r="832">
      <c r="A832" s="51"/>
      <c r="B832" s="51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51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51"/>
      <c r="BH832" s="51"/>
      <c r="BI832" s="51"/>
      <c r="BJ832" s="51"/>
      <c r="BK832" s="51"/>
      <c r="BL832" s="51"/>
      <c r="BM832" s="51"/>
      <c r="BN832" s="51"/>
      <c r="BO832" s="51"/>
      <c r="BP832" s="51"/>
      <c r="BQ832" s="51"/>
      <c r="BR832" s="51"/>
      <c r="BS832" s="51"/>
      <c r="BT832" s="51"/>
      <c r="BU832" s="51"/>
      <c r="BV832" s="51"/>
      <c r="BW832" s="51"/>
      <c r="BX832" s="51"/>
      <c r="BY832" s="51"/>
      <c r="BZ832" s="51"/>
      <c r="CA832" s="51"/>
      <c r="CB832" s="51"/>
      <c r="CC832" s="51"/>
      <c r="CD832" s="51"/>
      <c r="CE832" s="51"/>
      <c r="CF832" s="51"/>
      <c r="CG832" s="51"/>
      <c r="CH832" s="51"/>
      <c r="CI832" s="51"/>
      <c r="CJ832" s="51"/>
      <c r="CK832" s="51"/>
      <c r="CL832" s="51"/>
      <c r="CM832" s="51"/>
      <c r="CN832" s="51"/>
      <c r="CO832" s="51"/>
      <c r="CP832" s="51"/>
      <c r="CQ832" s="51"/>
      <c r="CR832" s="51"/>
      <c r="CS832" s="51"/>
      <c r="CT832" s="51"/>
      <c r="CU832" s="51"/>
      <c r="CV832" s="51"/>
      <c r="CW832" s="51"/>
      <c r="CX832" s="51"/>
      <c r="CY832" s="51"/>
      <c r="CZ832" s="51"/>
      <c r="DA832" s="51"/>
      <c r="DB832" s="51"/>
      <c r="DC832" s="51"/>
      <c r="DD832" s="51"/>
      <c r="DE832" s="51"/>
      <c r="DF832" s="51"/>
      <c r="DG832" s="51"/>
    </row>
    <row r="833">
      <c r="A833" s="51"/>
      <c r="B833" s="51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51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51"/>
      <c r="BH833" s="51"/>
      <c r="BI833" s="51"/>
      <c r="BJ833" s="51"/>
      <c r="BK833" s="51"/>
      <c r="BL833" s="51"/>
      <c r="BM833" s="51"/>
      <c r="BN833" s="51"/>
      <c r="BO833" s="51"/>
      <c r="BP833" s="51"/>
      <c r="BQ833" s="51"/>
      <c r="BR833" s="51"/>
      <c r="BS833" s="51"/>
      <c r="BT833" s="51"/>
      <c r="BU833" s="51"/>
      <c r="BV833" s="51"/>
      <c r="BW833" s="51"/>
      <c r="BX833" s="51"/>
      <c r="BY833" s="51"/>
      <c r="BZ833" s="51"/>
      <c r="CA833" s="51"/>
      <c r="CB833" s="51"/>
      <c r="CC833" s="51"/>
      <c r="CD833" s="51"/>
      <c r="CE833" s="51"/>
      <c r="CF833" s="51"/>
      <c r="CG833" s="51"/>
      <c r="CH833" s="51"/>
      <c r="CI833" s="51"/>
      <c r="CJ833" s="51"/>
      <c r="CK833" s="51"/>
      <c r="CL833" s="51"/>
      <c r="CM833" s="51"/>
      <c r="CN833" s="51"/>
      <c r="CO833" s="51"/>
      <c r="CP833" s="51"/>
      <c r="CQ833" s="51"/>
      <c r="CR833" s="51"/>
      <c r="CS833" s="51"/>
      <c r="CT833" s="51"/>
      <c r="CU833" s="51"/>
      <c r="CV833" s="51"/>
      <c r="CW833" s="51"/>
      <c r="CX833" s="51"/>
      <c r="CY833" s="51"/>
      <c r="CZ833" s="51"/>
      <c r="DA833" s="51"/>
      <c r="DB833" s="51"/>
      <c r="DC833" s="51"/>
      <c r="DD833" s="51"/>
      <c r="DE833" s="51"/>
      <c r="DF833" s="51"/>
      <c r="DG833" s="51"/>
    </row>
    <row r="834">
      <c r="A834" s="51"/>
      <c r="B834" s="51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51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51"/>
      <c r="BH834" s="51"/>
      <c r="BI834" s="51"/>
      <c r="BJ834" s="51"/>
      <c r="BK834" s="51"/>
      <c r="BL834" s="51"/>
      <c r="BM834" s="51"/>
      <c r="BN834" s="51"/>
      <c r="BO834" s="51"/>
      <c r="BP834" s="51"/>
      <c r="BQ834" s="51"/>
      <c r="BR834" s="51"/>
      <c r="BS834" s="51"/>
      <c r="BT834" s="51"/>
      <c r="BU834" s="51"/>
      <c r="BV834" s="51"/>
      <c r="BW834" s="51"/>
      <c r="BX834" s="51"/>
      <c r="BY834" s="51"/>
      <c r="BZ834" s="51"/>
      <c r="CA834" s="51"/>
      <c r="CB834" s="51"/>
      <c r="CC834" s="51"/>
      <c r="CD834" s="51"/>
      <c r="CE834" s="51"/>
      <c r="CF834" s="51"/>
      <c r="CG834" s="51"/>
      <c r="CH834" s="51"/>
      <c r="CI834" s="51"/>
      <c r="CJ834" s="51"/>
      <c r="CK834" s="51"/>
      <c r="CL834" s="51"/>
      <c r="CM834" s="51"/>
      <c r="CN834" s="51"/>
      <c r="CO834" s="51"/>
      <c r="CP834" s="51"/>
      <c r="CQ834" s="51"/>
      <c r="CR834" s="51"/>
      <c r="CS834" s="51"/>
      <c r="CT834" s="51"/>
      <c r="CU834" s="51"/>
      <c r="CV834" s="51"/>
      <c r="CW834" s="51"/>
      <c r="CX834" s="51"/>
      <c r="CY834" s="51"/>
      <c r="CZ834" s="51"/>
      <c r="DA834" s="51"/>
      <c r="DB834" s="51"/>
      <c r="DC834" s="51"/>
      <c r="DD834" s="51"/>
      <c r="DE834" s="51"/>
      <c r="DF834" s="51"/>
      <c r="DG834" s="51"/>
    </row>
    <row r="835">
      <c r="A835" s="51"/>
      <c r="B835" s="51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51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51"/>
      <c r="BH835" s="51"/>
      <c r="BI835" s="51"/>
      <c r="BJ835" s="51"/>
      <c r="BK835" s="51"/>
      <c r="BL835" s="51"/>
      <c r="BM835" s="51"/>
      <c r="BN835" s="51"/>
      <c r="BO835" s="51"/>
      <c r="BP835" s="51"/>
      <c r="BQ835" s="51"/>
      <c r="BR835" s="51"/>
      <c r="BS835" s="51"/>
      <c r="BT835" s="51"/>
      <c r="BU835" s="51"/>
      <c r="BV835" s="51"/>
      <c r="BW835" s="51"/>
      <c r="BX835" s="51"/>
      <c r="BY835" s="51"/>
      <c r="BZ835" s="51"/>
      <c r="CA835" s="51"/>
      <c r="CB835" s="51"/>
      <c r="CC835" s="51"/>
      <c r="CD835" s="51"/>
      <c r="CE835" s="51"/>
      <c r="CF835" s="51"/>
      <c r="CG835" s="51"/>
      <c r="CH835" s="51"/>
      <c r="CI835" s="51"/>
      <c r="CJ835" s="51"/>
      <c r="CK835" s="51"/>
      <c r="CL835" s="51"/>
      <c r="CM835" s="51"/>
      <c r="CN835" s="51"/>
      <c r="CO835" s="51"/>
      <c r="CP835" s="51"/>
      <c r="CQ835" s="51"/>
      <c r="CR835" s="51"/>
      <c r="CS835" s="51"/>
      <c r="CT835" s="51"/>
      <c r="CU835" s="51"/>
      <c r="CV835" s="51"/>
      <c r="CW835" s="51"/>
      <c r="CX835" s="51"/>
      <c r="CY835" s="51"/>
      <c r="CZ835" s="51"/>
      <c r="DA835" s="51"/>
      <c r="DB835" s="51"/>
      <c r="DC835" s="51"/>
      <c r="DD835" s="51"/>
      <c r="DE835" s="51"/>
      <c r="DF835" s="51"/>
      <c r="DG835" s="51"/>
    </row>
    <row r="836">
      <c r="A836" s="51"/>
      <c r="B836" s="51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51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51"/>
      <c r="BH836" s="51"/>
      <c r="BI836" s="51"/>
      <c r="BJ836" s="51"/>
      <c r="BK836" s="51"/>
      <c r="BL836" s="51"/>
      <c r="BM836" s="51"/>
      <c r="BN836" s="51"/>
      <c r="BO836" s="51"/>
      <c r="BP836" s="51"/>
      <c r="BQ836" s="51"/>
      <c r="BR836" s="51"/>
      <c r="BS836" s="51"/>
      <c r="BT836" s="51"/>
      <c r="BU836" s="51"/>
      <c r="BV836" s="51"/>
      <c r="BW836" s="51"/>
      <c r="BX836" s="51"/>
      <c r="BY836" s="51"/>
      <c r="BZ836" s="51"/>
      <c r="CA836" s="51"/>
      <c r="CB836" s="51"/>
      <c r="CC836" s="51"/>
      <c r="CD836" s="51"/>
      <c r="CE836" s="51"/>
      <c r="CF836" s="51"/>
      <c r="CG836" s="51"/>
      <c r="CH836" s="51"/>
      <c r="CI836" s="51"/>
      <c r="CJ836" s="51"/>
      <c r="CK836" s="51"/>
      <c r="CL836" s="51"/>
      <c r="CM836" s="51"/>
      <c r="CN836" s="51"/>
      <c r="CO836" s="51"/>
      <c r="CP836" s="51"/>
      <c r="CQ836" s="51"/>
      <c r="CR836" s="51"/>
      <c r="CS836" s="51"/>
      <c r="CT836" s="51"/>
      <c r="CU836" s="51"/>
      <c r="CV836" s="51"/>
      <c r="CW836" s="51"/>
      <c r="CX836" s="51"/>
      <c r="CY836" s="51"/>
      <c r="CZ836" s="51"/>
      <c r="DA836" s="51"/>
      <c r="DB836" s="51"/>
      <c r="DC836" s="51"/>
      <c r="DD836" s="51"/>
      <c r="DE836" s="51"/>
      <c r="DF836" s="51"/>
      <c r="DG836" s="51"/>
    </row>
    <row r="837">
      <c r="A837" s="51"/>
      <c r="B837" s="51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51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51"/>
      <c r="BH837" s="51"/>
      <c r="BI837" s="51"/>
      <c r="BJ837" s="51"/>
      <c r="BK837" s="51"/>
      <c r="BL837" s="51"/>
      <c r="BM837" s="51"/>
      <c r="BN837" s="51"/>
      <c r="BO837" s="51"/>
      <c r="BP837" s="51"/>
      <c r="BQ837" s="51"/>
      <c r="BR837" s="51"/>
      <c r="BS837" s="51"/>
      <c r="BT837" s="51"/>
      <c r="BU837" s="51"/>
      <c r="BV837" s="51"/>
      <c r="BW837" s="51"/>
      <c r="BX837" s="51"/>
      <c r="BY837" s="51"/>
      <c r="BZ837" s="51"/>
      <c r="CA837" s="51"/>
      <c r="CB837" s="51"/>
      <c r="CC837" s="51"/>
      <c r="CD837" s="51"/>
      <c r="CE837" s="51"/>
      <c r="CF837" s="51"/>
      <c r="CG837" s="51"/>
      <c r="CH837" s="51"/>
      <c r="CI837" s="51"/>
      <c r="CJ837" s="51"/>
      <c r="CK837" s="51"/>
      <c r="CL837" s="51"/>
      <c r="CM837" s="51"/>
      <c r="CN837" s="51"/>
      <c r="CO837" s="51"/>
      <c r="CP837" s="51"/>
      <c r="CQ837" s="51"/>
      <c r="CR837" s="51"/>
      <c r="CS837" s="51"/>
      <c r="CT837" s="51"/>
      <c r="CU837" s="51"/>
      <c r="CV837" s="51"/>
      <c r="CW837" s="51"/>
      <c r="CX837" s="51"/>
      <c r="CY837" s="51"/>
      <c r="CZ837" s="51"/>
      <c r="DA837" s="51"/>
      <c r="DB837" s="51"/>
      <c r="DC837" s="51"/>
      <c r="DD837" s="51"/>
      <c r="DE837" s="51"/>
      <c r="DF837" s="51"/>
      <c r="DG837" s="51"/>
    </row>
    <row r="838">
      <c r="A838" s="51"/>
      <c r="B838" s="51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51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51"/>
      <c r="BH838" s="51"/>
      <c r="BI838" s="51"/>
      <c r="BJ838" s="51"/>
      <c r="BK838" s="51"/>
      <c r="BL838" s="51"/>
      <c r="BM838" s="51"/>
      <c r="BN838" s="51"/>
      <c r="BO838" s="51"/>
      <c r="BP838" s="51"/>
      <c r="BQ838" s="51"/>
      <c r="BR838" s="51"/>
      <c r="BS838" s="51"/>
      <c r="BT838" s="51"/>
      <c r="BU838" s="51"/>
      <c r="BV838" s="51"/>
      <c r="BW838" s="51"/>
      <c r="BX838" s="51"/>
      <c r="BY838" s="51"/>
      <c r="BZ838" s="51"/>
      <c r="CA838" s="51"/>
      <c r="CB838" s="51"/>
      <c r="CC838" s="51"/>
      <c r="CD838" s="51"/>
      <c r="CE838" s="51"/>
      <c r="CF838" s="51"/>
      <c r="CG838" s="51"/>
      <c r="CH838" s="51"/>
      <c r="CI838" s="51"/>
      <c r="CJ838" s="51"/>
      <c r="CK838" s="51"/>
      <c r="CL838" s="51"/>
      <c r="CM838" s="51"/>
      <c r="CN838" s="51"/>
      <c r="CO838" s="51"/>
      <c r="CP838" s="51"/>
      <c r="CQ838" s="51"/>
      <c r="CR838" s="51"/>
      <c r="CS838" s="51"/>
      <c r="CT838" s="51"/>
      <c r="CU838" s="51"/>
      <c r="CV838" s="51"/>
      <c r="CW838" s="51"/>
      <c r="CX838" s="51"/>
      <c r="CY838" s="51"/>
      <c r="CZ838" s="51"/>
      <c r="DA838" s="51"/>
      <c r="DB838" s="51"/>
      <c r="DC838" s="51"/>
      <c r="DD838" s="51"/>
      <c r="DE838" s="51"/>
      <c r="DF838" s="51"/>
      <c r="DG838" s="51"/>
    </row>
    <row r="839">
      <c r="A839" s="51"/>
      <c r="B839" s="51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51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51"/>
      <c r="BH839" s="51"/>
      <c r="BI839" s="51"/>
      <c r="BJ839" s="51"/>
      <c r="BK839" s="51"/>
      <c r="BL839" s="51"/>
      <c r="BM839" s="51"/>
      <c r="BN839" s="51"/>
      <c r="BO839" s="51"/>
      <c r="BP839" s="51"/>
      <c r="BQ839" s="51"/>
      <c r="BR839" s="51"/>
      <c r="BS839" s="51"/>
      <c r="BT839" s="51"/>
      <c r="BU839" s="51"/>
      <c r="BV839" s="51"/>
      <c r="BW839" s="51"/>
      <c r="BX839" s="51"/>
      <c r="BY839" s="51"/>
      <c r="BZ839" s="51"/>
      <c r="CA839" s="51"/>
      <c r="CB839" s="51"/>
      <c r="CC839" s="51"/>
      <c r="CD839" s="51"/>
      <c r="CE839" s="51"/>
      <c r="CF839" s="51"/>
      <c r="CG839" s="51"/>
      <c r="CH839" s="51"/>
      <c r="CI839" s="51"/>
      <c r="CJ839" s="51"/>
      <c r="CK839" s="51"/>
      <c r="CL839" s="51"/>
      <c r="CM839" s="51"/>
      <c r="CN839" s="51"/>
      <c r="CO839" s="51"/>
      <c r="CP839" s="51"/>
      <c r="CQ839" s="51"/>
      <c r="CR839" s="51"/>
      <c r="CS839" s="51"/>
      <c r="CT839" s="51"/>
      <c r="CU839" s="51"/>
      <c r="CV839" s="51"/>
      <c r="CW839" s="51"/>
      <c r="CX839" s="51"/>
      <c r="CY839" s="51"/>
      <c r="CZ839" s="51"/>
      <c r="DA839" s="51"/>
      <c r="DB839" s="51"/>
      <c r="DC839" s="51"/>
      <c r="DD839" s="51"/>
      <c r="DE839" s="51"/>
      <c r="DF839" s="51"/>
      <c r="DG839" s="51"/>
    </row>
    <row r="840">
      <c r="A840" s="51"/>
      <c r="B840" s="51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51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51"/>
      <c r="BH840" s="51"/>
      <c r="BI840" s="51"/>
      <c r="BJ840" s="51"/>
      <c r="BK840" s="51"/>
      <c r="BL840" s="51"/>
      <c r="BM840" s="51"/>
      <c r="BN840" s="51"/>
      <c r="BO840" s="51"/>
      <c r="BP840" s="51"/>
      <c r="BQ840" s="51"/>
      <c r="BR840" s="51"/>
      <c r="BS840" s="51"/>
      <c r="BT840" s="51"/>
      <c r="BU840" s="51"/>
      <c r="BV840" s="51"/>
      <c r="BW840" s="51"/>
      <c r="BX840" s="51"/>
      <c r="BY840" s="51"/>
      <c r="BZ840" s="51"/>
      <c r="CA840" s="51"/>
      <c r="CB840" s="51"/>
      <c r="CC840" s="51"/>
      <c r="CD840" s="51"/>
      <c r="CE840" s="51"/>
      <c r="CF840" s="51"/>
      <c r="CG840" s="51"/>
      <c r="CH840" s="51"/>
      <c r="CI840" s="51"/>
      <c r="CJ840" s="51"/>
      <c r="CK840" s="51"/>
      <c r="CL840" s="51"/>
      <c r="CM840" s="51"/>
      <c r="CN840" s="51"/>
      <c r="CO840" s="51"/>
      <c r="CP840" s="51"/>
      <c r="CQ840" s="51"/>
      <c r="CR840" s="51"/>
      <c r="CS840" s="51"/>
      <c r="CT840" s="51"/>
      <c r="CU840" s="51"/>
      <c r="CV840" s="51"/>
      <c r="CW840" s="51"/>
      <c r="CX840" s="51"/>
      <c r="CY840" s="51"/>
      <c r="CZ840" s="51"/>
      <c r="DA840" s="51"/>
      <c r="DB840" s="51"/>
      <c r="DC840" s="51"/>
      <c r="DD840" s="51"/>
      <c r="DE840" s="51"/>
      <c r="DF840" s="51"/>
      <c r="DG840" s="51"/>
    </row>
    <row r="841">
      <c r="A841" s="51"/>
      <c r="B841" s="51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51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51"/>
      <c r="BH841" s="51"/>
      <c r="BI841" s="51"/>
      <c r="BJ841" s="51"/>
      <c r="BK841" s="51"/>
      <c r="BL841" s="51"/>
      <c r="BM841" s="51"/>
      <c r="BN841" s="51"/>
      <c r="BO841" s="51"/>
      <c r="BP841" s="51"/>
      <c r="BQ841" s="51"/>
      <c r="BR841" s="51"/>
      <c r="BS841" s="51"/>
      <c r="BT841" s="51"/>
      <c r="BU841" s="51"/>
      <c r="BV841" s="51"/>
      <c r="BW841" s="51"/>
      <c r="BX841" s="51"/>
      <c r="BY841" s="51"/>
      <c r="BZ841" s="51"/>
      <c r="CA841" s="51"/>
      <c r="CB841" s="51"/>
      <c r="CC841" s="51"/>
      <c r="CD841" s="51"/>
      <c r="CE841" s="51"/>
      <c r="CF841" s="51"/>
      <c r="CG841" s="51"/>
      <c r="CH841" s="51"/>
      <c r="CI841" s="51"/>
      <c r="CJ841" s="51"/>
      <c r="CK841" s="51"/>
      <c r="CL841" s="51"/>
      <c r="CM841" s="51"/>
      <c r="CN841" s="51"/>
      <c r="CO841" s="51"/>
      <c r="CP841" s="51"/>
      <c r="CQ841" s="51"/>
      <c r="CR841" s="51"/>
      <c r="CS841" s="51"/>
      <c r="CT841" s="51"/>
      <c r="CU841" s="51"/>
      <c r="CV841" s="51"/>
      <c r="CW841" s="51"/>
      <c r="CX841" s="51"/>
      <c r="CY841" s="51"/>
      <c r="CZ841" s="51"/>
      <c r="DA841" s="51"/>
      <c r="DB841" s="51"/>
      <c r="DC841" s="51"/>
      <c r="DD841" s="51"/>
      <c r="DE841" s="51"/>
      <c r="DF841" s="51"/>
      <c r="DG841" s="51"/>
    </row>
    <row r="842">
      <c r="A842" s="51"/>
      <c r="B842" s="51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51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51"/>
      <c r="BH842" s="51"/>
      <c r="BI842" s="51"/>
      <c r="BJ842" s="51"/>
      <c r="BK842" s="51"/>
      <c r="BL842" s="51"/>
      <c r="BM842" s="51"/>
      <c r="BN842" s="51"/>
      <c r="BO842" s="51"/>
      <c r="BP842" s="51"/>
      <c r="BQ842" s="51"/>
      <c r="BR842" s="51"/>
      <c r="BS842" s="51"/>
      <c r="BT842" s="51"/>
      <c r="BU842" s="51"/>
      <c r="BV842" s="51"/>
      <c r="BW842" s="51"/>
      <c r="BX842" s="51"/>
      <c r="BY842" s="51"/>
      <c r="BZ842" s="51"/>
      <c r="CA842" s="51"/>
      <c r="CB842" s="51"/>
      <c r="CC842" s="51"/>
      <c r="CD842" s="51"/>
      <c r="CE842" s="51"/>
      <c r="CF842" s="51"/>
      <c r="CG842" s="51"/>
      <c r="CH842" s="51"/>
      <c r="CI842" s="51"/>
      <c r="CJ842" s="51"/>
      <c r="CK842" s="51"/>
      <c r="CL842" s="51"/>
      <c r="CM842" s="51"/>
      <c r="CN842" s="51"/>
      <c r="CO842" s="51"/>
      <c r="CP842" s="51"/>
      <c r="CQ842" s="51"/>
      <c r="CR842" s="51"/>
      <c r="CS842" s="51"/>
      <c r="CT842" s="51"/>
      <c r="CU842" s="51"/>
      <c r="CV842" s="51"/>
      <c r="CW842" s="51"/>
      <c r="CX842" s="51"/>
      <c r="CY842" s="51"/>
      <c r="CZ842" s="51"/>
      <c r="DA842" s="51"/>
      <c r="DB842" s="51"/>
      <c r="DC842" s="51"/>
      <c r="DD842" s="51"/>
      <c r="DE842" s="51"/>
      <c r="DF842" s="51"/>
      <c r="DG842" s="51"/>
    </row>
    <row r="843">
      <c r="A843" s="51"/>
      <c r="B843" s="51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1"/>
      <c r="BH843" s="51"/>
      <c r="BI843" s="51"/>
      <c r="BJ843" s="51"/>
      <c r="BK843" s="51"/>
      <c r="BL843" s="51"/>
      <c r="BM843" s="51"/>
      <c r="BN843" s="51"/>
      <c r="BO843" s="51"/>
      <c r="BP843" s="51"/>
      <c r="BQ843" s="51"/>
      <c r="BR843" s="51"/>
      <c r="BS843" s="51"/>
      <c r="BT843" s="51"/>
      <c r="BU843" s="51"/>
      <c r="BV843" s="51"/>
      <c r="BW843" s="51"/>
      <c r="BX843" s="51"/>
      <c r="BY843" s="51"/>
      <c r="BZ843" s="51"/>
      <c r="CA843" s="51"/>
      <c r="CB843" s="51"/>
      <c r="CC843" s="51"/>
      <c r="CD843" s="51"/>
      <c r="CE843" s="51"/>
      <c r="CF843" s="51"/>
      <c r="CG843" s="51"/>
      <c r="CH843" s="51"/>
      <c r="CI843" s="51"/>
      <c r="CJ843" s="51"/>
      <c r="CK843" s="51"/>
      <c r="CL843" s="51"/>
      <c r="CM843" s="51"/>
      <c r="CN843" s="51"/>
      <c r="CO843" s="51"/>
      <c r="CP843" s="51"/>
      <c r="CQ843" s="51"/>
      <c r="CR843" s="51"/>
      <c r="CS843" s="51"/>
      <c r="CT843" s="51"/>
      <c r="CU843" s="51"/>
      <c r="CV843" s="51"/>
      <c r="CW843" s="51"/>
      <c r="CX843" s="51"/>
      <c r="CY843" s="51"/>
      <c r="CZ843" s="51"/>
      <c r="DA843" s="51"/>
      <c r="DB843" s="51"/>
      <c r="DC843" s="51"/>
      <c r="DD843" s="51"/>
      <c r="DE843" s="51"/>
      <c r="DF843" s="51"/>
      <c r="DG843" s="51"/>
    </row>
    <row r="844">
      <c r="A844" s="51"/>
      <c r="B844" s="51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51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51"/>
      <c r="BH844" s="51"/>
      <c r="BI844" s="51"/>
      <c r="BJ844" s="51"/>
      <c r="BK844" s="51"/>
      <c r="BL844" s="51"/>
      <c r="BM844" s="51"/>
      <c r="BN844" s="51"/>
      <c r="BO844" s="51"/>
      <c r="BP844" s="51"/>
      <c r="BQ844" s="51"/>
      <c r="BR844" s="51"/>
      <c r="BS844" s="51"/>
      <c r="BT844" s="51"/>
      <c r="BU844" s="51"/>
      <c r="BV844" s="51"/>
      <c r="BW844" s="51"/>
      <c r="BX844" s="51"/>
      <c r="BY844" s="51"/>
      <c r="BZ844" s="51"/>
      <c r="CA844" s="51"/>
      <c r="CB844" s="51"/>
      <c r="CC844" s="51"/>
      <c r="CD844" s="51"/>
      <c r="CE844" s="51"/>
      <c r="CF844" s="51"/>
      <c r="CG844" s="51"/>
      <c r="CH844" s="51"/>
      <c r="CI844" s="51"/>
      <c r="CJ844" s="51"/>
      <c r="CK844" s="51"/>
      <c r="CL844" s="51"/>
      <c r="CM844" s="51"/>
      <c r="CN844" s="51"/>
      <c r="CO844" s="51"/>
      <c r="CP844" s="51"/>
      <c r="CQ844" s="51"/>
      <c r="CR844" s="51"/>
      <c r="CS844" s="51"/>
      <c r="CT844" s="51"/>
      <c r="CU844" s="51"/>
      <c r="CV844" s="51"/>
      <c r="CW844" s="51"/>
      <c r="CX844" s="51"/>
      <c r="CY844" s="51"/>
      <c r="CZ844" s="51"/>
      <c r="DA844" s="51"/>
      <c r="DB844" s="51"/>
      <c r="DC844" s="51"/>
      <c r="DD844" s="51"/>
      <c r="DE844" s="51"/>
      <c r="DF844" s="51"/>
      <c r="DG844" s="51"/>
    </row>
    <row r="845">
      <c r="A845" s="51"/>
      <c r="B845" s="51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51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51"/>
      <c r="BH845" s="51"/>
      <c r="BI845" s="51"/>
      <c r="BJ845" s="51"/>
      <c r="BK845" s="51"/>
      <c r="BL845" s="51"/>
      <c r="BM845" s="51"/>
      <c r="BN845" s="51"/>
      <c r="BO845" s="51"/>
      <c r="BP845" s="51"/>
      <c r="BQ845" s="51"/>
      <c r="BR845" s="51"/>
      <c r="BS845" s="51"/>
      <c r="BT845" s="51"/>
      <c r="BU845" s="51"/>
      <c r="BV845" s="51"/>
      <c r="BW845" s="51"/>
      <c r="BX845" s="51"/>
      <c r="BY845" s="51"/>
      <c r="BZ845" s="51"/>
      <c r="CA845" s="51"/>
      <c r="CB845" s="51"/>
      <c r="CC845" s="51"/>
      <c r="CD845" s="51"/>
      <c r="CE845" s="51"/>
      <c r="CF845" s="51"/>
      <c r="CG845" s="51"/>
      <c r="CH845" s="51"/>
      <c r="CI845" s="51"/>
      <c r="CJ845" s="51"/>
      <c r="CK845" s="51"/>
      <c r="CL845" s="51"/>
      <c r="CM845" s="51"/>
      <c r="CN845" s="51"/>
      <c r="CO845" s="51"/>
      <c r="CP845" s="51"/>
      <c r="CQ845" s="51"/>
      <c r="CR845" s="51"/>
      <c r="CS845" s="51"/>
      <c r="CT845" s="51"/>
      <c r="CU845" s="51"/>
      <c r="CV845" s="51"/>
      <c r="CW845" s="51"/>
      <c r="CX845" s="51"/>
      <c r="CY845" s="51"/>
      <c r="CZ845" s="51"/>
      <c r="DA845" s="51"/>
      <c r="DB845" s="51"/>
      <c r="DC845" s="51"/>
      <c r="DD845" s="51"/>
      <c r="DE845" s="51"/>
      <c r="DF845" s="51"/>
      <c r="DG845" s="51"/>
    </row>
    <row r="846">
      <c r="A846" s="51"/>
      <c r="B846" s="51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  <c r="BQ846" s="51"/>
      <c r="BR846" s="51"/>
      <c r="BS846" s="51"/>
      <c r="BT846" s="51"/>
      <c r="BU846" s="51"/>
      <c r="BV846" s="51"/>
      <c r="BW846" s="51"/>
      <c r="BX846" s="51"/>
      <c r="BY846" s="51"/>
      <c r="BZ846" s="51"/>
      <c r="CA846" s="51"/>
      <c r="CB846" s="51"/>
      <c r="CC846" s="51"/>
      <c r="CD846" s="51"/>
      <c r="CE846" s="51"/>
      <c r="CF846" s="51"/>
      <c r="CG846" s="51"/>
      <c r="CH846" s="51"/>
      <c r="CI846" s="51"/>
      <c r="CJ846" s="51"/>
      <c r="CK846" s="51"/>
      <c r="CL846" s="51"/>
      <c r="CM846" s="51"/>
      <c r="CN846" s="51"/>
      <c r="CO846" s="51"/>
      <c r="CP846" s="51"/>
      <c r="CQ846" s="51"/>
      <c r="CR846" s="51"/>
      <c r="CS846" s="51"/>
      <c r="CT846" s="51"/>
      <c r="CU846" s="51"/>
      <c r="CV846" s="51"/>
      <c r="CW846" s="51"/>
      <c r="CX846" s="51"/>
      <c r="CY846" s="51"/>
      <c r="CZ846" s="51"/>
      <c r="DA846" s="51"/>
      <c r="DB846" s="51"/>
      <c r="DC846" s="51"/>
      <c r="DD846" s="51"/>
      <c r="DE846" s="51"/>
      <c r="DF846" s="51"/>
      <c r="DG846" s="51"/>
    </row>
    <row r="847">
      <c r="A847" s="51"/>
      <c r="B847" s="51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1"/>
      <c r="BH847" s="51"/>
      <c r="BI847" s="51"/>
      <c r="BJ847" s="51"/>
      <c r="BK847" s="51"/>
      <c r="BL847" s="51"/>
      <c r="BM847" s="51"/>
      <c r="BN847" s="51"/>
      <c r="BO847" s="51"/>
      <c r="BP847" s="51"/>
      <c r="BQ847" s="51"/>
      <c r="BR847" s="51"/>
      <c r="BS847" s="51"/>
      <c r="BT847" s="51"/>
      <c r="BU847" s="51"/>
      <c r="BV847" s="51"/>
      <c r="BW847" s="51"/>
      <c r="BX847" s="51"/>
      <c r="BY847" s="51"/>
      <c r="BZ847" s="51"/>
      <c r="CA847" s="51"/>
      <c r="CB847" s="51"/>
      <c r="CC847" s="51"/>
      <c r="CD847" s="51"/>
      <c r="CE847" s="51"/>
      <c r="CF847" s="51"/>
      <c r="CG847" s="51"/>
      <c r="CH847" s="51"/>
      <c r="CI847" s="51"/>
      <c r="CJ847" s="51"/>
      <c r="CK847" s="51"/>
      <c r="CL847" s="51"/>
      <c r="CM847" s="51"/>
      <c r="CN847" s="51"/>
      <c r="CO847" s="51"/>
      <c r="CP847" s="51"/>
      <c r="CQ847" s="51"/>
      <c r="CR847" s="51"/>
      <c r="CS847" s="51"/>
      <c r="CT847" s="51"/>
      <c r="CU847" s="51"/>
      <c r="CV847" s="51"/>
      <c r="CW847" s="51"/>
      <c r="CX847" s="51"/>
      <c r="CY847" s="51"/>
      <c r="CZ847" s="51"/>
      <c r="DA847" s="51"/>
      <c r="DB847" s="51"/>
      <c r="DC847" s="51"/>
      <c r="DD847" s="51"/>
      <c r="DE847" s="51"/>
      <c r="DF847" s="51"/>
      <c r="DG847" s="51"/>
    </row>
    <row r="848">
      <c r="A848" s="51"/>
      <c r="B848" s="51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1"/>
      <c r="BH848" s="51"/>
      <c r="BI848" s="51"/>
      <c r="BJ848" s="51"/>
      <c r="BK848" s="51"/>
      <c r="BL848" s="51"/>
      <c r="BM848" s="51"/>
      <c r="BN848" s="51"/>
      <c r="BO848" s="51"/>
      <c r="BP848" s="51"/>
      <c r="BQ848" s="51"/>
      <c r="BR848" s="51"/>
      <c r="BS848" s="51"/>
      <c r="BT848" s="51"/>
      <c r="BU848" s="51"/>
      <c r="BV848" s="51"/>
      <c r="BW848" s="51"/>
      <c r="BX848" s="51"/>
      <c r="BY848" s="51"/>
      <c r="BZ848" s="51"/>
      <c r="CA848" s="51"/>
      <c r="CB848" s="51"/>
      <c r="CC848" s="51"/>
      <c r="CD848" s="51"/>
      <c r="CE848" s="51"/>
      <c r="CF848" s="51"/>
      <c r="CG848" s="51"/>
      <c r="CH848" s="51"/>
      <c r="CI848" s="51"/>
      <c r="CJ848" s="51"/>
      <c r="CK848" s="51"/>
      <c r="CL848" s="51"/>
      <c r="CM848" s="51"/>
      <c r="CN848" s="51"/>
      <c r="CO848" s="51"/>
      <c r="CP848" s="51"/>
      <c r="CQ848" s="51"/>
      <c r="CR848" s="51"/>
      <c r="CS848" s="51"/>
      <c r="CT848" s="51"/>
      <c r="CU848" s="51"/>
      <c r="CV848" s="51"/>
      <c r="CW848" s="51"/>
      <c r="CX848" s="51"/>
      <c r="CY848" s="51"/>
      <c r="CZ848" s="51"/>
      <c r="DA848" s="51"/>
      <c r="DB848" s="51"/>
      <c r="DC848" s="51"/>
      <c r="DD848" s="51"/>
      <c r="DE848" s="51"/>
      <c r="DF848" s="51"/>
      <c r="DG848" s="51"/>
    </row>
    <row r="849">
      <c r="A849" s="51"/>
      <c r="B849" s="51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1"/>
      <c r="BH849" s="51"/>
      <c r="BI849" s="51"/>
      <c r="BJ849" s="51"/>
      <c r="BK849" s="51"/>
      <c r="BL849" s="51"/>
      <c r="BM849" s="51"/>
      <c r="BN849" s="51"/>
      <c r="BO849" s="51"/>
      <c r="BP849" s="51"/>
      <c r="BQ849" s="51"/>
      <c r="BR849" s="51"/>
      <c r="BS849" s="51"/>
      <c r="BT849" s="51"/>
      <c r="BU849" s="51"/>
      <c r="BV849" s="51"/>
      <c r="BW849" s="51"/>
      <c r="BX849" s="51"/>
      <c r="BY849" s="51"/>
      <c r="BZ849" s="51"/>
      <c r="CA849" s="51"/>
      <c r="CB849" s="51"/>
      <c r="CC849" s="51"/>
      <c r="CD849" s="51"/>
      <c r="CE849" s="51"/>
      <c r="CF849" s="51"/>
      <c r="CG849" s="51"/>
      <c r="CH849" s="51"/>
      <c r="CI849" s="51"/>
      <c r="CJ849" s="51"/>
      <c r="CK849" s="51"/>
      <c r="CL849" s="51"/>
      <c r="CM849" s="51"/>
      <c r="CN849" s="51"/>
      <c r="CO849" s="51"/>
      <c r="CP849" s="51"/>
      <c r="CQ849" s="51"/>
      <c r="CR849" s="51"/>
      <c r="CS849" s="51"/>
      <c r="CT849" s="51"/>
      <c r="CU849" s="51"/>
      <c r="CV849" s="51"/>
      <c r="CW849" s="51"/>
      <c r="CX849" s="51"/>
      <c r="CY849" s="51"/>
      <c r="CZ849" s="51"/>
      <c r="DA849" s="51"/>
      <c r="DB849" s="51"/>
      <c r="DC849" s="51"/>
      <c r="DD849" s="51"/>
      <c r="DE849" s="51"/>
      <c r="DF849" s="51"/>
      <c r="DG849" s="51"/>
    </row>
    <row r="850">
      <c r="A850" s="51"/>
      <c r="B850" s="51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  <c r="BR850" s="51"/>
      <c r="BS850" s="51"/>
      <c r="BT850" s="51"/>
      <c r="BU850" s="51"/>
      <c r="BV850" s="51"/>
      <c r="BW850" s="51"/>
      <c r="BX850" s="51"/>
      <c r="BY850" s="51"/>
      <c r="BZ850" s="51"/>
      <c r="CA850" s="51"/>
      <c r="CB850" s="51"/>
      <c r="CC850" s="51"/>
      <c r="CD850" s="51"/>
      <c r="CE850" s="51"/>
      <c r="CF850" s="51"/>
      <c r="CG850" s="51"/>
      <c r="CH850" s="51"/>
      <c r="CI850" s="51"/>
      <c r="CJ850" s="51"/>
      <c r="CK850" s="51"/>
      <c r="CL850" s="51"/>
      <c r="CM850" s="51"/>
      <c r="CN850" s="51"/>
      <c r="CO850" s="51"/>
      <c r="CP850" s="51"/>
      <c r="CQ850" s="51"/>
      <c r="CR850" s="51"/>
      <c r="CS850" s="51"/>
      <c r="CT850" s="51"/>
      <c r="CU850" s="51"/>
      <c r="CV850" s="51"/>
      <c r="CW850" s="51"/>
      <c r="CX850" s="51"/>
      <c r="CY850" s="51"/>
      <c r="CZ850" s="51"/>
      <c r="DA850" s="51"/>
      <c r="DB850" s="51"/>
      <c r="DC850" s="51"/>
      <c r="DD850" s="51"/>
      <c r="DE850" s="51"/>
      <c r="DF850" s="51"/>
      <c r="DG850" s="51"/>
    </row>
    <row r="851">
      <c r="A851" s="51"/>
      <c r="B851" s="51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  <c r="BQ851" s="51"/>
      <c r="BR851" s="51"/>
      <c r="BS851" s="51"/>
      <c r="BT851" s="51"/>
      <c r="BU851" s="51"/>
      <c r="BV851" s="51"/>
      <c r="BW851" s="51"/>
      <c r="BX851" s="51"/>
      <c r="BY851" s="51"/>
      <c r="BZ851" s="51"/>
      <c r="CA851" s="51"/>
      <c r="CB851" s="51"/>
      <c r="CC851" s="51"/>
      <c r="CD851" s="51"/>
      <c r="CE851" s="51"/>
      <c r="CF851" s="51"/>
      <c r="CG851" s="51"/>
      <c r="CH851" s="51"/>
      <c r="CI851" s="51"/>
      <c r="CJ851" s="51"/>
      <c r="CK851" s="51"/>
      <c r="CL851" s="51"/>
      <c r="CM851" s="51"/>
      <c r="CN851" s="51"/>
      <c r="CO851" s="51"/>
      <c r="CP851" s="51"/>
      <c r="CQ851" s="51"/>
      <c r="CR851" s="51"/>
      <c r="CS851" s="51"/>
      <c r="CT851" s="51"/>
      <c r="CU851" s="51"/>
      <c r="CV851" s="51"/>
      <c r="CW851" s="51"/>
      <c r="CX851" s="51"/>
      <c r="CY851" s="51"/>
      <c r="CZ851" s="51"/>
      <c r="DA851" s="51"/>
      <c r="DB851" s="51"/>
      <c r="DC851" s="51"/>
      <c r="DD851" s="51"/>
      <c r="DE851" s="51"/>
      <c r="DF851" s="51"/>
      <c r="DG851" s="51"/>
    </row>
    <row r="852">
      <c r="A852" s="51"/>
      <c r="B852" s="51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  <c r="BQ852" s="51"/>
      <c r="BR852" s="51"/>
      <c r="BS852" s="51"/>
      <c r="BT852" s="51"/>
      <c r="BU852" s="51"/>
      <c r="BV852" s="51"/>
      <c r="BW852" s="51"/>
      <c r="BX852" s="51"/>
      <c r="BY852" s="51"/>
      <c r="BZ852" s="51"/>
      <c r="CA852" s="51"/>
      <c r="CB852" s="51"/>
      <c r="CC852" s="51"/>
      <c r="CD852" s="51"/>
      <c r="CE852" s="51"/>
      <c r="CF852" s="51"/>
      <c r="CG852" s="51"/>
      <c r="CH852" s="51"/>
      <c r="CI852" s="51"/>
      <c r="CJ852" s="51"/>
      <c r="CK852" s="51"/>
      <c r="CL852" s="51"/>
      <c r="CM852" s="51"/>
      <c r="CN852" s="51"/>
      <c r="CO852" s="51"/>
      <c r="CP852" s="51"/>
      <c r="CQ852" s="51"/>
      <c r="CR852" s="51"/>
      <c r="CS852" s="51"/>
      <c r="CT852" s="51"/>
      <c r="CU852" s="51"/>
      <c r="CV852" s="51"/>
      <c r="CW852" s="51"/>
      <c r="CX852" s="51"/>
      <c r="CY852" s="51"/>
      <c r="CZ852" s="51"/>
      <c r="DA852" s="51"/>
      <c r="DB852" s="51"/>
      <c r="DC852" s="51"/>
      <c r="DD852" s="51"/>
      <c r="DE852" s="51"/>
      <c r="DF852" s="51"/>
      <c r="DG852" s="51"/>
    </row>
    <row r="853">
      <c r="A853" s="51"/>
      <c r="B853" s="51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51"/>
      <c r="BL853" s="51"/>
      <c r="BM853" s="51"/>
      <c r="BN853" s="51"/>
      <c r="BO853" s="51"/>
      <c r="BP853" s="51"/>
      <c r="BQ853" s="51"/>
      <c r="BR853" s="51"/>
      <c r="BS853" s="51"/>
      <c r="BT853" s="51"/>
      <c r="BU853" s="51"/>
      <c r="BV853" s="51"/>
      <c r="BW853" s="51"/>
      <c r="BX853" s="51"/>
      <c r="BY853" s="51"/>
      <c r="BZ853" s="51"/>
      <c r="CA853" s="51"/>
      <c r="CB853" s="51"/>
      <c r="CC853" s="51"/>
      <c r="CD853" s="51"/>
      <c r="CE853" s="51"/>
      <c r="CF853" s="51"/>
      <c r="CG853" s="51"/>
      <c r="CH853" s="51"/>
      <c r="CI853" s="51"/>
      <c r="CJ853" s="51"/>
      <c r="CK853" s="51"/>
      <c r="CL853" s="51"/>
      <c r="CM853" s="51"/>
      <c r="CN853" s="51"/>
      <c r="CO853" s="51"/>
      <c r="CP853" s="51"/>
      <c r="CQ853" s="51"/>
      <c r="CR853" s="51"/>
      <c r="CS853" s="51"/>
      <c r="CT853" s="51"/>
      <c r="CU853" s="51"/>
      <c r="CV853" s="51"/>
      <c r="CW853" s="51"/>
      <c r="CX853" s="51"/>
      <c r="CY853" s="51"/>
      <c r="CZ853" s="51"/>
      <c r="DA853" s="51"/>
      <c r="DB853" s="51"/>
      <c r="DC853" s="51"/>
      <c r="DD853" s="51"/>
      <c r="DE853" s="51"/>
      <c r="DF853" s="51"/>
      <c r="DG853" s="51"/>
    </row>
    <row r="854">
      <c r="A854" s="51"/>
      <c r="B854" s="51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  <c r="BR854" s="51"/>
      <c r="BS854" s="51"/>
      <c r="BT854" s="51"/>
      <c r="BU854" s="51"/>
      <c r="BV854" s="51"/>
      <c r="BW854" s="51"/>
      <c r="BX854" s="51"/>
      <c r="BY854" s="51"/>
      <c r="BZ854" s="51"/>
      <c r="CA854" s="51"/>
      <c r="CB854" s="51"/>
      <c r="CC854" s="51"/>
      <c r="CD854" s="51"/>
      <c r="CE854" s="51"/>
      <c r="CF854" s="51"/>
      <c r="CG854" s="51"/>
      <c r="CH854" s="51"/>
      <c r="CI854" s="51"/>
      <c r="CJ854" s="51"/>
      <c r="CK854" s="51"/>
      <c r="CL854" s="51"/>
      <c r="CM854" s="51"/>
      <c r="CN854" s="51"/>
      <c r="CO854" s="51"/>
      <c r="CP854" s="51"/>
      <c r="CQ854" s="51"/>
      <c r="CR854" s="51"/>
      <c r="CS854" s="51"/>
      <c r="CT854" s="51"/>
      <c r="CU854" s="51"/>
      <c r="CV854" s="51"/>
      <c r="CW854" s="51"/>
      <c r="CX854" s="51"/>
      <c r="CY854" s="51"/>
      <c r="CZ854" s="51"/>
      <c r="DA854" s="51"/>
      <c r="DB854" s="51"/>
      <c r="DC854" s="51"/>
      <c r="DD854" s="51"/>
      <c r="DE854" s="51"/>
      <c r="DF854" s="51"/>
      <c r="DG854" s="51"/>
    </row>
    <row r="855">
      <c r="A855" s="51"/>
      <c r="B855" s="51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51"/>
      <c r="BL855" s="51"/>
      <c r="BM855" s="51"/>
      <c r="BN855" s="51"/>
      <c r="BO855" s="51"/>
      <c r="BP855" s="51"/>
      <c r="BQ855" s="51"/>
      <c r="BR855" s="51"/>
      <c r="BS855" s="51"/>
      <c r="BT855" s="51"/>
      <c r="BU855" s="51"/>
      <c r="BV855" s="51"/>
      <c r="BW855" s="51"/>
      <c r="BX855" s="51"/>
      <c r="BY855" s="51"/>
      <c r="BZ855" s="51"/>
      <c r="CA855" s="51"/>
      <c r="CB855" s="51"/>
      <c r="CC855" s="51"/>
      <c r="CD855" s="51"/>
      <c r="CE855" s="51"/>
      <c r="CF855" s="51"/>
      <c r="CG855" s="51"/>
      <c r="CH855" s="51"/>
      <c r="CI855" s="51"/>
      <c r="CJ855" s="51"/>
      <c r="CK855" s="51"/>
      <c r="CL855" s="51"/>
      <c r="CM855" s="51"/>
      <c r="CN855" s="51"/>
      <c r="CO855" s="51"/>
      <c r="CP855" s="51"/>
      <c r="CQ855" s="51"/>
      <c r="CR855" s="51"/>
      <c r="CS855" s="51"/>
      <c r="CT855" s="51"/>
      <c r="CU855" s="51"/>
      <c r="CV855" s="51"/>
      <c r="CW855" s="51"/>
      <c r="CX855" s="51"/>
      <c r="CY855" s="51"/>
      <c r="CZ855" s="51"/>
      <c r="DA855" s="51"/>
      <c r="DB855" s="51"/>
      <c r="DC855" s="51"/>
      <c r="DD855" s="51"/>
      <c r="DE855" s="51"/>
      <c r="DF855" s="51"/>
      <c r="DG855" s="51"/>
    </row>
    <row r="856">
      <c r="A856" s="51"/>
      <c r="B856" s="51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51"/>
      <c r="BN856" s="51"/>
      <c r="BO856" s="51"/>
      <c r="BP856" s="51"/>
      <c r="BQ856" s="51"/>
      <c r="BR856" s="51"/>
      <c r="BS856" s="51"/>
      <c r="BT856" s="51"/>
      <c r="BU856" s="51"/>
      <c r="BV856" s="51"/>
      <c r="BW856" s="51"/>
      <c r="BX856" s="51"/>
      <c r="BY856" s="51"/>
      <c r="BZ856" s="51"/>
      <c r="CA856" s="51"/>
      <c r="CB856" s="51"/>
      <c r="CC856" s="51"/>
      <c r="CD856" s="51"/>
      <c r="CE856" s="51"/>
      <c r="CF856" s="51"/>
      <c r="CG856" s="51"/>
      <c r="CH856" s="51"/>
      <c r="CI856" s="51"/>
      <c r="CJ856" s="51"/>
      <c r="CK856" s="51"/>
      <c r="CL856" s="51"/>
      <c r="CM856" s="51"/>
      <c r="CN856" s="51"/>
      <c r="CO856" s="51"/>
      <c r="CP856" s="51"/>
      <c r="CQ856" s="51"/>
      <c r="CR856" s="51"/>
      <c r="CS856" s="51"/>
      <c r="CT856" s="51"/>
      <c r="CU856" s="51"/>
      <c r="CV856" s="51"/>
      <c r="CW856" s="51"/>
      <c r="CX856" s="51"/>
      <c r="CY856" s="51"/>
      <c r="CZ856" s="51"/>
      <c r="DA856" s="51"/>
      <c r="DB856" s="51"/>
      <c r="DC856" s="51"/>
      <c r="DD856" s="51"/>
      <c r="DE856" s="51"/>
      <c r="DF856" s="51"/>
      <c r="DG856" s="51"/>
    </row>
    <row r="857">
      <c r="A857" s="51"/>
      <c r="B857" s="51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1"/>
      <c r="BH857" s="51"/>
      <c r="BI857" s="51"/>
      <c r="BJ857" s="51"/>
      <c r="BK857" s="51"/>
      <c r="BL857" s="51"/>
      <c r="BM857" s="51"/>
      <c r="BN857" s="51"/>
      <c r="BO857" s="51"/>
      <c r="BP857" s="51"/>
      <c r="BQ857" s="51"/>
      <c r="BR857" s="51"/>
      <c r="BS857" s="51"/>
      <c r="BT857" s="51"/>
      <c r="BU857" s="51"/>
      <c r="BV857" s="51"/>
      <c r="BW857" s="51"/>
      <c r="BX857" s="51"/>
      <c r="BY857" s="51"/>
      <c r="BZ857" s="51"/>
      <c r="CA857" s="51"/>
      <c r="CB857" s="51"/>
      <c r="CC857" s="51"/>
      <c r="CD857" s="51"/>
      <c r="CE857" s="51"/>
      <c r="CF857" s="51"/>
      <c r="CG857" s="51"/>
      <c r="CH857" s="51"/>
      <c r="CI857" s="51"/>
      <c r="CJ857" s="51"/>
      <c r="CK857" s="51"/>
      <c r="CL857" s="51"/>
      <c r="CM857" s="51"/>
      <c r="CN857" s="51"/>
      <c r="CO857" s="51"/>
      <c r="CP857" s="51"/>
      <c r="CQ857" s="51"/>
      <c r="CR857" s="51"/>
      <c r="CS857" s="51"/>
      <c r="CT857" s="51"/>
      <c r="CU857" s="51"/>
      <c r="CV857" s="51"/>
      <c r="CW857" s="51"/>
      <c r="CX857" s="51"/>
      <c r="CY857" s="51"/>
      <c r="CZ857" s="51"/>
      <c r="DA857" s="51"/>
      <c r="DB857" s="51"/>
      <c r="DC857" s="51"/>
      <c r="DD857" s="51"/>
      <c r="DE857" s="51"/>
      <c r="DF857" s="51"/>
      <c r="DG857" s="51"/>
    </row>
    <row r="858">
      <c r="A858" s="51"/>
      <c r="B858" s="51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O858" s="51"/>
      <c r="BP858" s="51"/>
      <c r="BQ858" s="51"/>
      <c r="BR858" s="51"/>
      <c r="BS858" s="51"/>
      <c r="BT858" s="51"/>
      <c r="BU858" s="51"/>
      <c r="BV858" s="51"/>
      <c r="BW858" s="51"/>
      <c r="BX858" s="51"/>
      <c r="BY858" s="51"/>
      <c r="BZ858" s="51"/>
      <c r="CA858" s="51"/>
      <c r="CB858" s="51"/>
      <c r="CC858" s="51"/>
      <c r="CD858" s="51"/>
      <c r="CE858" s="51"/>
      <c r="CF858" s="51"/>
      <c r="CG858" s="51"/>
      <c r="CH858" s="51"/>
      <c r="CI858" s="51"/>
      <c r="CJ858" s="51"/>
      <c r="CK858" s="51"/>
      <c r="CL858" s="51"/>
      <c r="CM858" s="51"/>
      <c r="CN858" s="51"/>
      <c r="CO858" s="51"/>
      <c r="CP858" s="51"/>
      <c r="CQ858" s="51"/>
      <c r="CR858" s="51"/>
      <c r="CS858" s="51"/>
      <c r="CT858" s="51"/>
      <c r="CU858" s="51"/>
      <c r="CV858" s="51"/>
      <c r="CW858" s="51"/>
      <c r="CX858" s="51"/>
      <c r="CY858" s="51"/>
      <c r="CZ858" s="51"/>
      <c r="DA858" s="51"/>
      <c r="DB858" s="51"/>
      <c r="DC858" s="51"/>
      <c r="DD858" s="51"/>
      <c r="DE858" s="51"/>
      <c r="DF858" s="51"/>
      <c r="DG858" s="51"/>
    </row>
    <row r="859">
      <c r="A859" s="51"/>
      <c r="B859" s="51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1"/>
      <c r="BH859" s="51"/>
      <c r="BI859" s="51"/>
      <c r="BJ859" s="51"/>
      <c r="BK859" s="51"/>
      <c r="BL859" s="51"/>
      <c r="BM859" s="51"/>
      <c r="BN859" s="51"/>
      <c r="BO859" s="51"/>
      <c r="BP859" s="51"/>
      <c r="BQ859" s="51"/>
      <c r="BR859" s="51"/>
      <c r="BS859" s="51"/>
      <c r="BT859" s="51"/>
      <c r="BU859" s="51"/>
      <c r="BV859" s="51"/>
      <c r="BW859" s="51"/>
      <c r="BX859" s="51"/>
      <c r="BY859" s="51"/>
      <c r="BZ859" s="51"/>
      <c r="CA859" s="51"/>
      <c r="CB859" s="51"/>
      <c r="CC859" s="51"/>
      <c r="CD859" s="51"/>
      <c r="CE859" s="51"/>
      <c r="CF859" s="51"/>
      <c r="CG859" s="51"/>
      <c r="CH859" s="51"/>
      <c r="CI859" s="51"/>
      <c r="CJ859" s="51"/>
      <c r="CK859" s="51"/>
      <c r="CL859" s="51"/>
      <c r="CM859" s="51"/>
      <c r="CN859" s="51"/>
      <c r="CO859" s="51"/>
      <c r="CP859" s="51"/>
      <c r="CQ859" s="51"/>
      <c r="CR859" s="51"/>
      <c r="CS859" s="51"/>
      <c r="CT859" s="51"/>
      <c r="CU859" s="51"/>
      <c r="CV859" s="51"/>
      <c r="CW859" s="51"/>
      <c r="CX859" s="51"/>
      <c r="CY859" s="51"/>
      <c r="CZ859" s="51"/>
      <c r="DA859" s="51"/>
      <c r="DB859" s="51"/>
      <c r="DC859" s="51"/>
      <c r="DD859" s="51"/>
      <c r="DE859" s="51"/>
      <c r="DF859" s="51"/>
      <c r="DG859" s="51"/>
    </row>
    <row r="860">
      <c r="A860" s="51"/>
      <c r="B860" s="51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1"/>
      <c r="BH860" s="51"/>
      <c r="BI860" s="51"/>
      <c r="BJ860" s="51"/>
      <c r="BK860" s="51"/>
      <c r="BL860" s="51"/>
      <c r="BM860" s="51"/>
      <c r="BN860" s="51"/>
      <c r="BO860" s="51"/>
      <c r="BP860" s="51"/>
      <c r="BQ860" s="51"/>
      <c r="BR860" s="51"/>
      <c r="BS860" s="51"/>
      <c r="BT860" s="51"/>
      <c r="BU860" s="51"/>
      <c r="BV860" s="51"/>
      <c r="BW860" s="51"/>
      <c r="BX860" s="51"/>
      <c r="BY860" s="51"/>
      <c r="BZ860" s="51"/>
      <c r="CA860" s="51"/>
      <c r="CB860" s="51"/>
      <c r="CC860" s="51"/>
      <c r="CD860" s="51"/>
      <c r="CE860" s="51"/>
      <c r="CF860" s="51"/>
      <c r="CG860" s="51"/>
      <c r="CH860" s="51"/>
      <c r="CI860" s="51"/>
      <c r="CJ860" s="51"/>
      <c r="CK860" s="51"/>
      <c r="CL860" s="51"/>
      <c r="CM860" s="51"/>
      <c r="CN860" s="51"/>
      <c r="CO860" s="51"/>
      <c r="CP860" s="51"/>
      <c r="CQ860" s="51"/>
      <c r="CR860" s="51"/>
      <c r="CS860" s="51"/>
      <c r="CT860" s="51"/>
      <c r="CU860" s="51"/>
      <c r="CV860" s="51"/>
      <c r="CW860" s="51"/>
      <c r="CX860" s="51"/>
      <c r="CY860" s="51"/>
      <c r="CZ860" s="51"/>
      <c r="DA860" s="51"/>
      <c r="DB860" s="51"/>
      <c r="DC860" s="51"/>
      <c r="DD860" s="51"/>
      <c r="DE860" s="51"/>
      <c r="DF860" s="51"/>
      <c r="DG860" s="51"/>
    </row>
    <row r="861">
      <c r="A861" s="51"/>
      <c r="B861" s="51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51"/>
      <c r="BL861" s="51"/>
      <c r="BM861" s="51"/>
      <c r="BN861" s="51"/>
      <c r="BO861" s="51"/>
      <c r="BP861" s="51"/>
      <c r="BQ861" s="51"/>
      <c r="BR861" s="51"/>
      <c r="BS861" s="51"/>
      <c r="BT861" s="51"/>
      <c r="BU861" s="51"/>
      <c r="BV861" s="51"/>
      <c r="BW861" s="51"/>
      <c r="BX861" s="51"/>
      <c r="BY861" s="51"/>
      <c r="BZ861" s="51"/>
      <c r="CA861" s="51"/>
      <c r="CB861" s="51"/>
      <c r="CC861" s="51"/>
      <c r="CD861" s="51"/>
      <c r="CE861" s="51"/>
      <c r="CF861" s="51"/>
      <c r="CG861" s="51"/>
      <c r="CH861" s="51"/>
      <c r="CI861" s="51"/>
      <c r="CJ861" s="51"/>
      <c r="CK861" s="51"/>
      <c r="CL861" s="51"/>
      <c r="CM861" s="51"/>
      <c r="CN861" s="51"/>
      <c r="CO861" s="51"/>
      <c r="CP861" s="51"/>
      <c r="CQ861" s="51"/>
      <c r="CR861" s="51"/>
      <c r="CS861" s="51"/>
      <c r="CT861" s="51"/>
      <c r="CU861" s="51"/>
      <c r="CV861" s="51"/>
      <c r="CW861" s="51"/>
      <c r="CX861" s="51"/>
      <c r="CY861" s="51"/>
      <c r="CZ861" s="51"/>
      <c r="DA861" s="51"/>
      <c r="DB861" s="51"/>
      <c r="DC861" s="51"/>
      <c r="DD861" s="51"/>
      <c r="DE861" s="51"/>
      <c r="DF861" s="51"/>
      <c r="DG861" s="51"/>
    </row>
    <row r="862">
      <c r="A862" s="51"/>
      <c r="B862" s="51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  <c r="BR862" s="51"/>
      <c r="BS862" s="51"/>
      <c r="BT862" s="51"/>
      <c r="BU862" s="51"/>
      <c r="BV862" s="51"/>
      <c r="BW862" s="51"/>
      <c r="BX862" s="51"/>
      <c r="BY862" s="51"/>
      <c r="BZ862" s="51"/>
      <c r="CA862" s="51"/>
      <c r="CB862" s="51"/>
      <c r="CC862" s="51"/>
      <c r="CD862" s="51"/>
      <c r="CE862" s="51"/>
      <c r="CF862" s="51"/>
      <c r="CG862" s="51"/>
      <c r="CH862" s="51"/>
      <c r="CI862" s="51"/>
      <c r="CJ862" s="51"/>
      <c r="CK862" s="51"/>
      <c r="CL862" s="51"/>
      <c r="CM862" s="51"/>
      <c r="CN862" s="51"/>
      <c r="CO862" s="51"/>
      <c r="CP862" s="51"/>
      <c r="CQ862" s="51"/>
      <c r="CR862" s="51"/>
      <c r="CS862" s="51"/>
      <c r="CT862" s="51"/>
      <c r="CU862" s="51"/>
      <c r="CV862" s="51"/>
      <c r="CW862" s="51"/>
      <c r="CX862" s="51"/>
      <c r="CY862" s="51"/>
      <c r="CZ862" s="51"/>
      <c r="DA862" s="51"/>
      <c r="DB862" s="51"/>
      <c r="DC862" s="51"/>
      <c r="DD862" s="51"/>
      <c r="DE862" s="51"/>
      <c r="DF862" s="51"/>
      <c r="DG862" s="51"/>
    </row>
    <row r="863">
      <c r="A863" s="51"/>
      <c r="B863" s="51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1"/>
      <c r="BH863" s="51"/>
      <c r="BI863" s="51"/>
      <c r="BJ863" s="51"/>
      <c r="BK863" s="51"/>
      <c r="BL863" s="51"/>
      <c r="BM863" s="51"/>
      <c r="BN863" s="51"/>
      <c r="BO863" s="51"/>
      <c r="BP863" s="51"/>
      <c r="BQ863" s="51"/>
      <c r="BR863" s="51"/>
      <c r="BS863" s="51"/>
      <c r="BT863" s="51"/>
      <c r="BU863" s="51"/>
      <c r="BV863" s="51"/>
      <c r="BW863" s="51"/>
      <c r="BX863" s="51"/>
      <c r="BY863" s="51"/>
      <c r="BZ863" s="51"/>
      <c r="CA863" s="51"/>
      <c r="CB863" s="51"/>
      <c r="CC863" s="51"/>
      <c r="CD863" s="51"/>
      <c r="CE863" s="51"/>
      <c r="CF863" s="51"/>
      <c r="CG863" s="51"/>
      <c r="CH863" s="51"/>
      <c r="CI863" s="51"/>
      <c r="CJ863" s="51"/>
      <c r="CK863" s="51"/>
      <c r="CL863" s="51"/>
      <c r="CM863" s="51"/>
      <c r="CN863" s="51"/>
      <c r="CO863" s="51"/>
      <c r="CP863" s="51"/>
      <c r="CQ863" s="51"/>
      <c r="CR863" s="51"/>
      <c r="CS863" s="51"/>
      <c r="CT863" s="51"/>
      <c r="CU863" s="51"/>
      <c r="CV863" s="51"/>
      <c r="CW863" s="51"/>
      <c r="CX863" s="51"/>
      <c r="CY863" s="51"/>
      <c r="CZ863" s="51"/>
      <c r="DA863" s="51"/>
      <c r="DB863" s="51"/>
      <c r="DC863" s="51"/>
      <c r="DD863" s="51"/>
      <c r="DE863" s="51"/>
      <c r="DF863" s="51"/>
      <c r="DG863" s="51"/>
    </row>
    <row r="864">
      <c r="A864" s="51"/>
      <c r="B864" s="51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1"/>
      <c r="BH864" s="51"/>
      <c r="BI864" s="51"/>
      <c r="BJ864" s="51"/>
      <c r="BK864" s="51"/>
      <c r="BL864" s="51"/>
      <c r="BM864" s="51"/>
      <c r="BN864" s="51"/>
      <c r="BO864" s="51"/>
      <c r="BP864" s="51"/>
      <c r="BQ864" s="51"/>
      <c r="BR864" s="51"/>
      <c r="BS864" s="51"/>
      <c r="BT864" s="51"/>
      <c r="BU864" s="51"/>
      <c r="BV864" s="51"/>
      <c r="BW864" s="51"/>
      <c r="BX864" s="51"/>
      <c r="BY864" s="51"/>
      <c r="BZ864" s="51"/>
      <c r="CA864" s="51"/>
      <c r="CB864" s="51"/>
      <c r="CC864" s="51"/>
      <c r="CD864" s="51"/>
      <c r="CE864" s="51"/>
      <c r="CF864" s="51"/>
      <c r="CG864" s="51"/>
      <c r="CH864" s="51"/>
      <c r="CI864" s="51"/>
      <c r="CJ864" s="51"/>
      <c r="CK864" s="51"/>
      <c r="CL864" s="51"/>
      <c r="CM864" s="51"/>
      <c r="CN864" s="51"/>
      <c r="CO864" s="51"/>
      <c r="CP864" s="51"/>
      <c r="CQ864" s="51"/>
      <c r="CR864" s="51"/>
      <c r="CS864" s="51"/>
      <c r="CT864" s="51"/>
      <c r="CU864" s="51"/>
      <c r="CV864" s="51"/>
      <c r="CW864" s="51"/>
      <c r="CX864" s="51"/>
      <c r="CY864" s="51"/>
      <c r="CZ864" s="51"/>
      <c r="DA864" s="51"/>
      <c r="DB864" s="51"/>
      <c r="DC864" s="51"/>
      <c r="DD864" s="51"/>
      <c r="DE864" s="51"/>
      <c r="DF864" s="51"/>
      <c r="DG864" s="51"/>
    </row>
    <row r="865">
      <c r="A865" s="51"/>
      <c r="B865" s="51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1"/>
      <c r="BH865" s="51"/>
      <c r="BI865" s="51"/>
      <c r="BJ865" s="51"/>
      <c r="BK865" s="51"/>
      <c r="BL865" s="51"/>
      <c r="BM865" s="51"/>
      <c r="BN865" s="51"/>
      <c r="BO865" s="51"/>
      <c r="BP865" s="51"/>
      <c r="BQ865" s="51"/>
      <c r="BR865" s="51"/>
      <c r="BS865" s="51"/>
      <c r="BT865" s="51"/>
      <c r="BU865" s="51"/>
      <c r="BV865" s="51"/>
      <c r="BW865" s="51"/>
      <c r="BX865" s="51"/>
      <c r="BY865" s="51"/>
      <c r="BZ865" s="51"/>
      <c r="CA865" s="51"/>
      <c r="CB865" s="51"/>
      <c r="CC865" s="51"/>
      <c r="CD865" s="51"/>
      <c r="CE865" s="51"/>
      <c r="CF865" s="51"/>
      <c r="CG865" s="51"/>
      <c r="CH865" s="51"/>
      <c r="CI865" s="51"/>
      <c r="CJ865" s="51"/>
      <c r="CK865" s="51"/>
      <c r="CL865" s="51"/>
      <c r="CM865" s="51"/>
      <c r="CN865" s="51"/>
      <c r="CO865" s="51"/>
      <c r="CP865" s="51"/>
      <c r="CQ865" s="51"/>
      <c r="CR865" s="51"/>
      <c r="CS865" s="51"/>
      <c r="CT865" s="51"/>
      <c r="CU865" s="51"/>
      <c r="CV865" s="51"/>
      <c r="CW865" s="51"/>
      <c r="CX865" s="51"/>
      <c r="CY865" s="51"/>
      <c r="CZ865" s="51"/>
      <c r="DA865" s="51"/>
      <c r="DB865" s="51"/>
      <c r="DC865" s="51"/>
      <c r="DD865" s="51"/>
      <c r="DE865" s="51"/>
      <c r="DF865" s="51"/>
      <c r="DG865" s="51"/>
    </row>
    <row r="866">
      <c r="A866" s="51"/>
      <c r="B866" s="51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1"/>
      <c r="BH866" s="51"/>
      <c r="BI866" s="51"/>
      <c r="BJ866" s="51"/>
      <c r="BK866" s="51"/>
      <c r="BL866" s="51"/>
      <c r="BM866" s="51"/>
      <c r="BN866" s="51"/>
      <c r="BO866" s="51"/>
      <c r="BP866" s="51"/>
      <c r="BQ866" s="51"/>
      <c r="BR866" s="51"/>
      <c r="BS866" s="51"/>
      <c r="BT866" s="51"/>
      <c r="BU866" s="51"/>
      <c r="BV866" s="51"/>
      <c r="BW866" s="51"/>
      <c r="BX866" s="51"/>
      <c r="BY866" s="51"/>
      <c r="BZ866" s="51"/>
      <c r="CA866" s="51"/>
      <c r="CB866" s="51"/>
      <c r="CC866" s="51"/>
      <c r="CD866" s="51"/>
      <c r="CE866" s="51"/>
      <c r="CF866" s="51"/>
      <c r="CG866" s="51"/>
      <c r="CH866" s="51"/>
      <c r="CI866" s="51"/>
      <c r="CJ866" s="51"/>
      <c r="CK866" s="51"/>
      <c r="CL866" s="51"/>
      <c r="CM866" s="51"/>
      <c r="CN866" s="51"/>
      <c r="CO866" s="51"/>
      <c r="CP866" s="51"/>
      <c r="CQ866" s="51"/>
      <c r="CR866" s="51"/>
      <c r="CS866" s="51"/>
      <c r="CT866" s="51"/>
      <c r="CU866" s="51"/>
      <c r="CV866" s="51"/>
      <c r="CW866" s="51"/>
      <c r="CX866" s="51"/>
      <c r="CY866" s="51"/>
      <c r="CZ866" s="51"/>
      <c r="DA866" s="51"/>
      <c r="DB866" s="51"/>
      <c r="DC866" s="51"/>
      <c r="DD866" s="51"/>
      <c r="DE866" s="51"/>
      <c r="DF866" s="51"/>
      <c r="DG866" s="51"/>
    </row>
    <row r="867">
      <c r="A867" s="51"/>
      <c r="B867" s="51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1"/>
      <c r="BH867" s="51"/>
      <c r="BI867" s="51"/>
      <c r="BJ867" s="51"/>
      <c r="BK867" s="51"/>
      <c r="BL867" s="51"/>
      <c r="BM867" s="51"/>
      <c r="BN867" s="51"/>
      <c r="BO867" s="51"/>
      <c r="BP867" s="51"/>
      <c r="BQ867" s="51"/>
      <c r="BR867" s="51"/>
      <c r="BS867" s="51"/>
      <c r="BT867" s="51"/>
      <c r="BU867" s="51"/>
      <c r="BV867" s="51"/>
      <c r="BW867" s="51"/>
      <c r="BX867" s="51"/>
      <c r="BY867" s="51"/>
      <c r="BZ867" s="51"/>
      <c r="CA867" s="51"/>
      <c r="CB867" s="51"/>
      <c r="CC867" s="51"/>
      <c r="CD867" s="51"/>
      <c r="CE867" s="51"/>
      <c r="CF867" s="51"/>
      <c r="CG867" s="51"/>
      <c r="CH867" s="51"/>
      <c r="CI867" s="51"/>
      <c r="CJ867" s="51"/>
      <c r="CK867" s="51"/>
      <c r="CL867" s="51"/>
      <c r="CM867" s="51"/>
      <c r="CN867" s="51"/>
      <c r="CO867" s="51"/>
      <c r="CP867" s="51"/>
      <c r="CQ867" s="51"/>
      <c r="CR867" s="51"/>
      <c r="CS867" s="51"/>
      <c r="CT867" s="51"/>
      <c r="CU867" s="51"/>
      <c r="CV867" s="51"/>
      <c r="CW867" s="51"/>
      <c r="CX867" s="51"/>
      <c r="CY867" s="51"/>
      <c r="CZ867" s="51"/>
      <c r="DA867" s="51"/>
      <c r="DB867" s="51"/>
      <c r="DC867" s="51"/>
      <c r="DD867" s="51"/>
      <c r="DE867" s="51"/>
      <c r="DF867" s="51"/>
      <c r="DG867" s="51"/>
    </row>
    <row r="868">
      <c r="A868" s="51"/>
      <c r="B868" s="51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1"/>
      <c r="BH868" s="51"/>
      <c r="BI868" s="51"/>
      <c r="BJ868" s="51"/>
      <c r="BK868" s="51"/>
      <c r="BL868" s="51"/>
      <c r="BM868" s="51"/>
      <c r="BN868" s="51"/>
      <c r="BO868" s="51"/>
      <c r="BP868" s="51"/>
      <c r="BQ868" s="51"/>
      <c r="BR868" s="51"/>
      <c r="BS868" s="51"/>
      <c r="BT868" s="51"/>
      <c r="BU868" s="51"/>
      <c r="BV868" s="51"/>
      <c r="BW868" s="51"/>
      <c r="BX868" s="51"/>
      <c r="BY868" s="51"/>
      <c r="BZ868" s="51"/>
      <c r="CA868" s="51"/>
      <c r="CB868" s="51"/>
      <c r="CC868" s="51"/>
      <c r="CD868" s="51"/>
      <c r="CE868" s="51"/>
      <c r="CF868" s="51"/>
      <c r="CG868" s="51"/>
      <c r="CH868" s="51"/>
      <c r="CI868" s="51"/>
      <c r="CJ868" s="51"/>
      <c r="CK868" s="51"/>
      <c r="CL868" s="51"/>
      <c r="CM868" s="51"/>
      <c r="CN868" s="51"/>
      <c r="CO868" s="51"/>
      <c r="CP868" s="51"/>
      <c r="CQ868" s="51"/>
      <c r="CR868" s="51"/>
      <c r="CS868" s="51"/>
      <c r="CT868" s="51"/>
      <c r="CU868" s="51"/>
      <c r="CV868" s="51"/>
      <c r="CW868" s="51"/>
      <c r="CX868" s="51"/>
      <c r="CY868" s="51"/>
      <c r="CZ868" s="51"/>
      <c r="DA868" s="51"/>
      <c r="DB868" s="51"/>
      <c r="DC868" s="51"/>
      <c r="DD868" s="51"/>
      <c r="DE868" s="51"/>
      <c r="DF868" s="51"/>
      <c r="DG868" s="51"/>
    </row>
    <row r="869">
      <c r="A869" s="51"/>
      <c r="B869" s="51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1"/>
      <c r="BH869" s="51"/>
      <c r="BI869" s="51"/>
      <c r="BJ869" s="51"/>
      <c r="BK869" s="51"/>
      <c r="BL869" s="51"/>
      <c r="BM869" s="51"/>
      <c r="BN869" s="51"/>
      <c r="BO869" s="51"/>
      <c r="BP869" s="51"/>
      <c r="BQ869" s="51"/>
      <c r="BR869" s="51"/>
      <c r="BS869" s="51"/>
      <c r="BT869" s="51"/>
      <c r="BU869" s="51"/>
      <c r="BV869" s="51"/>
      <c r="BW869" s="51"/>
      <c r="BX869" s="51"/>
      <c r="BY869" s="51"/>
      <c r="BZ869" s="51"/>
      <c r="CA869" s="51"/>
      <c r="CB869" s="51"/>
      <c r="CC869" s="51"/>
      <c r="CD869" s="51"/>
      <c r="CE869" s="51"/>
      <c r="CF869" s="51"/>
      <c r="CG869" s="51"/>
      <c r="CH869" s="51"/>
      <c r="CI869" s="51"/>
      <c r="CJ869" s="51"/>
      <c r="CK869" s="51"/>
      <c r="CL869" s="51"/>
      <c r="CM869" s="51"/>
      <c r="CN869" s="51"/>
      <c r="CO869" s="51"/>
      <c r="CP869" s="51"/>
      <c r="CQ869" s="51"/>
      <c r="CR869" s="51"/>
      <c r="CS869" s="51"/>
      <c r="CT869" s="51"/>
      <c r="CU869" s="51"/>
      <c r="CV869" s="51"/>
      <c r="CW869" s="51"/>
      <c r="CX869" s="51"/>
      <c r="CY869" s="51"/>
      <c r="CZ869" s="51"/>
      <c r="DA869" s="51"/>
      <c r="DB869" s="51"/>
      <c r="DC869" s="51"/>
      <c r="DD869" s="51"/>
      <c r="DE869" s="51"/>
      <c r="DF869" s="51"/>
      <c r="DG869" s="51"/>
    </row>
    <row r="870">
      <c r="A870" s="51"/>
      <c r="B870" s="51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51"/>
      <c r="BH870" s="51"/>
      <c r="BI870" s="51"/>
      <c r="BJ870" s="51"/>
      <c r="BK870" s="51"/>
      <c r="BL870" s="51"/>
      <c r="BM870" s="51"/>
      <c r="BN870" s="51"/>
      <c r="BO870" s="51"/>
      <c r="BP870" s="51"/>
      <c r="BQ870" s="51"/>
      <c r="BR870" s="51"/>
      <c r="BS870" s="51"/>
      <c r="BT870" s="51"/>
      <c r="BU870" s="51"/>
      <c r="BV870" s="51"/>
      <c r="BW870" s="51"/>
      <c r="BX870" s="51"/>
      <c r="BY870" s="51"/>
      <c r="BZ870" s="51"/>
      <c r="CA870" s="51"/>
      <c r="CB870" s="51"/>
      <c r="CC870" s="51"/>
      <c r="CD870" s="51"/>
      <c r="CE870" s="51"/>
      <c r="CF870" s="51"/>
      <c r="CG870" s="51"/>
      <c r="CH870" s="51"/>
      <c r="CI870" s="51"/>
      <c r="CJ870" s="51"/>
      <c r="CK870" s="51"/>
      <c r="CL870" s="51"/>
      <c r="CM870" s="51"/>
      <c r="CN870" s="51"/>
      <c r="CO870" s="51"/>
      <c r="CP870" s="51"/>
      <c r="CQ870" s="51"/>
      <c r="CR870" s="51"/>
      <c r="CS870" s="51"/>
      <c r="CT870" s="51"/>
      <c r="CU870" s="51"/>
      <c r="CV870" s="51"/>
      <c r="CW870" s="51"/>
      <c r="CX870" s="51"/>
      <c r="CY870" s="51"/>
      <c r="CZ870" s="51"/>
      <c r="DA870" s="51"/>
      <c r="DB870" s="51"/>
      <c r="DC870" s="51"/>
      <c r="DD870" s="51"/>
      <c r="DE870" s="51"/>
      <c r="DF870" s="51"/>
      <c r="DG870" s="51"/>
    </row>
    <row r="871">
      <c r="A871" s="51"/>
      <c r="B871" s="51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51"/>
      <c r="BH871" s="51"/>
      <c r="BI871" s="51"/>
      <c r="BJ871" s="51"/>
      <c r="BK871" s="51"/>
      <c r="BL871" s="51"/>
      <c r="BM871" s="51"/>
      <c r="BN871" s="51"/>
      <c r="BO871" s="51"/>
      <c r="BP871" s="51"/>
      <c r="BQ871" s="51"/>
      <c r="BR871" s="51"/>
      <c r="BS871" s="51"/>
      <c r="BT871" s="51"/>
      <c r="BU871" s="51"/>
      <c r="BV871" s="51"/>
      <c r="BW871" s="51"/>
      <c r="BX871" s="51"/>
      <c r="BY871" s="51"/>
      <c r="BZ871" s="51"/>
      <c r="CA871" s="51"/>
      <c r="CB871" s="51"/>
      <c r="CC871" s="51"/>
      <c r="CD871" s="51"/>
      <c r="CE871" s="51"/>
      <c r="CF871" s="51"/>
      <c r="CG871" s="51"/>
      <c r="CH871" s="51"/>
      <c r="CI871" s="51"/>
      <c r="CJ871" s="51"/>
      <c r="CK871" s="51"/>
      <c r="CL871" s="51"/>
      <c r="CM871" s="51"/>
      <c r="CN871" s="51"/>
      <c r="CO871" s="51"/>
      <c r="CP871" s="51"/>
      <c r="CQ871" s="51"/>
      <c r="CR871" s="51"/>
      <c r="CS871" s="51"/>
      <c r="CT871" s="51"/>
      <c r="CU871" s="51"/>
      <c r="CV871" s="51"/>
      <c r="CW871" s="51"/>
      <c r="CX871" s="51"/>
      <c r="CY871" s="51"/>
      <c r="CZ871" s="51"/>
      <c r="DA871" s="51"/>
      <c r="DB871" s="51"/>
      <c r="DC871" s="51"/>
      <c r="DD871" s="51"/>
      <c r="DE871" s="51"/>
      <c r="DF871" s="51"/>
      <c r="DG871" s="51"/>
    </row>
    <row r="872">
      <c r="A872" s="51"/>
      <c r="B872" s="51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51"/>
      <c r="BH872" s="51"/>
      <c r="BI872" s="51"/>
      <c r="BJ872" s="51"/>
      <c r="BK872" s="51"/>
      <c r="BL872" s="51"/>
      <c r="BM872" s="51"/>
      <c r="BN872" s="51"/>
      <c r="BO872" s="51"/>
      <c r="BP872" s="51"/>
      <c r="BQ872" s="51"/>
      <c r="BR872" s="51"/>
      <c r="BS872" s="51"/>
      <c r="BT872" s="51"/>
      <c r="BU872" s="51"/>
      <c r="BV872" s="51"/>
      <c r="BW872" s="51"/>
      <c r="BX872" s="51"/>
      <c r="BY872" s="51"/>
      <c r="BZ872" s="51"/>
      <c r="CA872" s="51"/>
      <c r="CB872" s="51"/>
      <c r="CC872" s="51"/>
      <c r="CD872" s="51"/>
      <c r="CE872" s="51"/>
      <c r="CF872" s="51"/>
      <c r="CG872" s="51"/>
      <c r="CH872" s="51"/>
      <c r="CI872" s="51"/>
      <c r="CJ872" s="51"/>
      <c r="CK872" s="51"/>
      <c r="CL872" s="51"/>
      <c r="CM872" s="51"/>
      <c r="CN872" s="51"/>
      <c r="CO872" s="51"/>
      <c r="CP872" s="51"/>
      <c r="CQ872" s="51"/>
      <c r="CR872" s="51"/>
      <c r="CS872" s="51"/>
      <c r="CT872" s="51"/>
      <c r="CU872" s="51"/>
      <c r="CV872" s="51"/>
      <c r="CW872" s="51"/>
      <c r="CX872" s="51"/>
      <c r="CY872" s="51"/>
      <c r="CZ872" s="51"/>
      <c r="DA872" s="51"/>
      <c r="DB872" s="51"/>
      <c r="DC872" s="51"/>
      <c r="DD872" s="51"/>
      <c r="DE872" s="51"/>
      <c r="DF872" s="51"/>
      <c r="DG872" s="51"/>
    </row>
    <row r="873">
      <c r="A873" s="51"/>
      <c r="B873" s="51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51"/>
      <c r="BH873" s="51"/>
      <c r="BI873" s="51"/>
      <c r="BJ873" s="51"/>
      <c r="BK873" s="51"/>
      <c r="BL873" s="51"/>
      <c r="BM873" s="51"/>
      <c r="BN873" s="51"/>
      <c r="BO873" s="51"/>
      <c r="BP873" s="51"/>
      <c r="BQ873" s="51"/>
      <c r="BR873" s="51"/>
      <c r="BS873" s="51"/>
      <c r="BT873" s="51"/>
      <c r="BU873" s="51"/>
      <c r="BV873" s="51"/>
      <c r="BW873" s="51"/>
      <c r="BX873" s="51"/>
      <c r="BY873" s="51"/>
      <c r="BZ873" s="51"/>
      <c r="CA873" s="51"/>
      <c r="CB873" s="51"/>
      <c r="CC873" s="51"/>
      <c r="CD873" s="51"/>
      <c r="CE873" s="51"/>
      <c r="CF873" s="51"/>
      <c r="CG873" s="51"/>
      <c r="CH873" s="51"/>
      <c r="CI873" s="51"/>
      <c r="CJ873" s="51"/>
      <c r="CK873" s="51"/>
      <c r="CL873" s="51"/>
      <c r="CM873" s="51"/>
      <c r="CN873" s="51"/>
      <c r="CO873" s="51"/>
      <c r="CP873" s="51"/>
      <c r="CQ873" s="51"/>
      <c r="CR873" s="51"/>
      <c r="CS873" s="51"/>
      <c r="CT873" s="51"/>
      <c r="CU873" s="51"/>
      <c r="CV873" s="51"/>
      <c r="CW873" s="51"/>
      <c r="CX873" s="51"/>
      <c r="CY873" s="51"/>
      <c r="CZ873" s="51"/>
      <c r="DA873" s="51"/>
      <c r="DB873" s="51"/>
      <c r="DC873" s="51"/>
      <c r="DD873" s="51"/>
      <c r="DE873" s="51"/>
      <c r="DF873" s="51"/>
      <c r="DG873" s="51"/>
    </row>
    <row r="874">
      <c r="A874" s="51"/>
      <c r="B874" s="51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51"/>
      <c r="BH874" s="51"/>
      <c r="BI874" s="51"/>
      <c r="BJ874" s="51"/>
      <c r="BK874" s="51"/>
      <c r="BL874" s="51"/>
      <c r="BM874" s="51"/>
      <c r="BN874" s="51"/>
      <c r="BO874" s="51"/>
      <c r="BP874" s="51"/>
      <c r="BQ874" s="51"/>
      <c r="BR874" s="51"/>
      <c r="BS874" s="51"/>
      <c r="BT874" s="51"/>
      <c r="BU874" s="51"/>
      <c r="BV874" s="51"/>
      <c r="BW874" s="51"/>
      <c r="BX874" s="51"/>
      <c r="BY874" s="51"/>
      <c r="BZ874" s="51"/>
      <c r="CA874" s="51"/>
      <c r="CB874" s="51"/>
      <c r="CC874" s="51"/>
      <c r="CD874" s="51"/>
      <c r="CE874" s="51"/>
      <c r="CF874" s="51"/>
      <c r="CG874" s="51"/>
      <c r="CH874" s="51"/>
      <c r="CI874" s="51"/>
      <c r="CJ874" s="51"/>
      <c r="CK874" s="51"/>
      <c r="CL874" s="51"/>
      <c r="CM874" s="51"/>
      <c r="CN874" s="51"/>
      <c r="CO874" s="51"/>
      <c r="CP874" s="51"/>
      <c r="CQ874" s="51"/>
      <c r="CR874" s="51"/>
      <c r="CS874" s="51"/>
      <c r="CT874" s="51"/>
      <c r="CU874" s="51"/>
      <c r="CV874" s="51"/>
      <c r="CW874" s="51"/>
      <c r="CX874" s="51"/>
      <c r="CY874" s="51"/>
      <c r="CZ874" s="51"/>
      <c r="DA874" s="51"/>
      <c r="DB874" s="51"/>
      <c r="DC874" s="51"/>
      <c r="DD874" s="51"/>
      <c r="DE874" s="51"/>
      <c r="DF874" s="51"/>
      <c r="DG874" s="51"/>
    </row>
    <row r="875">
      <c r="A875" s="51"/>
      <c r="B875" s="51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51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51"/>
      <c r="BH875" s="51"/>
      <c r="BI875" s="51"/>
      <c r="BJ875" s="51"/>
      <c r="BK875" s="51"/>
      <c r="BL875" s="51"/>
      <c r="BM875" s="51"/>
      <c r="BN875" s="51"/>
      <c r="BO875" s="51"/>
      <c r="BP875" s="51"/>
      <c r="BQ875" s="51"/>
      <c r="BR875" s="51"/>
      <c r="BS875" s="51"/>
      <c r="BT875" s="51"/>
      <c r="BU875" s="51"/>
      <c r="BV875" s="51"/>
      <c r="BW875" s="51"/>
      <c r="BX875" s="51"/>
      <c r="BY875" s="51"/>
      <c r="BZ875" s="51"/>
      <c r="CA875" s="51"/>
      <c r="CB875" s="51"/>
      <c r="CC875" s="51"/>
      <c r="CD875" s="51"/>
      <c r="CE875" s="51"/>
      <c r="CF875" s="51"/>
      <c r="CG875" s="51"/>
      <c r="CH875" s="51"/>
      <c r="CI875" s="51"/>
      <c r="CJ875" s="51"/>
      <c r="CK875" s="51"/>
      <c r="CL875" s="51"/>
      <c r="CM875" s="51"/>
      <c r="CN875" s="51"/>
      <c r="CO875" s="51"/>
      <c r="CP875" s="51"/>
      <c r="CQ875" s="51"/>
      <c r="CR875" s="51"/>
      <c r="CS875" s="51"/>
      <c r="CT875" s="51"/>
      <c r="CU875" s="51"/>
      <c r="CV875" s="51"/>
      <c r="CW875" s="51"/>
      <c r="CX875" s="51"/>
      <c r="CY875" s="51"/>
      <c r="CZ875" s="51"/>
      <c r="DA875" s="51"/>
      <c r="DB875" s="51"/>
      <c r="DC875" s="51"/>
      <c r="DD875" s="51"/>
      <c r="DE875" s="51"/>
      <c r="DF875" s="51"/>
      <c r="DG875" s="51"/>
    </row>
    <row r="876">
      <c r="A876" s="51"/>
      <c r="B876" s="51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51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51"/>
      <c r="BH876" s="51"/>
      <c r="BI876" s="51"/>
      <c r="BJ876" s="51"/>
      <c r="BK876" s="51"/>
      <c r="BL876" s="51"/>
      <c r="BM876" s="51"/>
      <c r="BN876" s="51"/>
      <c r="BO876" s="51"/>
      <c r="BP876" s="51"/>
      <c r="BQ876" s="51"/>
      <c r="BR876" s="51"/>
      <c r="BS876" s="51"/>
      <c r="BT876" s="51"/>
      <c r="BU876" s="51"/>
      <c r="BV876" s="51"/>
      <c r="BW876" s="51"/>
      <c r="BX876" s="51"/>
      <c r="BY876" s="51"/>
      <c r="BZ876" s="51"/>
      <c r="CA876" s="51"/>
      <c r="CB876" s="51"/>
      <c r="CC876" s="51"/>
      <c r="CD876" s="51"/>
      <c r="CE876" s="51"/>
      <c r="CF876" s="51"/>
      <c r="CG876" s="51"/>
      <c r="CH876" s="51"/>
      <c r="CI876" s="51"/>
      <c r="CJ876" s="51"/>
      <c r="CK876" s="51"/>
      <c r="CL876" s="51"/>
      <c r="CM876" s="51"/>
      <c r="CN876" s="51"/>
      <c r="CO876" s="51"/>
      <c r="CP876" s="51"/>
      <c r="CQ876" s="51"/>
      <c r="CR876" s="51"/>
      <c r="CS876" s="51"/>
      <c r="CT876" s="51"/>
      <c r="CU876" s="51"/>
      <c r="CV876" s="51"/>
      <c r="CW876" s="51"/>
      <c r="CX876" s="51"/>
      <c r="CY876" s="51"/>
      <c r="CZ876" s="51"/>
      <c r="DA876" s="51"/>
      <c r="DB876" s="51"/>
      <c r="DC876" s="51"/>
      <c r="DD876" s="51"/>
      <c r="DE876" s="51"/>
      <c r="DF876" s="51"/>
      <c r="DG876" s="51"/>
    </row>
    <row r="877">
      <c r="A877" s="51"/>
      <c r="B877" s="51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51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51"/>
      <c r="BH877" s="51"/>
      <c r="BI877" s="51"/>
      <c r="BJ877" s="51"/>
      <c r="BK877" s="51"/>
      <c r="BL877" s="51"/>
      <c r="BM877" s="51"/>
      <c r="BN877" s="51"/>
      <c r="BO877" s="51"/>
      <c r="BP877" s="51"/>
      <c r="BQ877" s="51"/>
      <c r="BR877" s="51"/>
      <c r="BS877" s="51"/>
      <c r="BT877" s="51"/>
      <c r="BU877" s="51"/>
      <c r="BV877" s="51"/>
      <c r="BW877" s="51"/>
      <c r="BX877" s="51"/>
      <c r="BY877" s="51"/>
      <c r="BZ877" s="51"/>
      <c r="CA877" s="51"/>
      <c r="CB877" s="51"/>
      <c r="CC877" s="51"/>
      <c r="CD877" s="51"/>
      <c r="CE877" s="51"/>
      <c r="CF877" s="51"/>
      <c r="CG877" s="51"/>
      <c r="CH877" s="51"/>
      <c r="CI877" s="51"/>
      <c r="CJ877" s="51"/>
      <c r="CK877" s="51"/>
      <c r="CL877" s="51"/>
      <c r="CM877" s="51"/>
      <c r="CN877" s="51"/>
      <c r="CO877" s="51"/>
      <c r="CP877" s="51"/>
      <c r="CQ877" s="51"/>
      <c r="CR877" s="51"/>
      <c r="CS877" s="51"/>
      <c r="CT877" s="51"/>
      <c r="CU877" s="51"/>
      <c r="CV877" s="51"/>
      <c r="CW877" s="51"/>
      <c r="CX877" s="51"/>
      <c r="CY877" s="51"/>
      <c r="CZ877" s="51"/>
      <c r="DA877" s="51"/>
      <c r="DB877" s="51"/>
      <c r="DC877" s="51"/>
      <c r="DD877" s="51"/>
      <c r="DE877" s="51"/>
      <c r="DF877" s="51"/>
      <c r="DG877" s="51"/>
    </row>
    <row r="878">
      <c r="A878" s="51"/>
      <c r="B878" s="51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51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51"/>
      <c r="BH878" s="51"/>
      <c r="BI878" s="51"/>
      <c r="BJ878" s="51"/>
      <c r="BK878" s="51"/>
      <c r="BL878" s="51"/>
      <c r="BM878" s="51"/>
      <c r="BN878" s="51"/>
      <c r="BO878" s="51"/>
      <c r="BP878" s="51"/>
      <c r="BQ878" s="51"/>
      <c r="BR878" s="51"/>
      <c r="BS878" s="51"/>
      <c r="BT878" s="51"/>
      <c r="BU878" s="51"/>
      <c r="BV878" s="51"/>
      <c r="BW878" s="51"/>
      <c r="BX878" s="51"/>
      <c r="BY878" s="51"/>
      <c r="BZ878" s="51"/>
      <c r="CA878" s="51"/>
      <c r="CB878" s="51"/>
      <c r="CC878" s="51"/>
      <c r="CD878" s="51"/>
      <c r="CE878" s="51"/>
      <c r="CF878" s="51"/>
      <c r="CG878" s="51"/>
      <c r="CH878" s="51"/>
      <c r="CI878" s="51"/>
      <c r="CJ878" s="51"/>
      <c r="CK878" s="51"/>
      <c r="CL878" s="51"/>
      <c r="CM878" s="51"/>
      <c r="CN878" s="51"/>
      <c r="CO878" s="51"/>
      <c r="CP878" s="51"/>
      <c r="CQ878" s="51"/>
      <c r="CR878" s="51"/>
      <c r="CS878" s="51"/>
      <c r="CT878" s="51"/>
      <c r="CU878" s="51"/>
      <c r="CV878" s="51"/>
      <c r="CW878" s="51"/>
      <c r="CX878" s="51"/>
      <c r="CY878" s="51"/>
      <c r="CZ878" s="51"/>
      <c r="DA878" s="51"/>
      <c r="DB878" s="51"/>
      <c r="DC878" s="51"/>
      <c r="DD878" s="51"/>
      <c r="DE878" s="51"/>
      <c r="DF878" s="51"/>
      <c r="DG878" s="51"/>
    </row>
    <row r="879">
      <c r="A879" s="51"/>
      <c r="B879" s="51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51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51"/>
      <c r="BH879" s="51"/>
      <c r="BI879" s="51"/>
      <c r="BJ879" s="51"/>
      <c r="BK879" s="51"/>
      <c r="BL879" s="51"/>
      <c r="BM879" s="51"/>
      <c r="BN879" s="51"/>
      <c r="BO879" s="51"/>
      <c r="BP879" s="51"/>
      <c r="BQ879" s="51"/>
      <c r="BR879" s="51"/>
      <c r="BS879" s="51"/>
      <c r="BT879" s="51"/>
      <c r="BU879" s="51"/>
      <c r="BV879" s="51"/>
      <c r="BW879" s="51"/>
      <c r="BX879" s="51"/>
      <c r="BY879" s="51"/>
      <c r="BZ879" s="51"/>
      <c r="CA879" s="51"/>
      <c r="CB879" s="51"/>
      <c r="CC879" s="51"/>
      <c r="CD879" s="51"/>
      <c r="CE879" s="51"/>
      <c r="CF879" s="51"/>
      <c r="CG879" s="51"/>
      <c r="CH879" s="51"/>
      <c r="CI879" s="51"/>
      <c r="CJ879" s="51"/>
      <c r="CK879" s="51"/>
      <c r="CL879" s="51"/>
      <c r="CM879" s="51"/>
      <c r="CN879" s="51"/>
      <c r="CO879" s="51"/>
      <c r="CP879" s="51"/>
      <c r="CQ879" s="51"/>
      <c r="CR879" s="51"/>
      <c r="CS879" s="51"/>
      <c r="CT879" s="51"/>
      <c r="CU879" s="51"/>
      <c r="CV879" s="51"/>
      <c r="CW879" s="51"/>
      <c r="CX879" s="51"/>
      <c r="CY879" s="51"/>
      <c r="CZ879" s="51"/>
      <c r="DA879" s="51"/>
      <c r="DB879" s="51"/>
      <c r="DC879" s="51"/>
      <c r="DD879" s="51"/>
      <c r="DE879" s="51"/>
      <c r="DF879" s="51"/>
      <c r="DG879" s="51"/>
    </row>
    <row r="880">
      <c r="A880" s="51"/>
      <c r="B880" s="51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51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51"/>
      <c r="BH880" s="51"/>
      <c r="BI880" s="51"/>
      <c r="BJ880" s="51"/>
      <c r="BK880" s="51"/>
      <c r="BL880" s="51"/>
      <c r="BM880" s="51"/>
      <c r="BN880" s="51"/>
      <c r="BO880" s="51"/>
      <c r="BP880" s="51"/>
      <c r="BQ880" s="51"/>
      <c r="BR880" s="51"/>
      <c r="BS880" s="51"/>
      <c r="BT880" s="51"/>
      <c r="BU880" s="51"/>
      <c r="BV880" s="51"/>
      <c r="BW880" s="51"/>
      <c r="BX880" s="51"/>
      <c r="BY880" s="51"/>
      <c r="BZ880" s="51"/>
      <c r="CA880" s="51"/>
      <c r="CB880" s="51"/>
      <c r="CC880" s="51"/>
      <c r="CD880" s="51"/>
      <c r="CE880" s="51"/>
      <c r="CF880" s="51"/>
      <c r="CG880" s="51"/>
      <c r="CH880" s="51"/>
      <c r="CI880" s="51"/>
      <c r="CJ880" s="51"/>
      <c r="CK880" s="51"/>
      <c r="CL880" s="51"/>
      <c r="CM880" s="51"/>
      <c r="CN880" s="51"/>
      <c r="CO880" s="51"/>
      <c r="CP880" s="51"/>
      <c r="CQ880" s="51"/>
      <c r="CR880" s="51"/>
      <c r="CS880" s="51"/>
      <c r="CT880" s="51"/>
      <c r="CU880" s="51"/>
      <c r="CV880" s="51"/>
      <c r="CW880" s="51"/>
      <c r="CX880" s="51"/>
      <c r="CY880" s="51"/>
      <c r="CZ880" s="51"/>
      <c r="DA880" s="51"/>
      <c r="DB880" s="51"/>
      <c r="DC880" s="51"/>
      <c r="DD880" s="51"/>
      <c r="DE880" s="51"/>
      <c r="DF880" s="51"/>
      <c r="DG880" s="51"/>
    </row>
    <row r="881">
      <c r="A881" s="51"/>
      <c r="B881" s="51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51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51"/>
      <c r="BH881" s="51"/>
      <c r="BI881" s="51"/>
      <c r="BJ881" s="51"/>
      <c r="BK881" s="51"/>
      <c r="BL881" s="51"/>
      <c r="BM881" s="51"/>
      <c r="BN881" s="51"/>
      <c r="BO881" s="51"/>
      <c r="BP881" s="51"/>
      <c r="BQ881" s="51"/>
      <c r="BR881" s="51"/>
      <c r="BS881" s="51"/>
      <c r="BT881" s="51"/>
      <c r="BU881" s="51"/>
      <c r="BV881" s="51"/>
      <c r="BW881" s="51"/>
      <c r="BX881" s="51"/>
      <c r="BY881" s="51"/>
      <c r="BZ881" s="51"/>
      <c r="CA881" s="51"/>
      <c r="CB881" s="51"/>
      <c r="CC881" s="51"/>
      <c r="CD881" s="51"/>
      <c r="CE881" s="51"/>
      <c r="CF881" s="51"/>
      <c r="CG881" s="51"/>
      <c r="CH881" s="51"/>
      <c r="CI881" s="51"/>
      <c r="CJ881" s="51"/>
      <c r="CK881" s="51"/>
      <c r="CL881" s="51"/>
      <c r="CM881" s="51"/>
      <c r="CN881" s="51"/>
      <c r="CO881" s="51"/>
      <c r="CP881" s="51"/>
      <c r="CQ881" s="51"/>
      <c r="CR881" s="51"/>
      <c r="CS881" s="51"/>
      <c r="CT881" s="51"/>
      <c r="CU881" s="51"/>
      <c r="CV881" s="51"/>
      <c r="CW881" s="51"/>
      <c r="CX881" s="51"/>
      <c r="CY881" s="51"/>
      <c r="CZ881" s="51"/>
      <c r="DA881" s="51"/>
      <c r="DB881" s="51"/>
      <c r="DC881" s="51"/>
      <c r="DD881" s="51"/>
      <c r="DE881" s="51"/>
      <c r="DF881" s="51"/>
      <c r="DG881" s="51"/>
    </row>
    <row r="882">
      <c r="A882" s="51"/>
      <c r="B882" s="51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51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51"/>
      <c r="BH882" s="51"/>
      <c r="BI882" s="51"/>
      <c r="BJ882" s="51"/>
      <c r="BK882" s="51"/>
      <c r="BL882" s="51"/>
      <c r="BM882" s="51"/>
      <c r="BN882" s="51"/>
      <c r="BO882" s="51"/>
      <c r="BP882" s="51"/>
      <c r="BQ882" s="51"/>
      <c r="BR882" s="51"/>
      <c r="BS882" s="51"/>
      <c r="BT882" s="51"/>
      <c r="BU882" s="51"/>
      <c r="BV882" s="51"/>
      <c r="BW882" s="51"/>
      <c r="BX882" s="51"/>
      <c r="BY882" s="51"/>
      <c r="BZ882" s="51"/>
      <c r="CA882" s="51"/>
      <c r="CB882" s="51"/>
      <c r="CC882" s="51"/>
      <c r="CD882" s="51"/>
      <c r="CE882" s="51"/>
      <c r="CF882" s="51"/>
      <c r="CG882" s="51"/>
      <c r="CH882" s="51"/>
      <c r="CI882" s="51"/>
      <c r="CJ882" s="51"/>
      <c r="CK882" s="51"/>
      <c r="CL882" s="51"/>
      <c r="CM882" s="51"/>
      <c r="CN882" s="51"/>
      <c r="CO882" s="51"/>
      <c r="CP882" s="51"/>
      <c r="CQ882" s="51"/>
      <c r="CR882" s="51"/>
      <c r="CS882" s="51"/>
      <c r="CT882" s="51"/>
      <c r="CU882" s="51"/>
      <c r="CV882" s="51"/>
      <c r="CW882" s="51"/>
      <c r="CX882" s="51"/>
      <c r="CY882" s="51"/>
      <c r="CZ882" s="51"/>
      <c r="DA882" s="51"/>
      <c r="DB882" s="51"/>
      <c r="DC882" s="51"/>
      <c r="DD882" s="51"/>
      <c r="DE882" s="51"/>
      <c r="DF882" s="51"/>
      <c r="DG882" s="51"/>
    </row>
    <row r="883">
      <c r="A883" s="51"/>
      <c r="B883" s="51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51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51"/>
      <c r="BH883" s="51"/>
      <c r="BI883" s="51"/>
      <c r="BJ883" s="51"/>
      <c r="BK883" s="51"/>
      <c r="BL883" s="51"/>
      <c r="BM883" s="51"/>
      <c r="BN883" s="51"/>
      <c r="BO883" s="51"/>
      <c r="BP883" s="51"/>
      <c r="BQ883" s="51"/>
      <c r="BR883" s="51"/>
      <c r="BS883" s="51"/>
      <c r="BT883" s="51"/>
      <c r="BU883" s="51"/>
      <c r="BV883" s="51"/>
      <c r="BW883" s="51"/>
      <c r="BX883" s="51"/>
      <c r="BY883" s="51"/>
      <c r="BZ883" s="51"/>
      <c r="CA883" s="51"/>
      <c r="CB883" s="51"/>
      <c r="CC883" s="51"/>
      <c r="CD883" s="51"/>
      <c r="CE883" s="51"/>
      <c r="CF883" s="51"/>
      <c r="CG883" s="51"/>
      <c r="CH883" s="51"/>
      <c r="CI883" s="51"/>
      <c r="CJ883" s="51"/>
      <c r="CK883" s="51"/>
      <c r="CL883" s="51"/>
      <c r="CM883" s="51"/>
      <c r="CN883" s="51"/>
      <c r="CO883" s="51"/>
      <c r="CP883" s="51"/>
      <c r="CQ883" s="51"/>
      <c r="CR883" s="51"/>
      <c r="CS883" s="51"/>
      <c r="CT883" s="51"/>
      <c r="CU883" s="51"/>
      <c r="CV883" s="51"/>
      <c r="CW883" s="51"/>
      <c r="CX883" s="51"/>
      <c r="CY883" s="51"/>
      <c r="CZ883" s="51"/>
      <c r="DA883" s="51"/>
      <c r="DB883" s="51"/>
      <c r="DC883" s="51"/>
      <c r="DD883" s="51"/>
      <c r="DE883" s="51"/>
      <c r="DF883" s="51"/>
      <c r="DG883" s="51"/>
    </row>
    <row r="884">
      <c r="A884" s="51"/>
      <c r="B884" s="51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51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51"/>
      <c r="BH884" s="51"/>
      <c r="BI884" s="51"/>
      <c r="BJ884" s="51"/>
      <c r="BK884" s="51"/>
      <c r="BL884" s="51"/>
      <c r="BM884" s="51"/>
      <c r="BN884" s="51"/>
      <c r="BO884" s="51"/>
      <c r="BP884" s="51"/>
      <c r="BQ884" s="51"/>
      <c r="BR884" s="51"/>
      <c r="BS884" s="51"/>
      <c r="BT884" s="51"/>
      <c r="BU884" s="51"/>
      <c r="BV884" s="51"/>
      <c r="BW884" s="51"/>
      <c r="BX884" s="51"/>
      <c r="BY884" s="51"/>
      <c r="BZ884" s="51"/>
      <c r="CA884" s="51"/>
      <c r="CB884" s="51"/>
      <c r="CC884" s="51"/>
      <c r="CD884" s="51"/>
      <c r="CE884" s="51"/>
      <c r="CF884" s="51"/>
      <c r="CG884" s="51"/>
      <c r="CH884" s="51"/>
      <c r="CI884" s="51"/>
      <c r="CJ884" s="51"/>
      <c r="CK884" s="51"/>
      <c r="CL884" s="51"/>
      <c r="CM884" s="51"/>
      <c r="CN884" s="51"/>
      <c r="CO884" s="51"/>
      <c r="CP884" s="51"/>
      <c r="CQ884" s="51"/>
      <c r="CR884" s="51"/>
      <c r="CS884" s="51"/>
      <c r="CT884" s="51"/>
      <c r="CU884" s="51"/>
      <c r="CV884" s="51"/>
      <c r="CW884" s="51"/>
      <c r="CX884" s="51"/>
      <c r="CY884" s="51"/>
      <c r="CZ884" s="51"/>
      <c r="DA884" s="51"/>
      <c r="DB884" s="51"/>
      <c r="DC884" s="51"/>
      <c r="DD884" s="51"/>
      <c r="DE884" s="51"/>
      <c r="DF884" s="51"/>
      <c r="DG884" s="51"/>
    </row>
    <row r="885">
      <c r="A885" s="51"/>
      <c r="B885" s="51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51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51"/>
      <c r="BH885" s="51"/>
      <c r="BI885" s="51"/>
      <c r="BJ885" s="51"/>
      <c r="BK885" s="51"/>
      <c r="BL885" s="51"/>
      <c r="BM885" s="51"/>
      <c r="BN885" s="51"/>
      <c r="BO885" s="51"/>
      <c r="BP885" s="51"/>
      <c r="BQ885" s="51"/>
      <c r="BR885" s="51"/>
      <c r="BS885" s="51"/>
      <c r="BT885" s="51"/>
      <c r="BU885" s="51"/>
      <c r="BV885" s="51"/>
      <c r="BW885" s="51"/>
      <c r="BX885" s="51"/>
      <c r="BY885" s="51"/>
      <c r="BZ885" s="51"/>
      <c r="CA885" s="51"/>
      <c r="CB885" s="51"/>
      <c r="CC885" s="51"/>
      <c r="CD885" s="51"/>
      <c r="CE885" s="51"/>
      <c r="CF885" s="51"/>
      <c r="CG885" s="51"/>
      <c r="CH885" s="51"/>
      <c r="CI885" s="51"/>
      <c r="CJ885" s="51"/>
      <c r="CK885" s="51"/>
      <c r="CL885" s="51"/>
      <c r="CM885" s="51"/>
      <c r="CN885" s="51"/>
      <c r="CO885" s="51"/>
      <c r="CP885" s="51"/>
      <c r="CQ885" s="51"/>
      <c r="CR885" s="51"/>
      <c r="CS885" s="51"/>
      <c r="CT885" s="51"/>
      <c r="CU885" s="51"/>
      <c r="CV885" s="51"/>
      <c r="CW885" s="51"/>
      <c r="CX885" s="51"/>
      <c r="CY885" s="51"/>
      <c r="CZ885" s="51"/>
      <c r="DA885" s="51"/>
      <c r="DB885" s="51"/>
      <c r="DC885" s="51"/>
      <c r="DD885" s="51"/>
      <c r="DE885" s="51"/>
      <c r="DF885" s="51"/>
      <c r="DG885" s="51"/>
    </row>
    <row r="886">
      <c r="A886" s="51"/>
      <c r="B886" s="51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51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51"/>
      <c r="BH886" s="51"/>
      <c r="BI886" s="51"/>
      <c r="BJ886" s="51"/>
      <c r="BK886" s="51"/>
      <c r="BL886" s="51"/>
      <c r="BM886" s="51"/>
      <c r="BN886" s="51"/>
      <c r="BO886" s="51"/>
      <c r="BP886" s="51"/>
      <c r="BQ886" s="51"/>
      <c r="BR886" s="51"/>
      <c r="BS886" s="51"/>
      <c r="BT886" s="51"/>
      <c r="BU886" s="51"/>
      <c r="BV886" s="51"/>
      <c r="BW886" s="51"/>
      <c r="BX886" s="51"/>
      <c r="BY886" s="51"/>
      <c r="BZ886" s="51"/>
      <c r="CA886" s="51"/>
      <c r="CB886" s="51"/>
      <c r="CC886" s="51"/>
      <c r="CD886" s="51"/>
      <c r="CE886" s="51"/>
      <c r="CF886" s="51"/>
      <c r="CG886" s="51"/>
      <c r="CH886" s="51"/>
      <c r="CI886" s="51"/>
      <c r="CJ886" s="51"/>
      <c r="CK886" s="51"/>
      <c r="CL886" s="51"/>
      <c r="CM886" s="51"/>
      <c r="CN886" s="51"/>
      <c r="CO886" s="51"/>
      <c r="CP886" s="51"/>
      <c r="CQ886" s="51"/>
      <c r="CR886" s="51"/>
      <c r="CS886" s="51"/>
      <c r="CT886" s="51"/>
      <c r="CU886" s="51"/>
      <c r="CV886" s="51"/>
      <c r="CW886" s="51"/>
      <c r="CX886" s="51"/>
      <c r="CY886" s="51"/>
      <c r="CZ886" s="51"/>
      <c r="DA886" s="51"/>
      <c r="DB886" s="51"/>
      <c r="DC886" s="51"/>
      <c r="DD886" s="51"/>
      <c r="DE886" s="51"/>
      <c r="DF886" s="51"/>
      <c r="DG886" s="51"/>
    </row>
    <row r="887">
      <c r="A887" s="51"/>
      <c r="B887" s="51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51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51"/>
      <c r="BH887" s="51"/>
      <c r="BI887" s="51"/>
      <c r="BJ887" s="51"/>
      <c r="BK887" s="51"/>
      <c r="BL887" s="51"/>
      <c r="BM887" s="51"/>
      <c r="BN887" s="51"/>
      <c r="BO887" s="51"/>
      <c r="BP887" s="51"/>
      <c r="BQ887" s="51"/>
      <c r="BR887" s="51"/>
      <c r="BS887" s="51"/>
      <c r="BT887" s="51"/>
      <c r="BU887" s="51"/>
      <c r="BV887" s="51"/>
      <c r="BW887" s="51"/>
      <c r="BX887" s="51"/>
      <c r="BY887" s="51"/>
      <c r="BZ887" s="51"/>
      <c r="CA887" s="51"/>
      <c r="CB887" s="51"/>
      <c r="CC887" s="51"/>
      <c r="CD887" s="51"/>
      <c r="CE887" s="51"/>
      <c r="CF887" s="51"/>
      <c r="CG887" s="51"/>
      <c r="CH887" s="51"/>
      <c r="CI887" s="51"/>
      <c r="CJ887" s="51"/>
      <c r="CK887" s="51"/>
      <c r="CL887" s="51"/>
      <c r="CM887" s="51"/>
      <c r="CN887" s="51"/>
      <c r="CO887" s="51"/>
      <c r="CP887" s="51"/>
      <c r="CQ887" s="51"/>
      <c r="CR887" s="51"/>
      <c r="CS887" s="51"/>
      <c r="CT887" s="51"/>
      <c r="CU887" s="51"/>
      <c r="CV887" s="51"/>
      <c r="CW887" s="51"/>
      <c r="CX887" s="51"/>
      <c r="CY887" s="51"/>
      <c r="CZ887" s="51"/>
      <c r="DA887" s="51"/>
      <c r="DB887" s="51"/>
      <c r="DC887" s="51"/>
      <c r="DD887" s="51"/>
      <c r="DE887" s="51"/>
      <c r="DF887" s="51"/>
      <c r="DG887" s="51"/>
    </row>
    <row r="888">
      <c r="A888" s="51"/>
      <c r="B888" s="51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51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51"/>
      <c r="BH888" s="51"/>
      <c r="BI888" s="51"/>
      <c r="BJ888" s="51"/>
      <c r="BK888" s="51"/>
      <c r="BL888" s="51"/>
      <c r="BM888" s="51"/>
      <c r="BN888" s="51"/>
      <c r="BO888" s="51"/>
      <c r="BP888" s="51"/>
      <c r="BQ888" s="51"/>
      <c r="BR888" s="51"/>
      <c r="BS888" s="51"/>
      <c r="BT888" s="51"/>
      <c r="BU888" s="51"/>
      <c r="BV888" s="51"/>
      <c r="BW888" s="51"/>
      <c r="BX888" s="51"/>
      <c r="BY888" s="51"/>
      <c r="BZ888" s="51"/>
      <c r="CA888" s="51"/>
      <c r="CB888" s="51"/>
      <c r="CC888" s="51"/>
      <c r="CD888" s="51"/>
      <c r="CE888" s="51"/>
      <c r="CF888" s="51"/>
      <c r="CG888" s="51"/>
      <c r="CH888" s="51"/>
      <c r="CI888" s="51"/>
      <c r="CJ888" s="51"/>
      <c r="CK888" s="51"/>
      <c r="CL888" s="51"/>
      <c r="CM888" s="51"/>
      <c r="CN888" s="51"/>
      <c r="CO888" s="51"/>
      <c r="CP888" s="51"/>
      <c r="CQ888" s="51"/>
      <c r="CR888" s="51"/>
      <c r="CS888" s="51"/>
      <c r="CT888" s="51"/>
      <c r="CU888" s="51"/>
      <c r="CV888" s="51"/>
      <c r="CW888" s="51"/>
      <c r="CX888" s="51"/>
      <c r="CY888" s="51"/>
      <c r="CZ888" s="51"/>
      <c r="DA888" s="51"/>
      <c r="DB888" s="51"/>
      <c r="DC888" s="51"/>
      <c r="DD888" s="51"/>
      <c r="DE888" s="51"/>
      <c r="DF888" s="51"/>
      <c r="DG888" s="51"/>
    </row>
    <row r="889">
      <c r="A889" s="51"/>
      <c r="B889" s="51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51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51"/>
      <c r="BH889" s="51"/>
      <c r="BI889" s="51"/>
      <c r="BJ889" s="51"/>
      <c r="BK889" s="51"/>
      <c r="BL889" s="51"/>
      <c r="BM889" s="51"/>
      <c r="BN889" s="51"/>
      <c r="BO889" s="51"/>
      <c r="BP889" s="51"/>
      <c r="BQ889" s="51"/>
      <c r="BR889" s="51"/>
      <c r="BS889" s="51"/>
      <c r="BT889" s="51"/>
      <c r="BU889" s="51"/>
      <c r="BV889" s="51"/>
      <c r="BW889" s="51"/>
      <c r="BX889" s="51"/>
      <c r="BY889" s="51"/>
      <c r="BZ889" s="51"/>
      <c r="CA889" s="51"/>
      <c r="CB889" s="51"/>
      <c r="CC889" s="51"/>
      <c r="CD889" s="51"/>
      <c r="CE889" s="51"/>
      <c r="CF889" s="51"/>
      <c r="CG889" s="51"/>
      <c r="CH889" s="51"/>
      <c r="CI889" s="51"/>
      <c r="CJ889" s="51"/>
      <c r="CK889" s="51"/>
      <c r="CL889" s="51"/>
      <c r="CM889" s="51"/>
      <c r="CN889" s="51"/>
      <c r="CO889" s="51"/>
      <c r="CP889" s="51"/>
      <c r="CQ889" s="51"/>
      <c r="CR889" s="51"/>
      <c r="CS889" s="51"/>
      <c r="CT889" s="51"/>
      <c r="CU889" s="51"/>
      <c r="CV889" s="51"/>
      <c r="CW889" s="51"/>
      <c r="CX889" s="51"/>
      <c r="CY889" s="51"/>
      <c r="CZ889" s="51"/>
      <c r="DA889" s="51"/>
      <c r="DB889" s="51"/>
      <c r="DC889" s="51"/>
      <c r="DD889" s="51"/>
      <c r="DE889" s="51"/>
      <c r="DF889" s="51"/>
      <c r="DG889" s="51"/>
    </row>
    <row r="890">
      <c r="A890" s="51"/>
      <c r="B890" s="51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51"/>
      <c r="BH890" s="51"/>
      <c r="BI890" s="51"/>
      <c r="BJ890" s="51"/>
      <c r="BK890" s="51"/>
      <c r="BL890" s="51"/>
      <c r="BM890" s="51"/>
      <c r="BN890" s="51"/>
      <c r="BO890" s="51"/>
      <c r="BP890" s="51"/>
      <c r="BQ890" s="51"/>
      <c r="BR890" s="51"/>
      <c r="BS890" s="51"/>
      <c r="BT890" s="51"/>
      <c r="BU890" s="51"/>
      <c r="BV890" s="51"/>
      <c r="BW890" s="51"/>
      <c r="BX890" s="51"/>
      <c r="BY890" s="51"/>
      <c r="BZ890" s="51"/>
      <c r="CA890" s="51"/>
      <c r="CB890" s="51"/>
      <c r="CC890" s="51"/>
      <c r="CD890" s="51"/>
      <c r="CE890" s="51"/>
      <c r="CF890" s="51"/>
      <c r="CG890" s="51"/>
      <c r="CH890" s="51"/>
      <c r="CI890" s="51"/>
      <c r="CJ890" s="51"/>
      <c r="CK890" s="51"/>
      <c r="CL890" s="51"/>
      <c r="CM890" s="51"/>
      <c r="CN890" s="51"/>
      <c r="CO890" s="51"/>
      <c r="CP890" s="51"/>
      <c r="CQ890" s="51"/>
      <c r="CR890" s="51"/>
      <c r="CS890" s="51"/>
      <c r="CT890" s="51"/>
      <c r="CU890" s="51"/>
      <c r="CV890" s="51"/>
      <c r="CW890" s="51"/>
      <c r="CX890" s="51"/>
      <c r="CY890" s="51"/>
      <c r="CZ890" s="51"/>
      <c r="DA890" s="51"/>
      <c r="DB890" s="51"/>
      <c r="DC890" s="51"/>
      <c r="DD890" s="51"/>
      <c r="DE890" s="51"/>
      <c r="DF890" s="51"/>
      <c r="DG890" s="51"/>
    </row>
    <row r="891">
      <c r="A891" s="51"/>
      <c r="B891" s="51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51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51"/>
      <c r="BH891" s="51"/>
      <c r="BI891" s="51"/>
      <c r="BJ891" s="51"/>
      <c r="BK891" s="51"/>
      <c r="BL891" s="51"/>
      <c r="BM891" s="51"/>
      <c r="BN891" s="51"/>
      <c r="BO891" s="51"/>
      <c r="BP891" s="51"/>
      <c r="BQ891" s="51"/>
      <c r="BR891" s="51"/>
      <c r="BS891" s="51"/>
      <c r="BT891" s="51"/>
      <c r="BU891" s="51"/>
      <c r="BV891" s="51"/>
      <c r="BW891" s="51"/>
      <c r="BX891" s="51"/>
      <c r="BY891" s="51"/>
      <c r="BZ891" s="51"/>
      <c r="CA891" s="51"/>
      <c r="CB891" s="51"/>
      <c r="CC891" s="51"/>
      <c r="CD891" s="51"/>
      <c r="CE891" s="51"/>
      <c r="CF891" s="51"/>
      <c r="CG891" s="51"/>
      <c r="CH891" s="51"/>
      <c r="CI891" s="51"/>
      <c r="CJ891" s="51"/>
      <c r="CK891" s="51"/>
      <c r="CL891" s="51"/>
      <c r="CM891" s="51"/>
      <c r="CN891" s="51"/>
      <c r="CO891" s="51"/>
      <c r="CP891" s="51"/>
      <c r="CQ891" s="51"/>
      <c r="CR891" s="51"/>
      <c r="CS891" s="51"/>
      <c r="CT891" s="51"/>
      <c r="CU891" s="51"/>
      <c r="CV891" s="51"/>
      <c r="CW891" s="51"/>
      <c r="CX891" s="51"/>
      <c r="CY891" s="51"/>
      <c r="CZ891" s="51"/>
      <c r="DA891" s="51"/>
      <c r="DB891" s="51"/>
      <c r="DC891" s="51"/>
      <c r="DD891" s="51"/>
      <c r="DE891" s="51"/>
      <c r="DF891" s="51"/>
      <c r="DG891" s="51"/>
    </row>
    <row r="892">
      <c r="A892" s="51"/>
      <c r="B892" s="51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51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51"/>
      <c r="BH892" s="51"/>
      <c r="BI892" s="51"/>
      <c r="BJ892" s="51"/>
      <c r="BK892" s="51"/>
      <c r="BL892" s="51"/>
      <c r="BM892" s="51"/>
      <c r="BN892" s="51"/>
      <c r="BO892" s="51"/>
      <c r="BP892" s="51"/>
      <c r="BQ892" s="51"/>
      <c r="BR892" s="51"/>
      <c r="BS892" s="51"/>
      <c r="BT892" s="51"/>
      <c r="BU892" s="51"/>
      <c r="BV892" s="51"/>
      <c r="BW892" s="51"/>
      <c r="BX892" s="51"/>
      <c r="BY892" s="51"/>
      <c r="BZ892" s="51"/>
      <c r="CA892" s="51"/>
      <c r="CB892" s="51"/>
      <c r="CC892" s="51"/>
      <c r="CD892" s="51"/>
      <c r="CE892" s="51"/>
      <c r="CF892" s="51"/>
      <c r="CG892" s="51"/>
      <c r="CH892" s="51"/>
      <c r="CI892" s="51"/>
      <c r="CJ892" s="51"/>
      <c r="CK892" s="51"/>
      <c r="CL892" s="51"/>
      <c r="CM892" s="51"/>
      <c r="CN892" s="51"/>
      <c r="CO892" s="51"/>
      <c r="CP892" s="51"/>
      <c r="CQ892" s="51"/>
      <c r="CR892" s="51"/>
      <c r="CS892" s="51"/>
      <c r="CT892" s="51"/>
      <c r="CU892" s="51"/>
      <c r="CV892" s="51"/>
      <c r="CW892" s="51"/>
      <c r="CX892" s="51"/>
      <c r="CY892" s="51"/>
      <c r="CZ892" s="51"/>
      <c r="DA892" s="51"/>
      <c r="DB892" s="51"/>
      <c r="DC892" s="51"/>
      <c r="DD892" s="51"/>
      <c r="DE892" s="51"/>
      <c r="DF892" s="51"/>
      <c r="DG892" s="51"/>
    </row>
    <row r="893">
      <c r="A893" s="51"/>
      <c r="B893" s="51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51"/>
      <c r="BL893" s="51"/>
      <c r="BM893" s="51"/>
      <c r="BN893" s="51"/>
      <c r="BO893" s="51"/>
      <c r="BP893" s="51"/>
      <c r="BQ893" s="51"/>
      <c r="BR893" s="51"/>
      <c r="BS893" s="51"/>
      <c r="BT893" s="51"/>
      <c r="BU893" s="51"/>
      <c r="BV893" s="51"/>
      <c r="BW893" s="51"/>
      <c r="BX893" s="51"/>
      <c r="BY893" s="51"/>
      <c r="BZ893" s="51"/>
      <c r="CA893" s="51"/>
      <c r="CB893" s="51"/>
      <c r="CC893" s="51"/>
      <c r="CD893" s="51"/>
      <c r="CE893" s="51"/>
      <c r="CF893" s="51"/>
      <c r="CG893" s="51"/>
      <c r="CH893" s="51"/>
      <c r="CI893" s="51"/>
      <c r="CJ893" s="51"/>
      <c r="CK893" s="51"/>
      <c r="CL893" s="51"/>
      <c r="CM893" s="51"/>
      <c r="CN893" s="51"/>
      <c r="CO893" s="51"/>
      <c r="CP893" s="51"/>
      <c r="CQ893" s="51"/>
      <c r="CR893" s="51"/>
      <c r="CS893" s="51"/>
      <c r="CT893" s="51"/>
      <c r="CU893" s="51"/>
      <c r="CV893" s="51"/>
      <c r="CW893" s="51"/>
      <c r="CX893" s="51"/>
      <c r="CY893" s="51"/>
      <c r="CZ893" s="51"/>
      <c r="DA893" s="51"/>
      <c r="DB893" s="51"/>
      <c r="DC893" s="51"/>
      <c r="DD893" s="51"/>
      <c r="DE893" s="51"/>
      <c r="DF893" s="51"/>
      <c r="DG893" s="51"/>
    </row>
    <row r="894">
      <c r="A894" s="51"/>
      <c r="B894" s="51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51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51"/>
      <c r="BH894" s="51"/>
      <c r="BI894" s="51"/>
      <c r="BJ894" s="51"/>
      <c r="BK894" s="51"/>
      <c r="BL894" s="51"/>
      <c r="BM894" s="51"/>
      <c r="BN894" s="51"/>
      <c r="BO894" s="51"/>
      <c r="BP894" s="51"/>
      <c r="BQ894" s="51"/>
      <c r="BR894" s="51"/>
      <c r="BS894" s="51"/>
      <c r="BT894" s="51"/>
      <c r="BU894" s="51"/>
      <c r="BV894" s="51"/>
      <c r="BW894" s="51"/>
      <c r="BX894" s="51"/>
      <c r="BY894" s="51"/>
      <c r="BZ894" s="51"/>
      <c r="CA894" s="51"/>
      <c r="CB894" s="51"/>
      <c r="CC894" s="51"/>
      <c r="CD894" s="51"/>
      <c r="CE894" s="51"/>
      <c r="CF894" s="51"/>
      <c r="CG894" s="51"/>
      <c r="CH894" s="51"/>
      <c r="CI894" s="51"/>
      <c r="CJ894" s="51"/>
      <c r="CK894" s="51"/>
      <c r="CL894" s="51"/>
      <c r="CM894" s="51"/>
      <c r="CN894" s="51"/>
      <c r="CO894" s="51"/>
      <c r="CP894" s="51"/>
      <c r="CQ894" s="51"/>
      <c r="CR894" s="51"/>
      <c r="CS894" s="51"/>
      <c r="CT894" s="51"/>
      <c r="CU894" s="51"/>
      <c r="CV894" s="51"/>
      <c r="CW894" s="51"/>
      <c r="CX894" s="51"/>
      <c r="CY894" s="51"/>
      <c r="CZ894" s="51"/>
      <c r="DA894" s="51"/>
      <c r="DB894" s="51"/>
      <c r="DC894" s="51"/>
      <c r="DD894" s="51"/>
      <c r="DE894" s="51"/>
      <c r="DF894" s="51"/>
      <c r="DG894" s="51"/>
    </row>
    <row r="895">
      <c r="A895" s="51"/>
      <c r="B895" s="51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51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51"/>
      <c r="BH895" s="51"/>
      <c r="BI895" s="51"/>
      <c r="BJ895" s="51"/>
      <c r="BK895" s="51"/>
      <c r="BL895" s="51"/>
      <c r="BM895" s="51"/>
      <c r="BN895" s="51"/>
      <c r="BO895" s="51"/>
      <c r="BP895" s="51"/>
      <c r="BQ895" s="51"/>
      <c r="BR895" s="51"/>
      <c r="BS895" s="51"/>
      <c r="BT895" s="51"/>
      <c r="BU895" s="51"/>
      <c r="BV895" s="51"/>
      <c r="BW895" s="51"/>
      <c r="BX895" s="51"/>
      <c r="BY895" s="51"/>
      <c r="BZ895" s="51"/>
      <c r="CA895" s="51"/>
      <c r="CB895" s="51"/>
      <c r="CC895" s="51"/>
      <c r="CD895" s="51"/>
      <c r="CE895" s="51"/>
      <c r="CF895" s="51"/>
      <c r="CG895" s="51"/>
      <c r="CH895" s="51"/>
      <c r="CI895" s="51"/>
      <c r="CJ895" s="51"/>
      <c r="CK895" s="51"/>
      <c r="CL895" s="51"/>
      <c r="CM895" s="51"/>
      <c r="CN895" s="51"/>
      <c r="CO895" s="51"/>
      <c r="CP895" s="51"/>
      <c r="CQ895" s="51"/>
      <c r="CR895" s="51"/>
      <c r="CS895" s="51"/>
      <c r="CT895" s="51"/>
      <c r="CU895" s="51"/>
      <c r="CV895" s="51"/>
      <c r="CW895" s="51"/>
      <c r="CX895" s="51"/>
      <c r="CY895" s="51"/>
      <c r="CZ895" s="51"/>
      <c r="DA895" s="51"/>
      <c r="DB895" s="51"/>
      <c r="DC895" s="51"/>
      <c r="DD895" s="51"/>
      <c r="DE895" s="51"/>
      <c r="DF895" s="51"/>
      <c r="DG895" s="51"/>
    </row>
    <row r="896">
      <c r="A896" s="51"/>
      <c r="B896" s="51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1"/>
      <c r="BH896" s="51"/>
      <c r="BI896" s="51"/>
      <c r="BJ896" s="51"/>
      <c r="BK896" s="51"/>
      <c r="BL896" s="51"/>
      <c r="BM896" s="51"/>
      <c r="BN896" s="51"/>
      <c r="BO896" s="51"/>
      <c r="BP896" s="51"/>
      <c r="BQ896" s="51"/>
      <c r="BR896" s="51"/>
      <c r="BS896" s="51"/>
      <c r="BT896" s="51"/>
      <c r="BU896" s="51"/>
      <c r="BV896" s="51"/>
      <c r="BW896" s="51"/>
      <c r="BX896" s="51"/>
      <c r="BY896" s="51"/>
      <c r="BZ896" s="51"/>
      <c r="CA896" s="51"/>
      <c r="CB896" s="51"/>
      <c r="CC896" s="51"/>
      <c r="CD896" s="51"/>
      <c r="CE896" s="51"/>
      <c r="CF896" s="51"/>
      <c r="CG896" s="51"/>
      <c r="CH896" s="51"/>
      <c r="CI896" s="51"/>
      <c r="CJ896" s="51"/>
      <c r="CK896" s="51"/>
      <c r="CL896" s="51"/>
      <c r="CM896" s="51"/>
      <c r="CN896" s="51"/>
      <c r="CO896" s="51"/>
      <c r="CP896" s="51"/>
      <c r="CQ896" s="51"/>
      <c r="CR896" s="51"/>
      <c r="CS896" s="51"/>
      <c r="CT896" s="51"/>
      <c r="CU896" s="51"/>
      <c r="CV896" s="51"/>
      <c r="CW896" s="51"/>
      <c r="CX896" s="51"/>
      <c r="CY896" s="51"/>
      <c r="CZ896" s="51"/>
      <c r="DA896" s="51"/>
      <c r="DB896" s="51"/>
      <c r="DC896" s="51"/>
      <c r="DD896" s="51"/>
      <c r="DE896" s="51"/>
      <c r="DF896" s="51"/>
      <c r="DG896" s="51"/>
    </row>
    <row r="897">
      <c r="A897" s="51"/>
      <c r="B897" s="51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51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51"/>
      <c r="BH897" s="51"/>
      <c r="BI897" s="51"/>
      <c r="BJ897" s="51"/>
      <c r="BK897" s="51"/>
      <c r="BL897" s="51"/>
      <c r="BM897" s="51"/>
      <c r="BN897" s="51"/>
      <c r="BO897" s="51"/>
      <c r="BP897" s="51"/>
      <c r="BQ897" s="51"/>
      <c r="BR897" s="51"/>
      <c r="BS897" s="51"/>
      <c r="BT897" s="51"/>
      <c r="BU897" s="51"/>
      <c r="BV897" s="51"/>
      <c r="BW897" s="51"/>
      <c r="BX897" s="51"/>
      <c r="BY897" s="51"/>
      <c r="BZ897" s="51"/>
      <c r="CA897" s="51"/>
      <c r="CB897" s="51"/>
      <c r="CC897" s="51"/>
      <c r="CD897" s="51"/>
      <c r="CE897" s="51"/>
      <c r="CF897" s="51"/>
      <c r="CG897" s="51"/>
      <c r="CH897" s="51"/>
      <c r="CI897" s="51"/>
      <c r="CJ897" s="51"/>
      <c r="CK897" s="51"/>
      <c r="CL897" s="51"/>
      <c r="CM897" s="51"/>
      <c r="CN897" s="51"/>
      <c r="CO897" s="51"/>
      <c r="CP897" s="51"/>
      <c r="CQ897" s="51"/>
      <c r="CR897" s="51"/>
      <c r="CS897" s="51"/>
      <c r="CT897" s="51"/>
      <c r="CU897" s="51"/>
      <c r="CV897" s="51"/>
      <c r="CW897" s="51"/>
      <c r="CX897" s="51"/>
      <c r="CY897" s="51"/>
      <c r="CZ897" s="51"/>
      <c r="DA897" s="51"/>
      <c r="DB897" s="51"/>
      <c r="DC897" s="51"/>
      <c r="DD897" s="51"/>
      <c r="DE897" s="51"/>
      <c r="DF897" s="51"/>
      <c r="DG897" s="51"/>
    </row>
    <row r="898">
      <c r="A898" s="51"/>
      <c r="B898" s="51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51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51"/>
      <c r="BH898" s="51"/>
      <c r="BI898" s="51"/>
      <c r="BJ898" s="51"/>
      <c r="BK898" s="51"/>
      <c r="BL898" s="51"/>
      <c r="BM898" s="51"/>
      <c r="BN898" s="51"/>
      <c r="BO898" s="51"/>
      <c r="BP898" s="51"/>
      <c r="BQ898" s="51"/>
      <c r="BR898" s="51"/>
      <c r="BS898" s="51"/>
      <c r="BT898" s="51"/>
      <c r="BU898" s="51"/>
      <c r="BV898" s="51"/>
      <c r="BW898" s="51"/>
      <c r="BX898" s="51"/>
      <c r="BY898" s="51"/>
      <c r="BZ898" s="51"/>
      <c r="CA898" s="51"/>
      <c r="CB898" s="51"/>
      <c r="CC898" s="51"/>
      <c r="CD898" s="51"/>
      <c r="CE898" s="51"/>
      <c r="CF898" s="51"/>
      <c r="CG898" s="51"/>
      <c r="CH898" s="51"/>
      <c r="CI898" s="51"/>
      <c r="CJ898" s="51"/>
      <c r="CK898" s="51"/>
      <c r="CL898" s="51"/>
      <c r="CM898" s="51"/>
      <c r="CN898" s="51"/>
      <c r="CO898" s="51"/>
      <c r="CP898" s="51"/>
      <c r="CQ898" s="51"/>
      <c r="CR898" s="51"/>
      <c r="CS898" s="51"/>
      <c r="CT898" s="51"/>
      <c r="CU898" s="51"/>
      <c r="CV898" s="51"/>
      <c r="CW898" s="51"/>
      <c r="CX898" s="51"/>
      <c r="CY898" s="51"/>
      <c r="CZ898" s="51"/>
      <c r="DA898" s="51"/>
      <c r="DB898" s="51"/>
      <c r="DC898" s="51"/>
      <c r="DD898" s="51"/>
      <c r="DE898" s="51"/>
      <c r="DF898" s="51"/>
      <c r="DG898" s="51"/>
    </row>
    <row r="899">
      <c r="A899" s="51"/>
      <c r="B899" s="51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  <c r="AV899" s="51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51"/>
      <c r="BH899" s="51"/>
      <c r="BI899" s="51"/>
      <c r="BJ899" s="51"/>
      <c r="BK899" s="51"/>
      <c r="BL899" s="51"/>
      <c r="BM899" s="51"/>
      <c r="BN899" s="51"/>
      <c r="BO899" s="51"/>
      <c r="BP899" s="51"/>
      <c r="BQ899" s="51"/>
      <c r="BR899" s="51"/>
      <c r="BS899" s="51"/>
      <c r="BT899" s="51"/>
      <c r="BU899" s="51"/>
      <c r="BV899" s="51"/>
      <c r="BW899" s="51"/>
      <c r="BX899" s="51"/>
      <c r="BY899" s="51"/>
      <c r="BZ899" s="51"/>
      <c r="CA899" s="51"/>
      <c r="CB899" s="51"/>
      <c r="CC899" s="51"/>
      <c r="CD899" s="51"/>
      <c r="CE899" s="51"/>
      <c r="CF899" s="51"/>
      <c r="CG899" s="51"/>
      <c r="CH899" s="51"/>
      <c r="CI899" s="51"/>
      <c r="CJ899" s="51"/>
      <c r="CK899" s="51"/>
      <c r="CL899" s="51"/>
      <c r="CM899" s="51"/>
      <c r="CN899" s="51"/>
      <c r="CO899" s="51"/>
      <c r="CP899" s="51"/>
      <c r="CQ899" s="51"/>
      <c r="CR899" s="51"/>
      <c r="CS899" s="51"/>
      <c r="CT899" s="51"/>
      <c r="CU899" s="51"/>
      <c r="CV899" s="51"/>
      <c r="CW899" s="51"/>
      <c r="CX899" s="51"/>
      <c r="CY899" s="51"/>
      <c r="CZ899" s="51"/>
      <c r="DA899" s="51"/>
      <c r="DB899" s="51"/>
      <c r="DC899" s="51"/>
      <c r="DD899" s="51"/>
      <c r="DE899" s="51"/>
      <c r="DF899" s="51"/>
      <c r="DG899" s="51"/>
    </row>
    <row r="900">
      <c r="A900" s="51"/>
      <c r="B900" s="51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51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51"/>
      <c r="BH900" s="51"/>
      <c r="BI900" s="51"/>
      <c r="BJ900" s="51"/>
      <c r="BK900" s="51"/>
      <c r="BL900" s="51"/>
      <c r="BM900" s="51"/>
      <c r="BN900" s="51"/>
      <c r="BO900" s="51"/>
      <c r="BP900" s="51"/>
      <c r="BQ900" s="51"/>
      <c r="BR900" s="51"/>
      <c r="BS900" s="51"/>
      <c r="BT900" s="51"/>
      <c r="BU900" s="51"/>
      <c r="BV900" s="51"/>
      <c r="BW900" s="51"/>
      <c r="BX900" s="51"/>
      <c r="BY900" s="51"/>
      <c r="BZ900" s="51"/>
      <c r="CA900" s="51"/>
      <c r="CB900" s="51"/>
      <c r="CC900" s="51"/>
      <c r="CD900" s="51"/>
      <c r="CE900" s="51"/>
      <c r="CF900" s="51"/>
      <c r="CG900" s="51"/>
      <c r="CH900" s="51"/>
      <c r="CI900" s="51"/>
      <c r="CJ900" s="51"/>
      <c r="CK900" s="51"/>
      <c r="CL900" s="51"/>
      <c r="CM900" s="51"/>
      <c r="CN900" s="51"/>
      <c r="CO900" s="51"/>
      <c r="CP900" s="51"/>
      <c r="CQ900" s="51"/>
      <c r="CR900" s="51"/>
      <c r="CS900" s="51"/>
      <c r="CT900" s="51"/>
      <c r="CU900" s="51"/>
      <c r="CV900" s="51"/>
      <c r="CW900" s="51"/>
      <c r="CX900" s="51"/>
      <c r="CY900" s="51"/>
      <c r="CZ900" s="51"/>
      <c r="DA900" s="51"/>
      <c r="DB900" s="51"/>
      <c r="DC900" s="51"/>
      <c r="DD900" s="51"/>
      <c r="DE900" s="51"/>
      <c r="DF900" s="51"/>
      <c r="DG900" s="51"/>
    </row>
    <row r="901">
      <c r="A901" s="51"/>
      <c r="B901" s="51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51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51"/>
      <c r="BH901" s="51"/>
      <c r="BI901" s="51"/>
      <c r="BJ901" s="51"/>
      <c r="BK901" s="51"/>
      <c r="BL901" s="51"/>
      <c r="BM901" s="51"/>
      <c r="BN901" s="51"/>
      <c r="BO901" s="51"/>
      <c r="BP901" s="51"/>
      <c r="BQ901" s="51"/>
      <c r="BR901" s="51"/>
      <c r="BS901" s="51"/>
      <c r="BT901" s="51"/>
      <c r="BU901" s="51"/>
      <c r="BV901" s="51"/>
      <c r="BW901" s="51"/>
      <c r="BX901" s="51"/>
      <c r="BY901" s="51"/>
      <c r="BZ901" s="51"/>
      <c r="CA901" s="51"/>
      <c r="CB901" s="51"/>
      <c r="CC901" s="51"/>
      <c r="CD901" s="51"/>
      <c r="CE901" s="51"/>
      <c r="CF901" s="51"/>
      <c r="CG901" s="51"/>
      <c r="CH901" s="51"/>
      <c r="CI901" s="51"/>
      <c r="CJ901" s="51"/>
      <c r="CK901" s="51"/>
      <c r="CL901" s="51"/>
      <c r="CM901" s="51"/>
      <c r="CN901" s="51"/>
      <c r="CO901" s="51"/>
      <c r="CP901" s="51"/>
      <c r="CQ901" s="51"/>
      <c r="CR901" s="51"/>
      <c r="CS901" s="51"/>
      <c r="CT901" s="51"/>
      <c r="CU901" s="51"/>
      <c r="CV901" s="51"/>
      <c r="CW901" s="51"/>
      <c r="CX901" s="51"/>
      <c r="CY901" s="51"/>
      <c r="CZ901" s="51"/>
      <c r="DA901" s="51"/>
      <c r="DB901" s="51"/>
      <c r="DC901" s="51"/>
      <c r="DD901" s="51"/>
      <c r="DE901" s="51"/>
      <c r="DF901" s="51"/>
      <c r="DG901" s="51"/>
    </row>
    <row r="902">
      <c r="A902" s="51"/>
      <c r="B902" s="51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1"/>
      <c r="BH902" s="51"/>
      <c r="BI902" s="51"/>
      <c r="BJ902" s="51"/>
      <c r="BK902" s="51"/>
      <c r="BL902" s="51"/>
      <c r="BM902" s="51"/>
      <c r="BN902" s="51"/>
      <c r="BO902" s="51"/>
      <c r="BP902" s="51"/>
      <c r="BQ902" s="51"/>
      <c r="BR902" s="51"/>
      <c r="BS902" s="51"/>
      <c r="BT902" s="51"/>
      <c r="BU902" s="51"/>
      <c r="BV902" s="51"/>
      <c r="BW902" s="51"/>
      <c r="BX902" s="51"/>
      <c r="BY902" s="51"/>
      <c r="BZ902" s="51"/>
      <c r="CA902" s="51"/>
      <c r="CB902" s="51"/>
      <c r="CC902" s="51"/>
      <c r="CD902" s="51"/>
      <c r="CE902" s="51"/>
      <c r="CF902" s="51"/>
      <c r="CG902" s="51"/>
      <c r="CH902" s="51"/>
      <c r="CI902" s="51"/>
      <c r="CJ902" s="51"/>
      <c r="CK902" s="51"/>
      <c r="CL902" s="51"/>
      <c r="CM902" s="51"/>
      <c r="CN902" s="51"/>
      <c r="CO902" s="51"/>
      <c r="CP902" s="51"/>
      <c r="CQ902" s="51"/>
      <c r="CR902" s="51"/>
      <c r="CS902" s="51"/>
      <c r="CT902" s="51"/>
      <c r="CU902" s="51"/>
      <c r="CV902" s="51"/>
      <c r="CW902" s="51"/>
      <c r="CX902" s="51"/>
      <c r="CY902" s="51"/>
      <c r="CZ902" s="51"/>
      <c r="DA902" s="51"/>
      <c r="DB902" s="51"/>
      <c r="DC902" s="51"/>
      <c r="DD902" s="51"/>
      <c r="DE902" s="51"/>
      <c r="DF902" s="51"/>
      <c r="DG902" s="51"/>
    </row>
    <row r="903">
      <c r="A903" s="51"/>
      <c r="B903" s="51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1"/>
      <c r="BH903" s="51"/>
      <c r="BI903" s="51"/>
      <c r="BJ903" s="51"/>
      <c r="BK903" s="51"/>
      <c r="BL903" s="51"/>
      <c r="BM903" s="51"/>
      <c r="BN903" s="51"/>
      <c r="BO903" s="51"/>
      <c r="BP903" s="51"/>
      <c r="BQ903" s="51"/>
      <c r="BR903" s="51"/>
      <c r="BS903" s="51"/>
      <c r="BT903" s="51"/>
      <c r="BU903" s="51"/>
      <c r="BV903" s="51"/>
      <c r="BW903" s="51"/>
      <c r="BX903" s="51"/>
      <c r="BY903" s="51"/>
      <c r="BZ903" s="51"/>
      <c r="CA903" s="51"/>
      <c r="CB903" s="51"/>
      <c r="CC903" s="51"/>
      <c r="CD903" s="51"/>
      <c r="CE903" s="51"/>
      <c r="CF903" s="51"/>
      <c r="CG903" s="51"/>
      <c r="CH903" s="51"/>
      <c r="CI903" s="51"/>
      <c r="CJ903" s="51"/>
      <c r="CK903" s="51"/>
      <c r="CL903" s="51"/>
      <c r="CM903" s="51"/>
      <c r="CN903" s="51"/>
      <c r="CO903" s="51"/>
      <c r="CP903" s="51"/>
      <c r="CQ903" s="51"/>
      <c r="CR903" s="51"/>
      <c r="CS903" s="51"/>
      <c r="CT903" s="51"/>
      <c r="CU903" s="51"/>
      <c r="CV903" s="51"/>
      <c r="CW903" s="51"/>
      <c r="CX903" s="51"/>
      <c r="CY903" s="51"/>
      <c r="CZ903" s="51"/>
      <c r="DA903" s="51"/>
      <c r="DB903" s="51"/>
      <c r="DC903" s="51"/>
      <c r="DD903" s="51"/>
      <c r="DE903" s="51"/>
      <c r="DF903" s="51"/>
      <c r="DG903" s="51"/>
    </row>
    <row r="904">
      <c r="A904" s="51"/>
      <c r="B904" s="51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1"/>
      <c r="BH904" s="51"/>
      <c r="BI904" s="51"/>
      <c r="BJ904" s="51"/>
      <c r="BK904" s="51"/>
      <c r="BL904" s="51"/>
      <c r="BM904" s="51"/>
      <c r="BN904" s="51"/>
      <c r="BO904" s="51"/>
      <c r="BP904" s="51"/>
      <c r="BQ904" s="51"/>
      <c r="BR904" s="51"/>
      <c r="BS904" s="51"/>
      <c r="BT904" s="51"/>
      <c r="BU904" s="51"/>
      <c r="BV904" s="51"/>
      <c r="BW904" s="51"/>
      <c r="BX904" s="51"/>
      <c r="BY904" s="51"/>
      <c r="BZ904" s="51"/>
      <c r="CA904" s="51"/>
      <c r="CB904" s="51"/>
      <c r="CC904" s="51"/>
      <c r="CD904" s="51"/>
      <c r="CE904" s="51"/>
      <c r="CF904" s="51"/>
      <c r="CG904" s="51"/>
      <c r="CH904" s="51"/>
      <c r="CI904" s="51"/>
      <c r="CJ904" s="51"/>
      <c r="CK904" s="51"/>
      <c r="CL904" s="51"/>
      <c r="CM904" s="51"/>
      <c r="CN904" s="51"/>
      <c r="CO904" s="51"/>
      <c r="CP904" s="51"/>
      <c r="CQ904" s="51"/>
      <c r="CR904" s="51"/>
      <c r="CS904" s="51"/>
      <c r="CT904" s="51"/>
      <c r="CU904" s="51"/>
      <c r="CV904" s="51"/>
      <c r="CW904" s="51"/>
      <c r="CX904" s="51"/>
      <c r="CY904" s="51"/>
      <c r="CZ904" s="51"/>
      <c r="DA904" s="51"/>
      <c r="DB904" s="51"/>
      <c r="DC904" s="51"/>
      <c r="DD904" s="51"/>
      <c r="DE904" s="51"/>
      <c r="DF904" s="51"/>
      <c r="DG904" s="51"/>
    </row>
    <row r="905">
      <c r="A905" s="51"/>
      <c r="B905" s="51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1"/>
      <c r="BH905" s="51"/>
      <c r="BI905" s="51"/>
      <c r="BJ905" s="51"/>
      <c r="BK905" s="51"/>
      <c r="BL905" s="51"/>
      <c r="BM905" s="51"/>
      <c r="BN905" s="51"/>
      <c r="BO905" s="51"/>
      <c r="BP905" s="51"/>
      <c r="BQ905" s="51"/>
      <c r="BR905" s="51"/>
      <c r="BS905" s="51"/>
      <c r="BT905" s="51"/>
      <c r="BU905" s="51"/>
      <c r="BV905" s="51"/>
      <c r="BW905" s="51"/>
      <c r="BX905" s="51"/>
      <c r="BY905" s="51"/>
      <c r="BZ905" s="51"/>
      <c r="CA905" s="51"/>
      <c r="CB905" s="51"/>
      <c r="CC905" s="51"/>
      <c r="CD905" s="51"/>
      <c r="CE905" s="51"/>
      <c r="CF905" s="51"/>
      <c r="CG905" s="51"/>
      <c r="CH905" s="51"/>
      <c r="CI905" s="51"/>
      <c r="CJ905" s="51"/>
      <c r="CK905" s="51"/>
      <c r="CL905" s="51"/>
      <c r="CM905" s="51"/>
      <c r="CN905" s="51"/>
      <c r="CO905" s="51"/>
      <c r="CP905" s="51"/>
      <c r="CQ905" s="51"/>
      <c r="CR905" s="51"/>
      <c r="CS905" s="51"/>
      <c r="CT905" s="51"/>
      <c r="CU905" s="51"/>
      <c r="CV905" s="51"/>
      <c r="CW905" s="51"/>
      <c r="CX905" s="51"/>
      <c r="CY905" s="51"/>
      <c r="CZ905" s="51"/>
      <c r="DA905" s="51"/>
      <c r="DB905" s="51"/>
      <c r="DC905" s="51"/>
      <c r="DD905" s="51"/>
      <c r="DE905" s="51"/>
      <c r="DF905" s="51"/>
      <c r="DG905" s="51"/>
    </row>
    <row r="906">
      <c r="A906" s="51"/>
      <c r="B906" s="51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51"/>
      <c r="BH906" s="51"/>
      <c r="BI906" s="51"/>
      <c r="BJ906" s="51"/>
      <c r="BK906" s="51"/>
      <c r="BL906" s="51"/>
      <c r="BM906" s="51"/>
      <c r="BN906" s="51"/>
      <c r="BO906" s="51"/>
      <c r="BP906" s="51"/>
      <c r="BQ906" s="51"/>
      <c r="BR906" s="51"/>
      <c r="BS906" s="51"/>
      <c r="BT906" s="51"/>
      <c r="BU906" s="51"/>
      <c r="BV906" s="51"/>
      <c r="BW906" s="51"/>
      <c r="BX906" s="51"/>
      <c r="BY906" s="51"/>
      <c r="BZ906" s="51"/>
      <c r="CA906" s="51"/>
      <c r="CB906" s="51"/>
      <c r="CC906" s="51"/>
      <c r="CD906" s="51"/>
      <c r="CE906" s="51"/>
      <c r="CF906" s="51"/>
      <c r="CG906" s="51"/>
      <c r="CH906" s="51"/>
      <c r="CI906" s="51"/>
      <c r="CJ906" s="51"/>
      <c r="CK906" s="51"/>
      <c r="CL906" s="51"/>
      <c r="CM906" s="51"/>
      <c r="CN906" s="51"/>
      <c r="CO906" s="51"/>
      <c r="CP906" s="51"/>
      <c r="CQ906" s="51"/>
      <c r="CR906" s="51"/>
      <c r="CS906" s="51"/>
      <c r="CT906" s="51"/>
      <c r="CU906" s="51"/>
      <c r="CV906" s="51"/>
      <c r="CW906" s="51"/>
      <c r="CX906" s="51"/>
      <c r="CY906" s="51"/>
      <c r="CZ906" s="51"/>
      <c r="DA906" s="51"/>
      <c r="DB906" s="51"/>
      <c r="DC906" s="51"/>
      <c r="DD906" s="51"/>
      <c r="DE906" s="51"/>
      <c r="DF906" s="51"/>
      <c r="DG906" s="51"/>
    </row>
    <row r="907">
      <c r="A907" s="51"/>
      <c r="B907" s="51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51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51"/>
      <c r="BH907" s="51"/>
      <c r="BI907" s="51"/>
      <c r="BJ907" s="51"/>
      <c r="BK907" s="51"/>
      <c r="BL907" s="51"/>
      <c r="BM907" s="51"/>
      <c r="BN907" s="51"/>
      <c r="BO907" s="51"/>
      <c r="BP907" s="51"/>
      <c r="BQ907" s="51"/>
      <c r="BR907" s="51"/>
      <c r="BS907" s="51"/>
      <c r="BT907" s="51"/>
      <c r="BU907" s="51"/>
      <c r="BV907" s="51"/>
      <c r="BW907" s="51"/>
      <c r="BX907" s="51"/>
      <c r="BY907" s="51"/>
      <c r="BZ907" s="51"/>
      <c r="CA907" s="51"/>
      <c r="CB907" s="51"/>
      <c r="CC907" s="51"/>
      <c r="CD907" s="51"/>
      <c r="CE907" s="51"/>
      <c r="CF907" s="51"/>
      <c r="CG907" s="51"/>
      <c r="CH907" s="51"/>
      <c r="CI907" s="51"/>
      <c r="CJ907" s="51"/>
      <c r="CK907" s="51"/>
      <c r="CL907" s="51"/>
      <c r="CM907" s="51"/>
      <c r="CN907" s="51"/>
      <c r="CO907" s="51"/>
      <c r="CP907" s="51"/>
      <c r="CQ907" s="51"/>
      <c r="CR907" s="51"/>
      <c r="CS907" s="51"/>
      <c r="CT907" s="51"/>
      <c r="CU907" s="51"/>
      <c r="CV907" s="51"/>
      <c r="CW907" s="51"/>
      <c r="CX907" s="51"/>
      <c r="CY907" s="51"/>
      <c r="CZ907" s="51"/>
      <c r="DA907" s="51"/>
      <c r="DB907" s="51"/>
      <c r="DC907" s="51"/>
      <c r="DD907" s="51"/>
      <c r="DE907" s="51"/>
      <c r="DF907" s="51"/>
      <c r="DG907" s="51"/>
    </row>
    <row r="908">
      <c r="A908" s="51"/>
      <c r="B908" s="51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51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51"/>
      <c r="BH908" s="51"/>
      <c r="BI908" s="51"/>
      <c r="BJ908" s="51"/>
      <c r="BK908" s="51"/>
      <c r="BL908" s="51"/>
      <c r="BM908" s="51"/>
      <c r="BN908" s="51"/>
      <c r="BO908" s="51"/>
      <c r="BP908" s="51"/>
      <c r="BQ908" s="51"/>
      <c r="BR908" s="51"/>
      <c r="BS908" s="51"/>
      <c r="BT908" s="51"/>
      <c r="BU908" s="51"/>
      <c r="BV908" s="51"/>
      <c r="BW908" s="51"/>
      <c r="BX908" s="51"/>
      <c r="BY908" s="51"/>
      <c r="BZ908" s="51"/>
      <c r="CA908" s="51"/>
      <c r="CB908" s="51"/>
      <c r="CC908" s="51"/>
      <c r="CD908" s="51"/>
      <c r="CE908" s="51"/>
      <c r="CF908" s="51"/>
      <c r="CG908" s="51"/>
      <c r="CH908" s="51"/>
      <c r="CI908" s="51"/>
      <c r="CJ908" s="51"/>
      <c r="CK908" s="51"/>
      <c r="CL908" s="51"/>
      <c r="CM908" s="51"/>
      <c r="CN908" s="51"/>
      <c r="CO908" s="51"/>
      <c r="CP908" s="51"/>
      <c r="CQ908" s="51"/>
      <c r="CR908" s="51"/>
      <c r="CS908" s="51"/>
      <c r="CT908" s="51"/>
      <c r="CU908" s="51"/>
      <c r="CV908" s="51"/>
      <c r="CW908" s="51"/>
      <c r="CX908" s="51"/>
      <c r="CY908" s="51"/>
      <c r="CZ908" s="51"/>
      <c r="DA908" s="51"/>
      <c r="DB908" s="51"/>
      <c r="DC908" s="51"/>
      <c r="DD908" s="51"/>
      <c r="DE908" s="51"/>
      <c r="DF908" s="51"/>
      <c r="DG908" s="51"/>
    </row>
    <row r="909">
      <c r="A909" s="51"/>
      <c r="B909" s="51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51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51"/>
      <c r="BH909" s="51"/>
      <c r="BI909" s="51"/>
      <c r="BJ909" s="51"/>
      <c r="BK909" s="51"/>
      <c r="BL909" s="51"/>
      <c r="BM909" s="51"/>
      <c r="BN909" s="51"/>
      <c r="BO909" s="51"/>
      <c r="BP909" s="51"/>
      <c r="BQ909" s="51"/>
      <c r="BR909" s="51"/>
      <c r="BS909" s="51"/>
      <c r="BT909" s="51"/>
      <c r="BU909" s="51"/>
      <c r="BV909" s="51"/>
      <c r="BW909" s="51"/>
      <c r="BX909" s="51"/>
      <c r="BY909" s="51"/>
      <c r="BZ909" s="51"/>
      <c r="CA909" s="51"/>
      <c r="CB909" s="51"/>
      <c r="CC909" s="51"/>
      <c r="CD909" s="51"/>
      <c r="CE909" s="51"/>
      <c r="CF909" s="51"/>
      <c r="CG909" s="51"/>
      <c r="CH909" s="51"/>
      <c r="CI909" s="51"/>
      <c r="CJ909" s="51"/>
      <c r="CK909" s="51"/>
      <c r="CL909" s="51"/>
      <c r="CM909" s="51"/>
      <c r="CN909" s="51"/>
      <c r="CO909" s="51"/>
      <c r="CP909" s="51"/>
      <c r="CQ909" s="51"/>
      <c r="CR909" s="51"/>
      <c r="CS909" s="51"/>
      <c r="CT909" s="51"/>
      <c r="CU909" s="51"/>
      <c r="CV909" s="51"/>
      <c r="CW909" s="51"/>
      <c r="CX909" s="51"/>
      <c r="CY909" s="51"/>
      <c r="CZ909" s="51"/>
      <c r="DA909" s="51"/>
      <c r="DB909" s="51"/>
      <c r="DC909" s="51"/>
      <c r="DD909" s="51"/>
      <c r="DE909" s="51"/>
      <c r="DF909" s="51"/>
      <c r="DG909" s="51"/>
    </row>
    <row r="910">
      <c r="A910" s="51"/>
      <c r="B910" s="51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51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51"/>
      <c r="BH910" s="51"/>
      <c r="BI910" s="51"/>
      <c r="BJ910" s="51"/>
      <c r="BK910" s="51"/>
      <c r="BL910" s="51"/>
      <c r="BM910" s="51"/>
      <c r="BN910" s="51"/>
      <c r="BO910" s="51"/>
      <c r="BP910" s="51"/>
      <c r="BQ910" s="51"/>
      <c r="BR910" s="51"/>
      <c r="BS910" s="51"/>
      <c r="BT910" s="51"/>
      <c r="BU910" s="51"/>
      <c r="BV910" s="51"/>
      <c r="BW910" s="51"/>
      <c r="BX910" s="51"/>
      <c r="BY910" s="51"/>
      <c r="BZ910" s="51"/>
      <c r="CA910" s="51"/>
      <c r="CB910" s="51"/>
      <c r="CC910" s="51"/>
      <c r="CD910" s="51"/>
      <c r="CE910" s="51"/>
      <c r="CF910" s="51"/>
      <c r="CG910" s="51"/>
      <c r="CH910" s="51"/>
      <c r="CI910" s="51"/>
      <c r="CJ910" s="51"/>
      <c r="CK910" s="51"/>
      <c r="CL910" s="51"/>
      <c r="CM910" s="51"/>
      <c r="CN910" s="51"/>
      <c r="CO910" s="51"/>
      <c r="CP910" s="51"/>
      <c r="CQ910" s="51"/>
      <c r="CR910" s="51"/>
      <c r="CS910" s="51"/>
      <c r="CT910" s="51"/>
      <c r="CU910" s="51"/>
      <c r="CV910" s="51"/>
      <c r="CW910" s="51"/>
      <c r="CX910" s="51"/>
      <c r="CY910" s="51"/>
      <c r="CZ910" s="51"/>
      <c r="DA910" s="51"/>
      <c r="DB910" s="51"/>
      <c r="DC910" s="51"/>
      <c r="DD910" s="51"/>
      <c r="DE910" s="51"/>
      <c r="DF910" s="51"/>
      <c r="DG910" s="51"/>
    </row>
    <row r="911">
      <c r="A911" s="51"/>
      <c r="B911" s="51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51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51"/>
      <c r="BH911" s="51"/>
      <c r="BI911" s="51"/>
      <c r="BJ911" s="51"/>
      <c r="BK911" s="51"/>
      <c r="BL911" s="51"/>
      <c r="BM911" s="51"/>
      <c r="BN911" s="51"/>
      <c r="BO911" s="51"/>
      <c r="BP911" s="51"/>
      <c r="BQ911" s="51"/>
      <c r="BR911" s="51"/>
      <c r="BS911" s="51"/>
      <c r="BT911" s="51"/>
      <c r="BU911" s="51"/>
      <c r="BV911" s="51"/>
      <c r="BW911" s="51"/>
      <c r="BX911" s="51"/>
      <c r="BY911" s="51"/>
      <c r="BZ911" s="51"/>
      <c r="CA911" s="51"/>
      <c r="CB911" s="51"/>
      <c r="CC911" s="51"/>
      <c r="CD911" s="51"/>
      <c r="CE911" s="51"/>
      <c r="CF911" s="51"/>
      <c r="CG911" s="51"/>
      <c r="CH911" s="51"/>
      <c r="CI911" s="51"/>
      <c r="CJ911" s="51"/>
      <c r="CK911" s="51"/>
      <c r="CL911" s="51"/>
      <c r="CM911" s="51"/>
      <c r="CN911" s="51"/>
      <c r="CO911" s="51"/>
      <c r="CP911" s="51"/>
      <c r="CQ911" s="51"/>
      <c r="CR911" s="51"/>
      <c r="CS911" s="51"/>
      <c r="CT911" s="51"/>
      <c r="CU911" s="51"/>
      <c r="CV911" s="51"/>
      <c r="CW911" s="51"/>
      <c r="CX911" s="51"/>
      <c r="CY911" s="51"/>
      <c r="CZ911" s="51"/>
      <c r="DA911" s="51"/>
      <c r="DB911" s="51"/>
      <c r="DC911" s="51"/>
      <c r="DD911" s="51"/>
      <c r="DE911" s="51"/>
      <c r="DF911" s="51"/>
      <c r="DG911" s="51"/>
    </row>
    <row r="912">
      <c r="A912" s="51"/>
      <c r="B912" s="51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51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51"/>
      <c r="BH912" s="51"/>
      <c r="BI912" s="51"/>
      <c r="BJ912" s="51"/>
      <c r="BK912" s="51"/>
      <c r="BL912" s="51"/>
      <c r="BM912" s="51"/>
      <c r="BN912" s="51"/>
      <c r="BO912" s="51"/>
      <c r="BP912" s="51"/>
      <c r="BQ912" s="51"/>
      <c r="BR912" s="51"/>
      <c r="BS912" s="51"/>
      <c r="BT912" s="51"/>
      <c r="BU912" s="51"/>
      <c r="BV912" s="51"/>
      <c r="BW912" s="51"/>
      <c r="BX912" s="51"/>
      <c r="BY912" s="51"/>
      <c r="BZ912" s="51"/>
      <c r="CA912" s="51"/>
      <c r="CB912" s="51"/>
      <c r="CC912" s="51"/>
      <c r="CD912" s="51"/>
      <c r="CE912" s="51"/>
      <c r="CF912" s="51"/>
      <c r="CG912" s="51"/>
      <c r="CH912" s="51"/>
      <c r="CI912" s="51"/>
      <c r="CJ912" s="51"/>
      <c r="CK912" s="51"/>
      <c r="CL912" s="51"/>
      <c r="CM912" s="51"/>
      <c r="CN912" s="51"/>
      <c r="CO912" s="51"/>
      <c r="CP912" s="51"/>
      <c r="CQ912" s="51"/>
      <c r="CR912" s="51"/>
      <c r="CS912" s="51"/>
      <c r="CT912" s="51"/>
      <c r="CU912" s="51"/>
      <c r="CV912" s="51"/>
      <c r="CW912" s="51"/>
      <c r="CX912" s="51"/>
      <c r="CY912" s="51"/>
      <c r="CZ912" s="51"/>
      <c r="DA912" s="51"/>
      <c r="DB912" s="51"/>
      <c r="DC912" s="51"/>
      <c r="DD912" s="51"/>
      <c r="DE912" s="51"/>
      <c r="DF912" s="51"/>
      <c r="DG912" s="51"/>
    </row>
    <row r="913">
      <c r="A913" s="51"/>
      <c r="B913" s="51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51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51"/>
      <c r="BH913" s="51"/>
      <c r="BI913" s="51"/>
      <c r="BJ913" s="51"/>
      <c r="BK913" s="51"/>
      <c r="BL913" s="51"/>
      <c r="BM913" s="51"/>
      <c r="BN913" s="51"/>
      <c r="BO913" s="51"/>
      <c r="BP913" s="51"/>
      <c r="BQ913" s="51"/>
      <c r="BR913" s="51"/>
      <c r="BS913" s="51"/>
      <c r="BT913" s="51"/>
      <c r="BU913" s="51"/>
      <c r="BV913" s="51"/>
      <c r="BW913" s="51"/>
      <c r="BX913" s="51"/>
      <c r="BY913" s="51"/>
      <c r="BZ913" s="51"/>
      <c r="CA913" s="51"/>
      <c r="CB913" s="51"/>
      <c r="CC913" s="51"/>
      <c r="CD913" s="51"/>
      <c r="CE913" s="51"/>
      <c r="CF913" s="51"/>
      <c r="CG913" s="51"/>
      <c r="CH913" s="51"/>
      <c r="CI913" s="51"/>
      <c r="CJ913" s="51"/>
      <c r="CK913" s="51"/>
      <c r="CL913" s="51"/>
      <c r="CM913" s="51"/>
      <c r="CN913" s="51"/>
      <c r="CO913" s="51"/>
      <c r="CP913" s="51"/>
      <c r="CQ913" s="51"/>
      <c r="CR913" s="51"/>
      <c r="CS913" s="51"/>
      <c r="CT913" s="51"/>
      <c r="CU913" s="51"/>
      <c r="CV913" s="51"/>
      <c r="CW913" s="51"/>
      <c r="CX913" s="51"/>
      <c r="CY913" s="51"/>
      <c r="CZ913" s="51"/>
      <c r="DA913" s="51"/>
      <c r="DB913" s="51"/>
      <c r="DC913" s="51"/>
      <c r="DD913" s="51"/>
      <c r="DE913" s="51"/>
      <c r="DF913" s="51"/>
      <c r="DG913" s="51"/>
    </row>
    <row r="914">
      <c r="A914" s="51"/>
      <c r="B914" s="51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51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51"/>
      <c r="BH914" s="51"/>
      <c r="BI914" s="51"/>
      <c r="BJ914" s="51"/>
      <c r="BK914" s="51"/>
      <c r="BL914" s="51"/>
      <c r="BM914" s="51"/>
      <c r="BN914" s="51"/>
      <c r="BO914" s="51"/>
      <c r="BP914" s="51"/>
      <c r="BQ914" s="51"/>
      <c r="BR914" s="51"/>
      <c r="BS914" s="51"/>
      <c r="BT914" s="51"/>
      <c r="BU914" s="51"/>
      <c r="BV914" s="51"/>
      <c r="BW914" s="51"/>
      <c r="BX914" s="51"/>
      <c r="BY914" s="51"/>
      <c r="BZ914" s="51"/>
      <c r="CA914" s="51"/>
      <c r="CB914" s="51"/>
      <c r="CC914" s="51"/>
      <c r="CD914" s="51"/>
      <c r="CE914" s="51"/>
      <c r="CF914" s="51"/>
      <c r="CG914" s="51"/>
      <c r="CH914" s="51"/>
      <c r="CI914" s="51"/>
      <c r="CJ914" s="51"/>
      <c r="CK914" s="51"/>
      <c r="CL914" s="51"/>
      <c r="CM914" s="51"/>
      <c r="CN914" s="51"/>
      <c r="CO914" s="51"/>
      <c r="CP914" s="51"/>
      <c r="CQ914" s="51"/>
      <c r="CR914" s="51"/>
      <c r="CS914" s="51"/>
      <c r="CT914" s="51"/>
      <c r="CU914" s="51"/>
      <c r="CV914" s="51"/>
      <c r="CW914" s="51"/>
      <c r="CX914" s="51"/>
      <c r="CY914" s="51"/>
      <c r="CZ914" s="51"/>
      <c r="DA914" s="51"/>
      <c r="DB914" s="51"/>
      <c r="DC914" s="51"/>
      <c r="DD914" s="51"/>
      <c r="DE914" s="51"/>
      <c r="DF914" s="51"/>
      <c r="DG914" s="51"/>
    </row>
    <row r="915">
      <c r="A915" s="51"/>
      <c r="B915" s="51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51"/>
      <c r="BH915" s="51"/>
      <c r="BI915" s="51"/>
      <c r="BJ915" s="51"/>
      <c r="BK915" s="51"/>
      <c r="BL915" s="51"/>
      <c r="BM915" s="51"/>
      <c r="BN915" s="51"/>
      <c r="BO915" s="51"/>
      <c r="BP915" s="51"/>
      <c r="BQ915" s="51"/>
      <c r="BR915" s="51"/>
      <c r="BS915" s="51"/>
      <c r="BT915" s="51"/>
      <c r="BU915" s="51"/>
      <c r="BV915" s="51"/>
      <c r="BW915" s="51"/>
      <c r="BX915" s="51"/>
      <c r="BY915" s="51"/>
      <c r="BZ915" s="51"/>
      <c r="CA915" s="51"/>
      <c r="CB915" s="51"/>
      <c r="CC915" s="51"/>
      <c r="CD915" s="51"/>
      <c r="CE915" s="51"/>
      <c r="CF915" s="51"/>
      <c r="CG915" s="51"/>
      <c r="CH915" s="51"/>
      <c r="CI915" s="51"/>
      <c r="CJ915" s="51"/>
      <c r="CK915" s="51"/>
      <c r="CL915" s="51"/>
      <c r="CM915" s="51"/>
      <c r="CN915" s="51"/>
      <c r="CO915" s="51"/>
      <c r="CP915" s="51"/>
      <c r="CQ915" s="51"/>
      <c r="CR915" s="51"/>
      <c r="CS915" s="51"/>
      <c r="CT915" s="51"/>
      <c r="CU915" s="51"/>
      <c r="CV915" s="51"/>
      <c r="CW915" s="51"/>
      <c r="CX915" s="51"/>
      <c r="CY915" s="51"/>
      <c r="CZ915" s="51"/>
      <c r="DA915" s="51"/>
      <c r="DB915" s="51"/>
      <c r="DC915" s="51"/>
      <c r="DD915" s="51"/>
      <c r="DE915" s="51"/>
      <c r="DF915" s="51"/>
      <c r="DG915" s="51"/>
    </row>
    <row r="916">
      <c r="A916" s="51"/>
      <c r="B916" s="51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51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51"/>
      <c r="BH916" s="51"/>
      <c r="BI916" s="51"/>
      <c r="BJ916" s="51"/>
      <c r="BK916" s="51"/>
      <c r="BL916" s="51"/>
      <c r="BM916" s="51"/>
      <c r="BN916" s="51"/>
      <c r="BO916" s="51"/>
      <c r="BP916" s="51"/>
      <c r="BQ916" s="51"/>
      <c r="BR916" s="51"/>
      <c r="BS916" s="51"/>
      <c r="BT916" s="51"/>
      <c r="BU916" s="51"/>
      <c r="BV916" s="51"/>
      <c r="BW916" s="51"/>
      <c r="BX916" s="51"/>
      <c r="BY916" s="51"/>
      <c r="BZ916" s="51"/>
      <c r="CA916" s="51"/>
      <c r="CB916" s="51"/>
      <c r="CC916" s="51"/>
      <c r="CD916" s="51"/>
      <c r="CE916" s="51"/>
      <c r="CF916" s="51"/>
      <c r="CG916" s="51"/>
      <c r="CH916" s="51"/>
      <c r="CI916" s="51"/>
      <c r="CJ916" s="51"/>
      <c r="CK916" s="51"/>
      <c r="CL916" s="51"/>
      <c r="CM916" s="51"/>
      <c r="CN916" s="51"/>
      <c r="CO916" s="51"/>
      <c r="CP916" s="51"/>
      <c r="CQ916" s="51"/>
      <c r="CR916" s="51"/>
      <c r="CS916" s="51"/>
      <c r="CT916" s="51"/>
      <c r="CU916" s="51"/>
      <c r="CV916" s="51"/>
      <c r="CW916" s="51"/>
      <c r="CX916" s="51"/>
      <c r="CY916" s="51"/>
      <c r="CZ916" s="51"/>
      <c r="DA916" s="51"/>
      <c r="DB916" s="51"/>
      <c r="DC916" s="51"/>
      <c r="DD916" s="51"/>
      <c r="DE916" s="51"/>
      <c r="DF916" s="51"/>
      <c r="DG916" s="51"/>
    </row>
    <row r="917">
      <c r="A917" s="51"/>
      <c r="B917" s="51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51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51"/>
      <c r="BH917" s="51"/>
      <c r="BI917" s="51"/>
      <c r="BJ917" s="51"/>
      <c r="BK917" s="51"/>
      <c r="BL917" s="51"/>
      <c r="BM917" s="51"/>
      <c r="BN917" s="51"/>
      <c r="BO917" s="51"/>
      <c r="BP917" s="51"/>
      <c r="BQ917" s="51"/>
      <c r="BR917" s="51"/>
      <c r="BS917" s="51"/>
      <c r="BT917" s="51"/>
      <c r="BU917" s="51"/>
      <c r="BV917" s="51"/>
      <c r="BW917" s="51"/>
      <c r="BX917" s="51"/>
      <c r="BY917" s="51"/>
      <c r="BZ917" s="51"/>
      <c r="CA917" s="51"/>
      <c r="CB917" s="51"/>
      <c r="CC917" s="51"/>
      <c r="CD917" s="51"/>
      <c r="CE917" s="51"/>
      <c r="CF917" s="51"/>
      <c r="CG917" s="51"/>
      <c r="CH917" s="51"/>
      <c r="CI917" s="51"/>
      <c r="CJ917" s="51"/>
      <c r="CK917" s="51"/>
      <c r="CL917" s="51"/>
      <c r="CM917" s="51"/>
      <c r="CN917" s="51"/>
      <c r="CO917" s="51"/>
      <c r="CP917" s="51"/>
      <c r="CQ917" s="51"/>
      <c r="CR917" s="51"/>
      <c r="CS917" s="51"/>
      <c r="CT917" s="51"/>
      <c r="CU917" s="51"/>
      <c r="CV917" s="51"/>
      <c r="CW917" s="51"/>
      <c r="CX917" s="51"/>
      <c r="CY917" s="51"/>
      <c r="CZ917" s="51"/>
      <c r="DA917" s="51"/>
      <c r="DB917" s="51"/>
      <c r="DC917" s="51"/>
      <c r="DD917" s="51"/>
      <c r="DE917" s="51"/>
      <c r="DF917" s="51"/>
      <c r="DG917" s="51"/>
    </row>
    <row r="918">
      <c r="A918" s="51"/>
      <c r="B918" s="51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51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51"/>
      <c r="BH918" s="51"/>
      <c r="BI918" s="51"/>
      <c r="BJ918" s="51"/>
      <c r="BK918" s="51"/>
      <c r="BL918" s="51"/>
      <c r="BM918" s="51"/>
      <c r="BN918" s="51"/>
      <c r="BO918" s="51"/>
      <c r="BP918" s="51"/>
      <c r="BQ918" s="51"/>
      <c r="BR918" s="51"/>
      <c r="BS918" s="51"/>
      <c r="BT918" s="51"/>
      <c r="BU918" s="51"/>
      <c r="BV918" s="51"/>
      <c r="BW918" s="51"/>
      <c r="BX918" s="51"/>
      <c r="BY918" s="51"/>
      <c r="BZ918" s="51"/>
      <c r="CA918" s="51"/>
      <c r="CB918" s="51"/>
      <c r="CC918" s="51"/>
      <c r="CD918" s="51"/>
      <c r="CE918" s="51"/>
      <c r="CF918" s="51"/>
      <c r="CG918" s="51"/>
      <c r="CH918" s="51"/>
      <c r="CI918" s="51"/>
      <c r="CJ918" s="51"/>
      <c r="CK918" s="51"/>
      <c r="CL918" s="51"/>
      <c r="CM918" s="51"/>
      <c r="CN918" s="51"/>
      <c r="CO918" s="51"/>
      <c r="CP918" s="51"/>
      <c r="CQ918" s="51"/>
      <c r="CR918" s="51"/>
      <c r="CS918" s="51"/>
      <c r="CT918" s="51"/>
      <c r="CU918" s="51"/>
      <c r="CV918" s="51"/>
      <c r="CW918" s="51"/>
      <c r="CX918" s="51"/>
      <c r="CY918" s="51"/>
      <c r="CZ918" s="51"/>
      <c r="DA918" s="51"/>
      <c r="DB918" s="51"/>
      <c r="DC918" s="51"/>
      <c r="DD918" s="51"/>
      <c r="DE918" s="51"/>
      <c r="DF918" s="51"/>
      <c r="DG918" s="51"/>
    </row>
    <row r="919">
      <c r="A919" s="51"/>
      <c r="B919" s="51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51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51"/>
      <c r="BH919" s="51"/>
      <c r="BI919" s="51"/>
      <c r="BJ919" s="51"/>
      <c r="BK919" s="51"/>
      <c r="BL919" s="51"/>
      <c r="BM919" s="51"/>
      <c r="BN919" s="51"/>
      <c r="BO919" s="51"/>
      <c r="BP919" s="51"/>
      <c r="BQ919" s="51"/>
      <c r="BR919" s="51"/>
      <c r="BS919" s="51"/>
      <c r="BT919" s="51"/>
      <c r="BU919" s="51"/>
      <c r="BV919" s="51"/>
      <c r="BW919" s="51"/>
      <c r="BX919" s="51"/>
      <c r="BY919" s="51"/>
      <c r="BZ919" s="51"/>
      <c r="CA919" s="51"/>
      <c r="CB919" s="51"/>
      <c r="CC919" s="51"/>
      <c r="CD919" s="51"/>
      <c r="CE919" s="51"/>
      <c r="CF919" s="51"/>
      <c r="CG919" s="51"/>
      <c r="CH919" s="51"/>
      <c r="CI919" s="51"/>
      <c r="CJ919" s="51"/>
      <c r="CK919" s="51"/>
      <c r="CL919" s="51"/>
      <c r="CM919" s="51"/>
      <c r="CN919" s="51"/>
      <c r="CO919" s="51"/>
      <c r="CP919" s="51"/>
      <c r="CQ919" s="51"/>
      <c r="CR919" s="51"/>
      <c r="CS919" s="51"/>
      <c r="CT919" s="51"/>
      <c r="CU919" s="51"/>
      <c r="CV919" s="51"/>
      <c r="CW919" s="51"/>
      <c r="CX919" s="51"/>
      <c r="CY919" s="51"/>
      <c r="CZ919" s="51"/>
      <c r="DA919" s="51"/>
      <c r="DB919" s="51"/>
      <c r="DC919" s="51"/>
      <c r="DD919" s="51"/>
      <c r="DE919" s="51"/>
      <c r="DF919" s="51"/>
      <c r="DG919" s="51"/>
    </row>
    <row r="920">
      <c r="A920" s="51"/>
      <c r="B920" s="51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1"/>
      <c r="BH920" s="51"/>
      <c r="BI920" s="51"/>
      <c r="BJ920" s="51"/>
      <c r="BK920" s="51"/>
      <c r="BL920" s="51"/>
      <c r="BM920" s="51"/>
      <c r="BN920" s="51"/>
      <c r="BO920" s="51"/>
      <c r="BP920" s="51"/>
      <c r="BQ920" s="51"/>
      <c r="BR920" s="51"/>
      <c r="BS920" s="51"/>
      <c r="BT920" s="51"/>
      <c r="BU920" s="51"/>
      <c r="BV920" s="51"/>
      <c r="BW920" s="51"/>
      <c r="BX920" s="51"/>
      <c r="BY920" s="51"/>
      <c r="BZ920" s="51"/>
      <c r="CA920" s="51"/>
      <c r="CB920" s="51"/>
      <c r="CC920" s="51"/>
      <c r="CD920" s="51"/>
      <c r="CE920" s="51"/>
      <c r="CF920" s="51"/>
      <c r="CG920" s="51"/>
      <c r="CH920" s="51"/>
      <c r="CI920" s="51"/>
      <c r="CJ920" s="51"/>
      <c r="CK920" s="51"/>
      <c r="CL920" s="51"/>
      <c r="CM920" s="51"/>
      <c r="CN920" s="51"/>
      <c r="CO920" s="51"/>
      <c r="CP920" s="51"/>
      <c r="CQ920" s="51"/>
      <c r="CR920" s="51"/>
      <c r="CS920" s="51"/>
      <c r="CT920" s="51"/>
      <c r="CU920" s="51"/>
      <c r="CV920" s="51"/>
      <c r="CW920" s="51"/>
      <c r="CX920" s="51"/>
      <c r="CY920" s="51"/>
      <c r="CZ920" s="51"/>
      <c r="DA920" s="51"/>
      <c r="DB920" s="51"/>
      <c r="DC920" s="51"/>
      <c r="DD920" s="51"/>
      <c r="DE920" s="51"/>
      <c r="DF920" s="51"/>
      <c r="DG920" s="51"/>
    </row>
    <row r="921">
      <c r="A921" s="51"/>
      <c r="B921" s="51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51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51"/>
      <c r="BH921" s="51"/>
      <c r="BI921" s="51"/>
      <c r="BJ921" s="51"/>
      <c r="BK921" s="51"/>
      <c r="BL921" s="51"/>
      <c r="BM921" s="51"/>
      <c r="BN921" s="51"/>
      <c r="BO921" s="51"/>
      <c r="BP921" s="51"/>
      <c r="BQ921" s="51"/>
      <c r="BR921" s="51"/>
      <c r="BS921" s="51"/>
      <c r="BT921" s="51"/>
      <c r="BU921" s="51"/>
      <c r="BV921" s="51"/>
      <c r="BW921" s="51"/>
      <c r="BX921" s="51"/>
      <c r="BY921" s="51"/>
      <c r="BZ921" s="51"/>
      <c r="CA921" s="51"/>
      <c r="CB921" s="51"/>
      <c r="CC921" s="51"/>
      <c r="CD921" s="51"/>
      <c r="CE921" s="51"/>
      <c r="CF921" s="51"/>
      <c r="CG921" s="51"/>
      <c r="CH921" s="51"/>
      <c r="CI921" s="51"/>
      <c r="CJ921" s="51"/>
      <c r="CK921" s="51"/>
      <c r="CL921" s="51"/>
      <c r="CM921" s="51"/>
      <c r="CN921" s="51"/>
      <c r="CO921" s="51"/>
      <c r="CP921" s="51"/>
      <c r="CQ921" s="51"/>
      <c r="CR921" s="51"/>
      <c r="CS921" s="51"/>
      <c r="CT921" s="51"/>
      <c r="CU921" s="51"/>
      <c r="CV921" s="51"/>
      <c r="CW921" s="51"/>
      <c r="CX921" s="51"/>
      <c r="CY921" s="51"/>
      <c r="CZ921" s="51"/>
      <c r="DA921" s="51"/>
      <c r="DB921" s="51"/>
      <c r="DC921" s="51"/>
      <c r="DD921" s="51"/>
      <c r="DE921" s="51"/>
      <c r="DF921" s="51"/>
      <c r="DG921" s="51"/>
    </row>
    <row r="922">
      <c r="A922" s="51"/>
      <c r="B922" s="51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51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51"/>
      <c r="BH922" s="51"/>
      <c r="BI922" s="51"/>
      <c r="BJ922" s="51"/>
      <c r="BK922" s="51"/>
      <c r="BL922" s="51"/>
      <c r="BM922" s="51"/>
      <c r="BN922" s="51"/>
      <c r="BO922" s="51"/>
      <c r="BP922" s="51"/>
      <c r="BQ922" s="51"/>
      <c r="BR922" s="51"/>
      <c r="BS922" s="51"/>
      <c r="BT922" s="51"/>
      <c r="BU922" s="51"/>
      <c r="BV922" s="51"/>
      <c r="BW922" s="51"/>
      <c r="BX922" s="51"/>
      <c r="BY922" s="51"/>
      <c r="BZ922" s="51"/>
      <c r="CA922" s="51"/>
      <c r="CB922" s="51"/>
      <c r="CC922" s="51"/>
      <c r="CD922" s="51"/>
      <c r="CE922" s="51"/>
      <c r="CF922" s="51"/>
      <c r="CG922" s="51"/>
      <c r="CH922" s="51"/>
      <c r="CI922" s="51"/>
      <c r="CJ922" s="51"/>
      <c r="CK922" s="51"/>
      <c r="CL922" s="51"/>
      <c r="CM922" s="51"/>
      <c r="CN922" s="51"/>
      <c r="CO922" s="51"/>
      <c r="CP922" s="51"/>
      <c r="CQ922" s="51"/>
      <c r="CR922" s="51"/>
      <c r="CS922" s="51"/>
      <c r="CT922" s="51"/>
      <c r="CU922" s="51"/>
      <c r="CV922" s="51"/>
      <c r="CW922" s="51"/>
      <c r="CX922" s="51"/>
      <c r="CY922" s="51"/>
      <c r="CZ922" s="51"/>
      <c r="DA922" s="51"/>
      <c r="DB922" s="51"/>
      <c r="DC922" s="51"/>
      <c r="DD922" s="51"/>
      <c r="DE922" s="51"/>
      <c r="DF922" s="51"/>
      <c r="DG922" s="51"/>
    </row>
    <row r="923">
      <c r="A923" s="51"/>
      <c r="B923" s="51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51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51"/>
      <c r="BH923" s="51"/>
      <c r="BI923" s="51"/>
      <c r="BJ923" s="51"/>
      <c r="BK923" s="51"/>
      <c r="BL923" s="51"/>
      <c r="BM923" s="51"/>
      <c r="BN923" s="51"/>
      <c r="BO923" s="51"/>
      <c r="BP923" s="51"/>
      <c r="BQ923" s="51"/>
      <c r="BR923" s="51"/>
      <c r="BS923" s="51"/>
      <c r="BT923" s="51"/>
      <c r="BU923" s="51"/>
      <c r="BV923" s="51"/>
      <c r="BW923" s="51"/>
      <c r="BX923" s="51"/>
      <c r="BY923" s="51"/>
      <c r="BZ923" s="51"/>
      <c r="CA923" s="51"/>
      <c r="CB923" s="51"/>
      <c r="CC923" s="51"/>
      <c r="CD923" s="51"/>
      <c r="CE923" s="51"/>
      <c r="CF923" s="51"/>
      <c r="CG923" s="51"/>
      <c r="CH923" s="51"/>
      <c r="CI923" s="51"/>
      <c r="CJ923" s="51"/>
      <c r="CK923" s="51"/>
      <c r="CL923" s="51"/>
      <c r="CM923" s="51"/>
      <c r="CN923" s="51"/>
      <c r="CO923" s="51"/>
      <c r="CP923" s="51"/>
      <c r="CQ923" s="51"/>
      <c r="CR923" s="51"/>
      <c r="CS923" s="51"/>
      <c r="CT923" s="51"/>
      <c r="CU923" s="51"/>
      <c r="CV923" s="51"/>
      <c r="CW923" s="51"/>
      <c r="CX923" s="51"/>
      <c r="CY923" s="51"/>
      <c r="CZ923" s="51"/>
      <c r="DA923" s="51"/>
      <c r="DB923" s="51"/>
      <c r="DC923" s="51"/>
      <c r="DD923" s="51"/>
      <c r="DE923" s="51"/>
      <c r="DF923" s="51"/>
      <c r="DG923" s="51"/>
    </row>
    <row r="924">
      <c r="A924" s="51"/>
      <c r="B924" s="51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51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51"/>
      <c r="BH924" s="51"/>
      <c r="BI924" s="51"/>
      <c r="BJ924" s="51"/>
      <c r="BK924" s="51"/>
      <c r="BL924" s="51"/>
      <c r="BM924" s="51"/>
      <c r="BN924" s="51"/>
      <c r="BO924" s="51"/>
      <c r="BP924" s="51"/>
      <c r="BQ924" s="51"/>
      <c r="BR924" s="51"/>
      <c r="BS924" s="51"/>
      <c r="BT924" s="51"/>
      <c r="BU924" s="51"/>
      <c r="BV924" s="51"/>
      <c r="BW924" s="51"/>
      <c r="BX924" s="51"/>
      <c r="BY924" s="51"/>
      <c r="BZ924" s="51"/>
      <c r="CA924" s="51"/>
      <c r="CB924" s="51"/>
      <c r="CC924" s="51"/>
      <c r="CD924" s="51"/>
      <c r="CE924" s="51"/>
      <c r="CF924" s="51"/>
      <c r="CG924" s="51"/>
      <c r="CH924" s="51"/>
      <c r="CI924" s="51"/>
      <c r="CJ924" s="51"/>
      <c r="CK924" s="51"/>
      <c r="CL924" s="51"/>
      <c r="CM924" s="51"/>
      <c r="CN924" s="51"/>
      <c r="CO924" s="51"/>
      <c r="CP924" s="51"/>
      <c r="CQ924" s="51"/>
      <c r="CR924" s="51"/>
      <c r="CS924" s="51"/>
      <c r="CT924" s="51"/>
      <c r="CU924" s="51"/>
      <c r="CV924" s="51"/>
      <c r="CW924" s="51"/>
      <c r="CX924" s="51"/>
      <c r="CY924" s="51"/>
      <c r="CZ924" s="51"/>
      <c r="DA924" s="51"/>
      <c r="DB924" s="51"/>
      <c r="DC924" s="51"/>
      <c r="DD924" s="51"/>
      <c r="DE924" s="51"/>
      <c r="DF924" s="51"/>
      <c r="DG924" s="51"/>
    </row>
    <row r="925">
      <c r="A925" s="51"/>
      <c r="B925" s="51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51"/>
      <c r="BH925" s="51"/>
      <c r="BI925" s="51"/>
      <c r="BJ925" s="51"/>
      <c r="BK925" s="51"/>
      <c r="BL925" s="51"/>
      <c r="BM925" s="51"/>
      <c r="BN925" s="51"/>
      <c r="BO925" s="51"/>
      <c r="BP925" s="51"/>
      <c r="BQ925" s="51"/>
      <c r="BR925" s="51"/>
      <c r="BS925" s="51"/>
      <c r="BT925" s="51"/>
      <c r="BU925" s="51"/>
      <c r="BV925" s="51"/>
      <c r="BW925" s="51"/>
      <c r="BX925" s="51"/>
      <c r="BY925" s="51"/>
      <c r="BZ925" s="51"/>
      <c r="CA925" s="51"/>
      <c r="CB925" s="51"/>
      <c r="CC925" s="51"/>
      <c r="CD925" s="51"/>
      <c r="CE925" s="51"/>
      <c r="CF925" s="51"/>
      <c r="CG925" s="51"/>
      <c r="CH925" s="51"/>
      <c r="CI925" s="51"/>
      <c r="CJ925" s="51"/>
      <c r="CK925" s="51"/>
      <c r="CL925" s="51"/>
      <c r="CM925" s="51"/>
      <c r="CN925" s="51"/>
      <c r="CO925" s="51"/>
      <c r="CP925" s="51"/>
      <c r="CQ925" s="51"/>
      <c r="CR925" s="51"/>
      <c r="CS925" s="51"/>
      <c r="CT925" s="51"/>
      <c r="CU925" s="51"/>
      <c r="CV925" s="51"/>
      <c r="CW925" s="51"/>
      <c r="CX925" s="51"/>
      <c r="CY925" s="51"/>
      <c r="CZ925" s="51"/>
      <c r="DA925" s="51"/>
      <c r="DB925" s="51"/>
      <c r="DC925" s="51"/>
      <c r="DD925" s="51"/>
      <c r="DE925" s="51"/>
      <c r="DF925" s="51"/>
      <c r="DG925" s="51"/>
    </row>
    <row r="926">
      <c r="A926" s="51"/>
      <c r="B926" s="51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51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51"/>
      <c r="BH926" s="51"/>
      <c r="BI926" s="51"/>
      <c r="BJ926" s="51"/>
      <c r="BK926" s="51"/>
      <c r="BL926" s="51"/>
      <c r="BM926" s="51"/>
      <c r="BN926" s="51"/>
      <c r="BO926" s="51"/>
      <c r="BP926" s="51"/>
      <c r="BQ926" s="51"/>
      <c r="BR926" s="51"/>
      <c r="BS926" s="51"/>
      <c r="BT926" s="51"/>
      <c r="BU926" s="51"/>
      <c r="BV926" s="51"/>
      <c r="BW926" s="51"/>
      <c r="BX926" s="51"/>
      <c r="BY926" s="51"/>
      <c r="BZ926" s="51"/>
      <c r="CA926" s="51"/>
      <c r="CB926" s="51"/>
      <c r="CC926" s="51"/>
      <c r="CD926" s="51"/>
      <c r="CE926" s="51"/>
      <c r="CF926" s="51"/>
      <c r="CG926" s="51"/>
      <c r="CH926" s="51"/>
      <c r="CI926" s="51"/>
      <c r="CJ926" s="51"/>
      <c r="CK926" s="51"/>
      <c r="CL926" s="51"/>
      <c r="CM926" s="51"/>
      <c r="CN926" s="51"/>
      <c r="CO926" s="51"/>
      <c r="CP926" s="51"/>
      <c r="CQ926" s="51"/>
      <c r="CR926" s="51"/>
      <c r="CS926" s="51"/>
      <c r="CT926" s="51"/>
      <c r="CU926" s="51"/>
      <c r="CV926" s="51"/>
      <c r="CW926" s="51"/>
      <c r="CX926" s="51"/>
      <c r="CY926" s="51"/>
      <c r="CZ926" s="51"/>
      <c r="DA926" s="51"/>
      <c r="DB926" s="51"/>
      <c r="DC926" s="51"/>
      <c r="DD926" s="51"/>
      <c r="DE926" s="51"/>
      <c r="DF926" s="51"/>
      <c r="DG926" s="51"/>
    </row>
    <row r="927">
      <c r="A927" s="51"/>
      <c r="B927" s="51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51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51"/>
      <c r="BH927" s="51"/>
      <c r="BI927" s="51"/>
      <c r="BJ927" s="51"/>
      <c r="BK927" s="51"/>
      <c r="BL927" s="51"/>
      <c r="BM927" s="51"/>
      <c r="BN927" s="51"/>
      <c r="BO927" s="51"/>
      <c r="BP927" s="51"/>
      <c r="BQ927" s="51"/>
      <c r="BR927" s="51"/>
      <c r="BS927" s="51"/>
      <c r="BT927" s="51"/>
      <c r="BU927" s="51"/>
      <c r="BV927" s="51"/>
      <c r="BW927" s="51"/>
      <c r="BX927" s="51"/>
      <c r="BY927" s="51"/>
      <c r="BZ927" s="51"/>
      <c r="CA927" s="51"/>
      <c r="CB927" s="51"/>
      <c r="CC927" s="51"/>
      <c r="CD927" s="51"/>
      <c r="CE927" s="51"/>
      <c r="CF927" s="51"/>
      <c r="CG927" s="51"/>
      <c r="CH927" s="51"/>
      <c r="CI927" s="51"/>
      <c r="CJ927" s="51"/>
      <c r="CK927" s="51"/>
      <c r="CL927" s="51"/>
      <c r="CM927" s="51"/>
      <c r="CN927" s="51"/>
      <c r="CO927" s="51"/>
      <c r="CP927" s="51"/>
      <c r="CQ927" s="51"/>
      <c r="CR927" s="51"/>
      <c r="CS927" s="51"/>
      <c r="CT927" s="51"/>
      <c r="CU927" s="51"/>
      <c r="CV927" s="51"/>
      <c r="CW927" s="51"/>
      <c r="CX927" s="51"/>
      <c r="CY927" s="51"/>
      <c r="CZ927" s="51"/>
      <c r="DA927" s="51"/>
      <c r="DB927" s="51"/>
      <c r="DC927" s="51"/>
      <c r="DD927" s="51"/>
      <c r="DE927" s="51"/>
      <c r="DF927" s="51"/>
      <c r="DG927" s="51"/>
    </row>
    <row r="928">
      <c r="A928" s="51"/>
      <c r="B928" s="51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51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51"/>
      <c r="BH928" s="51"/>
      <c r="BI928" s="51"/>
      <c r="BJ928" s="51"/>
      <c r="BK928" s="51"/>
      <c r="BL928" s="51"/>
      <c r="BM928" s="51"/>
      <c r="BN928" s="51"/>
      <c r="BO928" s="51"/>
      <c r="BP928" s="51"/>
      <c r="BQ928" s="51"/>
      <c r="BR928" s="51"/>
      <c r="BS928" s="51"/>
      <c r="BT928" s="51"/>
      <c r="BU928" s="51"/>
      <c r="BV928" s="51"/>
      <c r="BW928" s="51"/>
      <c r="BX928" s="51"/>
      <c r="BY928" s="51"/>
      <c r="BZ928" s="51"/>
      <c r="CA928" s="51"/>
      <c r="CB928" s="51"/>
      <c r="CC928" s="51"/>
      <c r="CD928" s="51"/>
      <c r="CE928" s="51"/>
      <c r="CF928" s="51"/>
      <c r="CG928" s="51"/>
      <c r="CH928" s="51"/>
      <c r="CI928" s="51"/>
      <c r="CJ928" s="51"/>
      <c r="CK928" s="51"/>
      <c r="CL928" s="51"/>
      <c r="CM928" s="51"/>
      <c r="CN928" s="51"/>
      <c r="CO928" s="51"/>
      <c r="CP928" s="51"/>
      <c r="CQ928" s="51"/>
      <c r="CR928" s="51"/>
      <c r="CS928" s="51"/>
      <c r="CT928" s="51"/>
      <c r="CU928" s="51"/>
      <c r="CV928" s="51"/>
      <c r="CW928" s="51"/>
      <c r="CX928" s="51"/>
      <c r="CY928" s="51"/>
      <c r="CZ928" s="51"/>
      <c r="DA928" s="51"/>
      <c r="DB928" s="51"/>
      <c r="DC928" s="51"/>
      <c r="DD928" s="51"/>
      <c r="DE928" s="51"/>
      <c r="DF928" s="51"/>
      <c r="DG928" s="51"/>
    </row>
    <row r="929">
      <c r="A929" s="51"/>
      <c r="B929" s="51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51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51"/>
      <c r="BH929" s="51"/>
      <c r="BI929" s="51"/>
      <c r="BJ929" s="51"/>
      <c r="BK929" s="51"/>
      <c r="BL929" s="51"/>
      <c r="BM929" s="51"/>
      <c r="BN929" s="51"/>
      <c r="BO929" s="51"/>
      <c r="BP929" s="51"/>
      <c r="BQ929" s="51"/>
      <c r="BR929" s="51"/>
      <c r="BS929" s="51"/>
      <c r="BT929" s="51"/>
      <c r="BU929" s="51"/>
      <c r="BV929" s="51"/>
      <c r="BW929" s="51"/>
      <c r="BX929" s="51"/>
      <c r="BY929" s="51"/>
      <c r="BZ929" s="51"/>
      <c r="CA929" s="51"/>
      <c r="CB929" s="51"/>
      <c r="CC929" s="51"/>
      <c r="CD929" s="51"/>
      <c r="CE929" s="51"/>
      <c r="CF929" s="51"/>
      <c r="CG929" s="51"/>
      <c r="CH929" s="51"/>
      <c r="CI929" s="51"/>
      <c r="CJ929" s="51"/>
      <c r="CK929" s="51"/>
      <c r="CL929" s="51"/>
      <c r="CM929" s="51"/>
      <c r="CN929" s="51"/>
      <c r="CO929" s="51"/>
      <c r="CP929" s="51"/>
      <c r="CQ929" s="51"/>
      <c r="CR929" s="51"/>
      <c r="CS929" s="51"/>
      <c r="CT929" s="51"/>
      <c r="CU929" s="51"/>
      <c r="CV929" s="51"/>
      <c r="CW929" s="51"/>
      <c r="CX929" s="51"/>
      <c r="CY929" s="51"/>
      <c r="CZ929" s="51"/>
      <c r="DA929" s="51"/>
      <c r="DB929" s="51"/>
      <c r="DC929" s="51"/>
      <c r="DD929" s="51"/>
      <c r="DE929" s="51"/>
      <c r="DF929" s="51"/>
      <c r="DG929" s="51"/>
    </row>
    <row r="930">
      <c r="A930" s="51"/>
      <c r="B930" s="51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51"/>
      <c r="BL930" s="51"/>
      <c r="BM930" s="51"/>
      <c r="BN930" s="51"/>
      <c r="BO930" s="51"/>
      <c r="BP930" s="51"/>
      <c r="BQ930" s="51"/>
      <c r="BR930" s="51"/>
      <c r="BS930" s="51"/>
      <c r="BT930" s="51"/>
      <c r="BU930" s="51"/>
      <c r="BV930" s="51"/>
      <c r="BW930" s="51"/>
      <c r="BX930" s="51"/>
      <c r="BY930" s="51"/>
      <c r="BZ930" s="51"/>
      <c r="CA930" s="51"/>
      <c r="CB930" s="51"/>
      <c r="CC930" s="51"/>
      <c r="CD930" s="51"/>
      <c r="CE930" s="51"/>
      <c r="CF930" s="51"/>
      <c r="CG930" s="51"/>
      <c r="CH930" s="51"/>
      <c r="CI930" s="51"/>
      <c r="CJ930" s="51"/>
      <c r="CK930" s="51"/>
      <c r="CL930" s="51"/>
      <c r="CM930" s="51"/>
      <c r="CN930" s="51"/>
      <c r="CO930" s="51"/>
      <c r="CP930" s="51"/>
      <c r="CQ930" s="51"/>
      <c r="CR930" s="51"/>
      <c r="CS930" s="51"/>
      <c r="CT930" s="51"/>
      <c r="CU930" s="51"/>
      <c r="CV930" s="51"/>
      <c r="CW930" s="51"/>
      <c r="CX930" s="51"/>
      <c r="CY930" s="51"/>
      <c r="CZ930" s="51"/>
      <c r="DA930" s="51"/>
      <c r="DB930" s="51"/>
      <c r="DC930" s="51"/>
      <c r="DD930" s="51"/>
      <c r="DE930" s="51"/>
      <c r="DF930" s="51"/>
      <c r="DG930" s="51"/>
    </row>
    <row r="931">
      <c r="A931" s="51"/>
      <c r="B931" s="51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1"/>
      <c r="BH931" s="51"/>
      <c r="BI931" s="51"/>
      <c r="BJ931" s="51"/>
      <c r="BK931" s="51"/>
      <c r="BL931" s="51"/>
      <c r="BM931" s="51"/>
      <c r="BN931" s="51"/>
      <c r="BO931" s="51"/>
      <c r="BP931" s="51"/>
      <c r="BQ931" s="51"/>
      <c r="BR931" s="51"/>
      <c r="BS931" s="51"/>
      <c r="BT931" s="51"/>
      <c r="BU931" s="51"/>
      <c r="BV931" s="51"/>
      <c r="BW931" s="51"/>
      <c r="BX931" s="51"/>
      <c r="BY931" s="51"/>
      <c r="BZ931" s="51"/>
      <c r="CA931" s="51"/>
      <c r="CB931" s="51"/>
      <c r="CC931" s="51"/>
      <c r="CD931" s="51"/>
      <c r="CE931" s="51"/>
      <c r="CF931" s="51"/>
      <c r="CG931" s="51"/>
      <c r="CH931" s="51"/>
      <c r="CI931" s="51"/>
      <c r="CJ931" s="51"/>
      <c r="CK931" s="51"/>
      <c r="CL931" s="51"/>
      <c r="CM931" s="51"/>
      <c r="CN931" s="51"/>
      <c r="CO931" s="51"/>
      <c r="CP931" s="51"/>
      <c r="CQ931" s="51"/>
      <c r="CR931" s="51"/>
      <c r="CS931" s="51"/>
      <c r="CT931" s="51"/>
      <c r="CU931" s="51"/>
      <c r="CV931" s="51"/>
      <c r="CW931" s="51"/>
      <c r="CX931" s="51"/>
      <c r="CY931" s="51"/>
      <c r="CZ931" s="51"/>
      <c r="DA931" s="51"/>
      <c r="DB931" s="51"/>
      <c r="DC931" s="51"/>
      <c r="DD931" s="51"/>
      <c r="DE931" s="51"/>
      <c r="DF931" s="51"/>
      <c r="DG931" s="51"/>
    </row>
    <row r="932">
      <c r="A932" s="51"/>
      <c r="B932" s="51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51"/>
      <c r="BH932" s="51"/>
      <c r="BI932" s="51"/>
      <c r="BJ932" s="51"/>
      <c r="BK932" s="51"/>
      <c r="BL932" s="51"/>
      <c r="BM932" s="51"/>
      <c r="BN932" s="51"/>
      <c r="BO932" s="51"/>
      <c r="BP932" s="51"/>
      <c r="BQ932" s="51"/>
      <c r="BR932" s="51"/>
      <c r="BS932" s="51"/>
      <c r="BT932" s="51"/>
      <c r="BU932" s="51"/>
      <c r="BV932" s="51"/>
      <c r="BW932" s="51"/>
      <c r="BX932" s="51"/>
      <c r="BY932" s="51"/>
      <c r="BZ932" s="51"/>
      <c r="CA932" s="51"/>
      <c r="CB932" s="51"/>
      <c r="CC932" s="51"/>
      <c r="CD932" s="51"/>
      <c r="CE932" s="51"/>
      <c r="CF932" s="51"/>
      <c r="CG932" s="51"/>
      <c r="CH932" s="51"/>
      <c r="CI932" s="51"/>
      <c r="CJ932" s="51"/>
      <c r="CK932" s="51"/>
      <c r="CL932" s="51"/>
      <c r="CM932" s="51"/>
      <c r="CN932" s="51"/>
      <c r="CO932" s="51"/>
      <c r="CP932" s="51"/>
      <c r="CQ932" s="51"/>
      <c r="CR932" s="51"/>
      <c r="CS932" s="51"/>
      <c r="CT932" s="51"/>
      <c r="CU932" s="51"/>
      <c r="CV932" s="51"/>
      <c r="CW932" s="51"/>
      <c r="CX932" s="51"/>
      <c r="CY932" s="51"/>
      <c r="CZ932" s="51"/>
      <c r="DA932" s="51"/>
      <c r="DB932" s="51"/>
      <c r="DC932" s="51"/>
      <c r="DD932" s="51"/>
      <c r="DE932" s="51"/>
      <c r="DF932" s="51"/>
      <c r="DG932" s="51"/>
    </row>
    <row r="933">
      <c r="A933" s="51"/>
      <c r="B933" s="51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51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51"/>
      <c r="BH933" s="51"/>
      <c r="BI933" s="51"/>
      <c r="BJ933" s="51"/>
      <c r="BK933" s="51"/>
      <c r="BL933" s="51"/>
      <c r="BM933" s="51"/>
      <c r="BN933" s="51"/>
      <c r="BO933" s="51"/>
      <c r="BP933" s="51"/>
      <c r="BQ933" s="51"/>
      <c r="BR933" s="51"/>
      <c r="BS933" s="51"/>
      <c r="BT933" s="51"/>
      <c r="BU933" s="51"/>
      <c r="BV933" s="51"/>
      <c r="BW933" s="51"/>
      <c r="BX933" s="51"/>
      <c r="BY933" s="51"/>
      <c r="BZ933" s="51"/>
      <c r="CA933" s="51"/>
      <c r="CB933" s="51"/>
      <c r="CC933" s="51"/>
      <c r="CD933" s="51"/>
      <c r="CE933" s="51"/>
      <c r="CF933" s="51"/>
      <c r="CG933" s="51"/>
      <c r="CH933" s="51"/>
      <c r="CI933" s="51"/>
      <c r="CJ933" s="51"/>
      <c r="CK933" s="51"/>
      <c r="CL933" s="51"/>
      <c r="CM933" s="51"/>
      <c r="CN933" s="51"/>
      <c r="CO933" s="51"/>
      <c r="CP933" s="51"/>
      <c r="CQ933" s="51"/>
      <c r="CR933" s="51"/>
      <c r="CS933" s="51"/>
      <c r="CT933" s="51"/>
      <c r="CU933" s="51"/>
      <c r="CV933" s="51"/>
      <c r="CW933" s="51"/>
      <c r="CX933" s="51"/>
      <c r="CY933" s="51"/>
      <c r="CZ933" s="51"/>
      <c r="DA933" s="51"/>
      <c r="DB933" s="51"/>
      <c r="DC933" s="51"/>
      <c r="DD933" s="51"/>
      <c r="DE933" s="51"/>
      <c r="DF933" s="51"/>
      <c r="DG933" s="51"/>
    </row>
    <row r="934">
      <c r="A934" s="51"/>
      <c r="B934" s="51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51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51"/>
      <c r="BH934" s="51"/>
      <c r="BI934" s="51"/>
      <c r="BJ934" s="51"/>
      <c r="BK934" s="51"/>
      <c r="BL934" s="51"/>
      <c r="BM934" s="51"/>
      <c r="BN934" s="51"/>
      <c r="BO934" s="51"/>
      <c r="BP934" s="51"/>
      <c r="BQ934" s="51"/>
      <c r="BR934" s="51"/>
      <c r="BS934" s="51"/>
      <c r="BT934" s="51"/>
      <c r="BU934" s="51"/>
      <c r="BV934" s="51"/>
      <c r="BW934" s="51"/>
      <c r="BX934" s="51"/>
      <c r="BY934" s="51"/>
      <c r="BZ934" s="51"/>
      <c r="CA934" s="51"/>
      <c r="CB934" s="51"/>
      <c r="CC934" s="51"/>
      <c r="CD934" s="51"/>
      <c r="CE934" s="51"/>
      <c r="CF934" s="51"/>
      <c r="CG934" s="51"/>
      <c r="CH934" s="51"/>
      <c r="CI934" s="51"/>
      <c r="CJ934" s="51"/>
      <c r="CK934" s="51"/>
      <c r="CL934" s="51"/>
      <c r="CM934" s="51"/>
      <c r="CN934" s="51"/>
      <c r="CO934" s="51"/>
      <c r="CP934" s="51"/>
      <c r="CQ934" s="51"/>
      <c r="CR934" s="51"/>
      <c r="CS934" s="51"/>
      <c r="CT934" s="51"/>
      <c r="CU934" s="51"/>
      <c r="CV934" s="51"/>
      <c r="CW934" s="51"/>
      <c r="CX934" s="51"/>
      <c r="CY934" s="51"/>
      <c r="CZ934" s="51"/>
      <c r="DA934" s="51"/>
      <c r="DB934" s="51"/>
      <c r="DC934" s="51"/>
      <c r="DD934" s="51"/>
      <c r="DE934" s="51"/>
      <c r="DF934" s="51"/>
      <c r="DG934" s="51"/>
    </row>
    <row r="935">
      <c r="A935" s="51"/>
      <c r="B935" s="51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51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51"/>
      <c r="BH935" s="51"/>
      <c r="BI935" s="51"/>
      <c r="BJ935" s="51"/>
      <c r="BK935" s="51"/>
      <c r="BL935" s="51"/>
      <c r="BM935" s="51"/>
      <c r="BN935" s="51"/>
      <c r="BO935" s="51"/>
      <c r="BP935" s="51"/>
      <c r="BQ935" s="51"/>
      <c r="BR935" s="51"/>
      <c r="BS935" s="51"/>
      <c r="BT935" s="51"/>
      <c r="BU935" s="51"/>
      <c r="BV935" s="51"/>
      <c r="BW935" s="51"/>
      <c r="BX935" s="51"/>
      <c r="BY935" s="51"/>
      <c r="BZ935" s="51"/>
      <c r="CA935" s="51"/>
      <c r="CB935" s="51"/>
      <c r="CC935" s="51"/>
      <c r="CD935" s="51"/>
      <c r="CE935" s="51"/>
      <c r="CF935" s="51"/>
      <c r="CG935" s="51"/>
      <c r="CH935" s="51"/>
      <c r="CI935" s="51"/>
      <c r="CJ935" s="51"/>
      <c r="CK935" s="51"/>
      <c r="CL935" s="51"/>
      <c r="CM935" s="51"/>
      <c r="CN935" s="51"/>
      <c r="CO935" s="51"/>
      <c r="CP935" s="51"/>
      <c r="CQ935" s="51"/>
      <c r="CR935" s="51"/>
      <c r="CS935" s="51"/>
      <c r="CT935" s="51"/>
      <c r="CU935" s="51"/>
      <c r="CV935" s="51"/>
      <c r="CW935" s="51"/>
      <c r="CX935" s="51"/>
      <c r="CY935" s="51"/>
      <c r="CZ935" s="51"/>
      <c r="DA935" s="51"/>
      <c r="DB935" s="51"/>
      <c r="DC935" s="51"/>
      <c r="DD935" s="51"/>
      <c r="DE935" s="51"/>
      <c r="DF935" s="51"/>
      <c r="DG935" s="51"/>
    </row>
    <row r="936">
      <c r="A936" s="51"/>
      <c r="B936" s="51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51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51"/>
      <c r="BH936" s="51"/>
      <c r="BI936" s="51"/>
      <c r="BJ936" s="51"/>
      <c r="BK936" s="51"/>
      <c r="BL936" s="51"/>
      <c r="BM936" s="51"/>
      <c r="BN936" s="51"/>
      <c r="BO936" s="51"/>
      <c r="BP936" s="51"/>
      <c r="BQ936" s="51"/>
      <c r="BR936" s="51"/>
      <c r="BS936" s="51"/>
      <c r="BT936" s="51"/>
      <c r="BU936" s="51"/>
      <c r="BV936" s="51"/>
      <c r="BW936" s="51"/>
      <c r="BX936" s="51"/>
      <c r="BY936" s="51"/>
      <c r="BZ936" s="51"/>
      <c r="CA936" s="51"/>
      <c r="CB936" s="51"/>
      <c r="CC936" s="51"/>
      <c r="CD936" s="51"/>
      <c r="CE936" s="51"/>
      <c r="CF936" s="51"/>
      <c r="CG936" s="51"/>
      <c r="CH936" s="51"/>
      <c r="CI936" s="51"/>
      <c r="CJ936" s="51"/>
      <c r="CK936" s="51"/>
      <c r="CL936" s="51"/>
      <c r="CM936" s="51"/>
      <c r="CN936" s="51"/>
      <c r="CO936" s="51"/>
      <c r="CP936" s="51"/>
      <c r="CQ936" s="51"/>
      <c r="CR936" s="51"/>
      <c r="CS936" s="51"/>
      <c r="CT936" s="51"/>
      <c r="CU936" s="51"/>
      <c r="CV936" s="51"/>
      <c r="CW936" s="51"/>
      <c r="CX936" s="51"/>
      <c r="CY936" s="51"/>
      <c r="CZ936" s="51"/>
      <c r="DA936" s="51"/>
      <c r="DB936" s="51"/>
      <c r="DC936" s="51"/>
      <c r="DD936" s="51"/>
      <c r="DE936" s="51"/>
      <c r="DF936" s="51"/>
      <c r="DG936" s="51"/>
    </row>
    <row r="937">
      <c r="A937" s="51"/>
      <c r="B937" s="51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51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51"/>
      <c r="BH937" s="51"/>
      <c r="BI937" s="51"/>
      <c r="BJ937" s="51"/>
      <c r="BK937" s="51"/>
      <c r="BL937" s="51"/>
      <c r="BM937" s="51"/>
      <c r="BN937" s="51"/>
      <c r="BO937" s="51"/>
      <c r="BP937" s="51"/>
      <c r="BQ937" s="51"/>
      <c r="BR937" s="51"/>
      <c r="BS937" s="51"/>
      <c r="BT937" s="51"/>
      <c r="BU937" s="51"/>
      <c r="BV937" s="51"/>
      <c r="BW937" s="51"/>
      <c r="BX937" s="51"/>
      <c r="BY937" s="51"/>
      <c r="BZ937" s="51"/>
      <c r="CA937" s="51"/>
      <c r="CB937" s="51"/>
      <c r="CC937" s="51"/>
      <c r="CD937" s="51"/>
      <c r="CE937" s="51"/>
      <c r="CF937" s="51"/>
      <c r="CG937" s="51"/>
      <c r="CH937" s="51"/>
      <c r="CI937" s="51"/>
      <c r="CJ937" s="51"/>
      <c r="CK937" s="51"/>
      <c r="CL937" s="51"/>
      <c r="CM937" s="51"/>
      <c r="CN937" s="51"/>
      <c r="CO937" s="51"/>
      <c r="CP937" s="51"/>
      <c r="CQ937" s="51"/>
      <c r="CR937" s="51"/>
      <c r="CS937" s="51"/>
      <c r="CT937" s="51"/>
      <c r="CU937" s="51"/>
      <c r="CV937" s="51"/>
      <c r="CW937" s="51"/>
      <c r="CX937" s="51"/>
      <c r="CY937" s="51"/>
      <c r="CZ937" s="51"/>
      <c r="DA937" s="51"/>
      <c r="DB937" s="51"/>
      <c r="DC937" s="51"/>
      <c r="DD937" s="51"/>
      <c r="DE937" s="51"/>
      <c r="DF937" s="51"/>
      <c r="DG937" s="51"/>
    </row>
    <row r="938">
      <c r="A938" s="51"/>
      <c r="B938" s="51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51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51"/>
      <c r="BH938" s="51"/>
      <c r="BI938" s="51"/>
      <c r="BJ938" s="51"/>
      <c r="BK938" s="51"/>
      <c r="BL938" s="51"/>
      <c r="BM938" s="51"/>
      <c r="BN938" s="51"/>
      <c r="BO938" s="51"/>
      <c r="BP938" s="51"/>
      <c r="BQ938" s="51"/>
      <c r="BR938" s="51"/>
      <c r="BS938" s="51"/>
      <c r="BT938" s="51"/>
      <c r="BU938" s="51"/>
      <c r="BV938" s="51"/>
      <c r="BW938" s="51"/>
      <c r="BX938" s="51"/>
      <c r="BY938" s="51"/>
      <c r="BZ938" s="51"/>
      <c r="CA938" s="51"/>
      <c r="CB938" s="51"/>
      <c r="CC938" s="51"/>
      <c r="CD938" s="51"/>
      <c r="CE938" s="51"/>
      <c r="CF938" s="51"/>
      <c r="CG938" s="51"/>
      <c r="CH938" s="51"/>
      <c r="CI938" s="51"/>
      <c r="CJ938" s="51"/>
      <c r="CK938" s="51"/>
      <c r="CL938" s="51"/>
      <c r="CM938" s="51"/>
      <c r="CN938" s="51"/>
      <c r="CO938" s="51"/>
      <c r="CP938" s="51"/>
      <c r="CQ938" s="51"/>
      <c r="CR938" s="51"/>
      <c r="CS938" s="51"/>
      <c r="CT938" s="51"/>
      <c r="CU938" s="51"/>
      <c r="CV938" s="51"/>
      <c r="CW938" s="51"/>
      <c r="CX938" s="51"/>
      <c r="CY938" s="51"/>
      <c r="CZ938" s="51"/>
      <c r="DA938" s="51"/>
      <c r="DB938" s="51"/>
      <c r="DC938" s="51"/>
      <c r="DD938" s="51"/>
      <c r="DE938" s="51"/>
      <c r="DF938" s="51"/>
      <c r="DG938" s="51"/>
    </row>
    <row r="939">
      <c r="A939" s="51"/>
      <c r="B939" s="51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1"/>
      <c r="BH939" s="51"/>
      <c r="BI939" s="51"/>
      <c r="BJ939" s="51"/>
      <c r="BK939" s="51"/>
      <c r="BL939" s="51"/>
      <c r="BM939" s="51"/>
      <c r="BN939" s="51"/>
      <c r="BO939" s="51"/>
      <c r="BP939" s="51"/>
      <c r="BQ939" s="51"/>
      <c r="BR939" s="51"/>
      <c r="BS939" s="51"/>
      <c r="BT939" s="51"/>
      <c r="BU939" s="51"/>
      <c r="BV939" s="51"/>
      <c r="BW939" s="51"/>
      <c r="BX939" s="51"/>
      <c r="BY939" s="51"/>
      <c r="BZ939" s="51"/>
      <c r="CA939" s="51"/>
      <c r="CB939" s="51"/>
      <c r="CC939" s="51"/>
      <c r="CD939" s="51"/>
      <c r="CE939" s="51"/>
      <c r="CF939" s="51"/>
      <c r="CG939" s="51"/>
      <c r="CH939" s="51"/>
      <c r="CI939" s="51"/>
      <c r="CJ939" s="51"/>
      <c r="CK939" s="51"/>
      <c r="CL939" s="51"/>
      <c r="CM939" s="51"/>
      <c r="CN939" s="51"/>
      <c r="CO939" s="51"/>
      <c r="CP939" s="51"/>
      <c r="CQ939" s="51"/>
      <c r="CR939" s="51"/>
      <c r="CS939" s="51"/>
      <c r="CT939" s="51"/>
      <c r="CU939" s="51"/>
      <c r="CV939" s="51"/>
      <c r="CW939" s="51"/>
      <c r="CX939" s="51"/>
      <c r="CY939" s="51"/>
      <c r="CZ939" s="51"/>
      <c r="DA939" s="51"/>
      <c r="DB939" s="51"/>
      <c r="DC939" s="51"/>
      <c r="DD939" s="51"/>
      <c r="DE939" s="51"/>
      <c r="DF939" s="51"/>
      <c r="DG939" s="51"/>
    </row>
    <row r="940">
      <c r="A940" s="51"/>
      <c r="B940" s="51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1"/>
      <c r="BH940" s="51"/>
      <c r="BI940" s="51"/>
      <c r="BJ940" s="51"/>
      <c r="BK940" s="51"/>
      <c r="BL940" s="51"/>
      <c r="BM940" s="51"/>
      <c r="BN940" s="51"/>
      <c r="BO940" s="51"/>
      <c r="BP940" s="51"/>
      <c r="BQ940" s="51"/>
      <c r="BR940" s="51"/>
      <c r="BS940" s="51"/>
      <c r="BT940" s="51"/>
      <c r="BU940" s="51"/>
      <c r="BV940" s="51"/>
      <c r="BW940" s="51"/>
      <c r="BX940" s="51"/>
      <c r="BY940" s="51"/>
      <c r="BZ940" s="51"/>
      <c r="CA940" s="51"/>
      <c r="CB940" s="51"/>
      <c r="CC940" s="51"/>
      <c r="CD940" s="51"/>
      <c r="CE940" s="51"/>
      <c r="CF940" s="51"/>
      <c r="CG940" s="51"/>
      <c r="CH940" s="51"/>
      <c r="CI940" s="51"/>
      <c r="CJ940" s="51"/>
      <c r="CK940" s="51"/>
      <c r="CL940" s="51"/>
      <c r="CM940" s="51"/>
      <c r="CN940" s="51"/>
      <c r="CO940" s="51"/>
      <c r="CP940" s="51"/>
      <c r="CQ940" s="51"/>
      <c r="CR940" s="51"/>
      <c r="CS940" s="51"/>
      <c r="CT940" s="51"/>
      <c r="CU940" s="51"/>
      <c r="CV940" s="51"/>
      <c r="CW940" s="51"/>
      <c r="CX940" s="51"/>
      <c r="CY940" s="51"/>
      <c r="CZ940" s="51"/>
      <c r="DA940" s="51"/>
      <c r="DB940" s="51"/>
      <c r="DC940" s="51"/>
      <c r="DD940" s="51"/>
      <c r="DE940" s="51"/>
      <c r="DF940" s="51"/>
      <c r="DG940" s="51"/>
    </row>
    <row r="941">
      <c r="A941" s="51"/>
      <c r="B941" s="51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1"/>
      <c r="BH941" s="51"/>
      <c r="BI941" s="51"/>
      <c r="BJ941" s="51"/>
      <c r="BK941" s="51"/>
      <c r="BL941" s="51"/>
      <c r="BM941" s="51"/>
      <c r="BN941" s="51"/>
      <c r="BO941" s="51"/>
      <c r="BP941" s="51"/>
      <c r="BQ941" s="51"/>
      <c r="BR941" s="51"/>
      <c r="BS941" s="51"/>
      <c r="BT941" s="51"/>
      <c r="BU941" s="51"/>
      <c r="BV941" s="51"/>
      <c r="BW941" s="51"/>
      <c r="BX941" s="51"/>
      <c r="BY941" s="51"/>
      <c r="BZ941" s="51"/>
      <c r="CA941" s="51"/>
      <c r="CB941" s="51"/>
      <c r="CC941" s="51"/>
      <c r="CD941" s="51"/>
      <c r="CE941" s="51"/>
      <c r="CF941" s="51"/>
      <c r="CG941" s="51"/>
      <c r="CH941" s="51"/>
      <c r="CI941" s="51"/>
      <c r="CJ941" s="51"/>
      <c r="CK941" s="51"/>
      <c r="CL941" s="51"/>
      <c r="CM941" s="51"/>
      <c r="CN941" s="51"/>
      <c r="CO941" s="51"/>
      <c r="CP941" s="51"/>
      <c r="CQ941" s="51"/>
      <c r="CR941" s="51"/>
      <c r="CS941" s="51"/>
      <c r="CT941" s="51"/>
      <c r="CU941" s="51"/>
      <c r="CV941" s="51"/>
      <c r="CW941" s="51"/>
      <c r="CX941" s="51"/>
      <c r="CY941" s="51"/>
      <c r="CZ941" s="51"/>
      <c r="DA941" s="51"/>
      <c r="DB941" s="51"/>
      <c r="DC941" s="51"/>
      <c r="DD941" s="51"/>
      <c r="DE941" s="51"/>
      <c r="DF941" s="51"/>
      <c r="DG941" s="51"/>
    </row>
    <row r="942">
      <c r="A942" s="51"/>
      <c r="B942" s="51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  <c r="BK942" s="51"/>
      <c r="BL942" s="51"/>
      <c r="BM942" s="51"/>
      <c r="BN942" s="51"/>
      <c r="BO942" s="51"/>
      <c r="BP942" s="51"/>
      <c r="BQ942" s="51"/>
      <c r="BR942" s="51"/>
      <c r="BS942" s="51"/>
      <c r="BT942" s="51"/>
      <c r="BU942" s="51"/>
      <c r="BV942" s="51"/>
      <c r="BW942" s="51"/>
      <c r="BX942" s="51"/>
      <c r="BY942" s="51"/>
      <c r="BZ942" s="51"/>
      <c r="CA942" s="51"/>
      <c r="CB942" s="51"/>
      <c r="CC942" s="51"/>
      <c r="CD942" s="51"/>
      <c r="CE942" s="51"/>
      <c r="CF942" s="51"/>
      <c r="CG942" s="51"/>
      <c r="CH942" s="51"/>
      <c r="CI942" s="51"/>
      <c r="CJ942" s="51"/>
      <c r="CK942" s="51"/>
      <c r="CL942" s="51"/>
      <c r="CM942" s="51"/>
      <c r="CN942" s="51"/>
      <c r="CO942" s="51"/>
      <c r="CP942" s="51"/>
      <c r="CQ942" s="51"/>
      <c r="CR942" s="51"/>
      <c r="CS942" s="51"/>
      <c r="CT942" s="51"/>
      <c r="CU942" s="51"/>
      <c r="CV942" s="51"/>
      <c r="CW942" s="51"/>
      <c r="CX942" s="51"/>
      <c r="CY942" s="51"/>
      <c r="CZ942" s="51"/>
      <c r="DA942" s="51"/>
      <c r="DB942" s="51"/>
      <c r="DC942" s="51"/>
      <c r="DD942" s="51"/>
      <c r="DE942" s="51"/>
      <c r="DF942" s="51"/>
      <c r="DG942" s="51"/>
    </row>
    <row r="943">
      <c r="A943" s="51"/>
      <c r="B943" s="51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  <c r="BK943" s="51"/>
      <c r="BL943" s="51"/>
      <c r="BM943" s="51"/>
      <c r="BN943" s="51"/>
      <c r="BO943" s="51"/>
      <c r="BP943" s="51"/>
      <c r="BQ943" s="51"/>
      <c r="BR943" s="51"/>
      <c r="BS943" s="51"/>
      <c r="BT943" s="51"/>
      <c r="BU943" s="51"/>
      <c r="BV943" s="51"/>
      <c r="BW943" s="51"/>
      <c r="BX943" s="51"/>
      <c r="BY943" s="51"/>
      <c r="BZ943" s="51"/>
      <c r="CA943" s="51"/>
      <c r="CB943" s="51"/>
      <c r="CC943" s="51"/>
      <c r="CD943" s="51"/>
      <c r="CE943" s="51"/>
      <c r="CF943" s="51"/>
      <c r="CG943" s="51"/>
      <c r="CH943" s="51"/>
      <c r="CI943" s="51"/>
      <c r="CJ943" s="51"/>
      <c r="CK943" s="51"/>
      <c r="CL943" s="51"/>
      <c r="CM943" s="51"/>
      <c r="CN943" s="51"/>
      <c r="CO943" s="51"/>
      <c r="CP943" s="51"/>
      <c r="CQ943" s="51"/>
      <c r="CR943" s="51"/>
      <c r="CS943" s="51"/>
      <c r="CT943" s="51"/>
      <c r="CU943" s="51"/>
      <c r="CV943" s="51"/>
      <c r="CW943" s="51"/>
      <c r="CX943" s="51"/>
      <c r="CY943" s="51"/>
      <c r="CZ943" s="51"/>
      <c r="DA943" s="51"/>
      <c r="DB943" s="51"/>
      <c r="DC943" s="51"/>
      <c r="DD943" s="51"/>
      <c r="DE943" s="51"/>
      <c r="DF943" s="51"/>
      <c r="DG943" s="51"/>
    </row>
    <row r="944">
      <c r="A944" s="51"/>
      <c r="B944" s="51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  <c r="BK944" s="51"/>
      <c r="BL944" s="51"/>
      <c r="BM944" s="51"/>
      <c r="BN944" s="51"/>
      <c r="BO944" s="51"/>
      <c r="BP944" s="51"/>
      <c r="BQ944" s="51"/>
      <c r="BR944" s="51"/>
      <c r="BS944" s="51"/>
      <c r="BT944" s="51"/>
      <c r="BU944" s="51"/>
      <c r="BV944" s="51"/>
      <c r="BW944" s="51"/>
      <c r="BX944" s="51"/>
      <c r="BY944" s="51"/>
      <c r="BZ944" s="51"/>
      <c r="CA944" s="51"/>
      <c r="CB944" s="51"/>
      <c r="CC944" s="51"/>
      <c r="CD944" s="51"/>
      <c r="CE944" s="51"/>
      <c r="CF944" s="51"/>
      <c r="CG944" s="51"/>
      <c r="CH944" s="51"/>
      <c r="CI944" s="51"/>
      <c r="CJ944" s="51"/>
      <c r="CK944" s="51"/>
      <c r="CL944" s="51"/>
      <c r="CM944" s="51"/>
      <c r="CN944" s="51"/>
      <c r="CO944" s="51"/>
      <c r="CP944" s="51"/>
      <c r="CQ944" s="51"/>
      <c r="CR944" s="51"/>
      <c r="CS944" s="51"/>
      <c r="CT944" s="51"/>
      <c r="CU944" s="51"/>
      <c r="CV944" s="51"/>
      <c r="CW944" s="51"/>
      <c r="CX944" s="51"/>
      <c r="CY944" s="51"/>
      <c r="CZ944" s="51"/>
      <c r="DA944" s="51"/>
      <c r="DB944" s="51"/>
      <c r="DC944" s="51"/>
      <c r="DD944" s="51"/>
      <c r="DE944" s="51"/>
      <c r="DF944" s="51"/>
      <c r="DG944" s="51"/>
    </row>
    <row r="945">
      <c r="A945" s="51"/>
      <c r="B945" s="51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  <c r="BK945" s="51"/>
      <c r="BL945" s="51"/>
      <c r="BM945" s="51"/>
      <c r="BN945" s="51"/>
      <c r="BO945" s="51"/>
      <c r="BP945" s="51"/>
      <c r="BQ945" s="51"/>
      <c r="BR945" s="51"/>
      <c r="BS945" s="51"/>
      <c r="BT945" s="51"/>
      <c r="BU945" s="51"/>
      <c r="BV945" s="51"/>
      <c r="BW945" s="51"/>
      <c r="BX945" s="51"/>
      <c r="BY945" s="51"/>
      <c r="BZ945" s="51"/>
      <c r="CA945" s="51"/>
      <c r="CB945" s="51"/>
      <c r="CC945" s="51"/>
      <c r="CD945" s="51"/>
      <c r="CE945" s="51"/>
      <c r="CF945" s="51"/>
      <c r="CG945" s="51"/>
      <c r="CH945" s="51"/>
      <c r="CI945" s="51"/>
      <c r="CJ945" s="51"/>
      <c r="CK945" s="51"/>
      <c r="CL945" s="51"/>
      <c r="CM945" s="51"/>
      <c r="CN945" s="51"/>
      <c r="CO945" s="51"/>
      <c r="CP945" s="51"/>
      <c r="CQ945" s="51"/>
      <c r="CR945" s="51"/>
      <c r="CS945" s="51"/>
      <c r="CT945" s="51"/>
      <c r="CU945" s="51"/>
      <c r="CV945" s="51"/>
      <c r="CW945" s="51"/>
      <c r="CX945" s="51"/>
      <c r="CY945" s="51"/>
      <c r="CZ945" s="51"/>
      <c r="DA945" s="51"/>
      <c r="DB945" s="51"/>
      <c r="DC945" s="51"/>
      <c r="DD945" s="51"/>
      <c r="DE945" s="51"/>
      <c r="DF945" s="51"/>
      <c r="DG945" s="51"/>
    </row>
    <row r="946">
      <c r="A946" s="51"/>
      <c r="B946" s="51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  <c r="BK946" s="51"/>
      <c r="BL946" s="51"/>
      <c r="BM946" s="51"/>
      <c r="BN946" s="51"/>
      <c r="BO946" s="51"/>
      <c r="BP946" s="51"/>
      <c r="BQ946" s="51"/>
      <c r="BR946" s="51"/>
      <c r="BS946" s="51"/>
      <c r="BT946" s="51"/>
      <c r="BU946" s="51"/>
      <c r="BV946" s="51"/>
      <c r="BW946" s="51"/>
      <c r="BX946" s="51"/>
      <c r="BY946" s="51"/>
      <c r="BZ946" s="51"/>
      <c r="CA946" s="51"/>
      <c r="CB946" s="51"/>
      <c r="CC946" s="51"/>
      <c r="CD946" s="51"/>
      <c r="CE946" s="51"/>
      <c r="CF946" s="51"/>
      <c r="CG946" s="51"/>
      <c r="CH946" s="51"/>
      <c r="CI946" s="51"/>
      <c r="CJ946" s="51"/>
      <c r="CK946" s="51"/>
      <c r="CL946" s="51"/>
      <c r="CM946" s="51"/>
      <c r="CN946" s="51"/>
      <c r="CO946" s="51"/>
      <c r="CP946" s="51"/>
      <c r="CQ946" s="51"/>
      <c r="CR946" s="51"/>
      <c r="CS946" s="51"/>
      <c r="CT946" s="51"/>
      <c r="CU946" s="51"/>
      <c r="CV946" s="51"/>
      <c r="CW946" s="51"/>
      <c r="CX946" s="51"/>
      <c r="CY946" s="51"/>
      <c r="CZ946" s="51"/>
      <c r="DA946" s="51"/>
      <c r="DB946" s="51"/>
      <c r="DC946" s="51"/>
      <c r="DD946" s="51"/>
      <c r="DE946" s="51"/>
      <c r="DF946" s="51"/>
      <c r="DG946" s="51"/>
    </row>
    <row r="947">
      <c r="A947" s="51"/>
      <c r="B947" s="51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  <c r="BK947" s="51"/>
      <c r="BL947" s="51"/>
      <c r="BM947" s="51"/>
      <c r="BN947" s="51"/>
      <c r="BO947" s="51"/>
      <c r="BP947" s="51"/>
      <c r="BQ947" s="51"/>
      <c r="BR947" s="51"/>
      <c r="BS947" s="51"/>
      <c r="BT947" s="51"/>
      <c r="BU947" s="51"/>
      <c r="BV947" s="51"/>
      <c r="BW947" s="51"/>
      <c r="BX947" s="51"/>
      <c r="BY947" s="51"/>
      <c r="BZ947" s="51"/>
      <c r="CA947" s="51"/>
      <c r="CB947" s="51"/>
      <c r="CC947" s="51"/>
      <c r="CD947" s="51"/>
      <c r="CE947" s="51"/>
      <c r="CF947" s="51"/>
      <c r="CG947" s="51"/>
      <c r="CH947" s="51"/>
      <c r="CI947" s="51"/>
      <c r="CJ947" s="51"/>
      <c r="CK947" s="51"/>
      <c r="CL947" s="51"/>
      <c r="CM947" s="51"/>
      <c r="CN947" s="51"/>
      <c r="CO947" s="51"/>
      <c r="CP947" s="51"/>
      <c r="CQ947" s="51"/>
      <c r="CR947" s="51"/>
      <c r="CS947" s="51"/>
      <c r="CT947" s="51"/>
      <c r="CU947" s="51"/>
      <c r="CV947" s="51"/>
      <c r="CW947" s="51"/>
      <c r="CX947" s="51"/>
      <c r="CY947" s="51"/>
      <c r="CZ947" s="51"/>
      <c r="DA947" s="51"/>
      <c r="DB947" s="51"/>
      <c r="DC947" s="51"/>
      <c r="DD947" s="51"/>
      <c r="DE947" s="51"/>
      <c r="DF947" s="51"/>
      <c r="DG947" s="51"/>
    </row>
    <row r="948">
      <c r="A948" s="51"/>
      <c r="B948" s="51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  <c r="BK948" s="51"/>
      <c r="BL948" s="51"/>
      <c r="BM948" s="51"/>
      <c r="BN948" s="51"/>
      <c r="BO948" s="51"/>
      <c r="BP948" s="51"/>
      <c r="BQ948" s="51"/>
      <c r="BR948" s="51"/>
      <c r="BS948" s="51"/>
      <c r="BT948" s="51"/>
      <c r="BU948" s="51"/>
      <c r="BV948" s="51"/>
      <c r="BW948" s="51"/>
      <c r="BX948" s="51"/>
      <c r="BY948" s="51"/>
      <c r="BZ948" s="51"/>
      <c r="CA948" s="51"/>
      <c r="CB948" s="51"/>
      <c r="CC948" s="51"/>
      <c r="CD948" s="51"/>
      <c r="CE948" s="51"/>
      <c r="CF948" s="51"/>
      <c r="CG948" s="51"/>
      <c r="CH948" s="51"/>
      <c r="CI948" s="51"/>
      <c r="CJ948" s="51"/>
      <c r="CK948" s="51"/>
      <c r="CL948" s="51"/>
      <c r="CM948" s="51"/>
      <c r="CN948" s="51"/>
      <c r="CO948" s="51"/>
      <c r="CP948" s="51"/>
      <c r="CQ948" s="51"/>
      <c r="CR948" s="51"/>
      <c r="CS948" s="51"/>
      <c r="CT948" s="51"/>
      <c r="CU948" s="51"/>
      <c r="CV948" s="51"/>
      <c r="CW948" s="51"/>
      <c r="CX948" s="51"/>
      <c r="CY948" s="51"/>
      <c r="CZ948" s="51"/>
      <c r="DA948" s="51"/>
      <c r="DB948" s="51"/>
      <c r="DC948" s="51"/>
      <c r="DD948" s="51"/>
      <c r="DE948" s="51"/>
      <c r="DF948" s="51"/>
      <c r="DG948" s="51"/>
    </row>
    <row r="949">
      <c r="A949" s="51"/>
      <c r="B949" s="51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  <c r="BK949" s="51"/>
      <c r="BL949" s="51"/>
      <c r="BM949" s="51"/>
      <c r="BN949" s="51"/>
      <c r="BO949" s="51"/>
      <c r="BP949" s="51"/>
      <c r="BQ949" s="51"/>
      <c r="BR949" s="51"/>
      <c r="BS949" s="51"/>
      <c r="BT949" s="51"/>
      <c r="BU949" s="51"/>
      <c r="BV949" s="51"/>
      <c r="BW949" s="51"/>
      <c r="BX949" s="51"/>
      <c r="BY949" s="51"/>
      <c r="BZ949" s="51"/>
      <c r="CA949" s="51"/>
      <c r="CB949" s="51"/>
      <c r="CC949" s="51"/>
      <c r="CD949" s="51"/>
      <c r="CE949" s="51"/>
      <c r="CF949" s="51"/>
      <c r="CG949" s="51"/>
      <c r="CH949" s="51"/>
      <c r="CI949" s="51"/>
      <c r="CJ949" s="51"/>
      <c r="CK949" s="51"/>
      <c r="CL949" s="51"/>
      <c r="CM949" s="51"/>
      <c r="CN949" s="51"/>
      <c r="CO949" s="51"/>
      <c r="CP949" s="51"/>
      <c r="CQ949" s="51"/>
      <c r="CR949" s="51"/>
      <c r="CS949" s="51"/>
      <c r="CT949" s="51"/>
      <c r="CU949" s="51"/>
      <c r="CV949" s="51"/>
      <c r="CW949" s="51"/>
      <c r="CX949" s="51"/>
      <c r="CY949" s="51"/>
      <c r="CZ949" s="51"/>
      <c r="DA949" s="51"/>
      <c r="DB949" s="51"/>
      <c r="DC949" s="51"/>
      <c r="DD949" s="51"/>
      <c r="DE949" s="51"/>
      <c r="DF949" s="51"/>
      <c r="DG949" s="51"/>
    </row>
    <row r="950">
      <c r="A950" s="51"/>
      <c r="B950" s="51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  <c r="BK950" s="51"/>
      <c r="BL950" s="51"/>
      <c r="BM950" s="51"/>
      <c r="BN950" s="51"/>
      <c r="BO950" s="51"/>
      <c r="BP950" s="51"/>
      <c r="BQ950" s="51"/>
      <c r="BR950" s="51"/>
      <c r="BS950" s="51"/>
      <c r="BT950" s="51"/>
      <c r="BU950" s="51"/>
      <c r="BV950" s="51"/>
      <c r="BW950" s="51"/>
      <c r="BX950" s="51"/>
      <c r="BY950" s="51"/>
      <c r="BZ950" s="51"/>
      <c r="CA950" s="51"/>
      <c r="CB950" s="51"/>
      <c r="CC950" s="51"/>
      <c r="CD950" s="51"/>
      <c r="CE950" s="51"/>
      <c r="CF950" s="51"/>
      <c r="CG950" s="51"/>
      <c r="CH950" s="51"/>
      <c r="CI950" s="51"/>
      <c r="CJ950" s="51"/>
      <c r="CK950" s="51"/>
      <c r="CL950" s="51"/>
      <c r="CM950" s="51"/>
      <c r="CN950" s="51"/>
      <c r="CO950" s="51"/>
      <c r="CP950" s="51"/>
      <c r="CQ950" s="51"/>
      <c r="CR950" s="51"/>
      <c r="CS950" s="51"/>
      <c r="CT950" s="51"/>
      <c r="CU950" s="51"/>
      <c r="CV950" s="51"/>
      <c r="CW950" s="51"/>
      <c r="CX950" s="51"/>
      <c r="CY950" s="51"/>
      <c r="CZ950" s="51"/>
      <c r="DA950" s="51"/>
      <c r="DB950" s="51"/>
      <c r="DC950" s="51"/>
      <c r="DD950" s="51"/>
      <c r="DE950" s="51"/>
      <c r="DF950" s="51"/>
      <c r="DG950" s="51"/>
    </row>
    <row r="951">
      <c r="A951" s="51"/>
      <c r="B951" s="51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  <c r="BK951" s="51"/>
      <c r="BL951" s="51"/>
      <c r="BM951" s="51"/>
      <c r="BN951" s="51"/>
      <c r="BO951" s="51"/>
      <c r="BP951" s="51"/>
      <c r="BQ951" s="51"/>
      <c r="BR951" s="51"/>
      <c r="BS951" s="51"/>
      <c r="BT951" s="51"/>
      <c r="BU951" s="51"/>
      <c r="BV951" s="51"/>
      <c r="BW951" s="51"/>
      <c r="BX951" s="51"/>
      <c r="BY951" s="51"/>
      <c r="BZ951" s="51"/>
      <c r="CA951" s="51"/>
      <c r="CB951" s="51"/>
      <c r="CC951" s="51"/>
      <c r="CD951" s="51"/>
      <c r="CE951" s="51"/>
      <c r="CF951" s="51"/>
      <c r="CG951" s="51"/>
      <c r="CH951" s="51"/>
      <c r="CI951" s="51"/>
      <c r="CJ951" s="51"/>
      <c r="CK951" s="51"/>
      <c r="CL951" s="51"/>
      <c r="CM951" s="51"/>
      <c r="CN951" s="51"/>
      <c r="CO951" s="51"/>
      <c r="CP951" s="51"/>
      <c r="CQ951" s="51"/>
      <c r="CR951" s="51"/>
      <c r="CS951" s="51"/>
      <c r="CT951" s="51"/>
      <c r="CU951" s="51"/>
      <c r="CV951" s="51"/>
      <c r="CW951" s="51"/>
      <c r="CX951" s="51"/>
      <c r="CY951" s="51"/>
      <c r="CZ951" s="51"/>
      <c r="DA951" s="51"/>
      <c r="DB951" s="51"/>
      <c r="DC951" s="51"/>
      <c r="DD951" s="51"/>
      <c r="DE951" s="51"/>
      <c r="DF951" s="51"/>
      <c r="DG951" s="51"/>
    </row>
    <row r="952">
      <c r="A952" s="51"/>
      <c r="B952" s="51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  <c r="BK952" s="51"/>
      <c r="BL952" s="51"/>
      <c r="BM952" s="51"/>
      <c r="BN952" s="51"/>
      <c r="BO952" s="51"/>
      <c r="BP952" s="51"/>
      <c r="BQ952" s="51"/>
      <c r="BR952" s="51"/>
      <c r="BS952" s="51"/>
      <c r="BT952" s="51"/>
      <c r="BU952" s="51"/>
      <c r="BV952" s="51"/>
      <c r="BW952" s="51"/>
      <c r="BX952" s="51"/>
      <c r="BY952" s="51"/>
      <c r="BZ952" s="51"/>
      <c r="CA952" s="51"/>
      <c r="CB952" s="51"/>
      <c r="CC952" s="51"/>
      <c r="CD952" s="51"/>
      <c r="CE952" s="51"/>
      <c r="CF952" s="51"/>
      <c r="CG952" s="51"/>
      <c r="CH952" s="51"/>
      <c r="CI952" s="51"/>
      <c r="CJ952" s="51"/>
      <c r="CK952" s="51"/>
      <c r="CL952" s="51"/>
      <c r="CM952" s="51"/>
      <c r="CN952" s="51"/>
      <c r="CO952" s="51"/>
      <c r="CP952" s="51"/>
      <c r="CQ952" s="51"/>
      <c r="CR952" s="51"/>
      <c r="CS952" s="51"/>
      <c r="CT952" s="51"/>
      <c r="CU952" s="51"/>
      <c r="CV952" s="51"/>
      <c r="CW952" s="51"/>
      <c r="CX952" s="51"/>
      <c r="CY952" s="51"/>
      <c r="CZ952" s="51"/>
      <c r="DA952" s="51"/>
      <c r="DB952" s="51"/>
      <c r="DC952" s="51"/>
      <c r="DD952" s="51"/>
      <c r="DE952" s="51"/>
      <c r="DF952" s="51"/>
      <c r="DG952" s="51"/>
    </row>
    <row r="953">
      <c r="A953" s="51"/>
      <c r="B953" s="51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  <c r="BK953" s="51"/>
      <c r="BL953" s="51"/>
      <c r="BM953" s="51"/>
      <c r="BN953" s="51"/>
      <c r="BO953" s="51"/>
      <c r="BP953" s="51"/>
      <c r="BQ953" s="51"/>
      <c r="BR953" s="51"/>
      <c r="BS953" s="51"/>
      <c r="BT953" s="51"/>
      <c r="BU953" s="51"/>
      <c r="BV953" s="51"/>
      <c r="BW953" s="51"/>
      <c r="BX953" s="51"/>
      <c r="BY953" s="51"/>
      <c r="BZ953" s="51"/>
      <c r="CA953" s="51"/>
      <c r="CB953" s="51"/>
      <c r="CC953" s="51"/>
      <c r="CD953" s="51"/>
      <c r="CE953" s="51"/>
      <c r="CF953" s="51"/>
      <c r="CG953" s="51"/>
      <c r="CH953" s="51"/>
      <c r="CI953" s="51"/>
      <c r="CJ953" s="51"/>
      <c r="CK953" s="51"/>
      <c r="CL953" s="51"/>
      <c r="CM953" s="51"/>
      <c r="CN953" s="51"/>
      <c r="CO953" s="51"/>
      <c r="CP953" s="51"/>
      <c r="CQ953" s="51"/>
      <c r="CR953" s="51"/>
      <c r="CS953" s="51"/>
      <c r="CT953" s="51"/>
      <c r="CU953" s="51"/>
      <c r="CV953" s="51"/>
      <c r="CW953" s="51"/>
      <c r="CX953" s="51"/>
      <c r="CY953" s="51"/>
      <c r="CZ953" s="51"/>
      <c r="DA953" s="51"/>
      <c r="DB953" s="51"/>
      <c r="DC953" s="51"/>
      <c r="DD953" s="51"/>
      <c r="DE953" s="51"/>
      <c r="DF953" s="51"/>
      <c r="DG953" s="51"/>
    </row>
    <row r="954">
      <c r="A954" s="51"/>
      <c r="B954" s="51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  <c r="BK954" s="51"/>
      <c r="BL954" s="51"/>
      <c r="BM954" s="51"/>
      <c r="BN954" s="51"/>
      <c r="BO954" s="51"/>
      <c r="BP954" s="51"/>
      <c r="BQ954" s="51"/>
      <c r="BR954" s="51"/>
      <c r="BS954" s="51"/>
      <c r="BT954" s="51"/>
      <c r="BU954" s="51"/>
      <c r="BV954" s="51"/>
      <c r="BW954" s="51"/>
      <c r="BX954" s="51"/>
      <c r="BY954" s="51"/>
      <c r="BZ954" s="51"/>
      <c r="CA954" s="51"/>
      <c r="CB954" s="51"/>
      <c r="CC954" s="51"/>
      <c r="CD954" s="51"/>
      <c r="CE954" s="51"/>
      <c r="CF954" s="51"/>
      <c r="CG954" s="51"/>
      <c r="CH954" s="51"/>
      <c r="CI954" s="51"/>
      <c r="CJ954" s="51"/>
      <c r="CK954" s="51"/>
      <c r="CL954" s="51"/>
      <c r="CM954" s="51"/>
      <c r="CN954" s="51"/>
      <c r="CO954" s="51"/>
      <c r="CP954" s="51"/>
      <c r="CQ954" s="51"/>
      <c r="CR954" s="51"/>
      <c r="CS954" s="51"/>
      <c r="CT954" s="51"/>
      <c r="CU954" s="51"/>
      <c r="CV954" s="51"/>
      <c r="CW954" s="51"/>
      <c r="CX954" s="51"/>
      <c r="CY954" s="51"/>
      <c r="CZ954" s="51"/>
      <c r="DA954" s="51"/>
      <c r="DB954" s="51"/>
      <c r="DC954" s="51"/>
      <c r="DD954" s="51"/>
      <c r="DE954" s="51"/>
      <c r="DF954" s="51"/>
      <c r="DG954" s="51"/>
    </row>
    <row r="955">
      <c r="A955" s="51"/>
      <c r="B955" s="51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  <c r="BK955" s="51"/>
      <c r="BL955" s="51"/>
      <c r="BM955" s="51"/>
      <c r="BN955" s="51"/>
      <c r="BO955" s="51"/>
      <c r="BP955" s="51"/>
      <c r="BQ955" s="51"/>
      <c r="BR955" s="51"/>
      <c r="BS955" s="51"/>
      <c r="BT955" s="51"/>
      <c r="BU955" s="51"/>
      <c r="BV955" s="51"/>
      <c r="BW955" s="51"/>
      <c r="BX955" s="51"/>
      <c r="BY955" s="51"/>
      <c r="BZ955" s="51"/>
      <c r="CA955" s="51"/>
      <c r="CB955" s="51"/>
      <c r="CC955" s="51"/>
      <c r="CD955" s="51"/>
      <c r="CE955" s="51"/>
      <c r="CF955" s="51"/>
      <c r="CG955" s="51"/>
      <c r="CH955" s="51"/>
      <c r="CI955" s="51"/>
      <c r="CJ955" s="51"/>
      <c r="CK955" s="51"/>
      <c r="CL955" s="51"/>
      <c r="CM955" s="51"/>
      <c r="CN955" s="51"/>
      <c r="CO955" s="51"/>
      <c r="CP955" s="51"/>
      <c r="CQ955" s="51"/>
      <c r="CR955" s="51"/>
      <c r="CS955" s="51"/>
      <c r="CT955" s="51"/>
      <c r="CU955" s="51"/>
      <c r="CV955" s="51"/>
      <c r="CW955" s="51"/>
      <c r="CX955" s="51"/>
      <c r="CY955" s="51"/>
      <c r="CZ955" s="51"/>
      <c r="DA955" s="51"/>
      <c r="DB955" s="51"/>
      <c r="DC955" s="51"/>
      <c r="DD955" s="51"/>
      <c r="DE955" s="51"/>
      <c r="DF955" s="51"/>
      <c r="DG955" s="51"/>
    </row>
    <row r="956">
      <c r="A956" s="51"/>
      <c r="B956" s="51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  <c r="BK956" s="51"/>
      <c r="BL956" s="51"/>
      <c r="BM956" s="51"/>
      <c r="BN956" s="51"/>
      <c r="BO956" s="51"/>
      <c r="BP956" s="51"/>
      <c r="BQ956" s="51"/>
      <c r="BR956" s="51"/>
      <c r="BS956" s="51"/>
      <c r="BT956" s="51"/>
      <c r="BU956" s="51"/>
      <c r="BV956" s="51"/>
      <c r="BW956" s="51"/>
      <c r="BX956" s="51"/>
      <c r="BY956" s="51"/>
      <c r="BZ956" s="51"/>
      <c r="CA956" s="51"/>
      <c r="CB956" s="51"/>
      <c r="CC956" s="51"/>
      <c r="CD956" s="51"/>
      <c r="CE956" s="51"/>
      <c r="CF956" s="51"/>
      <c r="CG956" s="51"/>
      <c r="CH956" s="51"/>
      <c r="CI956" s="51"/>
      <c r="CJ956" s="51"/>
      <c r="CK956" s="51"/>
      <c r="CL956" s="51"/>
      <c r="CM956" s="51"/>
      <c r="CN956" s="51"/>
      <c r="CO956" s="51"/>
      <c r="CP956" s="51"/>
      <c r="CQ956" s="51"/>
      <c r="CR956" s="51"/>
      <c r="CS956" s="51"/>
      <c r="CT956" s="51"/>
      <c r="CU956" s="51"/>
      <c r="CV956" s="51"/>
      <c r="CW956" s="51"/>
      <c r="CX956" s="51"/>
      <c r="CY956" s="51"/>
      <c r="CZ956" s="51"/>
      <c r="DA956" s="51"/>
      <c r="DB956" s="51"/>
      <c r="DC956" s="51"/>
      <c r="DD956" s="51"/>
      <c r="DE956" s="51"/>
      <c r="DF956" s="51"/>
      <c r="DG956" s="51"/>
    </row>
    <row r="957">
      <c r="A957" s="51"/>
      <c r="B957" s="51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51"/>
      <c r="BL957" s="51"/>
      <c r="BM957" s="51"/>
      <c r="BN957" s="51"/>
      <c r="BO957" s="51"/>
      <c r="BP957" s="51"/>
      <c r="BQ957" s="51"/>
      <c r="BR957" s="51"/>
      <c r="BS957" s="51"/>
      <c r="BT957" s="51"/>
      <c r="BU957" s="51"/>
      <c r="BV957" s="51"/>
      <c r="BW957" s="51"/>
      <c r="BX957" s="51"/>
      <c r="BY957" s="51"/>
      <c r="BZ957" s="51"/>
      <c r="CA957" s="51"/>
      <c r="CB957" s="51"/>
      <c r="CC957" s="51"/>
      <c r="CD957" s="51"/>
      <c r="CE957" s="51"/>
      <c r="CF957" s="51"/>
      <c r="CG957" s="51"/>
      <c r="CH957" s="51"/>
      <c r="CI957" s="51"/>
      <c r="CJ957" s="51"/>
      <c r="CK957" s="51"/>
      <c r="CL957" s="51"/>
      <c r="CM957" s="51"/>
      <c r="CN957" s="51"/>
      <c r="CO957" s="51"/>
      <c r="CP957" s="51"/>
      <c r="CQ957" s="51"/>
      <c r="CR957" s="51"/>
      <c r="CS957" s="51"/>
      <c r="CT957" s="51"/>
      <c r="CU957" s="51"/>
      <c r="CV957" s="51"/>
      <c r="CW957" s="51"/>
      <c r="CX957" s="51"/>
      <c r="CY957" s="51"/>
      <c r="CZ957" s="51"/>
      <c r="DA957" s="51"/>
      <c r="DB957" s="51"/>
      <c r="DC957" s="51"/>
      <c r="DD957" s="51"/>
      <c r="DE957" s="51"/>
      <c r="DF957" s="51"/>
      <c r="DG957" s="51"/>
    </row>
    <row r="958">
      <c r="A958" s="51"/>
      <c r="B958" s="51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  <c r="BR958" s="51"/>
      <c r="BS958" s="51"/>
      <c r="BT958" s="51"/>
      <c r="BU958" s="51"/>
      <c r="BV958" s="51"/>
      <c r="BW958" s="51"/>
      <c r="BX958" s="51"/>
      <c r="BY958" s="51"/>
      <c r="BZ958" s="51"/>
      <c r="CA958" s="51"/>
      <c r="CB958" s="51"/>
      <c r="CC958" s="51"/>
      <c r="CD958" s="51"/>
      <c r="CE958" s="51"/>
      <c r="CF958" s="51"/>
      <c r="CG958" s="51"/>
      <c r="CH958" s="51"/>
      <c r="CI958" s="51"/>
      <c r="CJ958" s="51"/>
      <c r="CK958" s="51"/>
      <c r="CL958" s="51"/>
      <c r="CM958" s="51"/>
      <c r="CN958" s="51"/>
      <c r="CO958" s="51"/>
      <c r="CP958" s="51"/>
      <c r="CQ958" s="51"/>
      <c r="CR958" s="51"/>
      <c r="CS958" s="51"/>
      <c r="CT958" s="51"/>
      <c r="CU958" s="51"/>
      <c r="CV958" s="51"/>
      <c r="CW958" s="51"/>
      <c r="CX958" s="51"/>
      <c r="CY958" s="51"/>
      <c r="CZ958" s="51"/>
      <c r="DA958" s="51"/>
      <c r="DB958" s="51"/>
      <c r="DC958" s="51"/>
      <c r="DD958" s="51"/>
      <c r="DE958" s="51"/>
      <c r="DF958" s="51"/>
      <c r="DG958" s="51"/>
    </row>
    <row r="959">
      <c r="A959" s="51"/>
      <c r="B959" s="51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51"/>
      <c r="BL959" s="51"/>
      <c r="BM959" s="51"/>
      <c r="BN959" s="51"/>
      <c r="BO959" s="51"/>
      <c r="BP959" s="51"/>
      <c r="BQ959" s="51"/>
      <c r="BR959" s="51"/>
      <c r="BS959" s="51"/>
      <c r="BT959" s="51"/>
      <c r="BU959" s="51"/>
      <c r="BV959" s="51"/>
      <c r="BW959" s="51"/>
      <c r="BX959" s="51"/>
      <c r="BY959" s="51"/>
      <c r="BZ959" s="51"/>
      <c r="CA959" s="51"/>
      <c r="CB959" s="51"/>
      <c r="CC959" s="51"/>
      <c r="CD959" s="51"/>
      <c r="CE959" s="51"/>
      <c r="CF959" s="51"/>
      <c r="CG959" s="51"/>
      <c r="CH959" s="51"/>
      <c r="CI959" s="51"/>
      <c r="CJ959" s="51"/>
      <c r="CK959" s="51"/>
      <c r="CL959" s="51"/>
      <c r="CM959" s="51"/>
      <c r="CN959" s="51"/>
      <c r="CO959" s="51"/>
      <c r="CP959" s="51"/>
      <c r="CQ959" s="51"/>
      <c r="CR959" s="51"/>
      <c r="CS959" s="51"/>
      <c r="CT959" s="51"/>
      <c r="CU959" s="51"/>
      <c r="CV959" s="51"/>
      <c r="CW959" s="51"/>
      <c r="CX959" s="51"/>
      <c r="CY959" s="51"/>
      <c r="CZ959" s="51"/>
      <c r="DA959" s="51"/>
      <c r="DB959" s="51"/>
      <c r="DC959" s="51"/>
      <c r="DD959" s="51"/>
      <c r="DE959" s="51"/>
      <c r="DF959" s="51"/>
      <c r="DG959" s="51"/>
    </row>
    <row r="960">
      <c r="A960" s="51"/>
      <c r="B960" s="51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51"/>
      <c r="BL960" s="51"/>
      <c r="BM960" s="51"/>
      <c r="BN960" s="51"/>
      <c r="BO960" s="51"/>
      <c r="BP960" s="51"/>
      <c r="BQ960" s="51"/>
      <c r="BR960" s="51"/>
      <c r="BS960" s="51"/>
      <c r="BT960" s="51"/>
      <c r="BU960" s="51"/>
      <c r="BV960" s="51"/>
      <c r="BW960" s="51"/>
      <c r="BX960" s="51"/>
      <c r="BY960" s="51"/>
      <c r="BZ960" s="51"/>
      <c r="CA960" s="51"/>
      <c r="CB960" s="51"/>
      <c r="CC960" s="51"/>
      <c r="CD960" s="51"/>
      <c r="CE960" s="51"/>
      <c r="CF960" s="51"/>
      <c r="CG960" s="51"/>
      <c r="CH960" s="51"/>
      <c r="CI960" s="51"/>
      <c r="CJ960" s="51"/>
      <c r="CK960" s="51"/>
      <c r="CL960" s="51"/>
      <c r="CM960" s="51"/>
      <c r="CN960" s="51"/>
      <c r="CO960" s="51"/>
      <c r="CP960" s="51"/>
      <c r="CQ960" s="51"/>
      <c r="CR960" s="51"/>
      <c r="CS960" s="51"/>
      <c r="CT960" s="51"/>
      <c r="CU960" s="51"/>
      <c r="CV960" s="51"/>
      <c r="CW960" s="51"/>
      <c r="CX960" s="51"/>
      <c r="CY960" s="51"/>
      <c r="CZ960" s="51"/>
      <c r="DA960" s="51"/>
      <c r="DB960" s="51"/>
      <c r="DC960" s="51"/>
      <c r="DD960" s="51"/>
      <c r="DE960" s="51"/>
      <c r="DF960" s="51"/>
      <c r="DG960" s="51"/>
    </row>
    <row r="961">
      <c r="A961" s="51"/>
      <c r="B961" s="51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51"/>
      <c r="BL961" s="51"/>
      <c r="BM961" s="51"/>
      <c r="BN961" s="51"/>
      <c r="BO961" s="51"/>
      <c r="BP961" s="51"/>
      <c r="BQ961" s="51"/>
      <c r="BR961" s="51"/>
      <c r="BS961" s="51"/>
      <c r="BT961" s="51"/>
      <c r="BU961" s="51"/>
      <c r="BV961" s="51"/>
      <c r="BW961" s="51"/>
      <c r="BX961" s="51"/>
      <c r="BY961" s="51"/>
      <c r="BZ961" s="51"/>
      <c r="CA961" s="51"/>
      <c r="CB961" s="51"/>
      <c r="CC961" s="51"/>
      <c r="CD961" s="51"/>
      <c r="CE961" s="51"/>
      <c r="CF961" s="51"/>
      <c r="CG961" s="51"/>
      <c r="CH961" s="51"/>
      <c r="CI961" s="51"/>
      <c r="CJ961" s="51"/>
      <c r="CK961" s="51"/>
      <c r="CL961" s="51"/>
      <c r="CM961" s="51"/>
      <c r="CN961" s="51"/>
      <c r="CO961" s="51"/>
      <c r="CP961" s="51"/>
      <c r="CQ961" s="51"/>
      <c r="CR961" s="51"/>
      <c r="CS961" s="51"/>
      <c r="CT961" s="51"/>
      <c r="CU961" s="51"/>
      <c r="CV961" s="51"/>
      <c r="CW961" s="51"/>
      <c r="CX961" s="51"/>
      <c r="CY961" s="51"/>
      <c r="CZ961" s="51"/>
      <c r="DA961" s="51"/>
      <c r="DB961" s="51"/>
      <c r="DC961" s="51"/>
      <c r="DD961" s="51"/>
      <c r="DE961" s="51"/>
      <c r="DF961" s="51"/>
      <c r="DG961" s="51"/>
    </row>
    <row r="962">
      <c r="A962" s="51"/>
      <c r="B962" s="51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  <c r="BK962" s="51"/>
      <c r="BL962" s="51"/>
      <c r="BM962" s="51"/>
      <c r="BN962" s="51"/>
      <c r="BO962" s="51"/>
      <c r="BP962" s="51"/>
      <c r="BQ962" s="51"/>
      <c r="BR962" s="51"/>
      <c r="BS962" s="51"/>
      <c r="BT962" s="51"/>
      <c r="BU962" s="51"/>
      <c r="BV962" s="51"/>
      <c r="BW962" s="51"/>
      <c r="BX962" s="51"/>
      <c r="BY962" s="51"/>
      <c r="BZ962" s="51"/>
      <c r="CA962" s="51"/>
      <c r="CB962" s="51"/>
      <c r="CC962" s="51"/>
      <c r="CD962" s="51"/>
      <c r="CE962" s="51"/>
      <c r="CF962" s="51"/>
      <c r="CG962" s="51"/>
      <c r="CH962" s="51"/>
      <c r="CI962" s="51"/>
      <c r="CJ962" s="51"/>
      <c r="CK962" s="51"/>
      <c r="CL962" s="51"/>
      <c r="CM962" s="51"/>
      <c r="CN962" s="51"/>
      <c r="CO962" s="51"/>
      <c r="CP962" s="51"/>
      <c r="CQ962" s="51"/>
      <c r="CR962" s="51"/>
      <c r="CS962" s="51"/>
      <c r="CT962" s="51"/>
      <c r="CU962" s="51"/>
      <c r="CV962" s="51"/>
      <c r="CW962" s="51"/>
      <c r="CX962" s="51"/>
      <c r="CY962" s="51"/>
      <c r="CZ962" s="51"/>
      <c r="DA962" s="51"/>
      <c r="DB962" s="51"/>
      <c r="DC962" s="51"/>
      <c r="DD962" s="51"/>
      <c r="DE962" s="51"/>
      <c r="DF962" s="51"/>
      <c r="DG962" s="51"/>
    </row>
    <row r="963">
      <c r="A963" s="51"/>
      <c r="B963" s="51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  <c r="BK963" s="51"/>
      <c r="BL963" s="51"/>
      <c r="BM963" s="51"/>
      <c r="BN963" s="51"/>
      <c r="BO963" s="51"/>
      <c r="BP963" s="51"/>
      <c r="BQ963" s="51"/>
      <c r="BR963" s="51"/>
      <c r="BS963" s="51"/>
      <c r="BT963" s="51"/>
      <c r="BU963" s="51"/>
      <c r="BV963" s="51"/>
      <c r="BW963" s="51"/>
      <c r="BX963" s="51"/>
      <c r="BY963" s="51"/>
      <c r="BZ963" s="51"/>
      <c r="CA963" s="51"/>
      <c r="CB963" s="51"/>
      <c r="CC963" s="51"/>
      <c r="CD963" s="51"/>
      <c r="CE963" s="51"/>
      <c r="CF963" s="51"/>
      <c r="CG963" s="51"/>
      <c r="CH963" s="51"/>
      <c r="CI963" s="51"/>
      <c r="CJ963" s="51"/>
      <c r="CK963" s="51"/>
      <c r="CL963" s="51"/>
      <c r="CM963" s="51"/>
      <c r="CN963" s="51"/>
      <c r="CO963" s="51"/>
      <c r="CP963" s="51"/>
      <c r="CQ963" s="51"/>
      <c r="CR963" s="51"/>
      <c r="CS963" s="51"/>
      <c r="CT963" s="51"/>
      <c r="CU963" s="51"/>
      <c r="CV963" s="51"/>
      <c r="CW963" s="51"/>
      <c r="CX963" s="51"/>
      <c r="CY963" s="51"/>
      <c r="CZ963" s="51"/>
      <c r="DA963" s="51"/>
      <c r="DB963" s="51"/>
      <c r="DC963" s="51"/>
      <c r="DD963" s="51"/>
      <c r="DE963" s="51"/>
      <c r="DF963" s="51"/>
      <c r="DG963" s="51"/>
    </row>
    <row r="964">
      <c r="A964" s="51"/>
      <c r="B964" s="51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  <c r="BK964" s="51"/>
      <c r="BL964" s="51"/>
      <c r="BM964" s="51"/>
      <c r="BN964" s="51"/>
      <c r="BO964" s="51"/>
      <c r="BP964" s="51"/>
      <c r="BQ964" s="51"/>
      <c r="BR964" s="51"/>
      <c r="BS964" s="51"/>
      <c r="BT964" s="51"/>
      <c r="BU964" s="51"/>
      <c r="BV964" s="51"/>
      <c r="BW964" s="51"/>
      <c r="BX964" s="51"/>
      <c r="BY964" s="51"/>
      <c r="BZ964" s="51"/>
      <c r="CA964" s="51"/>
      <c r="CB964" s="51"/>
      <c r="CC964" s="51"/>
      <c r="CD964" s="51"/>
      <c r="CE964" s="51"/>
      <c r="CF964" s="51"/>
      <c r="CG964" s="51"/>
      <c r="CH964" s="51"/>
      <c r="CI964" s="51"/>
      <c r="CJ964" s="51"/>
      <c r="CK964" s="51"/>
      <c r="CL964" s="51"/>
      <c r="CM964" s="51"/>
      <c r="CN964" s="51"/>
      <c r="CO964" s="51"/>
      <c r="CP964" s="51"/>
      <c r="CQ964" s="51"/>
      <c r="CR964" s="51"/>
      <c r="CS964" s="51"/>
      <c r="CT964" s="51"/>
      <c r="CU964" s="51"/>
      <c r="CV964" s="51"/>
      <c r="CW964" s="51"/>
      <c r="CX964" s="51"/>
      <c r="CY964" s="51"/>
      <c r="CZ964" s="51"/>
      <c r="DA964" s="51"/>
      <c r="DB964" s="51"/>
      <c r="DC964" s="51"/>
      <c r="DD964" s="51"/>
      <c r="DE964" s="51"/>
      <c r="DF964" s="51"/>
      <c r="DG964" s="51"/>
    </row>
    <row r="965">
      <c r="A965" s="51"/>
      <c r="B965" s="51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  <c r="BK965" s="51"/>
      <c r="BL965" s="51"/>
      <c r="BM965" s="51"/>
      <c r="BN965" s="51"/>
      <c r="BO965" s="51"/>
      <c r="BP965" s="51"/>
      <c r="BQ965" s="51"/>
      <c r="BR965" s="51"/>
      <c r="BS965" s="51"/>
      <c r="BT965" s="51"/>
      <c r="BU965" s="51"/>
      <c r="BV965" s="51"/>
      <c r="BW965" s="51"/>
      <c r="BX965" s="51"/>
      <c r="BY965" s="51"/>
      <c r="BZ965" s="51"/>
      <c r="CA965" s="51"/>
      <c r="CB965" s="51"/>
      <c r="CC965" s="51"/>
      <c r="CD965" s="51"/>
      <c r="CE965" s="51"/>
      <c r="CF965" s="51"/>
      <c r="CG965" s="51"/>
      <c r="CH965" s="51"/>
      <c r="CI965" s="51"/>
      <c r="CJ965" s="51"/>
      <c r="CK965" s="51"/>
      <c r="CL965" s="51"/>
      <c r="CM965" s="51"/>
      <c r="CN965" s="51"/>
      <c r="CO965" s="51"/>
      <c r="CP965" s="51"/>
      <c r="CQ965" s="51"/>
      <c r="CR965" s="51"/>
      <c r="CS965" s="51"/>
      <c r="CT965" s="51"/>
      <c r="CU965" s="51"/>
      <c r="CV965" s="51"/>
      <c r="CW965" s="51"/>
      <c r="CX965" s="51"/>
      <c r="CY965" s="51"/>
      <c r="CZ965" s="51"/>
      <c r="DA965" s="51"/>
      <c r="DB965" s="51"/>
      <c r="DC965" s="51"/>
      <c r="DD965" s="51"/>
      <c r="DE965" s="51"/>
      <c r="DF965" s="51"/>
      <c r="DG965" s="51"/>
    </row>
    <row r="966">
      <c r="A966" s="51"/>
      <c r="B966" s="51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  <c r="BK966" s="51"/>
      <c r="BL966" s="51"/>
      <c r="BM966" s="51"/>
      <c r="BN966" s="51"/>
      <c r="BO966" s="51"/>
      <c r="BP966" s="51"/>
      <c r="BQ966" s="51"/>
      <c r="BR966" s="51"/>
      <c r="BS966" s="51"/>
      <c r="BT966" s="51"/>
      <c r="BU966" s="51"/>
      <c r="BV966" s="51"/>
      <c r="BW966" s="51"/>
      <c r="BX966" s="51"/>
      <c r="BY966" s="51"/>
      <c r="BZ966" s="51"/>
      <c r="CA966" s="51"/>
      <c r="CB966" s="51"/>
      <c r="CC966" s="51"/>
      <c r="CD966" s="51"/>
      <c r="CE966" s="51"/>
      <c r="CF966" s="51"/>
      <c r="CG966" s="51"/>
      <c r="CH966" s="51"/>
      <c r="CI966" s="51"/>
      <c r="CJ966" s="51"/>
      <c r="CK966" s="51"/>
      <c r="CL966" s="51"/>
      <c r="CM966" s="51"/>
      <c r="CN966" s="51"/>
      <c r="CO966" s="51"/>
      <c r="CP966" s="51"/>
      <c r="CQ966" s="51"/>
      <c r="CR966" s="51"/>
      <c r="CS966" s="51"/>
      <c r="CT966" s="51"/>
      <c r="CU966" s="51"/>
      <c r="CV966" s="51"/>
      <c r="CW966" s="51"/>
      <c r="CX966" s="51"/>
      <c r="CY966" s="51"/>
      <c r="CZ966" s="51"/>
      <c r="DA966" s="51"/>
      <c r="DB966" s="51"/>
      <c r="DC966" s="51"/>
      <c r="DD966" s="51"/>
      <c r="DE966" s="51"/>
      <c r="DF966" s="51"/>
      <c r="DG966" s="51"/>
    </row>
    <row r="967">
      <c r="A967" s="51"/>
      <c r="B967" s="51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51"/>
      <c r="BL967" s="51"/>
      <c r="BM967" s="51"/>
      <c r="BN967" s="51"/>
      <c r="BO967" s="51"/>
      <c r="BP967" s="51"/>
      <c r="BQ967" s="51"/>
      <c r="BR967" s="51"/>
      <c r="BS967" s="51"/>
      <c r="BT967" s="51"/>
      <c r="BU967" s="51"/>
      <c r="BV967" s="51"/>
      <c r="BW967" s="51"/>
      <c r="BX967" s="51"/>
      <c r="BY967" s="51"/>
      <c r="BZ967" s="51"/>
      <c r="CA967" s="51"/>
      <c r="CB967" s="51"/>
      <c r="CC967" s="51"/>
      <c r="CD967" s="51"/>
      <c r="CE967" s="51"/>
      <c r="CF967" s="51"/>
      <c r="CG967" s="51"/>
      <c r="CH967" s="51"/>
      <c r="CI967" s="51"/>
      <c r="CJ967" s="51"/>
      <c r="CK967" s="51"/>
      <c r="CL967" s="51"/>
      <c r="CM967" s="51"/>
      <c r="CN967" s="51"/>
      <c r="CO967" s="51"/>
      <c r="CP967" s="51"/>
      <c r="CQ967" s="51"/>
      <c r="CR967" s="51"/>
      <c r="CS967" s="51"/>
      <c r="CT967" s="51"/>
      <c r="CU967" s="51"/>
      <c r="CV967" s="51"/>
      <c r="CW967" s="51"/>
      <c r="CX967" s="51"/>
      <c r="CY967" s="51"/>
      <c r="CZ967" s="51"/>
      <c r="DA967" s="51"/>
      <c r="DB967" s="51"/>
      <c r="DC967" s="51"/>
      <c r="DD967" s="51"/>
      <c r="DE967" s="51"/>
      <c r="DF967" s="51"/>
      <c r="DG967" s="51"/>
    </row>
    <row r="968">
      <c r="A968" s="51"/>
      <c r="B968" s="51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  <c r="BK968" s="51"/>
      <c r="BL968" s="51"/>
      <c r="BM968" s="51"/>
      <c r="BN968" s="51"/>
      <c r="BO968" s="51"/>
      <c r="BP968" s="51"/>
      <c r="BQ968" s="51"/>
      <c r="BR968" s="51"/>
      <c r="BS968" s="51"/>
      <c r="BT968" s="51"/>
      <c r="BU968" s="51"/>
      <c r="BV968" s="51"/>
      <c r="BW968" s="51"/>
      <c r="BX968" s="51"/>
      <c r="BY968" s="51"/>
      <c r="BZ968" s="51"/>
      <c r="CA968" s="51"/>
      <c r="CB968" s="51"/>
      <c r="CC968" s="51"/>
      <c r="CD968" s="51"/>
      <c r="CE968" s="51"/>
      <c r="CF968" s="51"/>
      <c r="CG968" s="51"/>
      <c r="CH968" s="51"/>
      <c r="CI968" s="51"/>
      <c r="CJ968" s="51"/>
      <c r="CK968" s="51"/>
      <c r="CL968" s="51"/>
      <c r="CM968" s="51"/>
      <c r="CN968" s="51"/>
      <c r="CO968" s="51"/>
      <c r="CP968" s="51"/>
      <c r="CQ968" s="51"/>
      <c r="CR968" s="51"/>
      <c r="CS968" s="51"/>
      <c r="CT968" s="51"/>
      <c r="CU968" s="51"/>
      <c r="CV968" s="51"/>
      <c r="CW968" s="51"/>
      <c r="CX968" s="51"/>
      <c r="CY968" s="51"/>
      <c r="CZ968" s="51"/>
      <c r="DA968" s="51"/>
      <c r="DB968" s="51"/>
      <c r="DC968" s="51"/>
      <c r="DD968" s="51"/>
      <c r="DE968" s="51"/>
      <c r="DF968" s="51"/>
      <c r="DG968" s="51"/>
    </row>
    <row r="969">
      <c r="A969" s="51"/>
      <c r="B969" s="51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  <c r="BK969" s="51"/>
      <c r="BL969" s="51"/>
      <c r="BM969" s="51"/>
      <c r="BN969" s="51"/>
      <c r="BO969" s="51"/>
      <c r="BP969" s="51"/>
      <c r="BQ969" s="51"/>
      <c r="BR969" s="51"/>
      <c r="BS969" s="51"/>
      <c r="BT969" s="51"/>
      <c r="BU969" s="51"/>
      <c r="BV969" s="51"/>
      <c r="BW969" s="51"/>
      <c r="BX969" s="51"/>
      <c r="BY969" s="51"/>
      <c r="BZ969" s="51"/>
      <c r="CA969" s="51"/>
      <c r="CB969" s="51"/>
      <c r="CC969" s="51"/>
      <c r="CD969" s="51"/>
      <c r="CE969" s="51"/>
      <c r="CF969" s="51"/>
      <c r="CG969" s="51"/>
      <c r="CH969" s="51"/>
      <c r="CI969" s="51"/>
      <c r="CJ969" s="51"/>
      <c r="CK969" s="51"/>
      <c r="CL969" s="51"/>
      <c r="CM969" s="51"/>
      <c r="CN969" s="51"/>
      <c r="CO969" s="51"/>
      <c r="CP969" s="51"/>
      <c r="CQ969" s="51"/>
      <c r="CR969" s="51"/>
      <c r="CS969" s="51"/>
      <c r="CT969" s="51"/>
      <c r="CU969" s="51"/>
      <c r="CV969" s="51"/>
      <c r="CW969" s="51"/>
      <c r="CX969" s="51"/>
      <c r="CY969" s="51"/>
      <c r="CZ969" s="51"/>
      <c r="DA969" s="51"/>
      <c r="DB969" s="51"/>
      <c r="DC969" s="51"/>
      <c r="DD969" s="51"/>
      <c r="DE969" s="51"/>
      <c r="DF969" s="51"/>
      <c r="DG969" s="51"/>
    </row>
    <row r="970">
      <c r="A970" s="51"/>
      <c r="B970" s="51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  <c r="BK970" s="51"/>
      <c r="BL970" s="51"/>
      <c r="BM970" s="51"/>
      <c r="BN970" s="51"/>
      <c r="BO970" s="51"/>
      <c r="BP970" s="51"/>
      <c r="BQ970" s="51"/>
      <c r="BR970" s="51"/>
      <c r="BS970" s="51"/>
      <c r="BT970" s="51"/>
      <c r="BU970" s="51"/>
      <c r="BV970" s="51"/>
      <c r="BW970" s="51"/>
      <c r="BX970" s="51"/>
      <c r="BY970" s="51"/>
      <c r="BZ970" s="51"/>
      <c r="CA970" s="51"/>
      <c r="CB970" s="51"/>
      <c r="CC970" s="51"/>
      <c r="CD970" s="51"/>
      <c r="CE970" s="51"/>
      <c r="CF970" s="51"/>
      <c r="CG970" s="51"/>
      <c r="CH970" s="51"/>
      <c r="CI970" s="51"/>
      <c r="CJ970" s="51"/>
      <c r="CK970" s="51"/>
      <c r="CL970" s="51"/>
      <c r="CM970" s="51"/>
      <c r="CN970" s="51"/>
      <c r="CO970" s="51"/>
      <c r="CP970" s="51"/>
      <c r="CQ970" s="51"/>
      <c r="CR970" s="51"/>
      <c r="CS970" s="51"/>
      <c r="CT970" s="51"/>
      <c r="CU970" s="51"/>
      <c r="CV970" s="51"/>
      <c r="CW970" s="51"/>
      <c r="CX970" s="51"/>
      <c r="CY970" s="51"/>
      <c r="CZ970" s="51"/>
      <c r="DA970" s="51"/>
      <c r="DB970" s="51"/>
      <c r="DC970" s="51"/>
      <c r="DD970" s="51"/>
      <c r="DE970" s="51"/>
      <c r="DF970" s="51"/>
      <c r="DG970" s="51"/>
    </row>
    <row r="971">
      <c r="A971" s="51"/>
      <c r="B971" s="51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  <c r="BK971" s="51"/>
      <c r="BL971" s="51"/>
      <c r="BM971" s="51"/>
      <c r="BN971" s="51"/>
      <c r="BO971" s="51"/>
      <c r="BP971" s="51"/>
      <c r="BQ971" s="51"/>
      <c r="BR971" s="51"/>
      <c r="BS971" s="51"/>
      <c r="BT971" s="51"/>
      <c r="BU971" s="51"/>
      <c r="BV971" s="51"/>
      <c r="BW971" s="51"/>
      <c r="BX971" s="51"/>
      <c r="BY971" s="51"/>
      <c r="BZ971" s="51"/>
      <c r="CA971" s="51"/>
      <c r="CB971" s="51"/>
      <c r="CC971" s="51"/>
      <c r="CD971" s="51"/>
      <c r="CE971" s="51"/>
      <c r="CF971" s="51"/>
      <c r="CG971" s="51"/>
      <c r="CH971" s="51"/>
      <c r="CI971" s="51"/>
      <c r="CJ971" s="51"/>
      <c r="CK971" s="51"/>
      <c r="CL971" s="51"/>
      <c r="CM971" s="51"/>
      <c r="CN971" s="51"/>
      <c r="CO971" s="51"/>
      <c r="CP971" s="51"/>
      <c r="CQ971" s="51"/>
      <c r="CR971" s="51"/>
      <c r="CS971" s="51"/>
      <c r="CT971" s="51"/>
      <c r="CU971" s="51"/>
      <c r="CV971" s="51"/>
      <c r="CW971" s="51"/>
      <c r="CX971" s="51"/>
      <c r="CY971" s="51"/>
      <c r="CZ971" s="51"/>
      <c r="DA971" s="51"/>
      <c r="DB971" s="51"/>
      <c r="DC971" s="51"/>
      <c r="DD971" s="51"/>
      <c r="DE971" s="51"/>
      <c r="DF971" s="51"/>
      <c r="DG971" s="51"/>
    </row>
    <row r="972">
      <c r="A972" s="51"/>
      <c r="B972" s="51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  <c r="BK972" s="51"/>
      <c r="BL972" s="51"/>
      <c r="BM972" s="51"/>
      <c r="BN972" s="51"/>
      <c r="BO972" s="51"/>
      <c r="BP972" s="51"/>
      <c r="BQ972" s="51"/>
      <c r="BR972" s="51"/>
      <c r="BS972" s="51"/>
      <c r="BT972" s="51"/>
      <c r="BU972" s="51"/>
      <c r="BV972" s="51"/>
      <c r="BW972" s="51"/>
      <c r="BX972" s="51"/>
      <c r="BY972" s="51"/>
      <c r="BZ972" s="51"/>
      <c r="CA972" s="51"/>
      <c r="CB972" s="51"/>
      <c r="CC972" s="51"/>
      <c r="CD972" s="51"/>
      <c r="CE972" s="51"/>
      <c r="CF972" s="51"/>
      <c r="CG972" s="51"/>
      <c r="CH972" s="51"/>
      <c r="CI972" s="51"/>
      <c r="CJ972" s="51"/>
      <c r="CK972" s="51"/>
      <c r="CL972" s="51"/>
      <c r="CM972" s="51"/>
      <c r="CN972" s="51"/>
      <c r="CO972" s="51"/>
      <c r="CP972" s="51"/>
      <c r="CQ972" s="51"/>
      <c r="CR972" s="51"/>
      <c r="CS972" s="51"/>
      <c r="CT972" s="51"/>
      <c r="CU972" s="51"/>
      <c r="CV972" s="51"/>
      <c r="CW972" s="51"/>
      <c r="CX972" s="51"/>
      <c r="CY972" s="51"/>
      <c r="CZ972" s="51"/>
      <c r="DA972" s="51"/>
      <c r="DB972" s="51"/>
      <c r="DC972" s="51"/>
      <c r="DD972" s="51"/>
      <c r="DE972" s="51"/>
      <c r="DF972" s="51"/>
      <c r="DG972" s="51"/>
    </row>
    <row r="973">
      <c r="A973" s="51"/>
      <c r="B973" s="51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  <c r="BK973" s="51"/>
      <c r="BL973" s="51"/>
      <c r="BM973" s="51"/>
      <c r="BN973" s="51"/>
      <c r="BO973" s="51"/>
      <c r="BP973" s="51"/>
      <c r="BQ973" s="51"/>
      <c r="BR973" s="51"/>
      <c r="BS973" s="51"/>
      <c r="BT973" s="51"/>
      <c r="BU973" s="51"/>
      <c r="BV973" s="51"/>
      <c r="BW973" s="51"/>
      <c r="BX973" s="51"/>
      <c r="BY973" s="51"/>
      <c r="BZ973" s="51"/>
      <c r="CA973" s="51"/>
      <c r="CB973" s="51"/>
      <c r="CC973" s="51"/>
      <c r="CD973" s="51"/>
      <c r="CE973" s="51"/>
      <c r="CF973" s="51"/>
      <c r="CG973" s="51"/>
      <c r="CH973" s="51"/>
      <c r="CI973" s="51"/>
      <c r="CJ973" s="51"/>
      <c r="CK973" s="51"/>
      <c r="CL973" s="51"/>
      <c r="CM973" s="51"/>
      <c r="CN973" s="51"/>
      <c r="CO973" s="51"/>
      <c r="CP973" s="51"/>
      <c r="CQ973" s="51"/>
      <c r="CR973" s="51"/>
      <c r="CS973" s="51"/>
      <c r="CT973" s="51"/>
      <c r="CU973" s="51"/>
      <c r="CV973" s="51"/>
      <c r="CW973" s="51"/>
      <c r="CX973" s="51"/>
      <c r="CY973" s="51"/>
      <c r="CZ973" s="51"/>
      <c r="DA973" s="51"/>
      <c r="DB973" s="51"/>
      <c r="DC973" s="51"/>
      <c r="DD973" s="51"/>
      <c r="DE973" s="51"/>
      <c r="DF973" s="51"/>
      <c r="DG973" s="51"/>
    </row>
    <row r="974">
      <c r="A974" s="51"/>
      <c r="B974" s="51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  <c r="BK974" s="51"/>
      <c r="BL974" s="51"/>
      <c r="BM974" s="51"/>
      <c r="BN974" s="51"/>
      <c r="BO974" s="51"/>
      <c r="BP974" s="51"/>
      <c r="BQ974" s="51"/>
      <c r="BR974" s="51"/>
      <c r="BS974" s="51"/>
      <c r="BT974" s="51"/>
      <c r="BU974" s="51"/>
      <c r="BV974" s="51"/>
      <c r="BW974" s="51"/>
      <c r="BX974" s="51"/>
      <c r="BY974" s="51"/>
      <c r="BZ974" s="51"/>
      <c r="CA974" s="51"/>
      <c r="CB974" s="51"/>
      <c r="CC974" s="51"/>
      <c r="CD974" s="51"/>
      <c r="CE974" s="51"/>
      <c r="CF974" s="51"/>
      <c r="CG974" s="51"/>
      <c r="CH974" s="51"/>
      <c r="CI974" s="51"/>
      <c r="CJ974" s="51"/>
      <c r="CK974" s="51"/>
      <c r="CL974" s="51"/>
      <c r="CM974" s="51"/>
      <c r="CN974" s="51"/>
      <c r="CO974" s="51"/>
      <c r="CP974" s="51"/>
      <c r="CQ974" s="51"/>
      <c r="CR974" s="51"/>
      <c r="CS974" s="51"/>
      <c r="CT974" s="51"/>
      <c r="CU974" s="51"/>
      <c r="CV974" s="51"/>
      <c r="CW974" s="51"/>
      <c r="CX974" s="51"/>
      <c r="CY974" s="51"/>
      <c r="CZ974" s="51"/>
      <c r="DA974" s="51"/>
      <c r="DB974" s="51"/>
      <c r="DC974" s="51"/>
      <c r="DD974" s="51"/>
      <c r="DE974" s="51"/>
      <c r="DF974" s="51"/>
      <c r="DG974" s="51"/>
    </row>
    <row r="975">
      <c r="A975" s="51"/>
      <c r="B975" s="51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  <c r="BK975" s="51"/>
      <c r="BL975" s="51"/>
      <c r="BM975" s="51"/>
      <c r="BN975" s="51"/>
      <c r="BO975" s="51"/>
      <c r="BP975" s="51"/>
      <c r="BQ975" s="51"/>
      <c r="BR975" s="51"/>
      <c r="BS975" s="51"/>
      <c r="BT975" s="51"/>
      <c r="BU975" s="51"/>
      <c r="BV975" s="51"/>
      <c r="BW975" s="51"/>
      <c r="BX975" s="51"/>
      <c r="BY975" s="51"/>
      <c r="BZ975" s="51"/>
      <c r="CA975" s="51"/>
      <c r="CB975" s="51"/>
      <c r="CC975" s="51"/>
      <c r="CD975" s="51"/>
      <c r="CE975" s="51"/>
      <c r="CF975" s="51"/>
      <c r="CG975" s="51"/>
      <c r="CH975" s="51"/>
      <c r="CI975" s="51"/>
      <c r="CJ975" s="51"/>
      <c r="CK975" s="51"/>
      <c r="CL975" s="51"/>
      <c r="CM975" s="51"/>
      <c r="CN975" s="51"/>
      <c r="CO975" s="51"/>
      <c r="CP975" s="51"/>
      <c r="CQ975" s="51"/>
      <c r="CR975" s="51"/>
      <c r="CS975" s="51"/>
      <c r="CT975" s="51"/>
      <c r="CU975" s="51"/>
      <c r="CV975" s="51"/>
      <c r="CW975" s="51"/>
      <c r="CX975" s="51"/>
      <c r="CY975" s="51"/>
      <c r="CZ975" s="51"/>
      <c r="DA975" s="51"/>
      <c r="DB975" s="51"/>
      <c r="DC975" s="51"/>
      <c r="DD975" s="51"/>
      <c r="DE975" s="51"/>
      <c r="DF975" s="51"/>
      <c r="DG975" s="51"/>
    </row>
    <row r="976">
      <c r="A976" s="51"/>
      <c r="B976" s="51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  <c r="BK976" s="51"/>
      <c r="BL976" s="51"/>
      <c r="BM976" s="51"/>
      <c r="BN976" s="51"/>
      <c r="BO976" s="51"/>
      <c r="BP976" s="51"/>
      <c r="BQ976" s="51"/>
      <c r="BR976" s="51"/>
      <c r="BS976" s="51"/>
      <c r="BT976" s="51"/>
      <c r="BU976" s="51"/>
      <c r="BV976" s="51"/>
      <c r="BW976" s="51"/>
      <c r="BX976" s="51"/>
      <c r="BY976" s="51"/>
      <c r="BZ976" s="51"/>
      <c r="CA976" s="51"/>
      <c r="CB976" s="51"/>
      <c r="CC976" s="51"/>
      <c r="CD976" s="51"/>
      <c r="CE976" s="51"/>
      <c r="CF976" s="51"/>
      <c r="CG976" s="51"/>
      <c r="CH976" s="51"/>
      <c r="CI976" s="51"/>
      <c r="CJ976" s="51"/>
      <c r="CK976" s="51"/>
      <c r="CL976" s="51"/>
      <c r="CM976" s="51"/>
      <c r="CN976" s="51"/>
      <c r="CO976" s="51"/>
      <c r="CP976" s="51"/>
      <c r="CQ976" s="51"/>
      <c r="CR976" s="51"/>
      <c r="CS976" s="51"/>
      <c r="CT976" s="51"/>
      <c r="CU976" s="51"/>
      <c r="CV976" s="51"/>
      <c r="CW976" s="51"/>
      <c r="CX976" s="51"/>
      <c r="CY976" s="51"/>
      <c r="CZ976" s="51"/>
      <c r="DA976" s="51"/>
      <c r="DB976" s="51"/>
      <c r="DC976" s="51"/>
      <c r="DD976" s="51"/>
      <c r="DE976" s="51"/>
      <c r="DF976" s="51"/>
      <c r="DG976" s="51"/>
    </row>
    <row r="977">
      <c r="A977" s="51"/>
      <c r="B977" s="51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  <c r="BK977" s="51"/>
      <c r="BL977" s="51"/>
      <c r="BM977" s="51"/>
      <c r="BN977" s="51"/>
      <c r="BO977" s="51"/>
      <c r="BP977" s="51"/>
      <c r="BQ977" s="51"/>
      <c r="BR977" s="51"/>
      <c r="BS977" s="51"/>
      <c r="BT977" s="51"/>
      <c r="BU977" s="51"/>
      <c r="BV977" s="51"/>
      <c r="BW977" s="51"/>
      <c r="BX977" s="51"/>
      <c r="BY977" s="51"/>
      <c r="BZ977" s="51"/>
      <c r="CA977" s="51"/>
      <c r="CB977" s="51"/>
      <c r="CC977" s="51"/>
      <c r="CD977" s="51"/>
      <c r="CE977" s="51"/>
      <c r="CF977" s="51"/>
      <c r="CG977" s="51"/>
      <c r="CH977" s="51"/>
      <c r="CI977" s="51"/>
      <c r="CJ977" s="51"/>
      <c r="CK977" s="51"/>
      <c r="CL977" s="51"/>
      <c r="CM977" s="51"/>
      <c r="CN977" s="51"/>
      <c r="CO977" s="51"/>
      <c r="CP977" s="51"/>
      <c r="CQ977" s="51"/>
      <c r="CR977" s="51"/>
      <c r="CS977" s="51"/>
      <c r="CT977" s="51"/>
      <c r="CU977" s="51"/>
      <c r="CV977" s="51"/>
      <c r="CW977" s="51"/>
      <c r="CX977" s="51"/>
      <c r="CY977" s="51"/>
      <c r="CZ977" s="51"/>
      <c r="DA977" s="51"/>
      <c r="DB977" s="51"/>
      <c r="DC977" s="51"/>
      <c r="DD977" s="51"/>
      <c r="DE977" s="51"/>
      <c r="DF977" s="51"/>
      <c r="DG977" s="51"/>
    </row>
    <row r="978">
      <c r="A978" s="51"/>
      <c r="B978" s="51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  <c r="BK978" s="51"/>
      <c r="BL978" s="51"/>
      <c r="BM978" s="51"/>
      <c r="BN978" s="51"/>
      <c r="BO978" s="51"/>
      <c r="BP978" s="51"/>
      <c r="BQ978" s="51"/>
      <c r="BR978" s="51"/>
      <c r="BS978" s="51"/>
      <c r="BT978" s="51"/>
      <c r="BU978" s="51"/>
      <c r="BV978" s="51"/>
      <c r="BW978" s="51"/>
      <c r="BX978" s="51"/>
      <c r="BY978" s="51"/>
      <c r="BZ978" s="51"/>
      <c r="CA978" s="51"/>
      <c r="CB978" s="51"/>
      <c r="CC978" s="51"/>
      <c r="CD978" s="51"/>
      <c r="CE978" s="51"/>
      <c r="CF978" s="51"/>
      <c r="CG978" s="51"/>
      <c r="CH978" s="51"/>
      <c r="CI978" s="51"/>
      <c r="CJ978" s="51"/>
      <c r="CK978" s="51"/>
      <c r="CL978" s="51"/>
      <c r="CM978" s="51"/>
      <c r="CN978" s="51"/>
      <c r="CO978" s="51"/>
      <c r="CP978" s="51"/>
      <c r="CQ978" s="51"/>
      <c r="CR978" s="51"/>
      <c r="CS978" s="51"/>
      <c r="CT978" s="51"/>
      <c r="CU978" s="51"/>
      <c r="CV978" s="51"/>
      <c r="CW978" s="51"/>
      <c r="CX978" s="51"/>
      <c r="CY978" s="51"/>
      <c r="CZ978" s="51"/>
      <c r="DA978" s="51"/>
      <c r="DB978" s="51"/>
      <c r="DC978" s="51"/>
      <c r="DD978" s="51"/>
      <c r="DE978" s="51"/>
      <c r="DF978" s="51"/>
      <c r="DG978" s="51"/>
    </row>
    <row r="979">
      <c r="A979" s="51"/>
      <c r="B979" s="51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  <c r="BK979" s="51"/>
      <c r="BL979" s="51"/>
      <c r="BM979" s="51"/>
      <c r="BN979" s="51"/>
      <c r="BO979" s="51"/>
      <c r="BP979" s="51"/>
      <c r="BQ979" s="51"/>
      <c r="BR979" s="51"/>
      <c r="BS979" s="51"/>
      <c r="BT979" s="51"/>
      <c r="BU979" s="51"/>
      <c r="BV979" s="51"/>
      <c r="BW979" s="51"/>
      <c r="BX979" s="51"/>
      <c r="BY979" s="51"/>
      <c r="BZ979" s="51"/>
      <c r="CA979" s="51"/>
      <c r="CB979" s="51"/>
      <c r="CC979" s="51"/>
      <c r="CD979" s="51"/>
      <c r="CE979" s="51"/>
      <c r="CF979" s="51"/>
      <c r="CG979" s="51"/>
      <c r="CH979" s="51"/>
      <c r="CI979" s="51"/>
      <c r="CJ979" s="51"/>
      <c r="CK979" s="51"/>
      <c r="CL979" s="51"/>
      <c r="CM979" s="51"/>
      <c r="CN979" s="51"/>
      <c r="CO979" s="51"/>
      <c r="CP979" s="51"/>
      <c r="CQ979" s="51"/>
      <c r="CR979" s="51"/>
      <c r="CS979" s="51"/>
      <c r="CT979" s="51"/>
      <c r="CU979" s="51"/>
      <c r="CV979" s="51"/>
      <c r="CW979" s="51"/>
      <c r="CX979" s="51"/>
      <c r="CY979" s="51"/>
      <c r="CZ979" s="51"/>
      <c r="DA979" s="51"/>
      <c r="DB979" s="51"/>
      <c r="DC979" s="51"/>
      <c r="DD979" s="51"/>
      <c r="DE979" s="51"/>
      <c r="DF979" s="51"/>
      <c r="DG979" s="51"/>
    </row>
    <row r="980">
      <c r="A980" s="51"/>
      <c r="B980" s="51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  <c r="BK980" s="51"/>
      <c r="BL980" s="51"/>
      <c r="BM980" s="51"/>
      <c r="BN980" s="51"/>
      <c r="BO980" s="51"/>
      <c r="BP980" s="51"/>
      <c r="BQ980" s="51"/>
      <c r="BR980" s="51"/>
      <c r="BS980" s="51"/>
      <c r="BT980" s="51"/>
      <c r="BU980" s="51"/>
      <c r="BV980" s="51"/>
      <c r="BW980" s="51"/>
      <c r="BX980" s="51"/>
      <c r="BY980" s="51"/>
      <c r="BZ980" s="51"/>
      <c r="CA980" s="51"/>
      <c r="CB980" s="51"/>
      <c r="CC980" s="51"/>
      <c r="CD980" s="51"/>
      <c r="CE980" s="51"/>
      <c r="CF980" s="51"/>
      <c r="CG980" s="51"/>
      <c r="CH980" s="51"/>
      <c r="CI980" s="51"/>
      <c r="CJ980" s="51"/>
      <c r="CK980" s="51"/>
      <c r="CL980" s="51"/>
      <c r="CM980" s="51"/>
      <c r="CN980" s="51"/>
      <c r="CO980" s="51"/>
      <c r="CP980" s="51"/>
      <c r="CQ980" s="51"/>
      <c r="CR980" s="51"/>
      <c r="CS980" s="51"/>
      <c r="CT980" s="51"/>
      <c r="CU980" s="51"/>
      <c r="CV980" s="51"/>
      <c r="CW980" s="51"/>
      <c r="CX980" s="51"/>
      <c r="CY980" s="51"/>
      <c r="CZ980" s="51"/>
      <c r="DA980" s="51"/>
      <c r="DB980" s="51"/>
      <c r="DC980" s="51"/>
      <c r="DD980" s="51"/>
      <c r="DE980" s="51"/>
      <c r="DF980" s="51"/>
      <c r="DG980" s="51"/>
    </row>
    <row r="981">
      <c r="A981" s="51"/>
      <c r="B981" s="51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51"/>
      <c r="BL981" s="51"/>
      <c r="BM981" s="51"/>
      <c r="BN981" s="51"/>
      <c r="BO981" s="51"/>
      <c r="BP981" s="51"/>
      <c r="BQ981" s="51"/>
      <c r="BR981" s="51"/>
      <c r="BS981" s="51"/>
      <c r="BT981" s="51"/>
      <c r="BU981" s="51"/>
      <c r="BV981" s="51"/>
      <c r="BW981" s="51"/>
      <c r="BX981" s="51"/>
      <c r="BY981" s="51"/>
      <c r="BZ981" s="51"/>
      <c r="CA981" s="51"/>
      <c r="CB981" s="51"/>
      <c r="CC981" s="51"/>
      <c r="CD981" s="51"/>
      <c r="CE981" s="51"/>
      <c r="CF981" s="51"/>
      <c r="CG981" s="51"/>
      <c r="CH981" s="51"/>
      <c r="CI981" s="51"/>
      <c r="CJ981" s="51"/>
      <c r="CK981" s="51"/>
      <c r="CL981" s="51"/>
      <c r="CM981" s="51"/>
      <c r="CN981" s="51"/>
      <c r="CO981" s="51"/>
      <c r="CP981" s="51"/>
      <c r="CQ981" s="51"/>
      <c r="CR981" s="51"/>
      <c r="CS981" s="51"/>
      <c r="CT981" s="51"/>
      <c r="CU981" s="51"/>
      <c r="CV981" s="51"/>
      <c r="CW981" s="51"/>
      <c r="CX981" s="51"/>
      <c r="CY981" s="51"/>
      <c r="CZ981" s="51"/>
      <c r="DA981" s="51"/>
      <c r="DB981" s="51"/>
      <c r="DC981" s="51"/>
      <c r="DD981" s="51"/>
      <c r="DE981" s="51"/>
      <c r="DF981" s="51"/>
      <c r="DG981" s="51"/>
    </row>
    <row r="982">
      <c r="A982" s="51"/>
      <c r="B982" s="51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  <c r="BR982" s="51"/>
      <c r="BS982" s="51"/>
      <c r="BT982" s="51"/>
      <c r="BU982" s="51"/>
      <c r="BV982" s="51"/>
      <c r="BW982" s="51"/>
      <c r="BX982" s="51"/>
      <c r="BY982" s="51"/>
      <c r="BZ982" s="51"/>
      <c r="CA982" s="51"/>
      <c r="CB982" s="51"/>
      <c r="CC982" s="51"/>
      <c r="CD982" s="51"/>
      <c r="CE982" s="51"/>
      <c r="CF982" s="51"/>
      <c r="CG982" s="51"/>
      <c r="CH982" s="51"/>
      <c r="CI982" s="51"/>
      <c r="CJ982" s="51"/>
      <c r="CK982" s="51"/>
      <c r="CL982" s="51"/>
      <c r="CM982" s="51"/>
      <c r="CN982" s="51"/>
      <c r="CO982" s="51"/>
      <c r="CP982" s="51"/>
      <c r="CQ982" s="51"/>
      <c r="CR982" s="51"/>
      <c r="CS982" s="51"/>
      <c r="CT982" s="51"/>
      <c r="CU982" s="51"/>
      <c r="CV982" s="51"/>
      <c r="CW982" s="51"/>
      <c r="CX982" s="51"/>
      <c r="CY982" s="51"/>
      <c r="CZ982" s="51"/>
      <c r="DA982" s="51"/>
      <c r="DB982" s="51"/>
      <c r="DC982" s="51"/>
      <c r="DD982" s="51"/>
      <c r="DE982" s="51"/>
      <c r="DF982" s="51"/>
      <c r="DG982" s="51"/>
    </row>
    <row r="983">
      <c r="A983" s="51"/>
      <c r="B983" s="51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51"/>
      <c r="BL983" s="51"/>
      <c r="BM983" s="51"/>
      <c r="BN983" s="51"/>
      <c r="BO983" s="51"/>
      <c r="BP983" s="51"/>
      <c r="BQ983" s="51"/>
      <c r="BR983" s="51"/>
      <c r="BS983" s="51"/>
      <c r="BT983" s="51"/>
      <c r="BU983" s="51"/>
      <c r="BV983" s="51"/>
      <c r="BW983" s="51"/>
      <c r="BX983" s="51"/>
      <c r="BY983" s="51"/>
      <c r="BZ983" s="51"/>
      <c r="CA983" s="51"/>
      <c r="CB983" s="51"/>
      <c r="CC983" s="51"/>
      <c r="CD983" s="51"/>
      <c r="CE983" s="51"/>
      <c r="CF983" s="51"/>
      <c r="CG983" s="51"/>
      <c r="CH983" s="51"/>
      <c r="CI983" s="51"/>
      <c r="CJ983" s="51"/>
      <c r="CK983" s="51"/>
      <c r="CL983" s="51"/>
      <c r="CM983" s="51"/>
      <c r="CN983" s="51"/>
      <c r="CO983" s="51"/>
      <c r="CP983" s="51"/>
      <c r="CQ983" s="51"/>
      <c r="CR983" s="51"/>
      <c r="CS983" s="51"/>
      <c r="CT983" s="51"/>
      <c r="CU983" s="51"/>
      <c r="CV983" s="51"/>
      <c r="CW983" s="51"/>
      <c r="CX983" s="51"/>
      <c r="CY983" s="51"/>
      <c r="CZ983" s="51"/>
      <c r="DA983" s="51"/>
      <c r="DB983" s="51"/>
      <c r="DC983" s="51"/>
      <c r="DD983" s="51"/>
      <c r="DE983" s="51"/>
      <c r="DF983" s="51"/>
      <c r="DG983" s="51"/>
    </row>
    <row r="984">
      <c r="A984" s="51"/>
      <c r="B984" s="51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51"/>
      <c r="BL984" s="51"/>
      <c r="BM984" s="51"/>
      <c r="BN984" s="51"/>
      <c r="BO984" s="51"/>
      <c r="BP984" s="51"/>
      <c r="BQ984" s="51"/>
      <c r="BR984" s="51"/>
      <c r="BS984" s="51"/>
      <c r="BT984" s="51"/>
      <c r="BU984" s="51"/>
      <c r="BV984" s="51"/>
      <c r="BW984" s="51"/>
      <c r="BX984" s="51"/>
      <c r="BY984" s="51"/>
      <c r="BZ984" s="51"/>
      <c r="CA984" s="51"/>
      <c r="CB984" s="51"/>
      <c r="CC984" s="51"/>
      <c r="CD984" s="51"/>
      <c r="CE984" s="51"/>
      <c r="CF984" s="51"/>
      <c r="CG984" s="51"/>
      <c r="CH984" s="51"/>
      <c r="CI984" s="51"/>
      <c r="CJ984" s="51"/>
      <c r="CK984" s="51"/>
      <c r="CL984" s="51"/>
      <c r="CM984" s="51"/>
      <c r="CN984" s="51"/>
      <c r="CO984" s="51"/>
      <c r="CP984" s="51"/>
      <c r="CQ984" s="51"/>
      <c r="CR984" s="51"/>
      <c r="CS984" s="51"/>
      <c r="CT984" s="51"/>
      <c r="CU984" s="51"/>
      <c r="CV984" s="51"/>
      <c r="CW984" s="51"/>
      <c r="CX984" s="51"/>
      <c r="CY984" s="51"/>
      <c r="CZ984" s="51"/>
      <c r="DA984" s="51"/>
      <c r="DB984" s="51"/>
      <c r="DC984" s="51"/>
      <c r="DD984" s="51"/>
      <c r="DE984" s="51"/>
      <c r="DF984" s="51"/>
      <c r="DG984" s="51"/>
    </row>
    <row r="985">
      <c r="A985" s="51"/>
      <c r="B985" s="51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51"/>
      <c r="BL985" s="51"/>
      <c r="BM985" s="51"/>
      <c r="BN985" s="51"/>
      <c r="BO985" s="51"/>
      <c r="BP985" s="51"/>
      <c r="BQ985" s="51"/>
      <c r="BR985" s="51"/>
      <c r="BS985" s="51"/>
      <c r="BT985" s="51"/>
      <c r="BU985" s="51"/>
      <c r="BV985" s="51"/>
      <c r="BW985" s="51"/>
      <c r="BX985" s="51"/>
      <c r="BY985" s="51"/>
      <c r="BZ985" s="51"/>
      <c r="CA985" s="51"/>
      <c r="CB985" s="51"/>
      <c r="CC985" s="51"/>
      <c r="CD985" s="51"/>
      <c r="CE985" s="51"/>
      <c r="CF985" s="51"/>
      <c r="CG985" s="51"/>
      <c r="CH985" s="51"/>
      <c r="CI985" s="51"/>
      <c r="CJ985" s="51"/>
      <c r="CK985" s="51"/>
      <c r="CL985" s="51"/>
      <c r="CM985" s="51"/>
      <c r="CN985" s="51"/>
      <c r="CO985" s="51"/>
      <c r="CP985" s="51"/>
      <c r="CQ985" s="51"/>
      <c r="CR985" s="51"/>
      <c r="CS985" s="51"/>
      <c r="CT985" s="51"/>
      <c r="CU985" s="51"/>
      <c r="CV985" s="51"/>
      <c r="CW985" s="51"/>
      <c r="CX985" s="51"/>
      <c r="CY985" s="51"/>
      <c r="CZ985" s="51"/>
      <c r="DA985" s="51"/>
      <c r="DB985" s="51"/>
      <c r="DC985" s="51"/>
      <c r="DD985" s="51"/>
      <c r="DE985" s="51"/>
      <c r="DF985" s="51"/>
      <c r="DG985" s="51"/>
    </row>
    <row r="986">
      <c r="A986" s="51"/>
      <c r="B986" s="51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  <c r="BR986" s="51"/>
      <c r="BS986" s="51"/>
      <c r="BT986" s="51"/>
      <c r="BU986" s="51"/>
      <c r="BV986" s="51"/>
      <c r="BW986" s="51"/>
      <c r="BX986" s="51"/>
      <c r="BY986" s="51"/>
      <c r="BZ986" s="51"/>
      <c r="CA986" s="51"/>
      <c r="CB986" s="51"/>
      <c r="CC986" s="51"/>
      <c r="CD986" s="51"/>
      <c r="CE986" s="51"/>
      <c r="CF986" s="51"/>
      <c r="CG986" s="51"/>
      <c r="CH986" s="51"/>
      <c r="CI986" s="51"/>
      <c r="CJ986" s="51"/>
      <c r="CK986" s="51"/>
      <c r="CL986" s="51"/>
      <c r="CM986" s="51"/>
      <c r="CN986" s="51"/>
      <c r="CO986" s="51"/>
      <c r="CP986" s="51"/>
      <c r="CQ986" s="51"/>
      <c r="CR986" s="51"/>
      <c r="CS986" s="51"/>
      <c r="CT986" s="51"/>
      <c r="CU986" s="51"/>
      <c r="CV986" s="51"/>
      <c r="CW986" s="51"/>
      <c r="CX986" s="51"/>
      <c r="CY986" s="51"/>
      <c r="CZ986" s="51"/>
      <c r="DA986" s="51"/>
      <c r="DB986" s="51"/>
      <c r="DC986" s="51"/>
      <c r="DD986" s="51"/>
      <c r="DE986" s="51"/>
      <c r="DF986" s="51"/>
      <c r="DG986" s="51"/>
    </row>
    <row r="987">
      <c r="A987" s="51"/>
      <c r="B987" s="51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51"/>
      <c r="BL987" s="51"/>
      <c r="BM987" s="51"/>
      <c r="BN987" s="51"/>
      <c r="BO987" s="51"/>
      <c r="BP987" s="51"/>
      <c r="BQ987" s="51"/>
      <c r="BR987" s="51"/>
      <c r="BS987" s="51"/>
      <c r="BT987" s="51"/>
      <c r="BU987" s="51"/>
      <c r="BV987" s="51"/>
      <c r="BW987" s="51"/>
      <c r="BX987" s="51"/>
      <c r="BY987" s="51"/>
      <c r="BZ987" s="51"/>
      <c r="CA987" s="51"/>
      <c r="CB987" s="51"/>
      <c r="CC987" s="51"/>
      <c r="CD987" s="51"/>
      <c r="CE987" s="51"/>
      <c r="CF987" s="51"/>
      <c r="CG987" s="51"/>
      <c r="CH987" s="51"/>
      <c r="CI987" s="51"/>
      <c r="CJ987" s="51"/>
      <c r="CK987" s="51"/>
      <c r="CL987" s="51"/>
      <c r="CM987" s="51"/>
      <c r="CN987" s="51"/>
      <c r="CO987" s="51"/>
      <c r="CP987" s="51"/>
      <c r="CQ987" s="51"/>
      <c r="CR987" s="51"/>
      <c r="CS987" s="51"/>
      <c r="CT987" s="51"/>
      <c r="CU987" s="51"/>
      <c r="CV987" s="51"/>
      <c r="CW987" s="51"/>
      <c r="CX987" s="51"/>
      <c r="CY987" s="51"/>
      <c r="CZ987" s="51"/>
      <c r="DA987" s="51"/>
      <c r="DB987" s="51"/>
      <c r="DC987" s="51"/>
      <c r="DD987" s="51"/>
      <c r="DE987" s="51"/>
      <c r="DF987" s="51"/>
      <c r="DG987" s="51"/>
    </row>
    <row r="988">
      <c r="A988" s="51"/>
      <c r="B988" s="51"/>
      <c r="C988" s="51"/>
      <c r="D988" s="51"/>
      <c r="E988" s="51"/>
      <c r="F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51"/>
      <c r="BL988" s="51"/>
      <c r="BM988" s="51"/>
      <c r="BN988" s="51"/>
      <c r="BO988" s="51"/>
      <c r="BP988" s="51"/>
      <c r="BQ988" s="51"/>
      <c r="BR988" s="51"/>
      <c r="BS988" s="51"/>
      <c r="BT988" s="51"/>
      <c r="BU988" s="51"/>
      <c r="BV988" s="51"/>
      <c r="BW988" s="51"/>
      <c r="BX988" s="51"/>
      <c r="BY988" s="51"/>
      <c r="BZ988" s="51"/>
      <c r="CA988" s="51"/>
      <c r="CB988" s="51"/>
      <c r="CC988" s="51"/>
      <c r="CD988" s="51"/>
      <c r="CE988" s="51"/>
      <c r="CF988" s="51"/>
      <c r="CG988" s="51"/>
      <c r="CH988" s="51"/>
      <c r="CI988" s="51"/>
      <c r="CJ988" s="51"/>
      <c r="CK988" s="51"/>
      <c r="CL988" s="51"/>
      <c r="CM988" s="51"/>
      <c r="CN988" s="51"/>
      <c r="CO988" s="51"/>
      <c r="CP988" s="51"/>
      <c r="CQ988" s="51"/>
      <c r="CR988" s="51"/>
      <c r="CS988" s="51"/>
      <c r="CT988" s="51"/>
      <c r="CU988" s="51"/>
      <c r="CV988" s="51"/>
      <c r="CW988" s="51"/>
      <c r="CX988" s="51"/>
      <c r="CY988" s="51"/>
      <c r="CZ988" s="51"/>
      <c r="DA988" s="51"/>
      <c r="DB988" s="51"/>
      <c r="DC988" s="51"/>
      <c r="DD988" s="51"/>
      <c r="DE988" s="51"/>
      <c r="DF988" s="51"/>
      <c r="DG988" s="51"/>
    </row>
    <row r="989">
      <c r="A989" s="51"/>
      <c r="B989" s="51"/>
      <c r="C989" s="51"/>
      <c r="D989" s="51"/>
      <c r="E989" s="51"/>
      <c r="F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51"/>
      <c r="BL989" s="51"/>
      <c r="BM989" s="51"/>
      <c r="BN989" s="51"/>
      <c r="BO989" s="51"/>
      <c r="BP989" s="51"/>
      <c r="BQ989" s="51"/>
      <c r="BR989" s="51"/>
      <c r="BS989" s="51"/>
      <c r="BT989" s="51"/>
      <c r="BU989" s="51"/>
      <c r="BV989" s="51"/>
      <c r="BW989" s="51"/>
      <c r="BX989" s="51"/>
      <c r="BY989" s="51"/>
      <c r="BZ989" s="51"/>
      <c r="CA989" s="51"/>
      <c r="CB989" s="51"/>
      <c r="CC989" s="51"/>
      <c r="CD989" s="51"/>
      <c r="CE989" s="51"/>
      <c r="CF989" s="51"/>
      <c r="CG989" s="51"/>
      <c r="CH989" s="51"/>
      <c r="CI989" s="51"/>
      <c r="CJ989" s="51"/>
      <c r="CK989" s="51"/>
      <c r="CL989" s="51"/>
      <c r="CM989" s="51"/>
      <c r="CN989" s="51"/>
      <c r="CO989" s="51"/>
      <c r="CP989" s="51"/>
      <c r="CQ989" s="51"/>
      <c r="CR989" s="51"/>
      <c r="CS989" s="51"/>
      <c r="CT989" s="51"/>
      <c r="CU989" s="51"/>
      <c r="CV989" s="51"/>
      <c r="CW989" s="51"/>
      <c r="CX989" s="51"/>
      <c r="CY989" s="51"/>
      <c r="CZ989" s="51"/>
      <c r="DA989" s="51"/>
      <c r="DB989" s="51"/>
      <c r="DC989" s="51"/>
      <c r="DD989" s="51"/>
      <c r="DE989" s="51"/>
      <c r="DF989" s="51"/>
      <c r="DG989" s="51"/>
    </row>
    <row r="990">
      <c r="A990" s="51"/>
      <c r="B990" s="51"/>
      <c r="C990" s="51"/>
      <c r="D990" s="51"/>
      <c r="E990" s="51"/>
      <c r="F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  <c r="BR990" s="51"/>
      <c r="BS990" s="51"/>
      <c r="BT990" s="51"/>
      <c r="BU990" s="51"/>
      <c r="BV990" s="51"/>
      <c r="BW990" s="51"/>
      <c r="BX990" s="51"/>
      <c r="BY990" s="51"/>
      <c r="BZ990" s="51"/>
      <c r="CA990" s="51"/>
      <c r="CB990" s="51"/>
      <c r="CC990" s="51"/>
      <c r="CD990" s="51"/>
      <c r="CE990" s="51"/>
      <c r="CF990" s="51"/>
      <c r="CG990" s="51"/>
      <c r="CH990" s="51"/>
      <c r="CI990" s="51"/>
      <c r="CJ990" s="51"/>
      <c r="CK990" s="51"/>
      <c r="CL990" s="51"/>
      <c r="CM990" s="51"/>
      <c r="CN990" s="51"/>
      <c r="CO990" s="51"/>
      <c r="CP990" s="51"/>
      <c r="CQ990" s="51"/>
      <c r="CR990" s="51"/>
      <c r="CS990" s="51"/>
      <c r="CT990" s="51"/>
      <c r="CU990" s="51"/>
      <c r="CV990" s="51"/>
      <c r="CW990" s="51"/>
      <c r="CX990" s="51"/>
      <c r="CY990" s="51"/>
      <c r="CZ990" s="51"/>
      <c r="DA990" s="51"/>
      <c r="DB990" s="51"/>
      <c r="DC990" s="51"/>
      <c r="DD990" s="51"/>
      <c r="DE990" s="51"/>
      <c r="DF990" s="51"/>
      <c r="DG990" s="51"/>
    </row>
    <row r="991">
      <c r="A991" s="51"/>
      <c r="B991" s="51"/>
      <c r="C991" s="51"/>
      <c r="D991" s="51"/>
      <c r="E991" s="51"/>
      <c r="F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  <c r="BK991" s="51"/>
      <c r="BL991" s="51"/>
      <c r="BM991" s="51"/>
      <c r="BN991" s="51"/>
      <c r="BO991" s="51"/>
      <c r="BP991" s="51"/>
      <c r="BQ991" s="51"/>
      <c r="BR991" s="51"/>
      <c r="BS991" s="51"/>
      <c r="BT991" s="51"/>
      <c r="BU991" s="51"/>
      <c r="BV991" s="51"/>
      <c r="BW991" s="51"/>
      <c r="BX991" s="51"/>
      <c r="BY991" s="51"/>
      <c r="BZ991" s="51"/>
      <c r="CA991" s="51"/>
      <c r="CB991" s="51"/>
      <c r="CC991" s="51"/>
      <c r="CD991" s="51"/>
      <c r="CE991" s="51"/>
      <c r="CF991" s="51"/>
      <c r="CG991" s="51"/>
      <c r="CH991" s="51"/>
      <c r="CI991" s="51"/>
      <c r="CJ991" s="51"/>
      <c r="CK991" s="51"/>
      <c r="CL991" s="51"/>
      <c r="CM991" s="51"/>
      <c r="CN991" s="51"/>
      <c r="CO991" s="51"/>
      <c r="CP991" s="51"/>
      <c r="CQ991" s="51"/>
      <c r="CR991" s="51"/>
      <c r="CS991" s="51"/>
      <c r="CT991" s="51"/>
      <c r="CU991" s="51"/>
      <c r="CV991" s="51"/>
      <c r="CW991" s="51"/>
      <c r="CX991" s="51"/>
      <c r="CY991" s="51"/>
      <c r="CZ991" s="51"/>
      <c r="DA991" s="51"/>
      <c r="DB991" s="51"/>
      <c r="DC991" s="51"/>
      <c r="DD991" s="51"/>
      <c r="DE991" s="51"/>
      <c r="DF991" s="51"/>
      <c r="DG991" s="51"/>
    </row>
    <row r="992">
      <c r="A992" s="51"/>
      <c r="B992" s="51"/>
      <c r="C992" s="51"/>
      <c r="D992" s="51"/>
      <c r="E992" s="51"/>
      <c r="F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  <c r="BK992" s="51"/>
      <c r="BL992" s="51"/>
      <c r="BM992" s="51"/>
      <c r="BN992" s="51"/>
      <c r="BO992" s="51"/>
      <c r="BP992" s="51"/>
      <c r="BQ992" s="51"/>
      <c r="BR992" s="51"/>
      <c r="BS992" s="51"/>
      <c r="BT992" s="51"/>
      <c r="BU992" s="51"/>
      <c r="BV992" s="51"/>
      <c r="BW992" s="51"/>
      <c r="BX992" s="51"/>
      <c r="BY992" s="51"/>
      <c r="BZ992" s="51"/>
      <c r="CA992" s="51"/>
      <c r="CB992" s="51"/>
      <c r="CC992" s="51"/>
      <c r="CD992" s="51"/>
      <c r="CE992" s="51"/>
      <c r="CF992" s="51"/>
      <c r="CG992" s="51"/>
      <c r="CH992" s="51"/>
      <c r="CI992" s="51"/>
      <c r="CJ992" s="51"/>
      <c r="CK992" s="51"/>
      <c r="CL992" s="51"/>
      <c r="CM992" s="51"/>
      <c r="CN992" s="51"/>
      <c r="CO992" s="51"/>
      <c r="CP992" s="51"/>
      <c r="CQ992" s="51"/>
      <c r="CR992" s="51"/>
      <c r="CS992" s="51"/>
      <c r="CT992" s="51"/>
      <c r="CU992" s="51"/>
      <c r="CV992" s="51"/>
      <c r="CW992" s="51"/>
      <c r="CX992" s="51"/>
      <c r="CY992" s="51"/>
      <c r="CZ992" s="51"/>
      <c r="DA992" s="51"/>
      <c r="DB992" s="51"/>
      <c r="DC992" s="51"/>
      <c r="DD992" s="51"/>
      <c r="DE992" s="51"/>
      <c r="DF992" s="51"/>
      <c r="DG992" s="51"/>
    </row>
    <row r="993">
      <c r="A993" s="51"/>
      <c r="B993" s="51"/>
      <c r="C993" s="51"/>
      <c r="D993" s="51"/>
      <c r="E993" s="51"/>
      <c r="F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  <c r="BK993" s="51"/>
      <c r="BL993" s="51"/>
      <c r="BM993" s="51"/>
      <c r="BN993" s="51"/>
      <c r="BO993" s="51"/>
      <c r="BP993" s="51"/>
      <c r="BQ993" s="51"/>
      <c r="BR993" s="51"/>
      <c r="BS993" s="51"/>
      <c r="BT993" s="51"/>
      <c r="BU993" s="51"/>
      <c r="BV993" s="51"/>
      <c r="BW993" s="51"/>
      <c r="BX993" s="51"/>
      <c r="BY993" s="51"/>
      <c r="BZ993" s="51"/>
      <c r="CA993" s="51"/>
      <c r="CB993" s="51"/>
      <c r="CC993" s="51"/>
      <c r="CD993" s="51"/>
      <c r="CE993" s="51"/>
      <c r="CF993" s="51"/>
      <c r="CG993" s="51"/>
      <c r="CH993" s="51"/>
      <c r="CI993" s="51"/>
      <c r="CJ993" s="51"/>
      <c r="CK993" s="51"/>
      <c r="CL993" s="51"/>
      <c r="CM993" s="51"/>
      <c r="CN993" s="51"/>
      <c r="CO993" s="51"/>
      <c r="CP993" s="51"/>
      <c r="CQ993" s="51"/>
      <c r="CR993" s="51"/>
      <c r="CS993" s="51"/>
      <c r="CT993" s="51"/>
      <c r="CU993" s="51"/>
      <c r="CV993" s="51"/>
      <c r="CW993" s="51"/>
      <c r="CX993" s="51"/>
      <c r="CY993" s="51"/>
      <c r="CZ993" s="51"/>
      <c r="DA993" s="51"/>
      <c r="DB993" s="51"/>
      <c r="DC993" s="51"/>
      <c r="DD993" s="51"/>
      <c r="DE993" s="51"/>
      <c r="DF993" s="51"/>
      <c r="DG993" s="51"/>
    </row>
    <row r="994">
      <c r="A994" s="51"/>
      <c r="B994" s="51"/>
      <c r="C994" s="51"/>
      <c r="D994" s="51"/>
      <c r="E994" s="51"/>
      <c r="F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  <c r="BK994" s="51"/>
      <c r="BL994" s="51"/>
      <c r="BM994" s="51"/>
      <c r="BN994" s="51"/>
      <c r="BO994" s="51"/>
      <c r="BP994" s="51"/>
      <c r="BQ994" s="51"/>
      <c r="BR994" s="51"/>
      <c r="BS994" s="51"/>
      <c r="BT994" s="51"/>
      <c r="BU994" s="51"/>
      <c r="BV994" s="51"/>
      <c r="BW994" s="51"/>
      <c r="BX994" s="51"/>
      <c r="BY994" s="51"/>
      <c r="BZ994" s="51"/>
      <c r="CA994" s="51"/>
      <c r="CB994" s="51"/>
      <c r="CC994" s="51"/>
      <c r="CD994" s="51"/>
      <c r="CE994" s="51"/>
      <c r="CF994" s="51"/>
      <c r="CG994" s="51"/>
      <c r="CH994" s="51"/>
      <c r="CI994" s="51"/>
      <c r="CJ994" s="51"/>
      <c r="CK994" s="51"/>
      <c r="CL994" s="51"/>
      <c r="CM994" s="51"/>
      <c r="CN994" s="51"/>
      <c r="CO994" s="51"/>
      <c r="CP994" s="51"/>
      <c r="CQ994" s="51"/>
      <c r="CR994" s="51"/>
      <c r="CS994" s="51"/>
      <c r="CT994" s="51"/>
      <c r="CU994" s="51"/>
      <c r="CV994" s="51"/>
      <c r="CW994" s="51"/>
      <c r="CX994" s="51"/>
      <c r="CY994" s="51"/>
      <c r="CZ994" s="51"/>
      <c r="DA994" s="51"/>
      <c r="DB994" s="51"/>
      <c r="DC994" s="51"/>
      <c r="DD994" s="51"/>
      <c r="DE994" s="51"/>
      <c r="DF994" s="51"/>
      <c r="DG994" s="51"/>
    </row>
    <row r="995">
      <c r="A995" s="51"/>
      <c r="B995" s="51"/>
      <c r="C995" s="51"/>
      <c r="D995" s="51"/>
      <c r="E995" s="51"/>
      <c r="F995" s="51"/>
      <c r="G995" s="51"/>
      <c r="H995" s="51"/>
      <c r="I995" s="51"/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  <c r="BK995" s="51"/>
      <c r="BL995" s="51"/>
      <c r="BM995" s="51"/>
      <c r="BN995" s="51"/>
      <c r="BO995" s="51"/>
      <c r="BP995" s="51"/>
      <c r="BQ995" s="51"/>
      <c r="BR995" s="51"/>
      <c r="BS995" s="51"/>
      <c r="BT995" s="51"/>
      <c r="BU995" s="51"/>
      <c r="BV995" s="51"/>
      <c r="BW995" s="51"/>
      <c r="BX995" s="51"/>
      <c r="BY995" s="51"/>
      <c r="BZ995" s="51"/>
      <c r="CA995" s="51"/>
      <c r="CB995" s="51"/>
      <c r="CC995" s="51"/>
      <c r="CD995" s="51"/>
      <c r="CE995" s="51"/>
      <c r="CF995" s="51"/>
      <c r="CG995" s="51"/>
      <c r="CH995" s="51"/>
      <c r="CI995" s="51"/>
      <c r="CJ995" s="51"/>
      <c r="CK995" s="51"/>
      <c r="CL995" s="51"/>
      <c r="CM995" s="51"/>
      <c r="CN995" s="51"/>
      <c r="CO995" s="51"/>
      <c r="CP995" s="51"/>
      <c r="CQ995" s="51"/>
      <c r="CR995" s="51"/>
      <c r="CS995" s="51"/>
      <c r="CT995" s="51"/>
      <c r="CU995" s="51"/>
      <c r="CV995" s="51"/>
      <c r="CW995" s="51"/>
      <c r="CX995" s="51"/>
      <c r="CY995" s="51"/>
      <c r="CZ995" s="51"/>
      <c r="DA995" s="51"/>
      <c r="DB995" s="51"/>
      <c r="DC995" s="51"/>
      <c r="DD995" s="51"/>
      <c r="DE995" s="51"/>
      <c r="DF995" s="51"/>
      <c r="DG995" s="51"/>
    </row>
    <row r="996">
      <c r="A996" s="51"/>
      <c r="B996" s="51"/>
      <c r="C996" s="51"/>
      <c r="D996" s="51"/>
      <c r="E996" s="51"/>
      <c r="F996" s="51"/>
      <c r="G996" s="51"/>
      <c r="H996" s="51"/>
      <c r="I996" s="51"/>
      <c r="J996" s="51"/>
      <c r="K996" s="51"/>
      <c r="L996" s="51"/>
      <c r="M996" s="51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  <c r="BK996" s="51"/>
      <c r="BL996" s="51"/>
      <c r="BM996" s="51"/>
      <c r="BN996" s="51"/>
      <c r="BO996" s="51"/>
      <c r="BP996" s="51"/>
      <c r="BQ996" s="51"/>
      <c r="BR996" s="51"/>
      <c r="BS996" s="51"/>
      <c r="BT996" s="51"/>
      <c r="BU996" s="51"/>
      <c r="BV996" s="51"/>
      <c r="BW996" s="51"/>
      <c r="BX996" s="51"/>
      <c r="BY996" s="51"/>
      <c r="BZ996" s="51"/>
      <c r="CA996" s="51"/>
      <c r="CB996" s="51"/>
      <c r="CC996" s="51"/>
      <c r="CD996" s="51"/>
      <c r="CE996" s="51"/>
      <c r="CF996" s="51"/>
      <c r="CG996" s="51"/>
      <c r="CH996" s="51"/>
      <c r="CI996" s="51"/>
      <c r="CJ996" s="51"/>
      <c r="CK996" s="51"/>
      <c r="CL996" s="51"/>
      <c r="CM996" s="51"/>
      <c r="CN996" s="51"/>
      <c r="CO996" s="51"/>
      <c r="CP996" s="51"/>
      <c r="CQ996" s="51"/>
      <c r="CR996" s="51"/>
      <c r="CS996" s="51"/>
      <c r="CT996" s="51"/>
      <c r="CU996" s="51"/>
      <c r="CV996" s="51"/>
      <c r="CW996" s="51"/>
      <c r="CX996" s="51"/>
      <c r="CY996" s="51"/>
      <c r="CZ996" s="51"/>
      <c r="DA996" s="51"/>
      <c r="DB996" s="51"/>
      <c r="DC996" s="51"/>
      <c r="DD996" s="51"/>
      <c r="DE996" s="51"/>
      <c r="DF996" s="51"/>
      <c r="DG996" s="51"/>
    </row>
    <row r="997">
      <c r="A997" s="51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  <c r="BK997" s="51"/>
      <c r="BL997" s="51"/>
      <c r="BM997" s="51"/>
      <c r="BN997" s="51"/>
      <c r="BO997" s="51"/>
      <c r="BP997" s="51"/>
      <c r="BQ997" s="51"/>
      <c r="BR997" s="51"/>
      <c r="BS997" s="51"/>
      <c r="BT997" s="51"/>
      <c r="BU997" s="51"/>
      <c r="BV997" s="51"/>
      <c r="BW997" s="51"/>
      <c r="BX997" s="51"/>
      <c r="BY997" s="51"/>
      <c r="BZ997" s="51"/>
      <c r="CA997" s="51"/>
      <c r="CB997" s="51"/>
      <c r="CC997" s="51"/>
      <c r="CD997" s="51"/>
      <c r="CE997" s="51"/>
      <c r="CF997" s="51"/>
      <c r="CG997" s="51"/>
      <c r="CH997" s="51"/>
      <c r="CI997" s="51"/>
      <c r="CJ997" s="51"/>
      <c r="CK997" s="51"/>
      <c r="CL997" s="51"/>
      <c r="CM997" s="51"/>
      <c r="CN997" s="51"/>
      <c r="CO997" s="51"/>
      <c r="CP997" s="51"/>
      <c r="CQ997" s="51"/>
      <c r="CR997" s="51"/>
      <c r="CS997" s="51"/>
      <c r="CT997" s="51"/>
      <c r="CU997" s="51"/>
      <c r="CV997" s="51"/>
      <c r="CW997" s="51"/>
      <c r="CX997" s="51"/>
      <c r="CY997" s="51"/>
      <c r="CZ997" s="51"/>
      <c r="DA997" s="51"/>
      <c r="DB997" s="51"/>
      <c r="DC997" s="51"/>
      <c r="DD997" s="51"/>
      <c r="DE997" s="51"/>
      <c r="DF997" s="51"/>
      <c r="DG997" s="51"/>
    </row>
    <row r="998">
      <c r="A998" s="51"/>
      <c r="B998" s="51"/>
      <c r="C998" s="51"/>
      <c r="D998" s="51"/>
      <c r="E998" s="51"/>
      <c r="F998" s="51"/>
      <c r="G998" s="51"/>
      <c r="H998" s="51"/>
      <c r="I998" s="51"/>
      <c r="J998" s="51"/>
      <c r="K998" s="51"/>
      <c r="L998" s="51"/>
      <c r="M998" s="51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  <c r="BR998" s="51"/>
      <c r="BS998" s="51"/>
      <c r="BT998" s="51"/>
      <c r="BU998" s="51"/>
      <c r="BV998" s="51"/>
      <c r="BW998" s="51"/>
      <c r="BX998" s="51"/>
      <c r="BY998" s="51"/>
      <c r="BZ998" s="51"/>
      <c r="CA998" s="51"/>
      <c r="CB998" s="51"/>
      <c r="CC998" s="51"/>
      <c r="CD998" s="51"/>
      <c r="CE998" s="51"/>
      <c r="CF998" s="51"/>
      <c r="CG998" s="51"/>
      <c r="CH998" s="51"/>
      <c r="CI998" s="51"/>
      <c r="CJ998" s="51"/>
      <c r="CK998" s="51"/>
      <c r="CL998" s="51"/>
      <c r="CM998" s="51"/>
      <c r="CN998" s="51"/>
      <c r="CO998" s="51"/>
      <c r="CP998" s="51"/>
      <c r="CQ998" s="51"/>
      <c r="CR998" s="51"/>
      <c r="CS998" s="51"/>
      <c r="CT998" s="51"/>
      <c r="CU998" s="51"/>
      <c r="CV998" s="51"/>
      <c r="CW998" s="51"/>
      <c r="CX998" s="51"/>
      <c r="CY998" s="51"/>
      <c r="CZ998" s="51"/>
      <c r="DA998" s="51"/>
      <c r="DB998" s="51"/>
      <c r="DC998" s="51"/>
      <c r="DD998" s="51"/>
      <c r="DE998" s="51"/>
      <c r="DF998" s="51"/>
      <c r="DG998" s="51"/>
    </row>
    <row r="999">
      <c r="A999" s="51"/>
      <c r="B999" s="51"/>
      <c r="C999" s="51"/>
      <c r="D999" s="51"/>
      <c r="E999" s="51"/>
      <c r="F999" s="51"/>
      <c r="G999" s="51"/>
      <c r="H999" s="51"/>
      <c r="I999" s="51"/>
      <c r="J999" s="51"/>
      <c r="K999" s="51"/>
      <c r="L999" s="51"/>
      <c r="M999" s="51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  <c r="BK999" s="51"/>
      <c r="BL999" s="51"/>
      <c r="BM999" s="51"/>
      <c r="BN999" s="51"/>
      <c r="BO999" s="51"/>
      <c r="BP999" s="51"/>
      <c r="BQ999" s="51"/>
      <c r="BR999" s="51"/>
      <c r="BS999" s="51"/>
      <c r="BT999" s="51"/>
      <c r="BU999" s="51"/>
      <c r="BV999" s="51"/>
      <c r="BW999" s="51"/>
      <c r="BX999" s="51"/>
      <c r="BY999" s="51"/>
      <c r="BZ999" s="51"/>
      <c r="CA999" s="51"/>
      <c r="CB999" s="51"/>
      <c r="CC999" s="51"/>
      <c r="CD999" s="51"/>
      <c r="CE999" s="51"/>
      <c r="CF999" s="51"/>
      <c r="CG999" s="51"/>
      <c r="CH999" s="51"/>
      <c r="CI999" s="51"/>
      <c r="CJ999" s="51"/>
      <c r="CK999" s="51"/>
      <c r="CL999" s="51"/>
      <c r="CM999" s="51"/>
      <c r="CN999" s="51"/>
      <c r="CO999" s="51"/>
      <c r="CP999" s="51"/>
      <c r="CQ999" s="51"/>
      <c r="CR999" s="51"/>
      <c r="CS999" s="51"/>
      <c r="CT999" s="51"/>
      <c r="CU999" s="51"/>
      <c r="CV999" s="51"/>
      <c r="CW999" s="51"/>
      <c r="CX999" s="51"/>
      <c r="CY999" s="51"/>
      <c r="CZ999" s="51"/>
      <c r="DA999" s="51"/>
      <c r="DB999" s="51"/>
      <c r="DC999" s="51"/>
      <c r="DD999" s="51"/>
      <c r="DE999" s="51"/>
      <c r="DF999" s="51"/>
      <c r="DG999" s="51"/>
    </row>
    <row r="1000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  <c r="K1000" s="51"/>
      <c r="L1000" s="51"/>
      <c r="M1000" s="51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51"/>
      <c r="BL1000" s="51"/>
      <c r="BM1000" s="51"/>
      <c r="BN1000" s="51"/>
      <c r="BO1000" s="51"/>
      <c r="BP1000" s="51"/>
      <c r="BQ1000" s="51"/>
      <c r="BR1000" s="51"/>
      <c r="BS1000" s="51"/>
      <c r="BT1000" s="51"/>
      <c r="BU1000" s="51"/>
      <c r="BV1000" s="51"/>
      <c r="BW1000" s="51"/>
      <c r="BX1000" s="51"/>
      <c r="BY1000" s="51"/>
      <c r="BZ1000" s="51"/>
      <c r="CA1000" s="51"/>
      <c r="CB1000" s="51"/>
      <c r="CC1000" s="51"/>
      <c r="CD1000" s="51"/>
      <c r="CE1000" s="51"/>
      <c r="CF1000" s="51"/>
      <c r="CG1000" s="51"/>
      <c r="CH1000" s="51"/>
      <c r="CI1000" s="51"/>
      <c r="CJ1000" s="51"/>
      <c r="CK1000" s="51"/>
      <c r="CL1000" s="51"/>
      <c r="CM1000" s="51"/>
      <c r="CN1000" s="51"/>
      <c r="CO1000" s="51"/>
      <c r="CP1000" s="51"/>
      <c r="CQ1000" s="51"/>
      <c r="CR1000" s="51"/>
      <c r="CS1000" s="51"/>
      <c r="CT1000" s="51"/>
      <c r="CU1000" s="51"/>
      <c r="CV1000" s="51"/>
      <c r="CW1000" s="51"/>
      <c r="CX1000" s="51"/>
      <c r="CY1000" s="51"/>
      <c r="CZ1000" s="51"/>
      <c r="DA1000" s="51"/>
      <c r="DB1000" s="51"/>
      <c r="DC1000" s="51"/>
      <c r="DD1000" s="51"/>
      <c r="DE1000" s="51"/>
      <c r="DF1000" s="51"/>
      <c r="DG1000" s="51"/>
    </row>
    <row r="1001">
      <c r="A1001" s="51"/>
      <c r="B1001" s="51"/>
      <c r="C1001" s="51"/>
      <c r="D1001" s="51"/>
      <c r="E1001" s="51"/>
      <c r="F1001" s="51"/>
      <c r="G1001" s="51"/>
      <c r="H1001" s="51"/>
      <c r="I1001" s="51"/>
      <c r="J1001" s="51"/>
      <c r="K1001" s="51"/>
      <c r="L1001" s="51"/>
      <c r="M1001" s="51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  <c r="AL1001" s="51"/>
      <c r="AM1001" s="51"/>
      <c r="AN1001" s="51"/>
      <c r="AO1001" s="51"/>
      <c r="AP1001" s="51"/>
      <c r="AQ1001" s="51"/>
      <c r="AR1001" s="51"/>
      <c r="AS1001" s="51"/>
      <c r="AT1001" s="51"/>
      <c r="AU1001" s="51"/>
      <c r="AV1001" s="51"/>
      <c r="AW1001" s="51"/>
      <c r="AX1001" s="51"/>
      <c r="AY1001" s="51"/>
      <c r="AZ1001" s="51"/>
      <c r="BA1001" s="51"/>
      <c r="BB1001" s="51"/>
      <c r="BC1001" s="51"/>
      <c r="BD1001" s="51"/>
      <c r="BE1001" s="51"/>
      <c r="BF1001" s="51"/>
      <c r="BG1001" s="51"/>
      <c r="BH1001" s="51"/>
      <c r="BI1001" s="51"/>
      <c r="BJ1001" s="51"/>
      <c r="BK1001" s="51"/>
      <c r="BL1001" s="51"/>
      <c r="BM1001" s="51"/>
      <c r="BN1001" s="51"/>
      <c r="BO1001" s="51"/>
      <c r="BP1001" s="51"/>
      <c r="BQ1001" s="51"/>
      <c r="BR1001" s="51"/>
      <c r="BS1001" s="51"/>
      <c r="BT1001" s="51"/>
      <c r="BU1001" s="51"/>
      <c r="BV1001" s="51"/>
      <c r="BW1001" s="51"/>
      <c r="BX1001" s="51"/>
      <c r="BY1001" s="51"/>
      <c r="BZ1001" s="51"/>
      <c r="CA1001" s="51"/>
      <c r="CB1001" s="51"/>
      <c r="CC1001" s="51"/>
      <c r="CD1001" s="51"/>
      <c r="CE1001" s="51"/>
      <c r="CF1001" s="51"/>
      <c r="CG1001" s="51"/>
      <c r="CH1001" s="51"/>
      <c r="CI1001" s="51"/>
      <c r="CJ1001" s="51"/>
      <c r="CK1001" s="51"/>
      <c r="CL1001" s="51"/>
      <c r="CM1001" s="51"/>
      <c r="CN1001" s="51"/>
      <c r="CO1001" s="51"/>
      <c r="CP1001" s="51"/>
      <c r="CQ1001" s="51"/>
      <c r="CR1001" s="51"/>
      <c r="CS1001" s="51"/>
      <c r="CT1001" s="51"/>
      <c r="CU1001" s="51"/>
      <c r="CV1001" s="51"/>
      <c r="CW1001" s="51"/>
      <c r="CX1001" s="51"/>
      <c r="CY1001" s="51"/>
      <c r="CZ1001" s="51"/>
      <c r="DA1001" s="51"/>
      <c r="DB1001" s="51"/>
      <c r="DC1001" s="51"/>
      <c r="DD1001" s="51"/>
      <c r="DE1001" s="51"/>
      <c r="DF1001" s="51"/>
      <c r="DG1001" s="51"/>
    </row>
  </sheetData>
  <mergeCells count="4">
    <mergeCell ref="A1:C1"/>
    <mergeCell ref="A12:C12"/>
    <mergeCell ref="A22:C22"/>
    <mergeCell ref="A33:C33"/>
  </mergeCells>
  <printOptions gridLines="1" horizontalCentered="1"/>
  <pageMargins bottom="0.75" footer="0.0" header="0.0" left="0.7" right="0.7" top="0.75"/>
  <pageSetup paperSize="9" cellComments="atEnd" orientation="landscape" pageOrder="overThenDown"/>
  <rowBreaks count="4" manualBreakCount="4">
    <brk man="1"/>
    <brk id="32" man="1"/>
    <brk id="21" man="1"/>
    <brk id="10" man="1"/>
  </rowBreaks>
  <drawing r:id="rId4"/>
  <tableParts count="4">
    <tablePart r:id="rId9"/>
    <tablePart r:id="rId10"/>
    <tablePart r:id="rId11"/>
    <tablePart r:id="rId1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38"/>
    <col customWidth="1" min="3" max="4" width="15.0"/>
    <col customWidth="1" min="9" max="9" width="12.25"/>
    <col customWidth="1" min="10" max="10" width="30.25"/>
  </cols>
  <sheetData>
    <row r="1">
      <c r="A1" s="44" t="str">
        <f>IFERROR(__xludf.DUMMYFUNCTION("QUERY(table_full!A2:S135,""select T, E,J where O = 'محاضرة'"")"),"#VALUE!")</f>
        <v>#VALUE!</v>
      </c>
      <c r="E1" s="44" t="str">
        <f>IFERROR(__xludf.DUMMYFUNCTION("QUERY(table_full!A2:S135,""select T, E where O = 'تمارين'"")"),"#VALUE!")</f>
        <v>#VALUE!</v>
      </c>
      <c r="I1" s="227" t="str">
        <f>IFERROR(__xludf.DUMMYFUNCTION("QUERY(table_full!A2:S135,""select T"" )"),"#VALUE!")</f>
        <v>#VALUE!</v>
      </c>
      <c r="J1" s="112" t="str">
        <f t="shared" ref="J1:J187" si="1">CONCATENATE(VLOOKUP(I1,$A$1:$D$100,2,false)," ",VLOOKUP(I1,$A$1:$D$100,3,false))</f>
        <v>#VALUE!</v>
      </c>
      <c r="K1" s="227" t="str">
        <f t="shared" ref="K1:K174" si="2">VLOOKUP(I1,$E$1:$F$114,2,false)</f>
        <v>#VALUE!</v>
      </c>
      <c r="L1" s="227"/>
    </row>
    <row r="2">
      <c r="I2" s="228"/>
      <c r="J2" s="112" t="str">
        <f t="shared" si="1"/>
        <v>#N/A</v>
      </c>
      <c r="K2" s="227" t="str">
        <f t="shared" si="2"/>
        <v>#N/A</v>
      </c>
      <c r="L2" s="228"/>
    </row>
    <row r="3">
      <c r="I3" s="228"/>
      <c r="J3" s="112" t="str">
        <f t="shared" si="1"/>
        <v>#N/A</v>
      </c>
      <c r="K3" s="227" t="str">
        <f t="shared" si="2"/>
        <v>#N/A</v>
      </c>
      <c r="L3" s="228"/>
    </row>
    <row r="4">
      <c r="I4" s="228"/>
      <c r="J4" s="112" t="str">
        <f t="shared" si="1"/>
        <v>#N/A</v>
      </c>
      <c r="K4" s="227" t="str">
        <f t="shared" si="2"/>
        <v>#N/A</v>
      </c>
      <c r="L4" s="228"/>
    </row>
    <row r="5">
      <c r="I5" s="228"/>
      <c r="J5" s="112" t="str">
        <f t="shared" si="1"/>
        <v>#N/A</v>
      </c>
      <c r="K5" s="227" t="str">
        <f t="shared" si="2"/>
        <v>#N/A</v>
      </c>
      <c r="L5" s="228"/>
    </row>
    <row r="6">
      <c r="I6" s="228"/>
      <c r="J6" s="112" t="str">
        <f t="shared" si="1"/>
        <v>#N/A</v>
      </c>
      <c r="K6" s="227" t="str">
        <f t="shared" si="2"/>
        <v>#N/A</v>
      </c>
      <c r="L6" s="228"/>
    </row>
    <row r="7">
      <c r="I7" s="229"/>
      <c r="J7" s="112" t="str">
        <f t="shared" si="1"/>
        <v>#N/A</v>
      </c>
      <c r="K7" s="227" t="str">
        <f t="shared" si="2"/>
        <v>#N/A</v>
      </c>
      <c r="L7" s="228"/>
    </row>
    <row r="8">
      <c r="I8" s="228"/>
      <c r="J8" s="112" t="str">
        <f t="shared" si="1"/>
        <v>#N/A</v>
      </c>
      <c r="K8" s="227" t="str">
        <f t="shared" si="2"/>
        <v>#N/A</v>
      </c>
      <c r="L8" s="228"/>
    </row>
    <row r="9">
      <c r="I9" s="228"/>
      <c r="J9" s="112" t="str">
        <f t="shared" si="1"/>
        <v>#N/A</v>
      </c>
      <c r="K9" s="227" t="str">
        <f t="shared" si="2"/>
        <v>#N/A</v>
      </c>
      <c r="L9" s="228"/>
    </row>
    <row r="10">
      <c r="I10" s="228"/>
      <c r="J10" s="112" t="str">
        <f t="shared" si="1"/>
        <v>#N/A</v>
      </c>
      <c r="K10" s="227" t="str">
        <f t="shared" si="2"/>
        <v>#N/A</v>
      </c>
      <c r="L10" s="228"/>
    </row>
    <row r="11">
      <c r="I11" s="228"/>
      <c r="J11" s="112" t="str">
        <f t="shared" si="1"/>
        <v>#N/A</v>
      </c>
      <c r="K11" s="227" t="str">
        <f t="shared" si="2"/>
        <v>#N/A</v>
      </c>
      <c r="L11" s="228"/>
    </row>
    <row r="12">
      <c r="I12" s="228"/>
      <c r="J12" s="112" t="str">
        <f t="shared" si="1"/>
        <v>#N/A</v>
      </c>
      <c r="K12" s="227" t="str">
        <f t="shared" si="2"/>
        <v>#N/A</v>
      </c>
      <c r="L12" s="228"/>
    </row>
    <row r="13">
      <c r="I13" s="228"/>
      <c r="J13" s="112" t="str">
        <f t="shared" si="1"/>
        <v>#N/A</v>
      </c>
      <c r="K13" s="227" t="str">
        <f t="shared" si="2"/>
        <v>#N/A</v>
      </c>
      <c r="L13" s="228"/>
    </row>
    <row r="14">
      <c r="I14" s="228"/>
      <c r="J14" s="112" t="str">
        <f t="shared" si="1"/>
        <v>#N/A</v>
      </c>
      <c r="K14" s="227" t="str">
        <f t="shared" si="2"/>
        <v>#N/A</v>
      </c>
      <c r="L14" s="228"/>
    </row>
    <row r="15">
      <c r="I15" s="229"/>
      <c r="J15" s="112" t="str">
        <f t="shared" si="1"/>
        <v>#N/A</v>
      </c>
      <c r="K15" s="227" t="str">
        <f t="shared" si="2"/>
        <v>#N/A</v>
      </c>
      <c r="L15" s="228"/>
    </row>
    <row r="16">
      <c r="I16" s="228"/>
      <c r="J16" s="112" t="str">
        <f t="shared" si="1"/>
        <v>#N/A</v>
      </c>
      <c r="K16" s="227" t="str">
        <f t="shared" si="2"/>
        <v>#N/A</v>
      </c>
      <c r="L16" s="228"/>
    </row>
    <row r="17">
      <c r="I17" s="228"/>
      <c r="J17" s="112" t="str">
        <f t="shared" si="1"/>
        <v>#N/A</v>
      </c>
      <c r="K17" s="227" t="str">
        <f t="shared" si="2"/>
        <v>#N/A</v>
      </c>
      <c r="L17" s="228"/>
    </row>
    <row r="18">
      <c r="I18" s="228"/>
      <c r="J18" s="112" t="str">
        <f t="shared" si="1"/>
        <v>#N/A</v>
      </c>
      <c r="K18" s="227" t="str">
        <f t="shared" si="2"/>
        <v>#N/A</v>
      </c>
      <c r="L18" s="228"/>
    </row>
    <row r="19">
      <c r="I19" s="228"/>
      <c r="J19" s="112" t="str">
        <f t="shared" si="1"/>
        <v>#N/A</v>
      </c>
      <c r="K19" s="227" t="str">
        <f t="shared" si="2"/>
        <v>#N/A</v>
      </c>
      <c r="L19" s="228"/>
    </row>
    <row r="20">
      <c r="I20" s="228"/>
      <c r="J20" s="112" t="str">
        <f t="shared" si="1"/>
        <v>#N/A</v>
      </c>
      <c r="K20" s="227" t="str">
        <f t="shared" si="2"/>
        <v>#N/A</v>
      </c>
      <c r="L20" s="228"/>
    </row>
    <row r="21">
      <c r="I21" s="228"/>
      <c r="J21" s="112" t="str">
        <f t="shared" si="1"/>
        <v>#N/A</v>
      </c>
      <c r="K21" s="227" t="str">
        <f t="shared" si="2"/>
        <v>#N/A</v>
      </c>
      <c r="L21" s="228"/>
    </row>
    <row r="22">
      <c r="I22" s="228"/>
      <c r="J22" s="112" t="str">
        <f t="shared" si="1"/>
        <v>#N/A</v>
      </c>
      <c r="K22" s="227" t="str">
        <f t="shared" si="2"/>
        <v>#N/A</v>
      </c>
      <c r="L22" s="228"/>
    </row>
    <row r="23">
      <c r="I23" s="228"/>
      <c r="J23" s="112" t="str">
        <f t="shared" si="1"/>
        <v>#N/A</v>
      </c>
      <c r="K23" s="227" t="str">
        <f t="shared" si="2"/>
        <v>#N/A</v>
      </c>
      <c r="L23" s="228"/>
    </row>
    <row r="24">
      <c r="I24" s="228"/>
      <c r="J24" s="112" t="str">
        <f t="shared" si="1"/>
        <v>#N/A</v>
      </c>
      <c r="K24" s="227" t="str">
        <f t="shared" si="2"/>
        <v>#N/A</v>
      </c>
      <c r="L24" s="228"/>
    </row>
    <row r="25">
      <c r="I25" s="228"/>
      <c r="J25" s="112" t="str">
        <f t="shared" si="1"/>
        <v>#N/A</v>
      </c>
      <c r="K25" s="227" t="str">
        <f t="shared" si="2"/>
        <v>#N/A</v>
      </c>
      <c r="L25" s="228"/>
    </row>
    <row r="26">
      <c r="I26" s="228"/>
      <c r="J26" s="112" t="str">
        <f t="shared" si="1"/>
        <v>#N/A</v>
      </c>
      <c r="K26" s="227" t="str">
        <f t="shared" si="2"/>
        <v>#N/A</v>
      </c>
      <c r="L26" s="228"/>
    </row>
    <row r="27">
      <c r="I27" s="228"/>
      <c r="J27" s="112" t="str">
        <f t="shared" si="1"/>
        <v>#N/A</v>
      </c>
      <c r="K27" s="227" t="str">
        <f t="shared" si="2"/>
        <v>#N/A</v>
      </c>
      <c r="L27" s="228"/>
    </row>
    <row r="28">
      <c r="I28" s="228"/>
      <c r="J28" s="112" t="str">
        <f t="shared" si="1"/>
        <v>#N/A</v>
      </c>
      <c r="K28" s="227" t="str">
        <f t="shared" si="2"/>
        <v>#N/A</v>
      </c>
      <c r="L28" s="228"/>
    </row>
    <row r="29">
      <c r="I29" s="228"/>
      <c r="J29" s="112" t="str">
        <f t="shared" si="1"/>
        <v>#N/A</v>
      </c>
      <c r="K29" s="227" t="str">
        <f t="shared" si="2"/>
        <v>#N/A</v>
      </c>
      <c r="L29" s="228"/>
    </row>
    <row r="30">
      <c r="I30" s="228"/>
      <c r="J30" s="112" t="str">
        <f t="shared" si="1"/>
        <v>#N/A</v>
      </c>
      <c r="K30" s="227" t="str">
        <f t="shared" si="2"/>
        <v>#N/A</v>
      </c>
      <c r="L30" s="228"/>
    </row>
    <row r="31">
      <c r="I31" s="228"/>
      <c r="J31" s="112" t="str">
        <f t="shared" si="1"/>
        <v>#N/A</v>
      </c>
      <c r="K31" s="227" t="str">
        <f t="shared" si="2"/>
        <v>#N/A</v>
      </c>
      <c r="L31" s="228"/>
    </row>
    <row r="32">
      <c r="I32" s="230"/>
      <c r="J32" s="112" t="str">
        <f t="shared" si="1"/>
        <v>#N/A</v>
      </c>
      <c r="K32" s="227" t="str">
        <f t="shared" si="2"/>
        <v>#N/A</v>
      </c>
      <c r="L32" s="228"/>
    </row>
    <row r="33">
      <c r="I33" s="230"/>
      <c r="J33" s="112" t="str">
        <f t="shared" si="1"/>
        <v>#N/A</v>
      </c>
      <c r="K33" s="227" t="str">
        <f t="shared" si="2"/>
        <v>#N/A</v>
      </c>
      <c r="L33" s="228"/>
    </row>
    <row r="34">
      <c r="I34" s="228"/>
      <c r="J34" s="112" t="str">
        <f t="shared" si="1"/>
        <v>#N/A</v>
      </c>
      <c r="K34" s="227" t="str">
        <f t="shared" si="2"/>
        <v>#N/A</v>
      </c>
      <c r="L34" s="228"/>
    </row>
    <row r="35">
      <c r="I35" s="228"/>
      <c r="J35" s="112" t="str">
        <f t="shared" si="1"/>
        <v>#N/A</v>
      </c>
      <c r="K35" s="227" t="str">
        <f t="shared" si="2"/>
        <v>#N/A</v>
      </c>
      <c r="L35" s="228"/>
    </row>
    <row r="36">
      <c r="I36" s="229"/>
      <c r="J36" s="112" t="str">
        <f t="shared" si="1"/>
        <v>#N/A</v>
      </c>
      <c r="K36" s="227" t="str">
        <f t="shared" si="2"/>
        <v>#N/A</v>
      </c>
      <c r="L36" s="228"/>
    </row>
    <row r="37">
      <c r="I37" s="228"/>
      <c r="J37" s="112" t="str">
        <f t="shared" si="1"/>
        <v>#N/A</v>
      </c>
      <c r="K37" s="227" t="str">
        <f t="shared" si="2"/>
        <v>#N/A</v>
      </c>
      <c r="L37" s="228"/>
    </row>
    <row r="38">
      <c r="I38" s="229"/>
      <c r="J38" s="112" t="str">
        <f t="shared" si="1"/>
        <v>#N/A</v>
      </c>
      <c r="K38" s="227" t="str">
        <f t="shared" si="2"/>
        <v>#N/A</v>
      </c>
      <c r="L38" s="228"/>
    </row>
    <row r="39">
      <c r="I39" s="28"/>
      <c r="J39" s="112" t="str">
        <f t="shared" si="1"/>
        <v>#N/A</v>
      </c>
      <c r="K39" s="227" t="str">
        <f t="shared" si="2"/>
        <v>#N/A</v>
      </c>
      <c r="L39" s="228"/>
    </row>
    <row r="40">
      <c r="I40" s="228"/>
      <c r="J40" s="112" t="str">
        <f t="shared" si="1"/>
        <v>#N/A</v>
      </c>
      <c r="K40" s="227" t="str">
        <f t="shared" si="2"/>
        <v>#N/A</v>
      </c>
      <c r="L40" s="228"/>
    </row>
    <row r="41">
      <c r="I41" s="228"/>
      <c r="J41" s="112" t="str">
        <f t="shared" si="1"/>
        <v>#N/A</v>
      </c>
      <c r="K41" s="227" t="str">
        <f t="shared" si="2"/>
        <v>#N/A</v>
      </c>
      <c r="L41" s="228"/>
    </row>
    <row r="42">
      <c r="I42" s="228"/>
      <c r="J42" s="112" t="str">
        <f t="shared" si="1"/>
        <v>#N/A</v>
      </c>
      <c r="K42" s="227" t="str">
        <f t="shared" si="2"/>
        <v>#N/A</v>
      </c>
      <c r="L42" s="228"/>
    </row>
    <row r="43">
      <c r="I43" s="230"/>
      <c r="J43" s="112" t="str">
        <f t="shared" si="1"/>
        <v>#N/A</v>
      </c>
      <c r="K43" s="227" t="str">
        <f t="shared" si="2"/>
        <v>#N/A</v>
      </c>
      <c r="L43" s="228"/>
    </row>
    <row r="44">
      <c r="I44" s="230"/>
      <c r="J44" s="112" t="str">
        <f t="shared" si="1"/>
        <v>#N/A</v>
      </c>
      <c r="K44" s="227" t="str">
        <f t="shared" si="2"/>
        <v>#N/A</v>
      </c>
      <c r="L44" s="228"/>
    </row>
    <row r="45">
      <c r="I45" s="28"/>
      <c r="J45" s="112" t="str">
        <f t="shared" si="1"/>
        <v>#N/A</v>
      </c>
      <c r="K45" s="227" t="str">
        <f t="shared" si="2"/>
        <v>#N/A</v>
      </c>
      <c r="L45" s="228"/>
    </row>
    <row r="46">
      <c r="I46" s="231"/>
      <c r="J46" s="112" t="str">
        <f t="shared" si="1"/>
        <v>#N/A</v>
      </c>
      <c r="K46" s="227" t="str">
        <f t="shared" si="2"/>
        <v>#N/A</v>
      </c>
      <c r="L46" s="228"/>
    </row>
    <row r="47">
      <c r="I47" s="228"/>
      <c r="J47" s="112" t="str">
        <f t="shared" si="1"/>
        <v>#N/A</v>
      </c>
      <c r="K47" s="227" t="str">
        <f t="shared" si="2"/>
        <v>#N/A</v>
      </c>
      <c r="L47" s="228"/>
    </row>
    <row r="48">
      <c r="I48" s="228"/>
      <c r="J48" s="112" t="str">
        <f t="shared" si="1"/>
        <v>#N/A</v>
      </c>
      <c r="K48" s="227" t="str">
        <f t="shared" si="2"/>
        <v>#N/A</v>
      </c>
      <c r="L48" s="228"/>
    </row>
    <row r="49">
      <c r="I49" s="229"/>
      <c r="J49" s="112" t="str">
        <f t="shared" si="1"/>
        <v>#N/A</v>
      </c>
      <c r="K49" s="227" t="str">
        <f t="shared" si="2"/>
        <v>#N/A</v>
      </c>
      <c r="L49" s="228"/>
    </row>
    <row r="50">
      <c r="I50" s="228"/>
      <c r="J50" s="112" t="str">
        <f t="shared" si="1"/>
        <v>#N/A</v>
      </c>
      <c r="K50" s="227" t="str">
        <f t="shared" si="2"/>
        <v>#N/A</v>
      </c>
      <c r="L50" s="228"/>
    </row>
    <row r="51">
      <c r="I51" s="229"/>
      <c r="J51" s="112" t="str">
        <f t="shared" si="1"/>
        <v>#N/A</v>
      </c>
      <c r="K51" s="227" t="str">
        <f t="shared" si="2"/>
        <v>#N/A</v>
      </c>
      <c r="L51" s="228"/>
    </row>
    <row r="52">
      <c r="I52" s="228"/>
      <c r="J52" s="112" t="str">
        <f t="shared" si="1"/>
        <v>#N/A</v>
      </c>
      <c r="K52" s="227" t="str">
        <f t="shared" si="2"/>
        <v>#N/A</v>
      </c>
      <c r="L52" s="228"/>
    </row>
    <row r="53">
      <c r="I53" s="228"/>
      <c r="J53" s="112" t="str">
        <f t="shared" si="1"/>
        <v>#N/A</v>
      </c>
      <c r="K53" s="227" t="str">
        <f t="shared" si="2"/>
        <v>#N/A</v>
      </c>
      <c r="L53" s="228"/>
    </row>
    <row r="54">
      <c r="I54" s="228"/>
      <c r="J54" s="112" t="str">
        <f t="shared" si="1"/>
        <v>#N/A</v>
      </c>
      <c r="K54" s="227" t="str">
        <f t="shared" si="2"/>
        <v>#N/A</v>
      </c>
      <c r="L54" s="228"/>
    </row>
    <row r="55">
      <c r="I55" s="228"/>
      <c r="J55" s="112" t="str">
        <f t="shared" si="1"/>
        <v>#N/A</v>
      </c>
      <c r="K55" s="227" t="str">
        <f t="shared" si="2"/>
        <v>#N/A</v>
      </c>
      <c r="L55" s="228"/>
    </row>
    <row r="56">
      <c r="I56" s="228"/>
      <c r="J56" s="112" t="str">
        <f t="shared" si="1"/>
        <v>#N/A</v>
      </c>
      <c r="K56" s="227" t="str">
        <f t="shared" si="2"/>
        <v>#N/A</v>
      </c>
      <c r="L56" s="228"/>
    </row>
    <row r="57">
      <c r="I57" s="228"/>
      <c r="J57" s="112" t="str">
        <f t="shared" si="1"/>
        <v>#N/A</v>
      </c>
      <c r="K57" s="227" t="str">
        <f t="shared" si="2"/>
        <v>#N/A</v>
      </c>
      <c r="L57" s="228"/>
    </row>
    <row r="58">
      <c r="I58" s="228"/>
      <c r="J58" s="112" t="str">
        <f t="shared" si="1"/>
        <v>#N/A</v>
      </c>
      <c r="K58" s="227" t="str">
        <f t="shared" si="2"/>
        <v>#N/A</v>
      </c>
      <c r="L58" s="228"/>
    </row>
    <row r="59">
      <c r="I59" s="228"/>
      <c r="J59" s="112" t="str">
        <f t="shared" si="1"/>
        <v>#N/A</v>
      </c>
      <c r="K59" s="227" t="str">
        <f t="shared" si="2"/>
        <v>#N/A</v>
      </c>
      <c r="L59" s="228"/>
    </row>
    <row r="60">
      <c r="I60" s="228"/>
      <c r="J60" s="112" t="str">
        <f t="shared" si="1"/>
        <v>#N/A</v>
      </c>
      <c r="K60" s="227" t="str">
        <f t="shared" si="2"/>
        <v>#N/A</v>
      </c>
      <c r="L60" s="228"/>
    </row>
    <row r="61">
      <c r="I61" s="28"/>
      <c r="J61" s="112" t="str">
        <f t="shared" si="1"/>
        <v>#N/A</v>
      </c>
      <c r="K61" s="227" t="str">
        <f t="shared" si="2"/>
        <v>#N/A</v>
      </c>
      <c r="L61" s="228"/>
    </row>
    <row r="62">
      <c r="I62" s="229"/>
      <c r="J62" s="112" t="str">
        <f t="shared" si="1"/>
        <v>#N/A</v>
      </c>
      <c r="K62" s="227" t="str">
        <f t="shared" si="2"/>
        <v>#N/A</v>
      </c>
      <c r="L62" s="228"/>
    </row>
    <row r="63">
      <c r="I63" s="230"/>
      <c r="J63" s="112" t="str">
        <f t="shared" si="1"/>
        <v>#N/A</v>
      </c>
      <c r="K63" s="227" t="str">
        <f t="shared" si="2"/>
        <v>#N/A</v>
      </c>
      <c r="L63" s="228"/>
    </row>
    <row r="64">
      <c r="I64" s="228"/>
      <c r="J64" s="112" t="str">
        <f t="shared" si="1"/>
        <v>#N/A</v>
      </c>
      <c r="K64" s="227" t="str">
        <f t="shared" si="2"/>
        <v>#N/A</v>
      </c>
      <c r="L64" s="228"/>
    </row>
    <row r="65">
      <c r="I65" s="232"/>
      <c r="J65" s="112" t="str">
        <f t="shared" si="1"/>
        <v>#N/A</v>
      </c>
      <c r="K65" s="227" t="str">
        <f t="shared" si="2"/>
        <v>#N/A</v>
      </c>
      <c r="L65" s="232"/>
    </row>
    <row r="66">
      <c r="I66" s="232"/>
      <c r="J66" s="112" t="str">
        <f t="shared" si="1"/>
        <v>#N/A</v>
      </c>
      <c r="K66" s="227" t="str">
        <f t="shared" si="2"/>
        <v>#N/A</v>
      </c>
      <c r="L66" s="232"/>
    </row>
    <row r="67">
      <c r="I67" s="232"/>
      <c r="J67" s="112" t="str">
        <f t="shared" si="1"/>
        <v>#N/A</v>
      </c>
      <c r="K67" s="227" t="str">
        <f t="shared" si="2"/>
        <v>#N/A</v>
      </c>
      <c r="L67" s="232"/>
    </row>
    <row r="68">
      <c r="I68" s="232"/>
      <c r="J68" s="112" t="str">
        <f t="shared" si="1"/>
        <v>#N/A</v>
      </c>
      <c r="K68" s="227" t="str">
        <f t="shared" si="2"/>
        <v>#N/A</v>
      </c>
      <c r="L68" s="232"/>
    </row>
    <row r="69">
      <c r="I69" s="232"/>
      <c r="J69" s="112" t="str">
        <f t="shared" si="1"/>
        <v>#N/A</v>
      </c>
      <c r="K69" s="227" t="str">
        <f t="shared" si="2"/>
        <v>#N/A</v>
      </c>
      <c r="L69" s="232"/>
    </row>
    <row r="70">
      <c r="I70" s="232"/>
      <c r="J70" s="112" t="str">
        <f t="shared" si="1"/>
        <v>#N/A</v>
      </c>
      <c r="K70" s="227" t="str">
        <f t="shared" si="2"/>
        <v>#N/A</v>
      </c>
      <c r="L70" s="232"/>
    </row>
    <row r="71">
      <c r="I71" s="232"/>
      <c r="J71" s="112" t="str">
        <f t="shared" si="1"/>
        <v>#N/A</v>
      </c>
      <c r="K71" s="227" t="str">
        <f t="shared" si="2"/>
        <v>#N/A</v>
      </c>
      <c r="L71" s="232"/>
    </row>
    <row r="72">
      <c r="I72" s="232"/>
      <c r="J72" s="112" t="str">
        <f t="shared" si="1"/>
        <v>#N/A</v>
      </c>
      <c r="K72" s="227" t="str">
        <f t="shared" si="2"/>
        <v>#N/A</v>
      </c>
      <c r="L72" s="232"/>
    </row>
    <row r="73">
      <c r="I73" s="232"/>
      <c r="J73" s="112" t="str">
        <f t="shared" si="1"/>
        <v>#N/A</v>
      </c>
      <c r="K73" s="227" t="str">
        <f t="shared" si="2"/>
        <v>#N/A</v>
      </c>
      <c r="L73" s="232"/>
    </row>
    <row r="74">
      <c r="I74" s="232"/>
      <c r="J74" s="112" t="str">
        <f t="shared" si="1"/>
        <v>#N/A</v>
      </c>
      <c r="K74" s="227" t="str">
        <f t="shared" si="2"/>
        <v>#N/A</v>
      </c>
      <c r="L74" s="232"/>
    </row>
    <row r="75">
      <c r="I75" s="232"/>
      <c r="J75" s="112" t="str">
        <f t="shared" si="1"/>
        <v>#N/A</v>
      </c>
      <c r="K75" s="227" t="str">
        <f t="shared" si="2"/>
        <v>#N/A</v>
      </c>
      <c r="L75" s="232"/>
    </row>
    <row r="76">
      <c r="I76" s="232"/>
      <c r="J76" s="112" t="str">
        <f t="shared" si="1"/>
        <v>#N/A</v>
      </c>
      <c r="K76" s="227" t="str">
        <f t="shared" si="2"/>
        <v>#N/A</v>
      </c>
      <c r="L76" s="232"/>
    </row>
    <row r="77">
      <c r="I77" s="232"/>
      <c r="J77" s="112" t="str">
        <f t="shared" si="1"/>
        <v>#N/A</v>
      </c>
      <c r="K77" s="227" t="str">
        <f t="shared" si="2"/>
        <v>#N/A</v>
      </c>
      <c r="L77" s="232"/>
    </row>
    <row r="78">
      <c r="I78" s="232"/>
      <c r="J78" s="112" t="str">
        <f t="shared" si="1"/>
        <v>#N/A</v>
      </c>
      <c r="K78" s="227" t="str">
        <f t="shared" si="2"/>
        <v>#N/A</v>
      </c>
      <c r="L78" s="232"/>
    </row>
    <row r="79">
      <c r="I79" s="232"/>
      <c r="J79" s="112" t="str">
        <f t="shared" si="1"/>
        <v>#N/A</v>
      </c>
      <c r="K79" s="227" t="str">
        <f t="shared" si="2"/>
        <v>#N/A</v>
      </c>
      <c r="L79" s="232"/>
    </row>
    <row r="80">
      <c r="I80" s="232"/>
      <c r="J80" s="112" t="str">
        <f t="shared" si="1"/>
        <v>#N/A</v>
      </c>
      <c r="K80" s="227" t="str">
        <f t="shared" si="2"/>
        <v>#N/A</v>
      </c>
      <c r="L80" s="232"/>
    </row>
    <row r="81">
      <c r="I81" s="232"/>
      <c r="J81" s="112" t="str">
        <f t="shared" si="1"/>
        <v>#N/A</v>
      </c>
      <c r="K81" s="227" t="str">
        <f t="shared" si="2"/>
        <v>#N/A</v>
      </c>
      <c r="L81" s="232"/>
    </row>
    <row r="82">
      <c r="I82" s="232"/>
      <c r="J82" s="112" t="str">
        <f t="shared" si="1"/>
        <v>#N/A</v>
      </c>
      <c r="K82" s="227" t="str">
        <f t="shared" si="2"/>
        <v>#N/A</v>
      </c>
      <c r="L82" s="232"/>
    </row>
    <row r="83">
      <c r="I83" s="232"/>
      <c r="J83" s="112" t="str">
        <f t="shared" si="1"/>
        <v>#N/A</v>
      </c>
      <c r="K83" s="227" t="str">
        <f t="shared" si="2"/>
        <v>#N/A</v>
      </c>
      <c r="L83" s="232"/>
    </row>
    <row r="84">
      <c r="I84" s="232"/>
      <c r="J84" s="112" t="str">
        <f t="shared" si="1"/>
        <v>#N/A</v>
      </c>
      <c r="K84" s="227" t="str">
        <f t="shared" si="2"/>
        <v>#N/A</v>
      </c>
      <c r="L84" s="232"/>
    </row>
    <row r="85">
      <c r="I85" s="232"/>
      <c r="J85" s="112" t="str">
        <f t="shared" si="1"/>
        <v>#N/A</v>
      </c>
      <c r="K85" s="227" t="str">
        <f t="shared" si="2"/>
        <v>#N/A</v>
      </c>
      <c r="L85" s="232"/>
    </row>
    <row r="86">
      <c r="I86" s="232"/>
      <c r="J86" s="112" t="str">
        <f t="shared" si="1"/>
        <v>#N/A</v>
      </c>
      <c r="K86" s="227" t="str">
        <f t="shared" si="2"/>
        <v>#N/A</v>
      </c>
      <c r="L86" s="232"/>
    </row>
    <row r="87">
      <c r="A87" s="233" t="s">
        <v>862</v>
      </c>
      <c r="B87" s="234" t="s">
        <v>837</v>
      </c>
      <c r="I87" s="232"/>
      <c r="J87" s="112" t="str">
        <f t="shared" si="1"/>
        <v>#N/A</v>
      </c>
      <c r="K87" s="227" t="str">
        <f t="shared" si="2"/>
        <v>#N/A</v>
      </c>
      <c r="L87" s="232"/>
    </row>
    <row r="88">
      <c r="A88" s="233" t="s">
        <v>862</v>
      </c>
      <c r="B88" s="234" t="s">
        <v>837</v>
      </c>
      <c r="I88" s="232"/>
      <c r="J88" s="112" t="str">
        <f t="shared" si="1"/>
        <v>#N/A</v>
      </c>
      <c r="K88" s="227" t="str">
        <f t="shared" si="2"/>
        <v>#N/A</v>
      </c>
      <c r="L88" s="232"/>
    </row>
    <row r="89">
      <c r="A89" s="44" t="s">
        <v>863</v>
      </c>
      <c r="B89" s="44" t="s">
        <v>837</v>
      </c>
      <c r="I89" s="232"/>
      <c r="J89" s="112" t="str">
        <f t="shared" si="1"/>
        <v>#N/A</v>
      </c>
      <c r="K89" s="227" t="str">
        <f t="shared" si="2"/>
        <v>#N/A</v>
      </c>
      <c r="L89" s="232"/>
    </row>
    <row r="90">
      <c r="A90" s="44" t="s">
        <v>863</v>
      </c>
      <c r="B90" s="44" t="s">
        <v>837</v>
      </c>
      <c r="I90" s="232"/>
      <c r="J90" s="112" t="str">
        <f t="shared" si="1"/>
        <v>#N/A</v>
      </c>
      <c r="K90" s="227" t="str">
        <f t="shared" si="2"/>
        <v>#N/A</v>
      </c>
      <c r="L90" s="232"/>
    </row>
    <row r="91">
      <c r="A91" s="233" t="s">
        <v>864</v>
      </c>
      <c r="B91" s="234" t="s">
        <v>837</v>
      </c>
      <c r="I91" s="232"/>
      <c r="J91" s="112" t="str">
        <f t="shared" si="1"/>
        <v>#N/A</v>
      </c>
      <c r="K91" s="227" t="str">
        <f t="shared" si="2"/>
        <v>#N/A</v>
      </c>
      <c r="L91" s="232"/>
    </row>
    <row r="92">
      <c r="A92" s="44" t="s">
        <v>864</v>
      </c>
      <c r="B92" s="44" t="s">
        <v>837</v>
      </c>
      <c r="I92" s="232"/>
      <c r="J92" s="112" t="str">
        <f t="shared" si="1"/>
        <v>#N/A</v>
      </c>
      <c r="K92" s="227" t="str">
        <f t="shared" si="2"/>
        <v>#N/A</v>
      </c>
      <c r="L92" s="232"/>
    </row>
    <row r="93">
      <c r="A93" s="44" t="s">
        <v>865</v>
      </c>
      <c r="B93" s="44" t="s">
        <v>837</v>
      </c>
      <c r="I93" s="232"/>
      <c r="J93" s="112" t="str">
        <f t="shared" si="1"/>
        <v>#N/A</v>
      </c>
      <c r="K93" s="227" t="str">
        <f t="shared" si="2"/>
        <v>#N/A</v>
      </c>
      <c r="L93" s="232"/>
    </row>
    <row r="94">
      <c r="A94" s="44" t="s">
        <v>865</v>
      </c>
      <c r="B94" s="44" t="s">
        <v>837</v>
      </c>
      <c r="I94" s="232"/>
      <c r="J94" s="112" t="str">
        <f t="shared" si="1"/>
        <v>#N/A</v>
      </c>
      <c r="K94" s="227" t="str">
        <f t="shared" si="2"/>
        <v>#N/A</v>
      </c>
      <c r="L94" s="232"/>
    </row>
    <row r="95">
      <c r="A95" s="44" t="s">
        <v>866</v>
      </c>
      <c r="B95" s="44" t="s">
        <v>837</v>
      </c>
      <c r="I95" s="232"/>
      <c r="J95" s="112" t="str">
        <f t="shared" si="1"/>
        <v>#N/A</v>
      </c>
      <c r="K95" s="227" t="str">
        <f t="shared" si="2"/>
        <v>#N/A</v>
      </c>
      <c r="L95" s="232"/>
    </row>
    <row r="96">
      <c r="A96" s="44" t="s">
        <v>866</v>
      </c>
      <c r="B96" s="44" t="s">
        <v>837</v>
      </c>
      <c r="I96" s="232"/>
      <c r="J96" s="112" t="str">
        <f t="shared" si="1"/>
        <v>#N/A</v>
      </c>
      <c r="K96" s="227" t="str">
        <f t="shared" si="2"/>
        <v>#N/A</v>
      </c>
      <c r="L96" s="232"/>
    </row>
    <row r="97">
      <c r="I97" s="232"/>
      <c r="J97" s="112" t="str">
        <f t="shared" si="1"/>
        <v>#N/A</v>
      </c>
      <c r="K97" s="227" t="str">
        <f t="shared" si="2"/>
        <v>#N/A</v>
      </c>
      <c r="L97" s="232"/>
    </row>
    <row r="98">
      <c r="I98" s="232"/>
      <c r="J98" s="112" t="str">
        <f t="shared" si="1"/>
        <v>#N/A</v>
      </c>
      <c r="K98" s="227" t="str">
        <f t="shared" si="2"/>
        <v>#N/A</v>
      </c>
      <c r="L98" s="232"/>
    </row>
    <row r="99">
      <c r="I99" s="232"/>
      <c r="J99" s="112" t="str">
        <f t="shared" si="1"/>
        <v>#N/A</v>
      </c>
      <c r="K99" s="227" t="str">
        <f t="shared" si="2"/>
        <v>#N/A</v>
      </c>
      <c r="L99" s="232"/>
    </row>
    <row r="100">
      <c r="I100" s="232"/>
      <c r="J100" s="112" t="str">
        <f t="shared" si="1"/>
        <v>#N/A</v>
      </c>
      <c r="K100" s="227" t="str">
        <f t="shared" si="2"/>
        <v>#N/A</v>
      </c>
      <c r="L100" s="232"/>
    </row>
    <row r="101">
      <c r="I101" s="232"/>
      <c r="J101" s="112" t="str">
        <f t="shared" si="1"/>
        <v>#N/A</v>
      </c>
      <c r="K101" s="227" t="str">
        <f t="shared" si="2"/>
        <v>#N/A</v>
      </c>
      <c r="L101" s="232"/>
    </row>
    <row r="102">
      <c r="I102" s="232"/>
      <c r="J102" s="112" t="str">
        <f t="shared" si="1"/>
        <v>#N/A</v>
      </c>
      <c r="K102" s="227" t="str">
        <f t="shared" si="2"/>
        <v>#N/A</v>
      </c>
      <c r="L102" s="232"/>
    </row>
    <row r="103">
      <c r="I103" s="232"/>
      <c r="J103" s="112" t="str">
        <f t="shared" si="1"/>
        <v>#N/A</v>
      </c>
      <c r="K103" s="227" t="str">
        <f t="shared" si="2"/>
        <v>#N/A</v>
      </c>
      <c r="L103" s="232"/>
    </row>
    <row r="104">
      <c r="I104" s="232"/>
      <c r="J104" s="112" t="str">
        <f t="shared" si="1"/>
        <v>#N/A</v>
      </c>
      <c r="K104" s="227" t="str">
        <f t="shared" si="2"/>
        <v>#N/A</v>
      </c>
      <c r="L104" s="232"/>
    </row>
    <row r="105">
      <c r="I105" s="232"/>
      <c r="J105" s="112" t="str">
        <f t="shared" si="1"/>
        <v>#N/A</v>
      </c>
      <c r="K105" s="227" t="str">
        <f t="shared" si="2"/>
        <v>#N/A</v>
      </c>
      <c r="L105" s="232"/>
    </row>
    <row r="106">
      <c r="I106" s="232"/>
      <c r="J106" s="112" t="str">
        <f t="shared" si="1"/>
        <v>#N/A</v>
      </c>
      <c r="K106" s="227" t="str">
        <f t="shared" si="2"/>
        <v>#N/A</v>
      </c>
      <c r="L106" s="232"/>
    </row>
    <row r="107">
      <c r="I107" s="232"/>
      <c r="J107" s="112" t="str">
        <f t="shared" si="1"/>
        <v>#N/A</v>
      </c>
      <c r="K107" s="227" t="str">
        <f t="shared" si="2"/>
        <v>#N/A</v>
      </c>
      <c r="L107" s="232"/>
    </row>
    <row r="108">
      <c r="I108" s="232"/>
      <c r="J108" s="112" t="str">
        <f t="shared" si="1"/>
        <v>#N/A</v>
      </c>
      <c r="K108" s="227" t="str">
        <f t="shared" si="2"/>
        <v>#N/A</v>
      </c>
      <c r="L108" s="232"/>
    </row>
    <row r="109">
      <c r="I109" s="232"/>
      <c r="J109" s="112" t="str">
        <f t="shared" si="1"/>
        <v>#N/A</v>
      </c>
      <c r="K109" s="227" t="str">
        <f t="shared" si="2"/>
        <v>#N/A</v>
      </c>
      <c r="L109" s="232"/>
    </row>
    <row r="110">
      <c r="I110" s="232"/>
      <c r="J110" s="112" t="str">
        <f t="shared" si="1"/>
        <v>#N/A</v>
      </c>
      <c r="K110" s="227" t="str">
        <f t="shared" si="2"/>
        <v>#N/A</v>
      </c>
      <c r="L110" s="232"/>
    </row>
    <row r="111">
      <c r="I111" s="232"/>
      <c r="J111" s="112" t="str">
        <f t="shared" si="1"/>
        <v>#N/A</v>
      </c>
      <c r="K111" s="227" t="str">
        <f t="shared" si="2"/>
        <v>#N/A</v>
      </c>
      <c r="L111" s="232"/>
    </row>
    <row r="112">
      <c r="I112" s="232"/>
      <c r="J112" s="112" t="str">
        <f t="shared" si="1"/>
        <v>#N/A</v>
      </c>
      <c r="K112" s="227" t="str">
        <f t="shared" si="2"/>
        <v>#N/A</v>
      </c>
      <c r="L112" s="232"/>
    </row>
    <row r="113">
      <c r="I113" s="232"/>
      <c r="J113" s="112" t="str">
        <f t="shared" si="1"/>
        <v>#N/A</v>
      </c>
      <c r="K113" s="227" t="str">
        <f t="shared" si="2"/>
        <v>#N/A</v>
      </c>
      <c r="L113" s="232"/>
    </row>
    <row r="114">
      <c r="I114" s="232"/>
      <c r="J114" s="112" t="str">
        <f t="shared" si="1"/>
        <v>#N/A</v>
      </c>
      <c r="K114" s="227" t="str">
        <f t="shared" si="2"/>
        <v>#N/A</v>
      </c>
      <c r="L114" s="232"/>
    </row>
    <row r="115">
      <c r="I115" s="232"/>
      <c r="J115" s="112" t="str">
        <f t="shared" si="1"/>
        <v>#N/A</v>
      </c>
      <c r="K115" s="227" t="str">
        <f t="shared" si="2"/>
        <v>#N/A</v>
      </c>
      <c r="L115" s="232"/>
    </row>
    <row r="116">
      <c r="I116" s="232"/>
      <c r="J116" s="112" t="str">
        <f t="shared" si="1"/>
        <v>#N/A</v>
      </c>
      <c r="K116" s="227" t="str">
        <f t="shared" si="2"/>
        <v>#N/A</v>
      </c>
      <c r="L116" s="232"/>
    </row>
    <row r="117">
      <c r="I117" s="232"/>
      <c r="J117" s="112" t="str">
        <f t="shared" si="1"/>
        <v>#N/A</v>
      </c>
      <c r="K117" s="227" t="str">
        <f t="shared" si="2"/>
        <v>#N/A</v>
      </c>
      <c r="L117" s="232"/>
    </row>
    <row r="118">
      <c r="I118" s="232"/>
      <c r="J118" s="112" t="str">
        <f t="shared" si="1"/>
        <v>#N/A</v>
      </c>
      <c r="K118" s="227" t="str">
        <f t="shared" si="2"/>
        <v>#N/A</v>
      </c>
      <c r="L118" s="232"/>
    </row>
    <row r="119">
      <c r="I119" s="232"/>
      <c r="J119" s="112" t="str">
        <f t="shared" si="1"/>
        <v>#N/A</v>
      </c>
      <c r="K119" s="227" t="str">
        <f t="shared" si="2"/>
        <v>#N/A</v>
      </c>
      <c r="L119" s="232"/>
    </row>
    <row r="120">
      <c r="I120" s="232"/>
      <c r="J120" s="112" t="str">
        <f t="shared" si="1"/>
        <v>#N/A</v>
      </c>
      <c r="K120" s="227" t="str">
        <f t="shared" si="2"/>
        <v>#N/A</v>
      </c>
      <c r="L120" s="232"/>
    </row>
    <row r="121">
      <c r="I121" s="232"/>
      <c r="J121" s="112" t="str">
        <f t="shared" si="1"/>
        <v>#N/A</v>
      </c>
      <c r="K121" s="227" t="str">
        <f t="shared" si="2"/>
        <v>#N/A</v>
      </c>
      <c r="L121" s="232"/>
    </row>
    <row r="122">
      <c r="I122" s="232"/>
      <c r="J122" s="112" t="str">
        <f t="shared" si="1"/>
        <v>#N/A</v>
      </c>
      <c r="K122" s="227" t="str">
        <f t="shared" si="2"/>
        <v>#N/A</v>
      </c>
      <c r="L122" s="232"/>
    </row>
    <row r="123">
      <c r="I123" s="232"/>
      <c r="J123" s="112" t="str">
        <f t="shared" si="1"/>
        <v>#N/A</v>
      </c>
      <c r="K123" s="227" t="str">
        <f t="shared" si="2"/>
        <v>#N/A</v>
      </c>
      <c r="L123" s="232"/>
    </row>
    <row r="124">
      <c r="I124" s="232"/>
      <c r="J124" s="112" t="str">
        <f t="shared" si="1"/>
        <v>#N/A</v>
      </c>
      <c r="K124" s="227" t="str">
        <f t="shared" si="2"/>
        <v>#N/A</v>
      </c>
      <c r="L124" s="232"/>
    </row>
    <row r="125">
      <c r="I125" s="232"/>
      <c r="J125" s="112" t="str">
        <f t="shared" si="1"/>
        <v>#N/A</v>
      </c>
      <c r="K125" s="227" t="str">
        <f t="shared" si="2"/>
        <v>#N/A</v>
      </c>
      <c r="L125" s="232"/>
    </row>
    <row r="126">
      <c r="I126" s="232"/>
      <c r="J126" s="112" t="str">
        <f t="shared" si="1"/>
        <v>#N/A</v>
      </c>
      <c r="K126" s="227" t="str">
        <f t="shared" si="2"/>
        <v>#N/A</v>
      </c>
      <c r="L126" s="232"/>
    </row>
    <row r="127">
      <c r="I127" s="232"/>
      <c r="J127" s="112" t="str">
        <f t="shared" si="1"/>
        <v>#N/A</v>
      </c>
      <c r="K127" s="227" t="str">
        <f t="shared" si="2"/>
        <v>#N/A</v>
      </c>
      <c r="L127" s="232"/>
    </row>
    <row r="128">
      <c r="I128" s="232"/>
      <c r="J128" s="112" t="str">
        <f t="shared" si="1"/>
        <v>#N/A</v>
      </c>
      <c r="K128" s="227" t="str">
        <f t="shared" si="2"/>
        <v>#N/A</v>
      </c>
      <c r="L128" s="232"/>
    </row>
    <row r="129">
      <c r="I129" s="232"/>
      <c r="J129" s="112" t="str">
        <f t="shared" si="1"/>
        <v>#N/A</v>
      </c>
      <c r="K129" s="227" t="str">
        <f t="shared" si="2"/>
        <v>#N/A</v>
      </c>
      <c r="L129" s="232"/>
    </row>
    <row r="130">
      <c r="I130" s="232"/>
      <c r="J130" s="112" t="str">
        <f t="shared" si="1"/>
        <v>#N/A</v>
      </c>
      <c r="K130" s="227" t="str">
        <f t="shared" si="2"/>
        <v>#N/A</v>
      </c>
      <c r="L130" s="232"/>
    </row>
    <row r="131">
      <c r="I131" s="232"/>
      <c r="J131" s="112" t="str">
        <f t="shared" si="1"/>
        <v>#N/A</v>
      </c>
      <c r="K131" s="227" t="str">
        <f t="shared" si="2"/>
        <v>#N/A</v>
      </c>
      <c r="L131" s="232"/>
    </row>
    <row r="132">
      <c r="I132" s="232"/>
      <c r="J132" s="112" t="str">
        <f t="shared" si="1"/>
        <v>#N/A</v>
      </c>
      <c r="K132" s="227" t="str">
        <f t="shared" si="2"/>
        <v>#N/A</v>
      </c>
      <c r="L132" s="232"/>
    </row>
    <row r="133">
      <c r="I133" s="232"/>
      <c r="J133" s="112" t="str">
        <f t="shared" si="1"/>
        <v>#N/A</v>
      </c>
      <c r="K133" s="227" t="str">
        <f t="shared" si="2"/>
        <v>#N/A</v>
      </c>
      <c r="L133" s="232"/>
    </row>
    <row r="134">
      <c r="I134" s="232"/>
      <c r="J134" s="112" t="str">
        <f t="shared" si="1"/>
        <v>#N/A</v>
      </c>
      <c r="K134" s="227" t="str">
        <f t="shared" si="2"/>
        <v>#N/A</v>
      </c>
      <c r="L134" s="232"/>
    </row>
    <row r="135">
      <c r="I135" s="232"/>
      <c r="J135" s="112" t="str">
        <f t="shared" si="1"/>
        <v>#N/A</v>
      </c>
      <c r="K135" s="227" t="str">
        <f t="shared" si="2"/>
        <v>#N/A</v>
      </c>
      <c r="L135" s="232"/>
    </row>
    <row r="136">
      <c r="I136" s="232"/>
      <c r="J136" s="112" t="str">
        <f t="shared" si="1"/>
        <v>#N/A</v>
      </c>
      <c r="K136" s="227" t="str">
        <f t="shared" si="2"/>
        <v>#N/A</v>
      </c>
      <c r="L136" s="232"/>
    </row>
    <row r="137">
      <c r="I137" s="232"/>
      <c r="J137" s="112" t="str">
        <f t="shared" si="1"/>
        <v>#N/A</v>
      </c>
      <c r="K137" s="227" t="str">
        <f t="shared" si="2"/>
        <v>#N/A</v>
      </c>
      <c r="L137" s="232"/>
    </row>
    <row r="138">
      <c r="I138" s="232"/>
      <c r="J138" s="112" t="str">
        <f t="shared" si="1"/>
        <v>#N/A</v>
      </c>
      <c r="K138" s="227" t="str">
        <f t="shared" si="2"/>
        <v>#N/A</v>
      </c>
      <c r="L138" s="232"/>
    </row>
    <row r="139">
      <c r="I139" s="232"/>
      <c r="J139" s="112" t="str">
        <f t="shared" si="1"/>
        <v>#N/A</v>
      </c>
      <c r="K139" s="227" t="str">
        <f t="shared" si="2"/>
        <v>#N/A</v>
      </c>
      <c r="L139" s="232"/>
    </row>
    <row r="140">
      <c r="I140" s="232"/>
      <c r="J140" s="112" t="str">
        <f t="shared" si="1"/>
        <v>#N/A</v>
      </c>
      <c r="K140" s="227" t="str">
        <f t="shared" si="2"/>
        <v>#N/A</v>
      </c>
      <c r="L140" s="232"/>
    </row>
    <row r="141">
      <c r="I141" s="232"/>
      <c r="J141" s="112" t="str">
        <f t="shared" si="1"/>
        <v>#N/A</v>
      </c>
      <c r="K141" s="227" t="str">
        <f t="shared" si="2"/>
        <v>#N/A</v>
      </c>
      <c r="L141" s="232"/>
    </row>
    <row r="142">
      <c r="I142" s="232"/>
      <c r="J142" s="112" t="str">
        <f t="shared" si="1"/>
        <v>#N/A</v>
      </c>
      <c r="K142" s="227" t="str">
        <f t="shared" si="2"/>
        <v>#N/A</v>
      </c>
      <c r="L142" s="232"/>
    </row>
    <row r="143">
      <c r="I143" s="232"/>
      <c r="J143" s="112" t="str">
        <f t="shared" si="1"/>
        <v>#N/A</v>
      </c>
      <c r="K143" s="227" t="str">
        <f t="shared" si="2"/>
        <v>#N/A</v>
      </c>
      <c r="L143" s="232"/>
    </row>
    <row r="144">
      <c r="I144" s="232"/>
      <c r="J144" s="112" t="str">
        <f t="shared" si="1"/>
        <v>#N/A</v>
      </c>
      <c r="K144" s="227" t="str">
        <f t="shared" si="2"/>
        <v>#N/A</v>
      </c>
      <c r="L144" s="232"/>
    </row>
    <row r="145">
      <c r="I145" s="232"/>
      <c r="J145" s="112" t="str">
        <f t="shared" si="1"/>
        <v>#N/A</v>
      </c>
      <c r="K145" s="227" t="str">
        <f t="shared" si="2"/>
        <v>#N/A</v>
      </c>
      <c r="L145" s="232"/>
    </row>
    <row r="146">
      <c r="I146" s="232"/>
      <c r="J146" s="112" t="str">
        <f t="shared" si="1"/>
        <v>#N/A</v>
      </c>
      <c r="K146" s="227" t="str">
        <f t="shared" si="2"/>
        <v>#N/A</v>
      </c>
      <c r="L146" s="232"/>
    </row>
    <row r="147">
      <c r="I147" s="232"/>
      <c r="J147" s="112" t="str">
        <f t="shared" si="1"/>
        <v>#N/A</v>
      </c>
      <c r="K147" s="227" t="str">
        <f t="shared" si="2"/>
        <v>#N/A</v>
      </c>
      <c r="L147" s="232"/>
    </row>
    <row r="148">
      <c r="I148" s="232"/>
      <c r="J148" s="112" t="str">
        <f t="shared" si="1"/>
        <v>#N/A</v>
      </c>
      <c r="K148" s="227" t="str">
        <f t="shared" si="2"/>
        <v>#N/A</v>
      </c>
      <c r="L148" s="232"/>
    </row>
    <row r="149">
      <c r="I149" s="232"/>
      <c r="J149" s="112" t="str">
        <f t="shared" si="1"/>
        <v>#N/A</v>
      </c>
      <c r="K149" s="227" t="str">
        <f t="shared" si="2"/>
        <v>#N/A</v>
      </c>
      <c r="L149" s="232"/>
    </row>
    <row r="150">
      <c r="I150" s="232"/>
      <c r="J150" s="112" t="str">
        <f t="shared" si="1"/>
        <v>#N/A</v>
      </c>
      <c r="K150" s="227" t="str">
        <f t="shared" si="2"/>
        <v>#N/A</v>
      </c>
      <c r="L150" s="232"/>
    </row>
    <row r="151">
      <c r="I151" s="232"/>
      <c r="J151" s="112" t="str">
        <f t="shared" si="1"/>
        <v>#N/A</v>
      </c>
      <c r="K151" s="227" t="str">
        <f t="shared" si="2"/>
        <v>#N/A</v>
      </c>
      <c r="L151" s="232"/>
    </row>
    <row r="152">
      <c r="I152" s="232"/>
      <c r="J152" s="112" t="str">
        <f t="shared" si="1"/>
        <v>#N/A</v>
      </c>
      <c r="K152" s="227" t="str">
        <f t="shared" si="2"/>
        <v>#N/A</v>
      </c>
      <c r="L152" s="232"/>
    </row>
    <row r="153">
      <c r="I153" s="232"/>
      <c r="J153" s="112" t="str">
        <f t="shared" si="1"/>
        <v>#N/A</v>
      </c>
      <c r="K153" s="227" t="str">
        <f t="shared" si="2"/>
        <v>#N/A</v>
      </c>
      <c r="L153" s="232"/>
    </row>
    <row r="154">
      <c r="I154" s="232"/>
      <c r="J154" s="112" t="str">
        <f t="shared" si="1"/>
        <v>#N/A</v>
      </c>
      <c r="K154" s="227" t="str">
        <f t="shared" si="2"/>
        <v>#N/A</v>
      </c>
      <c r="L154" s="232"/>
    </row>
    <row r="155">
      <c r="I155" s="232"/>
      <c r="J155" s="112" t="str">
        <f t="shared" si="1"/>
        <v>#N/A</v>
      </c>
      <c r="K155" s="227" t="str">
        <f t="shared" si="2"/>
        <v>#N/A</v>
      </c>
      <c r="L155" s="232"/>
    </row>
    <row r="156">
      <c r="I156" s="232"/>
      <c r="J156" s="112" t="str">
        <f t="shared" si="1"/>
        <v>#N/A</v>
      </c>
      <c r="K156" s="227" t="str">
        <f t="shared" si="2"/>
        <v>#N/A</v>
      </c>
      <c r="L156" s="232"/>
    </row>
    <row r="157">
      <c r="I157" s="232"/>
      <c r="J157" s="112" t="str">
        <f t="shared" si="1"/>
        <v>#N/A</v>
      </c>
      <c r="K157" s="227" t="str">
        <f t="shared" si="2"/>
        <v>#N/A</v>
      </c>
      <c r="L157" s="232"/>
    </row>
    <row r="158">
      <c r="I158" s="232"/>
      <c r="J158" s="112" t="str">
        <f t="shared" si="1"/>
        <v>#N/A</v>
      </c>
      <c r="K158" s="227" t="str">
        <f t="shared" si="2"/>
        <v>#N/A</v>
      </c>
      <c r="L158" s="232"/>
    </row>
    <row r="159">
      <c r="I159" s="232"/>
      <c r="J159" s="112" t="str">
        <f t="shared" si="1"/>
        <v>#N/A</v>
      </c>
      <c r="K159" s="227" t="str">
        <f t="shared" si="2"/>
        <v>#N/A</v>
      </c>
      <c r="L159" s="232"/>
    </row>
    <row r="160">
      <c r="I160" s="232"/>
      <c r="J160" s="112" t="str">
        <f t="shared" si="1"/>
        <v>#N/A</v>
      </c>
      <c r="K160" s="227" t="str">
        <f t="shared" si="2"/>
        <v>#N/A</v>
      </c>
      <c r="L160" s="232"/>
    </row>
    <row r="161">
      <c r="I161" s="232"/>
      <c r="J161" s="112" t="str">
        <f t="shared" si="1"/>
        <v>#N/A</v>
      </c>
      <c r="K161" s="227" t="str">
        <f t="shared" si="2"/>
        <v>#N/A</v>
      </c>
      <c r="L161" s="232"/>
    </row>
    <row r="162">
      <c r="I162" s="232"/>
      <c r="J162" s="112" t="str">
        <f t="shared" si="1"/>
        <v>#N/A</v>
      </c>
      <c r="K162" s="227" t="str">
        <f t="shared" si="2"/>
        <v>#N/A</v>
      </c>
      <c r="L162" s="232"/>
    </row>
    <row r="163">
      <c r="I163" s="232"/>
      <c r="J163" s="112" t="str">
        <f t="shared" si="1"/>
        <v>#N/A</v>
      </c>
      <c r="K163" s="227" t="str">
        <f t="shared" si="2"/>
        <v>#N/A</v>
      </c>
      <c r="L163" s="232"/>
    </row>
    <row r="164">
      <c r="I164" s="232"/>
      <c r="J164" s="112" t="str">
        <f t="shared" si="1"/>
        <v>#N/A</v>
      </c>
      <c r="K164" s="227" t="str">
        <f t="shared" si="2"/>
        <v>#N/A</v>
      </c>
      <c r="L164" s="232"/>
    </row>
    <row r="165">
      <c r="I165" s="232"/>
      <c r="J165" s="112" t="str">
        <f t="shared" si="1"/>
        <v>#N/A</v>
      </c>
      <c r="K165" s="227" t="str">
        <f t="shared" si="2"/>
        <v>#N/A</v>
      </c>
      <c r="L165" s="232"/>
    </row>
    <row r="166">
      <c r="I166" s="232"/>
      <c r="J166" s="112" t="str">
        <f t="shared" si="1"/>
        <v>#N/A</v>
      </c>
      <c r="K166" s="227" t="str">
        <f t="shared" si="2"/>
        <v>#N/A</v>
      </c>
      <c r="L166" s="232"/>
    </row>
    <row r="167">
      <c r="I167" s="232"/>
      <c r="J167" s="112" t="str">
        <f t="shared" si="1"/>
        <v>#N/A</v>
      </c>
      <c r="K167" s="227" t="str">
        <f t="shared" si="2"/>
        <v>#N/A</v>
      </c>
      <c r="L167" s="232"/>
    </row>
    <row r="168">
      <c r="I168" s="232"/>
      <c r="J168" s="112" t="str">
        <f t="shared" si="1"/>
        <v>#N/A</v>
      </c>
      <c r="K168" s="227" t="str">
        <f t="shared" si="2"/>
        <v>#N/A</v>
      </c>
      <c r="L168" s="232"/>
    </row>
    <row r="169">
      <c r="I169" s="232"/>
      <c r="J169" s="112" t="str">
        <f t="shared" si="1"/>
        <v>#N/A</v>
      </c>
      <c r="K169" s="227" t="str">
        <f t="shared" si="2"/>
        <v>#N/A</v>
      </c>
      <c r="L169" s="232"/>
    </row>
    <row r="170">
      <c r="I170" s="232"/>
      <c r="J170" s="112" t="str">
        <f t="shared" si="1"/>
        <v>#N/A</v>
      </c>
      <c r="K170" s="227" t="str">
        <f t="shared" si="2"/>
        <v>#N/A</v>
      </c>
      <c r="L170" s="232"/>
    </row>
    <row r="171">
      <c r="I171" s="232"/>
      <c r="J171" s="112" t="str">
        <f t="shared" si="1"/>
        <v>#N/A</v>
      </c>
      <c r="K171" s="227" t="str">
        <f t="shared" si="2"/>
        <v>#N/A</v>
      </c>
      <c r="L171" s="232"/>
    </row>
    <row r="172">
      <c r="I172" s="232"/>
      <c r="J172" s="112" t="str">
        <f t="shared" si="1"/>
        <v>#N/A</v>
      </c>
      <c r="K172" s="227" t="str">
        <f t="shared" si="2"/>
        <v>#N/A</v>
      </c>
      <c r="L172" s="232"/>
    </row>
    <row r="173">
      <c r="I173" s="232"/>
      <c r="J173" s="112" t="str">
        <f t="shared" si="1"/>
        <v>#N/A</v>
      </c>
      <c r="K173" s="227" t="str">
        <f t="shared" si="2"/>
        <v>#N/A</v>
      </c>
      <c r="L173" s="232"/>
    </row>
    <row r="174">
      <c r="I174" s="232"/>
      <c r="J174" s="112" t="str">
        <f t="shared" si="1"/>
        <v>#N/A</v>
      </c>
      <c r="K174" s="227" t="str">
        <f t="shared" si="2"/>
        <v>#N/A</v>
      </c>
      <c r="L174" s="232"/>
    </row>
    <row r="175">
      <c r="I175" s="232"/>
      <c r="J175" s="112" t="str">
        <f t="shared" si="1"/>
        <v>#N/A</v>
      </c>
      <c r="K175" s="235"/>
      <c r="L175" s="232"/>
    </row>
    <row r="176">
      <c r="I176" s="232"/>
      <c r="J176" s="112" t="str">
        <f t="shared" si="1"/>
        <v>#N/A</v>
      </c>
      <c r="K176" s="227" t="str">
        <f t="shared" ref="K176:K194" si="3">VLOOKUP(I176,$E$1:$F$114,2,false)</f>
        <v>#N/A</v>
      </c>
      <c r="L176" s="232"/>
    </row>
    <row r="177">
      <c r="I177" s="232"/>
      <c r="J177" s="112" t="str">
        <f t="shared" si="1"/>
        <v>#N/A</v>
      </c>
      <c r="K177" s="227" t="str">
        <f t="shared" si="3"/>
        <v>#N/A</v>
      </c>
      <c r="L177" s="232"/>
    </row>
    <row r="178">
      <c r="I178" s="232"/>
      <c r="J178" s="112" t="str">
        <f t="shared" si="1"/>
        <v>#N/A</v>
      </c>
      <c r="K178" s="227" t="str">
        <f t="shared" si="3"/>
        <v>#N/A</v>
      </c>
      <c r="L178" s="232"/>
    </row>
    <row r="179">
      <c r="I179" s="232"/>
      <c r="J179" s="112" t="str">
        <f t="shared" si="1"/>
        <v>#N/A</v>
      </c>
      <c r="K179" s="227" t="str">
        <f t="shared" si="3"/>
        <v>#N/A</v>
      </c>
      <c r="L179" s="232"/>
    </row>
    <row r="180">
      <c r="I180" s="232"/>
      <c r="J180" s="112" t="str">
        <f t="shared" si="1"/>
        <v>#N/A</v>
      </c>
      <c r="K180" s="227" t="str">
        <f t="shared" si="3"/>
        <v>#N/A</v>
      </c>
      <c r="L180" s="232"/>
    </row>
    <row r="181">
      <c r="I181" s="232"/>
      <c r="J181" s="112" t="str">
        <f t="shared" si="1"/>
        <v>#N/A</v>
      </c>
      <c r="K181" s="227" t="str">
        <f t="shared" si="3"/>
        <v>#N/A</v>
      </c>
      <c r="L181" s="232"/>
    </row>
    <row r="182">
      <c r="I182" s="232"/>
      <c r="J182" s="112" t="str">
        <f t="shared" si="1"/>
        <v>#N/A</v>
      </c>
      <c r="K182" s="227" t="str">
        <f t="shared" si="3"/>
        <v>#N/A</v>
      </c>
      <c r="L182" s="232"/>
    </row>
    <row r="183">
      <c r="I183" s="232"/>
      <c r="J183" s="112" t="str">
        <f t="shared" si="1"/>
        <v>#N/A</v>
      </c>
      <c r="K183" s="227" t="str">
        <f t="shared" si="3"/>
        <v>#N/A</v>
      </c>
      <c r="L183" s="232"/>
    </row>
    <row r="184">
      <c r="I184" s="232"/>
      <c r="J184" s="112" t="str">
        <f t="shared" si="1"/>
        <v>#N/A</v>
      </c>
      <c r="K184" s="227" t="str">
        <f t="shared" si="3"/>
        <v>#N/A</v>
      </c>
      <c r="L184" s="232"/>
    </row>
    <row r="185">
      <c r="I185" s="232"/>
      <c r="J185" s="112" t="str">
        <f t="shared" si="1"/>
        <v>#N/A</v>
      </c>
      <c r="K185" s="227" t="str">
        <f t="shared" si="3"/>
        <v>#N/A</v>
      </c>
      <c r="L185" s="232"/>
    </row>
    <row r="186">
      <c r="I186" s="232"/>
      <c r="J186" s="112" t="str">
        <f t="shared" si="1"/>
        <v>#N/A</v>
      </c>
      <c r="K186" s="227" t="str">
        <f t="shared" si="3"/>
        <v>#N/A</v>
      </c>
      <c r="L186" s="232"/>
    </row>
    <row r="187">
      <c r="I187" s="232"/>
      <c r="J187" s="112" t="str">
        <f t="shared" si="1"/>
        <v>#N/A</v>
      </c>
      <c r="K187" s="227" t="str">
        <f t="shared" si="3"/>
        <v>#N/A</v>
      </c>
      <c r="L187" s="232"/>
    </row>
    <row r="188">
      <c r="I188" s="232"/>
      <c r="J188" s="232"/>
      <c r="K188" s="227" t="str">
        <f t="shared" si="3"/>
        <v>#N/A</v>
      </c>
      <c r="L188" s="232"/>
    </row>
    <row r="189">
      <c r="I189" s="232"/>
      <c r="J189" s="232"/>
      <c r="K189" s="227" t="str">
        <f t="shared" si="3"/>
        <v>#N/A</v>
      </c>
      <c r="L189" s="232"/>
    </row>
    <row r="190">
      <c r="I190" s="232"/>
      <c r="J190" s="232"/>
      <c r="K190" s="227" t="str">
        <f t="shared" si="3"/>
        <v>#N/A</v>
      </c>
      <c r="L190" s="232"/>
    </row>
    <row r="191">
      <c r="I191" s="232"/>
      <c r="J191" s="232"/>
      <c r="K191" s="227" t="str">
        <f t="shared" si="3"/>
        <v>#N/A</v>
      </c>
      <c r="L191" s="232"/>
    </row>
    <row r="192">
      <c r="I192" s="232"/>
      <c r="J192" s="232"/>
      <c r="K192" s="227" t="str">
        <f t="shared" si="3"/>
        <v>#N/A</v>
      </c>
      <c r="L192" s="232"/>
    </row>
    <row r="193">
      <c r="I193" s="232"/>
      <c r="J193" s="232"/>
      <c r="K193" s="227" t="str">
        <f t="shared" si="3"/>
        <v>#N/A</v>
      </c>
      <c r="L193" s="232"/>
    </row>
    <row r="194">
      <c r="I194" s="232"/>
      <c r="J194" s="232"/>
      <c r="K194" s="227" t="str">
        <f t="shared" si="3"/>
        <v>#N/A</v>
      </c>
      <c r="L194" s="232"/>
    </row>
    <row r="195">
      <c r="I195" s="232"/>
      <c r="J195" s="232"/>
      <c r="K195" s="232"/>
      <c r="L195" s="232"/>
    </row>
    <row r="196">
      <c r="I196" s="232"/>
      <c r="J196" s="232"/>
      <c r="K196" s="232"/>
      <c r="L196" s="232"/>
    </row>
    <row r="197">
      <c r="I197" s="232"/>
      <c r="J197" s="232"/>
      <c r="K197" s="232"/>
      <c r="L197" s="232"/>
    </row>
    <row r="198">
      <c r="I198" s="232"/>
      <c r="J198" s="232"/>
      <c r="K198" s="232"/>
      <c r="L198" s="232"/>
    </row>
    <row r="199">
      <c r="I199" s="232"/>
      <c r="J199" s="232"/>
      <c r="K199" s="232"/>
      <c r="L199" s="232"/>
    </row>
    <row r="200">
      <c r="I200" s="232"/>
      <c r="J200" s="232"/>
      <c r="K200" s="232"/>
      <c r="L200" s="232"/>
    </row>
    <row r="201">
      <c r="I201" s="232"/>
      <c r="J201" s="232"/>
      <c r="K201" s="232"/>
      <c r="L201" s="232"/>
    </row>
    <row r="202">
      <c r="I202" s="232"/>
      <c r="J202" s="232"/>
      <c r="K202" s="232"/>
      <c r="L202" s="232"/>
    </row>
    <row r="203">
      <c r="I203" s="232"/>
      <c r="J203" s="232"/>
      <c r="K203" s="232"/>
      <c r="L203" s="232"/>
    </row>
    <row r="204">
      <c r="I204" s="232"/>
      <c r="J204" s="232"/>
      <c r="K204" s="232"/>
      <c r="L204" s="232"/>
    </row>
    <row r="205">
      <c r="I205" s="232"/>
      <c r="J205" s="232"/>
      <c r="K205" s="232"/>
      <c r="L205" s="232"/>
    </row>
    <row r="206">
      <c r="I206" s="232"/>
      <c r="J206" s="232"/>
      <c r="K206" s="232"/>
      <c r="L206" s="232"/>
    </row>
    <row r="207">
      <c r="I207" s="232"/>
      <c r="J207" s="232"/>
      <c r="K207" s="232"/>
      <c r="L207" s="232"/>
    </row>
    <row r="208">
      <c r="I208" s="232"/>
      <c r="J208" s="232"/>
      <c r="K208" s="232"/>
      <c r="L208" s="232"/>
    </row>
    <row r="209">
      <c r="I209" s="232"/>
      <c r="J209" s="232"/>
      <c r="K209" s="232"/>
      <c r="L209" s="232"/>
    </row>
    <row r="210">
      <c r="I210" s="232"/>
      <c r="J210" s="232"/>
      <c r="K210" s="232"/>
      <c r="L210" s="232"/>
    </row>
    <row r="211">
      <c r="I211" s="232"/>
      <c r="J211" s="232"/>
      <c r="K211" s="232"/>
      <c r="L211" s="232"/>
    </row>
    <row r="212">
      <c r="I212" s="232"/>
      <c r="J212" s="232"/>
      <c r="K212" s="232"/>
      <c r="L212" s="232"/>
    </row>
    <row r="213">
      <c r="I213" s="232"/>
      <c r="J213" s="232"/>
      <c r="K213" s="232"/>
      <c r="L213" s="232"/>
    </row>
    <row r="214">
      <c r="I214" s="232"/>
      <c r="J214" s="232"/>
      <c r="K214" s="232"/>
      <c r="L214" s="232"/>
    </row>
    <row r="215">
      <c r="I215" s="232"/>
      <c r="J215" s="232"/>
      <c r="K215" s="232"/>
      <c r="L215" s="232"/>
    </row>
    <row r="216">
      <c r="I216" s="232"/>
      <c r="J216" s="232"/>
      <c r="K216" s="232"/>
      <c r="L216" s="232"/>
    </row>
    <row r="217">
      <c r="I217" s="232"/>
      <c r="J217" s="232"/>
      <c r="K217" s="232"/>
      <c r="L217" s="232"/>
    </row>
    <row r="218">
      <c r="I218" s="232"/>
      <c r="J218" s="232"/>
      <c r="K218" s="232"/>
      <c r="L218" s="232"/>
    </row>
    <row r="219">
      <c r="I219" s="232"/>
      <c r="J219" s="232"/>
      <c r="K219" s="232"/>
      <c r="L219" s="232"/>
    </row>
    <row r="220">
      <c r="I220" s="232"/>
      <c r="J220" s="232"/>
      <c r="K220" s="232"/>
      <c r="L220" s="232"/>
    </row>
    <row r="221">
      <c r="I221" s="232"/>
      <c r="J221" s="232"/>
      <c r="K221" s="232"/>
      <c r="L221" s="232"/>
    </row>
    <row r="222">
      <c r="I222" s="232"/>
      <c r="J222" s="232"/>
      <c r="K222" s="232"/>
      <c r="L222" s="232"/>
    </row>
    <row r="223">
      <c r="I223" s="232"/>
      <c r="J223" s="232"/>
      <c r="K223" s="232"/>
      <c r="L223" s="232"/>
    </row>
    <row r="224">
      <c r="I224" s="232"/>
      <c r="J224" s="232"/>
      <c r="K224" s="232"/>
      <c r="L224" s="232"/>
    </row>
    <row r="225">
      <c r="I225" s="232"/>
      <c r="J225" s="232"/>
      <c r="K225" s="232"/>
      <c r="L225" s="232"/>
    </row>
    <row r="226">
      <c r="I226" s="232"/>
      <c r="J226" s="232"/>
      <c r="K226" s="232"/>
      <c r="L226" s="232"/>
    </row>
    <row r="227">
      <c r="I227" s="232"/>
      <c r="J227" s="232"/>
      <c r="K227" s="232"/>
      <c r="L227" s="232"/>
    </row>
    <row r="228">
      <c r="I228" s="232"/>
      <c r="J228" s="232"/>
      <c r="K228" s="232"/>
      <c r="L228" s="232"/>
    </row>
    <row r="229">
      <c r="I229" s="232"/>
      <c r="J229" s="232"/>
      <c r="K229" s="232"/>
      <c r="L229" s="232"/>
    </row>
    <row r="230">
      <c r="I230" s="232"/>
      <c r="J230" s="232"/>
      <c r="K230" s="232"/>
      <c r="L230" s="232"/>
    </row>
    <row r="231">
      <c r="I231" s="232"/>
      <c r="J231" s="232"/>
      <c r="K231" s="232"/>
      <c r="L231" s="232"/>
    </row>
    <row r="232">
      <c r="I232" s="232"/>
      <c r="J232" s="232"/>
      <c r="K232" s="232"/>
      <c r="L232" s="232"/>
    </row>
    <row r="233">
      <c r="I233" s="232"/>
      <c r="J233" s="232"/>
      <c r="K233" s="232"/>
      <c r="L233" s="232"/>
    </row>
    <row r="234">
      <c r="I234" s="232"/>
      <c r="J234" s="232"/>
      <c r="K234" s="232"/>
      <c r="L234" s="232"/>
    </row>
    <row r="235">
      <c r="I235" s="232"/>
      <c r="J235" s="232"/>
      <c r="K235" s="232"/>
      <c r="L235" s="232"/>
    </row>
    <row r="236">
      <c r="I236" s="232"/>
      <c r="J236" s="232"/>
      <c r="K236" s="232"/>
      <c r="L236" s="232"/>
    </row>
    <row r="237">
      <c r="I237" s="232"/>
      <c r="J237" s="232"/>
      <c r="K237" s="232"/>
      <c r="L237" s="232"/>
    </row>
    <row r="238">
      <c r="I238" s="232"/>
      <c r="J238" s="232"/>
      <c r="K238" s="232"/>
      <c r="L238" s="232"/>
    </row>
    <row r="239">
      <c r="I239" s="232"/>
      <c r="J239" s="232"/>
      <c r="K239" s="232"/>
      <c r="L239" s="232"/>
    </row>
    <row r="240">
      <c r="I240" s="232"/>
      <c r="J240" s="232"/>
      <c r="K240" s="232"/>
      <c r="L240" s="232"/>
    </row>
    <row r="241">
      <c r="I241" s="232"/>
      <c r="J241" s="232"/>
      <c r="K241" s="232"/>
      <c r="L241" s="232"/>
    </row>
    <row r="242">
      <c r="I242" s="232"/>
      <c r="J242" s="232"/>
      <c r="K242" s="232"/>
      <c r="L242" s="232"/>
    </row>
    <row r="243">
      <c r="I243" s="232"/>
      <c r="J243" s="232"/>
      <c r="K243" s="232"/>
      <c r="L243" s="232"/>
    </row>
    <row r="244">
      <c r="I244" s="232"/>
      <c r="J244" s="232"/>
      <c r="K244" s="232"/>
      <c r="L244" s="232"/>
    </row>
    <row r="245">
      <c r="I245" s="232"/>
      <c r="J245" s="232"/>
      <c r="K245" s="232"/>
      <c r="L245" s="232"/>
    </row>
    <row r="246">
      <c r="I246" s="232"/>
      <c r="J246" s="232"/>
      <c r="K246" s="232"/>
      <c r="L246" s="232"/>
    </row>
    <row r="247">
      <c r="I247" s="232"/>
      <c r="J247" s="232"/>
      <c r="K247" s="232"/>
      <c r="L247" s="232"/>
    </row>
    <row r="248">
      <c r="I248" s="232"/>
      <c r="J248" s="232"/>
      <c r="K248" s="232"/>
      <c r="L248" s="232"/>
    </row>
    <row r="249">
      <c r="I249" s="232"/>
      <c r="J249" s="232"/>
      <c r="K249" s="232"/>
      <c r="L249" s="232"/>
    </row>
    <row r="250">
      <c r="I250" s="232"/>
      <c r="J250" s="232"/>
      <c r="K250" s="232"/>
      <c r="L250" s="232"/>
    </row>
    <row r="251">
      <c r="I251" s="232"/>
      <c r="J251" s="232"/>
      <c r="K251" s="232"/>
      <c r="L251" s="232"/>
    </row>
    <row r="252">
      <c r="I252" s="232"/>
      <c r="J252" s="232"/>
      <c r="K252" s="232"/>
      <c r="L252" s="232"/>
    </row>
    <row r="253">
      <c r="I253" s="232"/>
      <c r="J253" s="232"/>
      <c r="K253" s="232"/>
      <c r="L253" s="232"/>
    </row>
    <row r="254">
      <c r="I254" s="232"/>
      <c r="J254" s="232"/>
      <c r="K254" s="232"/>
      <c r="L254" s="232"/>
    </row>
    <row r="255">
      <c r="I255" s="232"/>
      <c r="J255" s="232"/>
      <c r="K255" s="232"/>
      <c r="L255" s="232"/>
    </row>
    <row r="256">
      <c r="I256" s="232"/>
      <c r="J256" s="232"/>
      <c r="K256" s="232"/>
      <c r="L256" s="232"/>
    </row>
    <row r="257">
      <c r="I257" s="232"/>
      <c r="J257" s="232"/>
      <c r="K257" s="232"/>
      <c r="L257" s="232"/>
    </row>
    <row r="258">
      <c r="I258" s="232"/>
      <c r="J258" s="232"/>
      <c r="K258" s="232"/>
      <c r="L258" s="232"/>
    </row>
    <row r="259">
      <c r="I259" s="232"/>
      <c r="J259" s="232"/>
      <c r="K259" s="232"/>
      <c r="L259" s="232"/>
    </row>
    <row r="260">
      <c r="I260" s="232"/>
      <c r="J260" s="232"/>
      <c r="K260" s="232"/>
      <c r="L260" s="232"/>
    </row>
    <row r="261">
      <c r="I261" s="232"/>
      <c r="J261" s="232"/>
      <c r="K261" s="232"/>
      <c r="L261" s="232"/>
    </row>
    <row r="262">
      <c r="I262" s="232"/>
      <c r="J262" s="232"/>
      <c r="K262" s="232"/>
      <c r="L262" s="232"/>
    </row>
    <row r="263">
      <c r="I263" s="232"/>
      <c r="J263" s="232"/>
      <c r="K263" s="232"/>
      <c r="L263" s="232"/>
    </row>
    <row r="264">
      <c r="I264" s="232"/>
      <c r="J264" s="232"/>
      <c r="K264" s="232"/>
      <c r="L264" s="232"/>
    </row>
    <row r="265">
      <c r="I265" s="232"/>
      <c r="J265" s="232"/>
      <c r="K265" s="232"/>
      <c r="L265" s="232"/>
    </row>
    <row r="266">
      <c r="I266" s="232"/>
      <c r="J266" s="232"/>
      <c r="K266" s="232"/>
      <c r="L266" s="232"/>
    </row>
    <row r="267">
      <c r="I267" s="232"/>
      <c r="J267" s="232"/>
      <c r="K267" s="232"/>
      <c r="L267" s="232"/>
    </row>
    <row r="268">
      <c r="I268" s="232"/>
      <c r="J268" s="232"/>
      <c r="K268" s="232"/>
      <c r="L268" s="232"/>
    </row>
    <row r="269">
      <c r="I269" s="232"/>
      <c r="J269" s="232"/>
      <c r="K269" s="232"/>
      <c r="L269" s="232"/>
    </row>
    <row r="270">
      <c r="I270" s="232"/>
      <c r="J270" s="232"/>
      <c r="K270" s="232"/>
      <c r="L270" s="232"/>
    </row>
    <row r="271">
      <c r="I271" s="232"/>
      <c r="J271" s="232"/>
      <c r="K271" s="232"/>
      <c r="L271" s="232"/>
    </row>
    <row r="272">
      <c r="I272" s="232"/>
      <c r="J272" s="232"/>
      <c r="K272" s="232"/>
      <c r="L272" s="232"/>
    </row>
    <row r="273">
      <c r="I273" s="232"/>
      <c r="J273" s="232"/>
      <c r="K273" s="232"/>
      <c r="L273" s="232"/>
    </row>
    <row r="274">
      <c r="I274" s="232"/>
      <c r="J274" s="232"/>
      <c r="K274" s="232"/>
      <c r="L274" s="232"/>
    </row>
    <row r="275">
      <c r="I275" s="232"/>
      <c r="J275" s="232"/>
      <c r="K275" s="232"/>
      <c r="L275" s="232"/>
    </row>
    <row r="276">
      <c r="I276" s="232"/>
      <c r="J276" s="232"/>
      <c r="K276" s="232"/>
      <c r="L276" s="232"/>
    </row>
    <row r="277">
      <c r="I277" s="232"/>
      <c r="J277" s="232"/>
      <c r="K277" s="232"/>
      <c r="L277" s="232"/>
    </row>
    <row r="278">
      <c r="I278" s="232"/>
      <c r="J278" s="232"/>
      <c r="K278" s="232"/>
      <c r="L278" s="232"/>
    </row>
    <row r="279">
      <c r="I279" s="232"/>
      <c r="J279" s="232"/>
      <c r="K279" s="232"/>
      <c r="L279" s="232"/>
    </row>
    <row r="280">
      <c r="I280" s="232"/>
      <c r="J280" s="232"/>
      <c r="K280" s="232"/>
      <c r="L280" s="232"/>
    </row>
    <row r="281">
      <c r="I281" s="232"/>
      <c r="J281" s="232"/>
      <c r="K281" s="232"/>
      <c r="L281" s="232"/>
    </row>
    <row r="282">
      <c r="I282" s="232"/>
      <c r="J282" s="232"/>
      <c r="K282" s="232"/>
      <c r="L282" s="232"/>
    </row>
    <row r="283">
      <c r="I283" s="232"/>
      <c r="J283" s="232"/>
      <c r="K283" s="232"/>
      <c r="L283" s="232"/>
    </row>
    <row r="284">
      <c r="I284" s="232"/>
      <c r="J284" s="232"/>
      <c r="K284" s="232"/>
      <c r="L284" s="232"/>
    </row>
    <row r="285">
      <c r="I285" s="232"/>
      <c r="J285" s="232"/>
      <c r="K285" s="232"/>
      <c r="L285" s="232"/>
    </row>
    <row r="286">
      <c r="I286" s="232"/>
      <c r="J286" s="232"/>
      <c r="K286" s="232"/>
      <c r="L286" s="232"/>
    </row>
    <row r="287">
      <c r="I287" s="232"/>
      <c r="J287" s="232"/>
      <c r="K287" s="232"/>
      <c r="L287" s="232"/>
    </row>
    <row r="288">
      <c r="I288" s="232"/>
      <c r="J288" s="232"/>
      <c r="K288" s="232"/>
      <c r="L288" s="232"/>
    </row>
    <row r="289">
      <c r="I289" s="232"/>
      <c r="J289" s="232"/>
      <c r="K289" s="232"/>
      <c r="L289" s="232"/>
    </row>
    <row r="290">
      <c r="I290" s="232"/>
      <c r="J290" s="232"/>
      <c r="K290" s="232"/>
      <c r="L290" s="232"/>
    </row>
    <row r="291">
      <c r="I291" s="232"/>
      <c r="J291" s="232"/>
      <c r="K291" s="232"/>
      <c r="L291" s="232"/>
    </row>
    <row r="292">
      <c r="I292" s="232"/>
      <c r="J292" s="232"/>
      <c r="K292" s="232"/>
      <c r="L292" s="232"/>
    </row>
    <row r="293">
      <c r="I293" s="232"/>
      <c r="J293" s="232"/>
      <c r="K293" s="232"/>
      <c r="L293" s="232"/>
    </row>
    <row r="294">
      <c r="I294" s="232"/>
      <c r="J294" s="232"/>
      <c r="K294" s="232"/>
      <c r="L294" s="232"/>
    </row>
    <row r="295">
      <c r="I295" s="232"/>
      <c r="J295" s="232"/>
      <c r="K295" s="232"/>
      <c r="L295" s="232"/>
    </row>
    <row r="296">
      <c r="I296" s="232"/>
      <c r="J296" s="232"/>
      <c r="K296" s="232"/>
      <c r="L296" s="232"/>
    </row>
    <row r="297">
      <c r="I297" s="232"/>
      <c r="J297" s="232"/>
      <c r="K297" s="232"/>
      <c r="L297" s="232"/>
    </row>
    <row r="298">
      <c r="I298" s="232"/>
      <c r="J298" s="232"/>
      <c r="K298" s="232"/>
      <c r="L298" s="232"/>
    </row>
    <row r="299">
      <c r="I299" s="232"/>
      <c r="J299" s="232"/>
      <c r="K299" s="232"/>
      <c r="L299" s="232"/>
    </row>
    <row r="300">
      <c r="I300" s="232"/>
      <c r="J300" s="232"/>
      <c r="K300" s="232"/>
      <c r="L300" s="232"/>
    </row>
    <row r="301">
      <c r="I301" s="232"/>
      <c r="J301" s="232"/>
      <c r="K301" s="232"/>
      <c r="L301" s="232"/>
    </row>
    <row r="302">
      <c r="I302" s="232"/>
      <c r="J302" s="232"/>
      <c r="K302" s="232"/>
      <c r="L302" s="232"/>
    </row>
    <row r="303">
      <c r="I303" s="232"/>
      <c r="J303" s="232"/>
      <c r="K303" s="232"/>
      <c r="L303" s="232"/>
    </row>
    <row r="304">
      <c r="I304" s="232"/>
      <c r="J304" s="232"/>
      <c r="K304" s="232"/>
      <c r="L304" s="232"/>
    </row>
    <row r="305">
      <c r="I305" s="232"/>
      <c r="J305" s="232"/>
      <c r="K305" s="232"/>
      <c r="L305" s="232"/>
    </row>
    <row r="306">
      <c r="I306" s="232"/>
      <c r="J306" s="232"/>
      <c r="K306" s="232"/>
      <c r="L306" s="232"/>
    </row>
    <row r="307">
      <c r="I307" s="232"/>
      <c r="J307" s="232"/>
      <c r="K307" s="232"/>
      <c r="L307" s="232"/>
    </row>
    <row r="308">
      <c r="I308" s="232"/>
      <c r="J308" s="232"/>
      <c r="K308" s="232"/>
      <c r="L308" s="232"/>
    </row>
    <row r="309">
      <c r="I309" s="232"/>
      <c r="J309" s="232"/>
      <c r="K309" s="232"/>
      <c r="L309" s="232"/>
    </row>
    <row r="310">
      <c r="I310" s="232"/>
      <c r="J310" s="232"/>
      <c r="K310" s="232"/>
      <c r="L310" s="232"/>
    </row>
    <row r="311">
      <c r="I311" s="232"/>
      <c r="J311" s="232"/>
      <c r="K311" s="232"/>
      <c r="L311" s="232"/>
    </row>
    <row r="312">
      <c r="I312" s="232"/>
      <c r="J312" s="232"/>
      <c r="K312" s="232"/>
      <c r="L312" s="232"/>
    </row>
    <row r="313">
      <c r="I313" s="232"/>
      <c r="J313" s="232"/>
      <c r="K313" s="232"/>
      <c r="L313" s="232"/>
    </row>
    <row r="314">
      <c r="I314" s="232"/>
      <c r="J314" s="232"/>
      <c r="K314" s="232"/>
      <c r="L314" s="232"/>
    </row>
    <row r="315">
      <c r="I315" s="232"/>
      <c r="J315" s="232"/>
      <c r="K315" s="232"/>
      <c r="L315" s="232"/>
    </row>
    <row r="316">
      <c r="I316" s="232"/>
      <c r="J316" s="232"/>
      <c r="K316" s="232"/>
      <c r="L316" s="232"/>
    </row>
    <row r="317">
      <c r="I317" s="232"/>
      <c r="J317" s="232"/>
      <c r="K317" s="232"/>
      <c r="L317" s="232"/>
    </row>
    <row r="318">
      <c r="I318" s="232"/>
      <c r="J318" s="232"/>
      <c r="K318" s="232"/>
      <c r="L318" s="232"/>
    </row>
    <row r="319">
      <c r="I319" s="232"/>
      <c r="J319" s="232"/>
      <c r="K319" s="232"/>
      <c r="L319" s="232"/>
    </row>
    <row r="320">
      <c r="I320" s="232"/>
      <c r="J320" s="232"/>
      <c r="K320" s="232"/>
      <c r="L320" s="232"/>
    </row>
    <row r="321">
      <c r="I321" s="232"/>
      <c r="J321" s="232"/>
      <c r="K321" s="232"/>
      <c r="L321" s="232"/>
    </row>
    <row r="322">
      <c r="I322" s="232"/>
      <c r="J322" s="232"/>
      <c r="K322" s="232"/>
      <c r="L322" s="232"/>
    </row>
    <row r="323">
      <c r="I323" s="232"/>
      <c r="J323" s="232"/>
      <c r="K323" s="232"/>
      <c r="L323" s="232"/>
    </row>
    <row r="324">
      <c r="I324" s="232"/>
      <c r="J324" s="232"/>
      <c r="K324" s="232"/>
      <c r="L324" s="232"/>
    </row>
    <row r="325">
      <c r="I325" s="232"/>
      <c r="J325" s="232"/>
      <c r="K325" s="232"/>
      <c r="L325" s="232"/>
    </row>
    <row r="326">
      <c r="I326" s="232"/>
      <c r="J326" s="232"/>
      <c r="K326" s="232"/>
      <c r="L326" s="232"/>
    </row>
    <row r="327">
      <c r="I327" s="232"/>
      <c r="J327" s="232"/>
      <c r="K327" s="232"/>
      <c r="L327" s="232"/>
    </row>
    <row r="328">
      <c r="I328" s="232"/>
      <c r="J328" s="232"/>
      <c r="K328" s="232"/>
      <c r="L328" s="232"/>
    </row>
    <row r="329">
      <c r="I329" s="232"/>
      <c r="J329" s="232"/>
      <c r="K329" s="232"/>
      <c r="L329" s="232"/>
    </row>
    <row r="330">
      <c r="I330" s="232"/>
      <c r="J330" s="232"/>
      <c r="K330" s="232"/>
      <c r="L330" s="232"/>
    </row>
    <row r="331">
      <c r="I331" s="232"/>
      <c r="J331" s="232"/>
      <c r="K331" s="232"/>
      <c r="L331" s="232"/>
    </row>
    <row r="332">
      <c r="I332" s="232"/>
      <c r="J332" s="232"/>
      <c r="K332" s="232"/>
      <c r="L332" s="232"/>
    </row>
    <row r="333">
      <c r="I333" s="232"/>
      <c r="J333" s="232"/>
      <c r="K333" s="232"/>
      <c r="L333" s="232"/>
    </row>
    <row r="334">
      <c r="I334" s="232"/>
      <c r="J334" s="232"/>
      <c r="K334" s="232"/>
      <c r="L334" s="232"/>
    </row>
    <row r="335">
      <c r="I335" s="232"/>
      <c r="J335" s="232"/>
      <c r="K335" s="232"/>
      <c r="L335" s="232"/>
    </row>
    <row r="336">
      <c r="I336" s="232"/>
      <c r="J336" s="232"/>
      <c r="K336" s="232"/>
      <c r="L336" s="232"/>
    </row>
    <row r="337">
      <c r="I337" s="232"/>
      <c r="J337" s="232"/>
      <c r="K337" s="232"/>
      <c r="L337" s="232"/>
    </row>
    <row r="338">
      <c r="I338" s="232"/>
      <c r="J338" s="232"/>
      <c r="K338" s="232"/>
      <c r="L338" s="232"/>
    </row>
    <row r="339">
      <c r="I339" s="232"/>
      <c r="J339" s="232"/>
      <c r="K339" s="232"/>
      <c r="L339" s="232"/>
    </row>
    <row r="340">
      <c r="I340" s="232"/>
      <c r="J340" s="232"/>
      <c r="K340" s="232"/>
      <c r="L340" s="232"/>
    </row>
    <row r="341">
      <c r="I341" s="232"/>
      <c r="J341" s="232"/>
      <c r="K341" s="232"/>
      <c r="L341" s="232"/>
    </row>
    <row r="342">
      <c r="I342" s="232"/>
      <c r="J342" s="232"/>
      <c r="K342" s="232"/>
      <c r="L342" s="232"/>
    </row>
    <row r="343">
      <c r="I343" s="232"/>
      <c r="J343" s="232"/>
      <c r="K343" s="232"/>
      <c r="L343" s="232"/>
    </row>
    <row r="344">
      <c r="I344" s="232"/>
      <c r="J344" s="232"/>
      <c r="K344" s="232"/>
      <c r="L344" s="232"/>
    </row>
    <row r="345">
      <c r="I345" s="232"/>
      <c r="J345" s="232"/>
      <c r="K345" s="232"/>
      <c r="L345" s="232"/>
    </row>
    <row r="346">
      <c r="I346" s="232"/>
      <c r="J346" s="232"/>
      <c r="K346" s="232"/>
      <c r="L346" s="232"/>
    </row>
    <row r="347">
      <c r="I347" s="232"/>
      <c r="J347" s="232"/>
      <c r="K347" s="232"/>
      <c r="L347" s="232"/>
    </row>
    <row r="348">
      <c r="I348" s="232"/>
      <c r="J348" s="232"/>
      <c r="K348" s="232"/>
      <c r="L348" s="232"/>
    </row>
    <row r="349">
      <c r="I349" s="232"/>
      <c r="J349" s="232"/>
      <c r="K349" s="232"/>
      <c r="L349" s="232"/>
    </row>
    <row r="350">
      <c r="I350" s="232"/>
      <c r="J350" s="232"/>
      <c r="K350" s="232"/>
      <c r="L350" s="232"/>
    </row>
    <row r="351">
      <c r="I351" s="232"/>
      <c r="J351" s="232"/>
      <c r="K351" s="232"/>
      <c r="L351" s="232"/>
    </row>
    <row r="352">
      <c r="I352" s="232"/>
      <c r="J352" s="232"/>
      <c r="K352" s="232"/>
      <c r="L352" s="232"/>
    </row>
    <row r="353">
      <c r="I353" s="232"/>
      <c r="J353" s="232"/>
      <c r="K353" s="232"/>
      <c r="L353" s="232"/>
    </row>
    <row r="354">
      <c r="I354" s="232"/>
      <c r="J354" s="232"/>
      <c r="K354" s="232"/>
      <c r="L354" s="232"/>
    </row>
    <row r="355">
      <c r="I355" s="232"/>
      <c r="J355" s="232"/>
      <c r="K355" s="232"/>
      <c r="L355" s="232"/>
    </row>
    <row r="356">
      <c r="I356" s="232"/>
      <c r="J356" s="232"/>
      <c r="K356" s="232"/>
      <c r="L356" s="232"/>
    </row>
    <row r="357">
      <c r="I357" s="232"/>
      <c r="J357" s="232"/>
      <c r="K357" s="232"/>
      <c r="L357" s="232"/>
    </row>
    <row r="358">
      <c r="I358" s="232"/>
      <c r="J358" s="232"/>
      <c r="K358" s="232"/>
      <c r="L358" s="232"/>
    </row>
    <row r="359">
      <c r="I359" s="232"/>
      <c r="J359" s="232"/>
      <c r="K359" s="232"/>
      <c r="L359" s="232"/>
    </row>
    <row r="360">
      <c r="I360" s="232"/>
      <c r="J360" s="232"/>
      <c r="K360" s="232"/>
      <c r="L360" s="232"/>
    </row>
    <row r="361">
      <c r="I361" s="232"/>
      <c r="J361" s="232"/>
      <c r="K361" s="232"/>
      <c r="L361" s="232"/>
    </row>
    <row r="362">
      <c r="I362" s="232"/>
      <c r="J362" s="232"/>
      <c r="K362" s="232"/>
      <c r="L362" s="232"/>
    </row>
    <row r="363">
      <c r="I363" s="232"/>
      <c r="J363" s="232"/>
      <c r="K363" s="232"/>
      <c r="L363" s="232"/>
    </row>
    <row r="364">
      <c r="I364" s="232"/>
      <c r="J364" s="232"/>
      <c r="K364" s="232"/>
      <c r="L364" s="232"/>
    </row>
    <row r="365">
      <c r="I365" s="232"/>
      <c r="J365" s="232"/>
      <c r="K365" s="232"/>
      <c r="L365" s="232"/>
    </row>
    <row r="366">
      <c r="I366" s="232"/>
      <c r="J366" s="232"/>
      <c r="K366" s="232"/>
      <c r="L366" s="232"/>
    </row>
    <row r="367">
      <c r="I367" s="232"/>
      <c r="J367" s="232"/>
      <c r="K367" s="232"/>
      <c r="L367" s="232"/>
    </row>
    <row r="368">
      <c r="I368" s="232"/>
      <c r="J368" s="232"/>
      <c r="K368" s="232"/>
      <c r="L368" s="232"/>
    </row>
    <row r="369">
      <c r="I369" s="232"/>
      <c r="J369" s="232"/>
      <c r="K369" s="232"/>
      <c r="L369" s="232"/>
    </row>
    <row r="370">
      <c r="I370" s="232"/>
      <c r="J370" s="232"/>
      <c r="K370" s="232"/>
      <c r="L370" s="232"/>
    </row>
    <row r="371">
      <c r="I371" s="232"/>
      <c r="J371" s="232"/>
      <c r="K371" s="232"/>
      <c r="L371" s="232"/>
    </row>
    <row r="372">
      <c r="I372" s="232"/>
      <c r="J372" s="232"/>
      <c r="K372" s="232"/>
      <c r="L372" s="232"/>
    </row>
    <row r="373">
      <c r="I373" s="232"/>
      <c r="J373" s="232"/>
      <c r="K373" s="232"/>
      <c r="L373" s="232"/>
    </row>
    <row r="374">
      <c r="I374" s="232"/>
      <c r="J374" s="232"/>
      <c r="K374" s="232"/>
      <c r="L374" s="232"/>
    </row>
    <row r="375">
      <c r="I375" s="232"/>
      <c r="J375" s="232"/>
      <c r="K375" s="232"/>
      <c r="L375" s="232"/>
    </row>
    <row r="376">
      <c r="I376" s="232"/>
      <c r="J376" s="232"/>
      <c r="K376" s="232"/>
      <c r="L376" s="232"/>
    </row>
    <row r="377">
      <c r="I377" s="232"/>
      <c r="J377" s="232"/>
      <c r="K377" s="232"/>
      <c r="L377" s="232"/>
    </row>
    <row r="378">
      <c r="I378" s="232"/>
      <c r="J378" s="232"/>
      <c r="K378" s="232"/>
      <c r="L378" s="232"/>
    </row>
    <row r="379">
      <c r="I379" s="232"/>
      <c r="J379" s="232"/>
      <c r="K379" s="232"/>
      <c r="L379" s="232"/>
    </row>
    <row r="380">
      <c r="I380" s="232"/>
      <c r="J380" s="232"/>
      <c r="K380" s="232"/>
      <c r="L380" s="232"/>
    </row>
    <row r="381">
      <c r="I381" s="232"/>
      <c r="J381" s="232"/>
      <c r="K381" s="232"/>
      <c r="L381" s="232"/>
    </row>
    <row r="382">
      <c r="I382" s="232"/>
      <c r="J382" s="232"/>
      <c r="K382" s="232"/>
      <c r="L382" s="232"/>
    </row>
    <row r="383">
      <c r="I383" s="232"/>
      <c r="J383" s="232"/>
      <c r="K383" s="232"/>
      <c r="L383" s="232"/>
    </row>
    <row r="384">
      <c r="I384" s="232"/>
      <c r="J384" s="232"/>
      <c r="K384" s="232"/>
      <c r="L384" s="232"/>
    </row>
    <row r="385">
      <c r="I385" s="232"/>
      <c r="J385" s="232"/>
      <c r="K385" s="232"/>
      <c r="L385" s="232"/>
    </row>
    <row r="386">
      <c r="I386" s="232"/>
      <c r="J386" s="232"/>
      <c r="K386" s="232"/>
      <c r="L386" s="232"/>
    </row>
    <row r="387">
      <c r="I387" s="232"/>
      <c r="J387" s="232"/>
      <c r="K387" s="232"/>
      <c r="L387" s="232"/>
    </row>
    <row r="388">
      <c r="I388" s="232"/>
      <c r="J388" s="232"/>
      <c r="K388" s="232"/>
      <c r="L388" s="232"/>
    </row>
    <row r="389">
      <c r="I389" s="232"/>
      <c r="J389" s="232"/>
      <c r="K389" s="232"/>
      <c r="L389" s="232"/>
    </row>
    <row r="390">
      <c r="I390" s="232"/>
      <c r="J390" s="232"/>
      <c r="K390" s="232"/>
      <c r="L390" s="232"/>
    </row>
    <row r="391">
      <c r="I391" s="232"/>
      <c r="J391" s="232"/>
      <c r="K391" s="232"/>
      <c r="L391" s="232"/>
    </row>
    <row r="392">
      <c r="I392" s="232"/>
      <c r="J392" s="232"/>
      <c r="K392" s="232"/>
      <c r="L392" s="232"/>
    </row>
    <row r="393">
      <c r="I393" s="232"/>
      <c r="J393" s="232"/>
      <c r="K393" s="232"/>
      <c r="L393" s="232"/>
    </row>
    <row r="394">
      <c r="I394" s="232"/>
      <c r="J394" s="232"/>
      <c r="K394" s="232"/>
      <c r="L394" s="232"/>
    </row>
    <row r="395">
      <c r="I395" s="232"/>
      <c r="J395" s="232"/>
      <c r="K395" s="232"/>
      <c r="L395" s="232"/>
    </row>
    <row r="396">
      <c r="I396" s="232"/>
      <c r="J396" s="232"/>
      <c r="K396" s="232"/>
      <c r="L396" s="232"/>
    </row>
    <row r="397">
      <c r="I397" s="232"/>
      <c r="J397" s="232"/>
      <c r="K397" s="232"/>
      <c r="L397" s="232"/>
    </row>
    <row r="398">
      <c r="I398" s="232"/>
      <c r="J398" s="232"/>
      <c r="K398" s="232"/>
      <c r="L398" s="232"/>
    </row>
    <row r="399">
      <c r="I399" s="232"/>
      <c r="J399" s="232"/>
      <c r="K399" s="232"/>
      <c r="L399" s="232"/>
    </row>
    <row r="400">
      <c r="I400" s="232"/>
      <c r="J400" s="232"/>
      <c r="K400" s="232"/>
      <c r="L400" s="232"/>
    </row>
    <row r="401">
      <c r="I401" s="232"/>
      <c r="J401" s="232"/>
      <c r="K401" s="232"/>
      <c r="L401" s="232"/>
    </row>
    <row r="402">
      <c r="I402" s="232"/>
      <c r="J402" s="232"/>
      <c r="K402" s="232"/>
      <c r="L402" s="232"/>
    </row>
    <row r="403">
      <c r="I403" s="232"/>
      <c r="J403" s="232"/>
      <c r="K403" s="232"/>
      <c r="L403" s="232"/>
    </row>
    <row r="404">
      <c r="I404" s="232"/>
      <c r="J404" s="232"/>
      <c r="K404" s="232"/>
      <c r="L404" s="232"/>
    </row>
    <row r="405">
      <c r="I405" s="232"/>
      <c r="J405" s="232"/>
      <c r="K405" s="232"/>
      <c r="L405" s="232"/>
    </row>
    <row r="406">
      <c r="I406" s="232"/>
      <c r="J406" s="232"/>
      <c r="K406" s="232"/>
      <c r="L406" s="232"/>
    </row>
    <row r="407">
      <c r="I407" s="232"/>
      <c r="J407" s="232"/>
      <c r="K407" s="232"/>
      <c r="L407" s="232"/>
    </row>
    <row r="408">
      <c r="I408" s="232"/>
      <c r="J408" s="232"/>
      <c r="K408" s="232"/>
      <c r="L408" s="232"/>
    </row>
    <row r="409">
      <c r="I409" s="232"/>
      <c r="J409" s="232"/>
      <c r="K409" s="232"/>
      <c r="L409" s="232"/>
    </row>
    <row r="410">
      <c r="I410" s="232"/>
      <c r="J410" s="232"/>
      <c r="K410" s="232"/>
      <c r="L410" s="232"/>
    </row>
    <row r="411">
      <c r="I411" s="232"/>
      <c r="J411" s="232"/>
      <c r="K411" s="232"/>
      <c r="L411" s="232"/>
    </row>
    <row r="412">
      <c r="I412" s="232"/>
      <c r="J412" s="232"/>
      <c r="K412" s="232"/>
      <c r="L412" s="232"/>
    </row>
    <row r="413">
      <c r="I413" s="232"/>
      <c r="J413" s="232"/>
      <c r="K413" s="232"/>
      <c r="L413" s="232"/>
    </row>
    <row r="414">
      <c r="I414" s="232"/>
      <c r="J414" s="232"/>
      <c r="K414" s="232"/>
      <c r="L414" s="232"/>
    </row>
    <row r="415">
      <c r="I415" s="232"/>
      <c r="J415" s="232"/>
      <c r="K415" s="232"/>
      <c r="L415" s="232"/>
    </row>
    <row r="416">
      <c r="I416" s="232"/>
      <c r="J416" s="232"/>
      <c r="K416" s="232"/>
      <c r="L416" s="232"/>
    </row>
    <row r="417">
      <c r="I417" s="232"/>
      <c r="J417" s="232"/>
      <c r="K417" s="232"/>
      <c r="L417" s="232"/>
    </row>
    <row r="418">
      <c r="I418" s="232"/>
      <c r="J418" s="232"/>
      <c r="K418" s="232"/>
      <c r="L418" s="232"/>
    </row>
    <row r="419">
      <c r="I419" s="232"/>
      <c r="J419" s="232"/>
      <c r="K419" s="232"/>
      <c r="L419" s="232"/>
    </row>
    <row r="420">
      <c r="I420" s="232"/>
      <c r="J420" s="232"/>
      <c r="K420" s="232"/>
      <c r="L420" s="232"/>
    </row>
    <row r="421">
      <c r="I421" s="232"/>
      <c r="J421" s="232"/>
      <c r="K421" s="232"/>
      <c r="L421" s="232"/>
    </row>
    <row r="422">
      <c r="I422" s="232"/>
      <c r="J422" s="232"/>
      <c r="K422" s="232"/>
      <c r="L422" s="232"/>
    </row>
    <row r="423">
      <c r="I423" s="232"/>
      <c r="J423" s="232"/>
      <c r="K423" s="232"/>
      <c r="L423" s="232"/>
    </row>
    <row r="424">
      <c r="I424" s="232"/>
      <c r="J424" s="232"/>
      <c r="K424" s="232"/>
      <c r="L424" s="232"/>
    </row>
    <row r="425">
      <c r="I425" s="232"/>
      <c r="J425" s="232"/>
      <c r="K425" s="232"/>
      <c r="L425" s="232"/>
    </row>
    <row r="426">
      <c r="I426" s="232"/>
      <c r="J426" s="232"/>
      <c r="K426" s="232"/>
      <c r="L426" s="232"/>
    </row>
    <row r="427">
      <c r="I427" s="232"/>
      <c r="J427" s="232"/>
      <c r="K427" s="232"/>
      <c r="L427" s="232"/>
    </row>
    <row r="428">
      <c r="I428" s="232"/>
      <c r="J428" s="232"/>
      <c r="K428" s="232"/>
      <c r="L428" s="232"/>
    </row>
    <row r="429">
      <c r="I429" s="232"/>
      <c r="J429" s="232"/>
      <c r="K429" s="232"/>
      <c r="L429" s="232"/>
    </row>
    <row r="430">
      <c r="I430" s="232"/>
      <c r="J430" s="232"/>
      <c r="K430" s="232"/>
      <c r="L430" s="232"/>
    </row>
    <row r="431">
      <c r="I431" s="232"/>
      <c r="J431" s="232"/>
      <c r="K431" s="232"/>
      <c r="L431" s="232"/>
    </row>
    <row r="432">
      <c r="I432" s="232"/>
      <c r="J432" s="232"/>
      <c r="K432" s="232"/>
      <c r="L432" s="232"/>
    </row>
    <row r="433">
      <c r="I433" s="232"/>
      <c r="J433" s="232"/>
      <c r="K433" s="232"/>
      <c r="L433" s="232"/>
    </row>
    <row r="434">
      <c r="I434" s="232"/>
      <c r="J434" s="232"/>
      <c r="K434" s="232"/>
      <c r="L434" s="232"/>
    </row>
    <row r="435">
      <c r="I435" s="232"/>
      <c r="J435" s="232"/>
      <c r="K435" s="232"/>
      <c r="L435" s="232"/>
    </row>
    <row r="436">
      <c r="I436" s="232"/>
      <c r="J436" s="232"/>
      <c r="K436" s="232"/>
      <c r="L436" s="232"/>
    </row>
    <row r="437">
      <c r="I437" s="232"/>
      <c r="J437" s="232"/>
      <c r="K437" s="232"/>
      <c r="L437" s="232"/>
    </row>
    <row r="438">
      <c r="I438" s="232"/>
      <c r="J438" s="232"/>
      <c r="K438" s="232"/>
      <c r="L438" s="232"/>
    </row>
    <row r="439">
      <c r="I439" s="232"/>
      <c r="J439" s="232"/>
      <c r="K439" s="232"/>
      <c r="L439" s="232"/>
    </row>
    <row r="440">
      <c r="I440" s="232"/>
      <c r="J440" s="232"/>
      <c r="K440" s="232"/>
      <c r="L440" s="232"/>
    </row>
    <row r="441">
      <c r="I441" s="232"/>
      <c r="J441" s="232"/>
      <c r="K441" s="232"/>
      <c r="L441" s="232"/>
    </row>
    <row r="442">
      <c r="I442" s="232"/>
      <c r="J442" s="232"/>
      <c r="K442" s="232"/>
      <c r="L442" s="232"/>
    </row>
    <row r="443">
      <c r="I443" s="232"/>
      <c r="J443" s="232"/>
      <c r="K443" s="232"/>
      <c r="L443" s="232"/>
    </row>
    <row r="444">
      <c r="I444" s="232"/>
      <c r="J444" s="232"/>
      <c r="K444" s="232"/>
      <c r="L444" s="232"/>
    </row>
    <row r="445">
      <c r="I445" s="232"/>
      <c r="J445" s="232"/>
      <c r="K445" s="232"/>
      <c r="L445" s="232"/>
    </row>
    <row r="446">
      <c r="I446" s="232"/>
      <c r="J446" s="232"/>
      <c r="K446" s="232"/>
      <c r="L446" s="232"/>
    </row>
    <row r="447">
      <c r="I447" s="232"/>
      <c r="J447" s="232"/>
      <c r="K447" s="232"/>
      <c r="L447" s="232"/>
    </row>
    <row r="448">
      <c r="I448" s="232"/>
      <c r="J448" s="232"/>
      <c r="K448" s="232"/>
      <c r="L448" s="232"/>
    </row>
    <row r="449">
      <c r="I449" s="232"/>
      <c r="J449" s="232"/>
      <c r="K449" s="232"/>
      <c r="L449" s="232"/>
    </row>
    <row r="450">
      <c r="I450" s="232"/>
      <c r="J450" s="232"/>
      <c r="K450" s="232"/>
      <c r="L450" s="232"/>
    </row>
    <row r="451">
      <c r="I451" s="232"/>
      <c r="J451" s="232"/>
      <c r="K451" s="232"/>
      <c r="L451" s="232"/>
    </row>
    <row r="452">
      <c r="I452" s="232"/>
      <c r="J452" s="232"/>
      <c r="K452" s="232"/>
      <c r="L452" s="232"/>
    </row>
    <row r="453">
      <c r="I453" s="232"/>
      <c r="J453" s="232"/>
      <c r="K453" s="232"/>
      <c r="L453" s="232"/>
    </row>
    <row r="454">
      <c r="I454" s="232"/>
      <c r="J454" s="232"/>
      <c r="K454" s="232"/>
      <c r="L454" s="232"/>
    </row>
    <row r="455">
      <c r="I455" s="232"/>
      <c r="J455" s="232"/>
      <c r="K455" s="232"/>
      <c r="L455" s="232"/>
    </row>
    <row r="456">
      <c r="I456" s="232"/>
      <c r="J456" s="232"/>
      <c r="K456" s="232"/>
      <c r="L456" s="232"/>
    </row>
    <row r="457">
      <c r="I457" s="232"/>
      <c r="J457" s="232"/>
      <c r="K457" s="232"/>
      <c r="L457" s="232"/>
    </row>
    <row r="458">
      <c r="I458" s="232"/>
      <c r="J458" s="232"/>
      <c r="K458" s="232"/>
      <c r="L458" s="232"/>
    </row>
    <row r="459">
      <c r="I459" s="232"/>
      <c r="J459" s="232"/>
      <c r="K459" s="232"/>
      <c r="L459" s="232"/>
    </row>
    <row r="460">
      <c r="I460" s="232"/>
      <c r="J460" s="232"/>
      <c r="K460" s="232"/>
      <c r="L460" s="232"/>
    </row>
    <row r="461">
      <c r="I461" s="232"/>
      <c r="J461" s="232"/>
      <c r="K461" s="232"/>
      <c r="L461" s="232"/>
    </row>
    <row r="462">
      <c r="I462" s="232"/>
      <c r="J462" s="232"/>
      <c r="K462" s="232"/>
      <c r="L462" s="232"/>
    </row>
    <row r="463">
      <c r="I463" s="232"/>
      <c r="J463" s="232"/>
      <c r="K463" s="232"/>
      <c r="L463" s="232"/>
    </row>
    <row r="464">
      <c r="I464" s="232"/>
      <c r="J464" s="232"/>
      <c r="K464" s="232"/>
      <c r="L464" s="232"/>
    </row>
    <row r="465">
      <c r="I465" s="232"/>
      <c r="J465" s="232"/>
      <c r="K465" s="232"/>
      <c r="L465" s="232"/>
    </row>
    <row r="466">
      <c r="I466" s="232"/>
      <c r="J466" s="232"/>
      <c r="K466" s="232"/>
      <c r="L466" s="232"/>
    </row>
    <row r="467">
      <c r="I467" s="232"/>
      <c r="J467" s="232"/>
      <c r="K467" s="232"/>
      <c r="L467" s="232"/>
    </row>
    <row r="468">
      <c r="I468" s="232"/>
      <c r="J468" s="232"/>
      <c r="K468" s="232"/>
      <c r="L468" s="232"/>
    </row>
    <row r="469">
      <c r="I469" s="232"/>
      <c r="J469" s="232"/>
      <c r="K469" s="232"/>
      <c r="L469" s="232"/>
    </row>
    <row r="470">
      <c r="I470" s="232"/>
      <c r="J470" s="232"/>
      <c r="K470" s="232"/>
      <c r="L470" s="232"/>
    </row>
    <row r="471">
      <c r="I471" s="232"/>
      <c r="J471" s="232"/>
      <c r="K471" s="232"/>
      <c r="L471" s="232"/>
    </row>
    <row r="472">
      <c r="I472" s="232"/>
      <c r="J472" s="232"/>
      <c r="K472" s="232"/>
      <c r="L472" s="232"/>
    </row>
    <row r="473">
      <c r="I473" s="232"/>
      <c r="J473" s="232"/>
      <c r="K473" s="232"/>
      <c r="L473" s="232"/>
    </row>
    <row r="474">
      <c r="I474" s="232"/>
      <c r="J474" s="232"/>
      <c r="K474" s="232"/>
      <c r="L474" s="232"/>
    </row>
    <row r="475">
      <c r="I475" s="232"/>
      <c r="J475" s="232"/>
      <c r="K475" s="232"/>
      <c r="L475" s="232"/>
    </row>
    <row r="476">
      <c r="I476" s="232"/>
      <c r="J476" s="232"/>
      <c r="K476" s="232"/>
      <c r="L476" s="232"/>
    </row>
    <row r="477">
      <c r="I477" s="232"/>
      <c r="J477" s="232"/>
      <c r="K477" s="232"/>
      <c r="L477" s="232"/>
    </row>
    <row r="478">
      <c r="I478" s="232"/>
      <c r="J478" s="232"/>
      <c r="K478" s="232"/>
      <c r="L478" s="232"/>
    </row>
    <row r="479">
      <c r="I479" s="232"/>
      <c r="J479" s="232"/>
      <c r="K479" s="232"/>
      <c r="L479" s="232"/>
    </row>
    <row r="480">
      <c r="I480" s="232"/>
      <c r="J480" s="232"/>
      <c r="K480" s="232"/>
      <c r="L480" s="232"/>
    </row>
    <row r="481">
      <c r="I481" s="232"/>
      <c r="J481" s="232"/>
      <c r="K481" s="232"/>
      <c r="L481" s="232"/>
    </row>
    <row r="482">
      <c r="I482" s="232"/>
      <c r="J482" s="232"/>
      <c r="K482" s="232"/>
      <c r="L482" s="232"/>
    </row>
    <row r="483">
      <c r="I483" s="232"/>
      <c r="J483" s="232"/>
      <c r="K483" s="232"/>
      <c r="L483" s="232"/>
    </row>
    <row r="484">
      <c r="I484" s="232"/>
      <c r="J484" s="232"/>
      <c r="K484" s="232"/>
      <c r="L484" s="232"/>
    </row>
    <row r="485">
      <c r="I485" s="232"/>
      <c r="J485" s="232"/>
      <c r="K485" s="232"/>
      <c r="L485" s="232"/>
    </row>
    <row r="486">
      <c r="I486" s="232"/>
      <c r="J486" s="232"/>
      <c r="K486" s="232"/>
      <c r="L486" s="232"/>
    </row>
    <row r="487">
      <c r="I487" s="232"/>
      <c r="J487" s="232"/>
      <c r="K487" s="232"/>
      <c r="L487" s="232"/>
    </row>
    <row r="488">
      <c r="I488" s="232"/>
      <c r="J488" s="232"/>
      <c r="K488" s="232"/>
      <c r="L488" s="232"/>
    </row>
    <row r="489">
      <c r="I489" s="232"/>
      <c r="J489" s="232"/>
      <c r="K489" s="232"/>
      <c r="L489" s="232"/>
    </row>
    <row r="490">
      <c r="I490" s="232"/>
      <c r="J490" s="232"/>
      <c r="K490" s="232"/>
      <c r="L490" s="232"/>
    </row>
    <row r="491">
      <c r="I491" s="232"/>
      <c r="J491" s="232"/>
      <c r="K491" s="232"/>
      <c r="L491" s="232"/>
    </row>
    <row r="492">
      <c r="I492" s="232"/>
      <c r="J492" s="232"/>
      <c r="K492" s="232"/>
      <c r="L492" s="232"/>
    </row>
    <row r="493">
      <c r="I493" s="232"/>
      <c r="J493" s="232"/>
      <c r="K493" s="232"/>
      <c r="L493" s="232"/>
    </row>
    <row r="494">
      <c r="I494" s="232"/>
      <c r="J494" s="232"/>
      <c r="K494" s="232"/>
      <c r="L494" s="232"/>
    </row>
    <row r="495">
      <c r="I495" s="232"/>
      <c r="J495" s="232"/>
      <c r="K495" s="232"/>
      <c r="L495" s="232"/>
    </row>
    <row r="496">
      <c r="I496" s="232"/>
      <c r="J496" s="232"/>
      <c r="K496" s="232"/>
      <c r="L496" s="232"/>
    </row>
    <row r="497">
      <c r="I497" s="232"/>
      <c r="J497" s="232"/>
      <c r="K497" s="232"/>
      <c r="L497" s="232"/>
    </row>
    <row r="498">
      <c r="I498" s="232"/>
      <c r="J498" s="232"/>
      <c r="K498" s="232"/>
      <c r="L498" s="232"/>
    </row>
    <row r="499">
      <c r="I499" s="232"/>
      <c r="J499" s="232"/>
      <c r="K499" s="232"/>
      <c r="L499" s="232"/>
    </row>
    <row r="500">
      <c r="I500" s="232"/>
      <c r="J500" s="232"/>
      <c r="K500" s="232"/>
      <c r="L500" s="232"/>
    </row>
    <row r="501">
      <c r="I501" s="232"/>
      <c r="J501" s="232"/>
      <c r="K501" s="232"/>
      <c r="L501" s="232"/>
    </row>
    <row r="502">
      <c r="I502" s="232"/>
      <c r="J502" s="232"/>
      <c r="K502" s="232"/>
      <c r="L502" s="232"/>
    </row>
    <row r="503">
      <c r="I503" s="232"/>
      <c r="J503" s="232"/>
      <c r="K503" s="232"/>
      <c r="L503" s="232"/>
    </row>
    <row r="504">
      <c r="I504" s="232"/>
      <c r="J504" s="232"/>
      <c r="K504" s="232"/>
      <c r="L504" s="232"/>
    </row>
    <row r="505">
      <c r="I505" s="232"/>
      <c r="J505" s="232"/>
      <c r="K505" s="232"/>
      <c r="L505" s="232"/>
    </row>
    <row r="506">
      <c r="I506" s="232"/>
      <c r="J506" s="232"/>
      <c r="K506" s="232"/>
      <c r="L506" s="232"/>
    </row>
    <row r="507">
      <c r="I507" s="232"/>
      <c r="J507" s="232"/>
      <c r="K507" s="232"/>
      <c r="L507" s="232"/>
    </row>
    <row r="508">
      <c r="I508" s="232"/>
      <c r="J508" s="232"/>
      <c r="K508" s="232"/>
      <c r="L508" s="232"/>
    </row>
    <row r="509">
      <c r="I509" s="232"/>
      <c r="J509" s="232"/>
      <c r="K509" s="232"/>
      <c r="L509" s="232"/>
    </row>
    <row r="510">
      <c r="I510" s="232"/>
      <c r="J510" s="232"/>
      <c r="K510" s="232"/>
      <c r="L510" s="232"/>
    </row>
    <row r="511">
      <c r="I511" s="232"/>
      <c r="J511" s="232"/>
      <c r="K511" s="232"/>
      <c r="L511" s="232"/>
    </row>
    <row r="512">
      <c r="I512" s="232"/>
      <c r="J512" s="232"/>
      <c r="K512" s="232"/>
      <c r="L512" s="232"/>
    </row>
    <row r="513">
      <c r="I513" s="232"/>
      <c r="J513" s="232"/>
      <c r="K513" s="232"/>
      <c r="L513" s="232"/>
    </row>
    <row r="514">
      <c r="I514" s="232"/>
      <c r="J514" s="232"/>
      <c r="K514" s="232"/>
      <c r="L514" s="232"/>
    </row>
    <row r="515">
      <c r="I515" s="232"/>
      <c r="J515" s="232"/>
      <c r="K515" s="232"/>
      <c r="L515" s="232"/>
    </row>
    <row r="516">
      <c r="I516" s="232"/>
      <c r="J516" s="232"/>
      <c r="K516" s="232"/>
      <c r="L516" s="232"/>
    </row>
    <row r="517">
      <c r="I517" s="232"/>
      <c r="J517" s="232"/>
      <c r="K517" s="232"/>
      <c r="L517" s="232"/>
    </row>
    <row r="518">
      <c r="I518" s="232"/>
      <c r="J518" s="232"/>
      <c r="K518" s="232"/>
      <c r="L518" s="232"/>
    </row>
    <row r="519">
      <c r="I519" s="232"/>
      <c r="J519" s="232"/>
      <c r="K519" s="232"/>
      <c r="L519" s="232"/>
    </row>
    <row r="520">
      <c r="I520" s="232"/>
      <c r="J520" s="232"/>
      <c r="K520" s="232"/>
      <c r="L520" s="232"/>
    </row>
    <row r="521">
      <c r="I521" s="232"/>
      <c r="J521" s="232"/>
      <c r="K521" s="232"/>
      <c r="L521" s="232"/>
    </row>
    <row r="522">
      <c r="I522" s="232"/>
      <c r="J522" s="232"/>
      <c r="K522" s="232"/>
      <c r="L522" s="232"/>
    </row>
    <row r="523">
      <c r="I523" s="232"/>
      <c r="J523" s="232"/>
      <c r="K523" s="232"/>
      <c r="L523" s="232"/>
    </row>
    <row r="524">
      <c r="I524" s="232"/>
      <c r="J524" s="232"/>
      <c r="K524" s="232"/>
      <c r="L524" s="232"/>
    </row>
    <row r="525">
      <c r="I525" s="232"/>
      <c r="J525" s="232"/>
      <c r="K525" s="232"/>
      <c r="L525" s="232"/>
    </row>
    <row r="526">
      <c r="I526" s="232"/>
      <c r="J526" s="232"/>
      <c r="K526" s="232"/>
      <c r="L526" s="232"/>
    </row>
    <row r="527">
      <c r="I527" s="232"/>
      <c r="J527" s="232"/>
      <c r="K527" s="232"/>
      <c r="L527" s="232"/>
    </row>
    <row r="528">
      <c r="I528" s="232"/>
      <c r="J528" s="232"/>
      <c r="K528" s="232"/>
      <c r="L528" s="232"/>
    </row>
    <row r="529">
      <c r="I529" s="232"/>
      <c r="J529" s="232"/>
      <c r="K529" s="232"/>
      <c r="L529" s="232"/>
    </row>
    <row r="530">
      <c r="I530" s="232"/>
      <c r="J530" s="232"/>
      <c r="K530" s="232"/>
      <c r="L530" s="232"/>
    </row>
    <row r="531">
      <c r="I531" s="232"/>
      <c r="J531" s="232"/>
      <c r="K531" s="232"/>
      <c r="L531" s="232"/>
    </row>
    <row r="532">
      <c r="I532" s="232"/>
      <c r="J532" s="232"/>
      <c r="K532" s="232"/>
      <c r="L532" s="232"/>
    </row>
    <row r="533">
      <c r="I533" s="232"/>
      <c r="J533" s="232"/>
      <c r="K533" s="232"/>
      <c r="L533" s="232"/>
    </row>
    <row r="534">
      <c r="I534" s="232"/>
      <c r="J534" s="232"/>
      <c r="K534" s="232"/>
      <c r="L534" s="232"/>
    </row>
    <row r="535">
      <c r="I535" s="232"/>
      <c r="J535" s="232"/>
      <c r="K535" s="232"/>
      <c r="L535" s="232"/>
    </row>
    <row r="536">
      <c r="I536" s="232"/>
      <c r="J536" s="232"/>
      <c r="K536" s="232"/>
      <c r="L536" s="232"/>
    </row>
    <row r="537">
      <c r="I537" s="232"/>
      <c r="J537" s="232"/>
      <c r="K537" s="232"/>
      <c r="L537" s="232"/>
    </row>
    <row r="538">
      <c r="I538" s="232"/>
      <c r="J538" s="232"/>
      <c r="K538" s="232"/>
      <c r="L538" s="232"/>
    </row>
    <row r="539">
      <c r="I539" s="232"/>
      <c r="J539" s="232"/>
      <c r="K539" s="232"/>
      <c r="L539" s="232"/>
    </row>
    <row r="540">
      <c r="I540" s="232"/>
      <c r="J540" s="232"/>
      <c r="K540" s="232"/>
      <c r="L540" s="232"/>
    </row>
    <row r="541">
      <c r="I541" s="232"/>
      <c r="J541" s="232"/>
      <c r="K541" s="232"/>
      <c r="L541" s="232"/>
    </row>
    <row r="542">
      <c r="I542" s="232"/>
      <c r="J542" s="232"/>
      <c r="K542" s="232"/>
      <c r="L542" s="232"/>
    </row>
    <row r="543">
      <c r="I543" s="232"/>
      <c r="J543" s="232"/>
      <c r="K543" s="232"/>
      <c r="L543" s="232"/>
    </row>
    <row r="544">
      <c r="I544" s="232"/>
      <c r="J544" s="232"/>
      <c r="K544" s="232"/>
      <c r="L544" s="232"/>
    </row>
    <row r="545">
      <c r="I545" s="232"/>
      <c r="J545" s="232"/>
      <c r="K545" s="232"/>
      <c r="L545" s="232"/>
    </row>
    <row r="546">
      <c r="I546" s="232"/>
      <c r="J546" s="232"/>
      <c r="K546" s="232"/>
      <c r="L546" s="232"/>
    </row>
    <row r="547">
      <c r="I547" s="232"/>
      <c r="J547" s="232"/>
      <c r="K547" s="232"/>
      <c r="L547" s="232"/>
    </row>
    <row r="548">
      <c r="I548" s="232"/>
      <c r="J548" s="232"/>
      <c r="K548" s="232"/>
      <c r="L548" s="232"/>
    </row>
    <row r="549">
      <c r="I549" s="232"/>
      <c r="J549" s="232"/>
      <c r="K549" s="232"/>
      <c r="L549" s="232"/>
    </row>
    <row r="550">
      <c r="I550" s="232"/>
      <c r="J550" s="232"/>
      <c r="K550" s="232"/>
      <c r="L550" s="232"/>
    </row>
    <row r="551">
      <c r="I551" s="232"/>
      <c r="J551" s="232"/>
      <c r="K551" s="232"/>
      <c r="L551" s="232"/>
    </row>
    <row r="552">
      <c r="I552" s="232"/>
      <c r="J552" s="232"/>
      <c r="K552" s="232"/>
      <c r="L552" s="232"/>
    </row>
    <row r="553">
      <c r="I553" s="232"/>
      <c r="J553" s="232"/>
      <c r="K553" s="232"/>
      <c r="L553" s="232"/>
    </row>
    <row r="554">
      <c r="I554" s="232"/>
      <c r="J554" s="232"/>
      <c r="K554" s="232"/>
      <c r="L554" s="232"/>
    </row>
    <row r="555">
      <c r="I555" s="232"/>
      <c r="J555" s="232"/>
      <c r="K555" s="232"/>
      <c r="L555" s="232"/>
    </row>
    <row r="556">
      <c r="I556" s="232"/>
      <c r="J556" s="232"/>
      <c r="K556" s="232"/>
      <c r="L556" s="232"/>
    </row>
    <row r="557">
      <c r="I557" s="232"/>
      <c r="J557" s="232"/>
      <c r="K557" s="232"/>
      <c r="L557" s="232"/>
    </row>
    <row r="558">
      <c r="I558" s="232"/>
      <c r="J558" s="232"/>
      <c r="K558" s="232"/>
      <c r="L558" s="232"/>
    </row>
    <row r="559">
      <c r="I559" s="232"/>
      <c r="J559" s="232"/>
      <c r="K559" s="232"/>
      <c r="L559" s="232"/>
    </row>
    <row r="560">
      <c r="I560" s="232"/>
      <c r="J560" s="232"/>
      <c r="K560" s="232"/>
      <c r="L560" s="232"/>
    </row>
    <row r="561">
      <c r="I561" s="232"/>
      <c r="J561" s="232"/>
      <c r="K561" s="232"/>
      <c r="L561" s="232"/>
    </row>
    <row r="562">
      <c r="I562" s="232"/>
      <c r="J562" s="232"/>
      <c r="K562" s="232"/>
      <c r="L562" s="232"/>
    </row>
    <row r="563">
      <c r="I563" s="232"/>
      <c r="J563" s="232"/>
      <c r="K563" s="232"/>
      <c r="L563" s="232"/>
    </row>
    <row r="564">
      <c r="I564" s="232"/>
      <c r="J564" s="232"/>
      <c r="K564" s="232"/>
      <c r="L564" s="232"/>
    </row>
    <row r="565">
      <c r="I565" s="232"/>
      <c r="J565" s="232"/>
      <c r="K565" s="232"/>
      <c r="L565" s="232"/>
    </row>
    <row r="566">
      <c r="I566" s="232"/>
      <c r="J566" s="232"/>
      <c r="K566" s="232"/>
      <c r="L566" s="232"/>
    </row>
    <row r="567">
      <c r="I567" s="232"/>
      <c r="J567" s="232"/>
      <c r="K567" s="232"/>
      <c r="L567" s="232"/>
    </row>
    <row r="568">
      <c r="I568" s="232"/>
      <c r="J568" s="232"/>
      <c r="K568" s="232"/>
      <c r="L568" s="232"/>
    </row>
    <row r="569">
      <c r="I569" s="232"/>
      <c r="J569" s="232"/>
      <c r="K569" s="232"/>
      <c r="L569" s="232"/>
    </row>
    <row r="570">
      <c r="I570" s="232"/>
      <c r="J570" s="232"/>
      <c r="K570" s="232"/>
      <c r="L570" s="232"/>
    </row>
    <row r="571">
      <c r="I571" s="232"/>
      <c r="J571" s="232"/>
      <c r="K571" s="232"/>
      <c r="L571" s="232"/>
    </row>
    <row r="572">
      <c r="I572" s="232"/>
      <c r="J572" s="232"/>
      <c r="K572" s="232"/>
      <c r="L572" s="232"/>
    </row>
    <row r="573">
      <c r="I573" s="232"/>
      <c r="J573" s="232"/>
      <c r="K573" s="232"/>
      <c r="L573" s="232"/>
    </row>
    <row r="574">
      <c r="I574" s="232"/>
      <c r="J574" s="232"/>
      <c r="K574" s="232"/>
      <c r="L574" s="232"/>
    </row>
    <row r="575">
      <c r="I575" s="232"/>
      <c r="J575" s="232"/>
      <c r="K575" s="232"/>
      <c r="L575" s="232"/>
    </row>
    <row r="576">
      <c r="I576" s="232"/>
      <c r="J576" s="232"/>
      <c r="K576" s="232"/>
      <c r="L576" s="232"/>
    </row>
    <row r="577">
      <c r="I577" s="232"/>
      <c r="J577" s="232"/>
      <c r="K577" s="232"/>
      <c r="L577" s="232"/>
    </row>
    <row r="578">
      <c r="I578" s="232"/>
      <c r="J578" s="232"/>
      <c r="K578" s="232"/>
      <c r="L578" s="232"/>
    </row>
    <row r="579">
      <c r="I579" s="232"/>
      <c r="J579" s="232"/>
      <c r="K579" s="232"/>
      <c r="L579" s="232"/>
    </row>
    <row r="580">
      <c r="I580" s="232"/>
      <c r="J580" s="232"/>
      <c r="K580" s="232"/>
      <c r="L580" s="232"/>
    </row>
    <row r="581">
      <c r="I581" s="232"/>
      <c r="J581" s="232"/>
      <c r="K581" s="232"/>
      <c r="L581" s="232"/>
    </row>
    <row r="582">
      <c r="I582" s="232"/>
      <c r="J582" s="232"/>
      <c r="K582" s="232"/>
      <c r="L582" s="232"/>
    </row>
    <row r="583">
      <c r="I583" s="232"/>
      <c r="J583" s="232"/>
      <c r="K583" s="232"/>
      <c r="L583" s="232"/>
    </row>
    <row r="584">
      <c r="I584" s="232"/>
      <c r="J584" s="232"/>
      <c r="K584" s="232"/>
      <c r="L584" s="232"/>
    </row>
    <row r="585">
      <c r="I585" s="232"/>
      <c r="J585" s="232"/>
      <c r="K585" s="232"/>
      <c r="L585" s="232"/>
    </row>
    <row r="586">
      <c r="I586" s="232"/>
      <c r="J586" s="232"/>
      <c r="K586" s="232"/>
      <c r="L586" s="232"/>
    </row>
    <row r="587">
      <c r="I587" s="232"/>
      <c r="J587" s="232"/>
      <c r="K587" s="232"/>
      <c r="L587" s="232"/>
    </row>
    <row r="588">
      <c r="I588" s="232"/>
      <c r="J588" s="232"/>
      <c r="K588" s="232"/>
      <c r="L588" s="232"/>
    </row>
    <row r="589">
      <c r="I589" s="232"/>
      <c r="J589" s="232"/>
      <c r="K589" s="232"/>
      <c r="L589" s="232"/>
    </row>
    <row r="590">
      <c r="I590" s="232"/>
      <c r="J590" s="232"/>
      <c r="K590" s="232"/>
      <c r="L590" s="232"/>
    </row>
    <row r="591">
      <c r="I591" s="232"/>
      <c r="J591" s="232"/>
      <c r="K591" s="232"/>
      <c r="L591" s="232"/>
    </row>
    <row r="592">
      <c r="I592" s="232"/>
      <c r="J592" s="232"/>
      <c r="K592" s="232"/>
      <c r="L592" s="232"/>
    </row>
    <row r="593">
      <c r="I593" s="232"/>
      <c r="J593" s="232"/>
      <c r="K593" s="232"/>
      <c r="L593" s="232"/>
    </row>
    <row r="594">
      <c r="I594" s="232"/>
      <c r="J594" s="232"/>
      <c r="K594" s="232"/>
      <c r="L594" s="232"/>
    </row>
    <row r="595">
      <c r="I595" s="232"/>
      <c r="J595" s="232"/>
      <c r="K595" s="232"/>
      <c r="L595" s="232"/>
    </row>
    <row r="596">
      <c r="I596" s="232"/>
      <c r="J596" s="232"/>
      <c r="K596" s="232"/>
      <c r="L596" s="232"/>
    </row>
    <row r="597">
      <c r="I597" s="232"/>
      <c r="J597" s="232"/>
      <c r="K597" s="232"/>
      <c r="L597" s="232"/>
    </row>
    <row r="598">
      <c r="I598" s="232"/>
      <c r="J598" s="232"/>
      <c r="K598" s="232"/>
      <c r="L598" s="232"/>
    </row>
    <row r="599">
      <c r="I599" s="232"/>
      <c r="J599" s="232"/>
      <c r="K599" s="232"/>
      <c r="L599" s="232"/>
    </row>
    <row r="600">
      <c r="I600" s="232"/>
      <c r="J600" s="232"/>
      <c r="K600" s="232"/>
      <c r="L600" s="232"/>
    </row>
    <row r="601">
      <c r="I601" s="232"/>
      <c r="J601" s="232"/>
      <c r="K601" s="232"/>
      <c r="L601" s="232"/>
    </row>
    <row r="602">
      <c r="I602" s="232"/>
      <c r="J602" s="232"/>
      <c r="K602" s="232"/>
      <c r="L602" s="232"/>
    </row>
    <row r="603">
      <c r="I603" s="232"/>
      <c r="J603" s="232"/>
      <c r="K603" s="232"/>
      <c r="L603" s="232"/>
    </row>
    <row r="604">
      <c r="I604" s="232"/>
      <c r="J604" s="232"/>
      <c r="K604" s="232"/>
      <c r="L604" s="232"/>
    </row>
    <row r="605">
      <c r="I605" s="232"/>
      <c r="J605" s="232"/>
      <c r="K605" s="232"/>
      <c r="L605" s="232"/>
    </row>
    <row r="606">
      <c r="I606" s="232"/>
      <c r="J606" s="232"/>
      <c r="K606" s="232"/>
      <c r="L606" s="232"/>
    </row>
    <row r="607">
      <c r="I607" s="232"/>
      <c r="J607" s="232"/>
      <c r="K607" s="232"/>
      <c r="L607" s="232"/>
    </row>
    <row r="608">
      <c r="I608" s="232"/>
      <c r="J608" s="232"/>
      <c r="K608" s="232"/>
      <c r="L608" s="232"/>
    </row>
    <row r="609">
      <c r="I609" s="232"/>
      <c r="J609" s="232"/>
      <c r="K609" s="232"/>
      <c r="L609" s="232"/>
    </row>
    <row r="610">
      <c r="I610" s="232"/>
      <c r="J610" s="232"/>
      <c r="K610" s="232"/>
      <c r="L610" s="232"/>
    </row>
    <row r="611">
      <c r="I611" s="232"/>
      <c r="J611" s="232"/>
      <c r="K611" s="232"/>
      <c r="L611" s="232"/>
    </row>
    <row r="612">
      <c r="I612" s="232"/>
      <c r="J612" s="232"/>
      <c r="K612" s="232"/>
      <c r="L612" s="232"/>
    </row>
    <row r="613">
      <c r="I613" s="232"/>
      <c r="J613" s="232"/>
      <c r="K613" s="232"/>
      <c r="L613" s="232"/>
    </row>
    <row r="614">
      <c r="I614" s="232"/>
      <c r="J614" s="232"/>
      <c r="K614" s="232"/>
      <c r="L614" s="232"/>
    </row>
    <row r="615">
      <c r="I615" s="232"/>
      <c r="J615" s="232"/>
      <c r="K615" s="232"/>
      <c r="L615" s="232"/>
    </row>
    <row r="616">
      <c r="I616" s="232"/>
      <c r="J616" s="232"/>
      <c r="K616" s="232"/>
      <c r="L616" s="232"/>
    </row>
    <row r="617">
      <c r="I617" s="232"/>
      <c r="J617" s="232"/>
      <c r="K617" s="232"/>
      <c r="L617" s="232"/>
    </row>
    <row r="618">
      <c r="I618" s="232"/>
      <c r="J618" s="232"/>
      <c r="K618" s="232"/>
      <c r="L618" s="232"/>
    </row>
    <row r="619">
      <c r="I619" s="232"/>
      <c r="J619" s="232"/>
      <c r="K619" s="232"/>
      <c r="L619" s="232"/>
    </row>
    <row r="620">
      <c r="I620" s="232"/>
      <c r="J620" s="232"/>
      <c r="K620" s="232"/>
      <c r="L620" s="232"/>
    </row>
    <row r="621">
      <c r="I621" s="232"/>
      <c r="J621" s="232"/>
      <c r="K621" s="232"/>
      <c r="L621" s="232"/>
    </row>
    <row r="622">
      <c r="I622" s="232"/>
      <c r="J622" s="232"/>
      <c r="K622" s="232"/>
      <c r="L622" s="232"/>
    </row>
    <row r="623">
      <c r="I623" s="232"/>
      <c r="J623" s="232"/>
      <c r="K623" s="232"/>
      <c r="L623" s="232"/>
    </row>
    <row r="624">
      <c r="I624" s="232"/>
      <c r="J624" s="232"/>
      <c r="K624" s="232"/>
      <c r="L624" s="232"/>
    </row>
    <row r="625">
      <c r="I625" s="232"/>
      <c r="J625" s="232"/>
      <c r="K625" s="232"/>
      <c r="L625" s="232"/>
    </row>
    <row r="626">
      <c r="I626" s="232"/>
      <c r="J626" s="232"/>
      <c r="K626" s="232"/>
      <c r="L626" s="232"/>
    </row>
    <row r="627">
      <c r="I627" s="232"/>
      <c r="J627" s="232"/>
      <c r="K627" s="232"/>
      <c r="L627" s="232"/>
    </row>
    <row r="628">
      <c r="I628" s="232"/>
      <c r="J628" s="232"/>
      <c r="K628" s="232"/>
      <c r="L628" s="232"/>
    </row>
    <row r="629">
      <c r="I629" s="232"/>
      <c r="J629" s="232"/>
      <c r="K629" s="232"/>
      <c r="L629" s="232"/>
    </row>
    <row r="630">
      <c r="I630" s="232"/>
      <c r="J630" s="232"/>
      <c r="K630" s="232"/>
      <c r="L630" s="232"/>
    </row>
    <row r="631">
      <c r="I631" s="232"/>
      <c r="J631" s="232"/>
      <c r="K631" s="232"/>
      <c r="L631" s="232"/>
    </row>
    <row r="632">
      <c r="I632" s="232"/>
      <c r="J632" s="232"/>
      <c r="K632" s="232"/>
      <c r="L632" s="232"/>
    </row>
    <row r="633">
      <c r="I633" s="232"/>
      <c r="J633" s="232"/>
      <c r="K633" s="232"/>
      <c r="L633" s="232"/>
    </row>
    <row r="634">
      <c r="I634" s="232"/>
      <c r="J634" s="232"/>
      <c r="K634" s="232"/>
      <c r="L634" s="232"/>
    </row>
    <row r="635">
      <c r="I635" s="232"/>
      <c r="J635" s="232"/>
      <c r="K635" s="232"/>
      <c r="L635" s="232"/>
    </row>
    <row r="636">
      <c r="I636" s="232"/>
      <c r="J636" s="232"/>
      <c r="K636" s="232"/>
      <c r="L636" s="232"/>
    </row>
    <row r="637">
      <c r="I637" s="232"/>
      <c r="J637" s="232"/>
      <c r="K637" s="232"/>
      <c r="L637" s="232"/>
    </row>
    <row r="638">
      <c r="I638" s="232"/>
      <c r="J638" s="232"/>
      <c r="K638" s="232"/>
      <c r="L638" s="232"/>
    </row>
    <row r="639">
      <c r="I639" s="232"/>
      <c r="J639" s="232"/>
      <c r="K639" s="232"/>
      <c r="L639" s="232"/>
    </row>
    <row r="640">
      <c r="I640" s="232"/>
      <c r="J640" s="232"/>
      <c r="K640" s="232"/>
      <c r="L640" s="232"/>
    </row>
    <row r="641">
      <c r="I641" s="232"/>
      <c r="J641" s="232"/>
      <c r="K641" s="232"/>
      <c r="L641" s="232"/>
    </row>
    <row r="642">
      <c r="I642" s="232"/>
      <c r="J642" s="232"/>
      <c r="K642" s="232"/>
      <c r="L642" s="232"/>
    </row>
    <row r="643">
      <c r="I643" s="232"/>
      <c r="J643" s="232"/>
      <c r="K643" s="232"/>
      <c r="L643" s="232"/>
    </row>
    <row r="644">
      <c r="I644" s="232"/>
      <c r="J644" s="232"/>
      <c r="K644" s="232"/>
      <c r="L644" s="232"/>
    </row>
    <row r="645">
      <c r="I645" s="232"/>
      <c r="J645" s="232"/>
      <c r="K645" s="232"/>
      <c r="L645" s="232"/>
    </row>
    <row r="646">
      <c r="I646" s="232"/>
      <c r="J646" s="232"/>
      <c r="K646" s="232"/>
      <c r="L646" s="232"/>
    </row>
    <row r="647">
      <c r="I647" s="232"/>
      <c r="J647" s="232"/>
      <c r="K647" s="232"/>
      <c r="L647" s="232"/>
    </row>
    <row r="648">
      <c r="I648" s="232"/>
      <c r="J648" s="232"/>
      <c r="K648" s="232"/>
      <c r="L648" s="232"/>
    </row>
    <row r="649">
      <c r="I649" s="232"/>
      <c r="J649" s="232"/>
      <c r="K649" s="232"/>
      <c r="L649" s="232"/>
    </row>
    <row r="650">
      <c r="I650" s="232"/>
      <c r="J650" s="232"/>
      <c r="K650" s="232"/>
      <c r="L650" s="232"/>
    </row>
    <row r="651">
      <c r="I651" s="232"/>
      <c r="J651" s="232"/>
      <c r="K651" s="232"/>
      <c r="L651" s="232"/>
    </row>
    <row r="652">
      <c r="I652" s="232"/>
      <c r="J652" s="232"/>
      <c r="K652" s="232"/>
      <c r="L652" s="232"/>
    </row>
    <row r="653">
      <c r="I653" s="232"/>
      <c r="J653" s="232"/>
      <c r="K653" s="232"/>
      <c r="L653" s="232"/>
    </row>
    <row r="654">
      <c r="I654" s="232"/>
      <c r="J654" s="232"/>
      <c r="K654" s="232"/>
      <c r="L654" s="232"/>
    </row>
    <row r="655">
      <c r="I655" s="232"/>
      <c r="J655" s="232"/>
      <c r="K655" s="232"/>
      <c r="L655" s="232"/>
    </row>
    <row r="656">
      <c r="I656" s="232"/>
      <c r="J656" s="232"/>
      <c r="K656" s="232"/>
      <c r="L656" s="232"/>
    </row>
    <row r="657">
      <c r="I657" s="232"/>
      <c r="J657" s="232"/>
      <c r="K657" s="232"/>
      <c r="L657" s="232"/>
    </row>
    <row r="658">
      <c r="I658" s="232"/>
      <c r="J658" s="232"/>
      <c r="K658" s="232"/>
      <c r="L658" s="232"/>
    </row>
    <row r="659">
      <c r="I659" s="232"/>
      <c r="J659" s="232"/>
      <c r="K659" s="232"/>
      <c r="L659" s="232"/>
    </row>
    <row r="660">
      <c r="I660" s="232"/>
      <c r="J660" s="232"/>
      <c r="K660" s="232"/>
      <c r="L660" s="232"/>
    </row>
    <row r="661">
      <c r="I661" s="232"/>
      <c r="J661" s="232"/>
      <c r="K661" s="232"/>
      <c r="L661" s="232"/>
    </row>
    <row r="662">
      <c r="I662" s="232"/>
      <c r="J662" s="232"/>
      <c r="K662" s="232"/>
      <c r="L662" s="232"/>
    </row>
    <row r="663">
      <c r="I663" s="232"/>
      <c r="J663" s="232"/>
      <c r="K663" s="232"/>
      <c r="L663" s="232"/>
    </row>
    <row r="664">
      <c r="I664" s="232"/>
      <c r="J664" s="232"/>
      <c r="K664" s="232"/>
      <c r="L664" s="232"/>
    </row>
    <row r="665">
      <c r="I665" s="232"/>
      <c r="J665" s="232"/>
      <c r="K665" s="232"/>
      <c r="L665" s="232"/>
    </row>
    <row r="666">
      <c r="I666" s="232"/>
      <c r="J666" s="232"/>
      <c r="K666" s="232"/>
      <c r="L666" s="232"/>
    </row>
    <row r="667">
      <c r="I667" s="232"/>
      <c r="J667" s="232"/>
      <c r="K667" s="232"/>
      <c r="L667" s="232"/>
    </row>
    <row r="668">
      <c r="I668" s="232"/>
      <c r="J668" s="232"/>
      <c r="K668" s="232"/>
      <c r="L668" s="232"/>
    </row>
    <row r="669">
      <c r="I669" s="232"/>
      <c r="J669" s="232"/>
      <c r="K669" s="232"/>
      <c r="L669" s="232"/>
    </row>
    <row r="670">
      <c r="I670" s="232"/>
      <c r="J670" s="232"/>
      <c r="K670" s="232"/>
      <c r="L670" s="232"/>
    </row>
    <row r="671">
      <c r="I671" s="232"/>
      <c r="J671" s="232"/>
      <c r="K671" s="232"/>
      <c r="L671" s="232"/>
    </row>
    <row r="672">
      <c r="I672" s="232"/>
      <c r="J672" s="232"/>
      <c r="K672" s="232"/>
      <c r="L672" s="232"/>
    </row>
    <row r="673">
      <c r="I673" s="232"/>
      <c r="J673" s="232"/>
      <c r="K673" s="232"/>
      <c r="L673" s="232"/>
    </row>
    <row r="674">
      <c r="I674" s="232"/>
      <c r="J674" s="232"/>
      <c r="K674" s="232"/>
      <c r="L674" s="232"/>
    </row>
    <row r="675">
      <c r="I675" s="232"/>
      <c r="J675" s="232"/>
      <c r="K675" s="232"/>
      <c r="L675" s="232"/>
    </row>
    <row r="676">
      <c r="I676" s="232"/>
      <c r="J676" s="232"/>
      <c r="K676" s="232"/>
      <c r="L676" s="232"/>
    </row>
    <row r="677">
      <c r="I677" s="232"/>
      <c r="J677" s="232"/>
      <c r="K677" s="232"/>
      <c r="L677" s="232"/>
    </row>
    <row r="678">
      <c r="I678" s="232"/>
      <c r="J678" s="232"/>
      <c r="K678" s="232"/>
      <c r="L678" s="232"/>
    </row>
    <row r="679">
      <c r="I679" s="232"/>
      <c r="J679" s="232"/>
      <c r="K679" s="232"/>
      <c r="L679" s="232"/>
    </row>
    <row r="680">
      <c r="I680" s="232"/>
      <c r="J680" s="232"/>
      <c r="K680" s="232"/>
      <c r="L680" s="232"/>
    </row>
    <row r="681">
      <c r="I681" s="232"/>
      <c r="J681" s="232"/>
      <c r="K681" s="232"/>
      <c r="L681" s="232"/>
    </row>
    <row r="682">
      <c r="I682" s="232"/>
      <c r="J682" s="232"/>
      <c r="K682" s="232"/>
      <c r="L682" s="232"/>
    </row>
    <row r="683">
      <c r="I683" s="232"/>
      <c r="J683" s="232"/>
      <c r="K683" s="232"/>
      <c r="L683" s="232"/>
    </row>
    <row r="684">
      <c r="I684" s="232"/>
      <c r="J684" s="232"/>
      <c r="K684" s="232"/>
      <c r="L684" s="232"/>
    </row>
    <row r="685">
      <c r="I685" s="232"/>
      <c r="J685" s="232"/>
      <c r="K685" s="232"/>
      <c r="L685" s="232"/>
    </row>
    <row r="686">
      <c r="I686" s="232"/>
      <c r="J686" s="232"/>
      <c r="K686" s="232"/>
      <c r="L686" s="232"/>
    </row>
    <row r="687">
      <c r="I687" s="232"/>
      <c r="J687" s="232"/>
      <c r="K687" s="232"/>
      <c r="L687" s="232"/>
    </row>
    <row r="688">
      <c r="I688" s="232"/>
      <c r="J688" s="232"/>
      <c r="K688" s="232"/>
      <c r="L688" s="232"/>
    </row>
    <row r="689">
      <c r="I689" s="232"/>
      <c r="J689" s="232"/>
      <c r="K689" s="232"/>
      <c r="L689" s="232"/>
    </row>
    <row r="690">
      <c r="I690" s="232"/>
      <c r="J690" s="232"/>
      <c r="K690" s="232"/>
      <c r="L690" s="232"/>
    </row>
    <row r="691">
      <c r="I691" s="232"/>
      <c r="J691" s="232"/>
      <c r="K691" s="232"/>
      <c r="L691" s="232"/>
    </row>
    <row r="692">
      <c r="I692" s="232"/>
      <c r="J692" s="232"/>
      <c r="K692" s="232"/>
      <c r="L692" s="232"/>
    </row>
    <row r="693">
      <c r="I693" s="232"/>
      <c r="J693" s="232"/>
      <c r="K693" s="232"/>
      <c r="L693" s="232"/>
    </row>
    <row r="694">
      <c r="I694" s="232"/>
      <c r="J694" s="232"/>
      <c r="K694" s="232"/>
      <c r="L694" s="232"/>
    </row>
    <row r="695">
      <c r="I695" s="232"/>
      <c r="J695" s="232"/>
      <c r="K695" s="232"/>
      <c r="L695" s="232"/>
    </row>
    <row r="696">
      <c r="I696" s="232"/>
      <c r="J696" s="232"/>
      <c r="K696" s="232"/>
      <c r="L696" s="232"/>
    </row>
    <row r="697">
      <c r="I697" s="232"/>
      <c r="J697" s="232"/>
      <c r="K697" s="232"/>
      <c r="L697" s="232"/>
    </row>
    <row r="698">
      <c r="I698" s="232"/>
      <c r="J698" s="232"/>
      <c r="K698" s="232"/>
      <c r="L698" s="232"/>
    </row>
    <row r="699">
      <c r="I699" s="232"/>
      <c r="J699" s="232"/>
      <c r="K699" s="232"/>
      <c r="L699" s="232"/>
    </row>
    <row r="700">
      <c r="I700" s="232"/>
      <c r="J700" s="232"/>
      <c r="K700" s="232"/>
      <c r="L700" s="232"/>
    </row>
    <row r="701">
      <c r="I701" s="232"/>
      <c r="J701" s="232"/>
      <c r="K701" s="232"/>
      <c r="L701" s="232"/>
    </row>
    <row r="702">
      <c r="I702" s="232"/>
      <c r="J702" s="232"/>
      <c r="K702" s="232"/>
      <c r="L702" s="232"/>
    </row>
    <row r="703">
      <c r="I703" s="232"/>
      <c r="J703" s="232"/>
      <c r="K703" s="232"/>
      <c r="L703" s="232"/>
    </row>
    <row r="704">
      <c r="I704" s="232"/>
      <c r="J704" s="232"/>
      <c r="K704" s="232"/>
      <c r="L704" s="232"/>
    </row>
    <row r="705">
      <c r="I705" s="232"/>
      <c r="J705" s="232"/>
      <c r="K705" s="232"/>
      <c r="L705" s="232"/>
    </row>
    <row r="706">
      <c r="I706" s="232"/>
      <c r="J706" s="232"/>
      <c r="K706" s="232"/>
      <c r="L706" s="232"/>
    </row>
    <row r="707">
      <c r="I707" s="232"/>
      <c r="J707" s="232"/>
      <c r="K707" s="232"/>
      <c r="L707" s="232"/>
    </row>
    <row r="708">
      <c r="I708" s="232"/>
      <c r="J708" s="232"/>
      <c r="K708" s="232"/>
      <c r="L708" s="232"/>
    </row>
    <row r="709">
      <c r="I709" s="232"/>
      <c r="J709" s="232"/>
      <c r="K709" s="232"/>
      <c r="L709" s="232"/>
    </row>
    <row r="710">
      <c r="I710" s="232"/>
      <c r="J710" s="232"/>
      <c r="K710" s="232"/>
      <c r="L710" s="232"/>
    </row>
    <row r="711">
      <c r="I711" s="232"/>
      <c r="J711" s="232"/>
      <c r="K711" s="232"/>
      <c r="L711" s="232"/>
    </row>
    <row r="712">
      <c r="I712" s="232"/>
      <c r="J712" s="232"/>
      <c r="K712" s="232"/>
      <c r="L712" s="232"/>
    </row>
    <row r="713">
      <c r="I713" s="232"/>
      <c r="J713" s="232"/>
      <c r="K713" s="232"/>
      <c r="L713" s="232"/>
    </row>
    <row r="714">
      <c r="I714" s="232"/>
      <c r="J714" s="232"/>
      <c r="K714" s="232"/>
      <c r="L714" s="232"/>
    </row>
    <row r="715">
      <c r="I715" s="232"/>
      <c r="J715" s="232"/>
      <c r="K715" s="232"/>
      <c r="L715" s="232"/>
    </row>
    <row r="716">
      <c r="I716" s="232"/>
      <c r="J716" s="232"/>
      <c r="K716" s="232"/>
      <c r="L716" s="232"/>
    </row>
    <row r="717">
      <c r="I717" s="232"/>
      <c r="J717" s="232"/>
      <c r="K717" s="232"/>
      <c r="L717" s="232"/>
    </row>
    <row r="718">
      <c r="I718" s="232"/>
      <c r="J718" s="232"/>
      <c r="K718" s="232"/>
      <c r="L718" s="232"/>
    </row>
    <row r="719">
      <c r="I719" s="232"/>
      <c r="J719" s="232"/>
      <c r="K719" s="232"/>
      <c r="L719" s="232"/>
    </row>
    <row r="720">
      <c r="I720" s="232"/>
      <c r="J720" s="232"/>
      <c r="K720" s="232"/>
      <c r="L720" s="232"/>
    </row>
    <row r="721">
      <c r="I721" s="232"/>
      <c r="J721" s="232"/>
      <c r="K721" s="232"/>
      <c r="L721" s="232"/>
    </row>
    <row r="722">
      <c r="I722" s="232"/>
      <c r="J722" s="232"/>
      <c r="K722" s="232"/>
      <c r="L722" s="232"/>
    </row>
    <row r="723">
      <c r="I723" s="232"/>
      <c r="J723" s="232"/>
      <c r="K723" s="232"/>
      <c r="L723" s="232"/>
    </row>
    <row r="724">
      <c r="I724" s="232"/>
      <c r="J724" s="232"/>
      <c r="K724" s="232"/>
      <c r="L724" s="232"/>
    </row>
    <row r="725">
      <c r="I725" s="232"/>
      <c r="J725" s="232"/>
      <c r="K725" s="232"/>
      <c r="L725" s="232"/>
    </row>
    <row r="726">
      <c r="I726" s="232"/>
      <c r="J726" s="232"/>
      <c r="K726" s="232"/>
      <c r="L726" s="232"/>
    </row>
    <row r="727">
      <c r="I727" s="232"/>
      <c r="J727" s="232"/>
      <c r="K727" s="232"/>
      <c r="L727" s="232"/>
    </row>
    <row r="728">
      <c r="I728" s="232"/>
      <c r="J728" s="232"/>
      <c r="K728" s="232"/>
      <c r="L728" s="232"/>
    </row>
    <row r="729">
      <c r="I729" s="232"/>
      <c r="J729" s="232"/>
      <c r="K729" s="232"/>
      <c r="L729" s="232"/>
    </row>
    <row r="730">
      <c r="I730" s="232"/>
      <c r="J730" s="232"/>
      <c r="K730" s="232"/>
      <c r="L730" s="232"/>
    </row>
    <row r="731">
      <c r="I731" s="232"/>
      <c r="J731" s="232"/>
      <c r="K731" s="232"/>
      <c r="L731" s="232"/>
    </row>
    <row r="732">
      <c r="I732" s="232"/>
      <c r="J732" s="232"/>
      <c r="K732" s="232"/>
      <c r="L732" s="232"/>
    </row>
    <row r="733">
      <c r="I733" s="232"/>
      <c r="J733" s="232"/>
      <c r="K733" s="232"/>
      <c r="L733" s="232"/>
    </row>
    <row r="734">
      <c r="I734" s="232"/>
      <c r="J734" s="232"/>
      <c r="K734" s="232"/>
      <c r="L734" s="232"/>
    </row>
    <row r="735">
      <c r="I735" s="232"/>
      <c r="J735" s="232"/>
      <c r="K735" s="232"/>
      <c r="L735" s="232"/>
    </row>
    <row r="736">
      <c r="I736" s="232"/>
      <c r="J736" s="232"/>
      <c r="K736" s="232"/>
      <c r="L736" s="232"/>
    </row>
    <row r="737">
      <c r="I737" s="232"/>
      <c r="J737" s="232"/>
      <c r="K737" s="232"/>
      <c r="L737" s="232"/>
    </row>
    <row r="738">
      <c r="I738" s="232"/>
      <c r="J738" s="232"/>
      <c r="K738" s="232"/>
      <c r="L738" s="232"/>
    </row>
    <row r="739">
      <c r="I739" s="232"/>
      <c r="J739" s="232"/>
      <c r="K739" s="232"/>
      <c r="L739" s="232"/>
    </row>
    <row r="740">
      <c r="I740" s="232"/>
      <c r="J740" s="232"/>
      <c r="K740" s="232"/>
      <c r="L740" s="232"/>
    </row>
    <row r="741">
      <c r="I741" s="232"/>
      <c r="J741" s="232"/>
      <c r="K741" s="232"/>
      <c r="L741" s="232"/>
    </row>
    <row r="742">
      <c r="I742" s="232"/>
      <c r="J742" s="232"/>
      <c r="K742" s="232"/>
      <c r="L742" s="232"/>
    </row>
    <row r="743">
      <c r="I743" s="232"/>
      <c r="J743" s="232"/>
      <c r="K743" s="232"/>
      <c r="L743" s="232"/>
    </row>
    <row r="744">
      <c r="I744" s="232"/>
      <c r="J744" s="232"/>
      <c r="K744" s="232"/>
      <c r="L744" s="232"/>
    </row>
    <row r="745">
      <c r="I745" s="232"/>
      <c r="J745" s="232"/>
      <c r="K745" s="232"/>
      <c r="L745" s="232"/>
    </row>
    <row r="746">
      <c r="I746" s="232"/>
      <c r="J746" s="232"/>
      <c r="K746" s="232"/>
      <c r="L746" s="232"/>
    </row>
    <row r="747">
      <c r="I747" s="232"/>
      <c r="J747" s="232"/>
      <c r="K747" s="232"/>
      <c r="L747" s="232"/>
    </row>
    <row r="748">
      <c r="I748" s="232"/>
      <c r="J748" s="232"/>
      <c r="K748" s="232"/>
      <c r="L748" s="232"/>
    </row>
    <row r="749">
      <c r="I749" s="232"/>
      <c r="J749" s="232"/>
      <c r="K749" s="232"/>
      <c r="L749" s="232"/>
    </row>
    <row r="750">
      <c r="I750" s="232"/>
      <c r="J750" s="232"/>
      <c r="K750" s="232"/>
      <c r="L750" s="232"/>
    </row>
    <row r="751">
      <c r="I751" s="232"/>
      <c r="J751" s="232"/>
      <c r="K751" s="232"/>
      <c r="L751" s="232"/>
    </row>
    <row r="752">
      <c r="I752" s="232"/>
      <c r="J752" s="232"/>
      <c r="K752" s="232"/>
      <c r="L752" s="232"/>
    </row>
    <row r="753">
      <c r="I753" s="232"/>
      <c r="J753" s="232"/>
      <c r="K753" s="232"/>
      <c r="L753" s="232"/>
    </row>
    <row r="754">
      <c r="I754" s="232"/>
      <c r="J754" s="232"/>
      <c r="K754" s="232"/>
      <c r="L754" s="232"/>
    </row>
    <row r="755">
      <c r="I755" s="232"/>
      <c r="J755" s="232"/>
      <c r="K755" s="232"/>
      <c r="L755" s="232"/>
    </row>
    <row r="756">
      <c r="I756" s="232"/>
      <c r="J756" s="232"/>
      <c r="K756" s="232"/>
      <c r="L756" s="232"/>
    </row>
    <row r="757">
      <c r="I757" s="232"/>
      <c r="J757" s="232"/>
      <c r="K757" s="232"/>
      <c r="L757" s="232"/>
    </row>
    <row r="758">
      <c r="I758" s="232"/>
      <c r="J758" s="232"/>
      <c r="K758" s="232"/>
      <c r="L758" s="232"/>
    </row>
    <row r="759">
      <c r="I759" s="232"/>
      <c r="J759" s="232"/>
      <c r="K759" s="232"/>
      <c r="L759" s="232"/>
    </row>
    <row r="760">
      <c r="I760" s="232"/>
      <c r="J760" s="232"/>
      <c r="K760" s="232"/>
      <c r="L760" s="232"/>
    </row>
    <row r="761">
      <c r="I761" s="232"/>
      <c r="J761" s="232"/>
      <c r="K761" s="232"/>
      <c r="L761" s="232"/>
    </row>
    <row r="762">
      <c r="I762" s="232"/>
      <c r="J762" s="232"/>
      <c r="K762" s="232"/>
      <c r="L762" s="232"/>
    </row>
    <row r="763">
      <c r="I763" s="232"/>
      <c r="J763" s="232"/>
      <c r="K763" s="232"/>
      <c r="L763" s="232"/>
    </row>
    <row r="764">
      <c r="I764" s="232"/>
      <c r="J764" s="232"/>
      <c r="K764" s="232"/>
      <c r="L764" s="232"/>
    </row>
    <row r="765">
      <c r="I765" s="232"/>
      <c r="J765" s="232"/>
      <c r="K765" s="232"/>
      <c r="L765" s="232"/>
    </row>
    <row r="766">
      <c r="I766" s="232"/>
      <c r="J766" s="232"/>
      <c r="K766" s="232"/>
      <c r="L766" s="232"/>
    </row>
    <row r="767">
      <c r="I767" s="232"/>
      <c r="J767" s="232"/>
      <c r="K767" s="232"/>
      <c r="L767" s="232"/>
    </row>
    <row r="768">
      <c r="I768" s="232"/>
      <c r="J768" s="232"/>
      <c r="K768" s="232"/>
      <c r="L768" s="232"/>
    </row>
    <row r="769">
      <c r="I769" s="232"/>
      <c r="J769" s="232"/>
      <c r="K769" s="232"/>
      <c r="L769" s="232"/>
    </row>
    <row r="770">
      <c r="I770" s="232"/>
      <c r="J770" s="232"/>
      <c r="K770" s="232"/>
      <c r="L770" s="232"/>
    </row>
    <row r="771">
      <c r="I771" s="232"/>
      <c r="J771" s="232"/>
      <c r="K771" s="232"/>
      <c r="L771" s="232"/>
    </row>
    <row r="772">
      <c r="I772" s="232"/>
      <c r="J772" s="232"/>
      <c r="K772" s="232"/>
      <c r="L772" s="232"/>
    </row>
    <row r="773">
      <c r="I773" s="232"/>
      <c r="J773" s="232"/>
      <c r="K773" s="232"/>
      <c r="L773" s="232"/>
    </row>
    <row r="774">
      <c r="I774" s="232"/>
      <c r="J774" s="232"/>
      <c r="K774" s="232"/>
      <c r="L774" s="232"/>
    </row>
    <row r="775">
      <c r="I775" s="232"/>
      <c r="J775" s="232"/>
      <c r="K775" s="232"/>
      <c r="L775" s="232"/>
    </row>
    <row r="776">
      <c r="I776" s="232"/>
      <c r="J776" s="232"/>
      <c r="K776" s="232"/>
      <c r="L776" s="232"/>
    </row>
    <row r="777">
      <c r="I777" s="232"/>
      <c r="J777" s="232"/>
      <c r="K777" s="232"/>
      <c r="L777" s="232"/>
    </row>
    <row r="778">
      <c r="I778" s="232"/>
      <c r="J778" s="232"/>
      <c r="K778" s="232"/>
      <c r="L778" s="232"/>
    </row>
    <row r="779">
      <c r="I779" s="232"/>
      <c r="J779" s="232"/>
      <c r="K779" s="232"/>
      <c r="L779" s="232"/>
    </row>
    <row r="780">
      <c r="I780" s="232"/>
      <c r="J780" s="232"/>
      <c r="K780" s="232"/>
      <c r="L780" s="232"/>
    </row>
    <row r="781">
      <c r="I781" s="232"/>
      <c r="J781" s="232"/>
      <c r="K781" s="232"/>
      <c r="L781" s="232"/>
    </row>
    <row r="782">
      <c r="I782" s="232"/>
      <c r="J782" s="232"/>
      <c r="K782" s="232"/>
      <c r="L782" s="232"/>
    </row>
    <row r="783">
      <c r="I783" s="232"/>
      <c r="J783" s="232"/>
      <c r="K783" s="232"/>
      <c r="L783" s="232"/>
    </row>
    <row r="784">
      <c r="I784" s="232"/>
      <c r="J784" s="232"/>
      <c r="K784" s="232"/>
      <c r="L784" s="232"/>
    </row>
    <row r="785">
      <c r="I785" s="232"/>
      <c r="J785" s="232"/>
      <c r="K785" s="232"/>
      <c r="L785" s="232"/>
    </row>
    <row r="786">
      <c r="I786" s="232"/>
      <c r="J786" s="232"/>
      <c r="K786" s="232"/>
      <c r="L786" s="232"/>
    </row>
    <row r="787">
      <c r="I787" s="232"/>
      <c r="J787" s="232"/>
      <c r="K787" s="232"/>
      <c r="L787" s="232"/>
    </row>
    <row r="788">
      <c r="I788" s="232"/>
      <c r="J788" s="232"/>
      <c r="K788" s="232"/>
      <c r="L788" s="232"/>
    </row>
    <row r="789">
      <c r="I789" s="232"/>
      <c r="J789" s="232"/>
      <c r="K789" s="232"/>
      <c r="L789" s="232"/>
    </row>
    <row r="790">
      <c r="I790" s="232"/>
      <c r="J790" s="232"/>
      <c r="K790" s="232"/>
      <c r="L790" s="232"/>
    </row>
    <row r="791">
      <c r="I791" s="232"/>
      <c r="J791" s="232"/>
      <c r="K791" s="232"/>
      <c r="L791" s="232"/>
    </row>
    <row r="792">
      <c r="I792" s="232"/>
      <c r="J792" s="232"/>
      <c r="K792" s="232"/>
      <c r="L792" s="232"/>
    </row>
    <row r="793">
      <c r="I793" s="232"/>
      <c r="J793" s="232"/>
      <c r="K793" s="232"/>
      <c r="L793" s="232"/>
    </row>
    <row r="794">
      <c r="I794" s="232"/>
      <c r="J794" s="232"/>
      <c r="K794" s="232"/>
      <c r="L794" s="232"/>
    </row>
    <row r="795">
      <c r="I795" s="232"/>
      <c r="J795" s="232"/>
      <c r="K795" s="232"/>
      <c r="L795" s="232"/>
    </row>
    <row r="796">
      <c r="I796" s="232"/>
      <c r="J796" s="232"/>
      <c r="K796" s="232"/>
      <c r="L796" s="232"/>
    </row>
    <row r="797">
      <c r="I797" s="232"/>
      <c r="J797" s="232"/>
      <c r="K797" s="232"/>
      <c r="L797" s="232"/>
    </row>
    <row r="798">
      <c r="I798" s="232"/>
      <c r="J798" s="232"/>
      <c r="K798" s="232"/>
      <c r="L798" s="232"/>
    </row>
    <row r="799">
      <c r="I799" s="232"/>
      <c r="J799" s="232"/>
      <c r="K799" s="232"/>
      <c r="L799" s="232"/>
    </row>
    <row r="800">
      <c r="I800" s="232"/>
      <c r="J800" s="232"/>
      <c r="K800" s="232"/>
      <c r="L800" s="232"/>
    </row>
    <row r="801">
      <c r="I801" s="232"/>
      <c r="J801" s="232"/>
      <c r="K801" s="232"/>
      <c r="L801" s="232"/>
    </row>
    <row r="802">
      <c r="I802" s="232"/>
      <c r="J802" s="232"/>
      <c r="K802" s="232"/>
      <c r="L802" s="232"/>
    </row>
    <row r="803">
      <c r="I803" s="232"/>
      <c r="J803" s="232"/>
      <c r="K803" s="232"/>
      <c r="L803" s="232"/>
    </row>
    <row r="804">
      <c r="I804" s="232"/>
      <c r="J804" s="232"/>
      <c r="K804" s="232"/>
      <c r="L804" s="232"/>
    </row>
    <row r="805">
      <c r="I805" s="232"/>
      <c r="J805" s="232"/>
      <c r="K805" s="232"/>
      <c r="L805" s="232"/>
    </row>
    <row r="806">
      <c r="I806" s="232"/>
      <c r="J806" s="232"/>
      <c r="K806" s="232"/>
      <c r="L806" s="232"/>
    </row>
    <row r="807">
      <c r="I807" s="232"/>
      <c r="J807" s="232"/>
      <c r="K807" s="232"/>
      <c r="L807" s="232"/>
    </row>
    <row r="808">
      <c r="I808" s="232"/>
      <c r="J808" s="232"/>
      <c r="K808" s="232"/>
      <c r="L808" s="232"/>
    </row>
    <row r="809">
      <c r="I809" s="232"/>
      <c r="J809" s="232"/>
      <c r="K809" s="232"/>
      <c r="L809" s="232"/>
    </row>
    <row r="810">
      <c r="I810" s="232"/>
      <c r="J810" s="232"/>
      <c r="K810" s="232"/>
      <c r="L810" s="232"/>
    </row>
    <row r="811">
      <c r="I811" s="232"/>
      <c r="J811" s="232"/>
      <c r="K811" s="232"/>
      <c r="L811" s="232"/>
    </row>
    <row r="812">
      <c r="I812" s="232"/>
      <c r="J812" s="232"/>
      <c r="K812" s="232"/>
      <c r="L812" s="232"/>
    </row>
    <row r="813">
      <c r="I813" s="232"/>
      <c r="J813" s="232"/>
      <c r="K813" s="232"/>
      <c r="L813" s="232"/>
    </row>
    <row r="814">
      <c r="I814" s="232"/>
      <c r="J814" s="232"/>
      <c r="K814" s="232"/>
      <c r="L814" s="232"/>
    </row>
    <row r="815">
      <c r="I815" s="232"/>
      <c r="J815" s="232"/>
      <c r="K815" s="232"/>
      <c r="L815" s="232"/>
    </row>
    <row r="816">
      <c r="I816" s="232"/>
      <c r="J816" s="232"/>
      <c r="K816" s="232"/>
      <c r="L816" s="232"/>
    </row>
    <row r="817">
      <c r="I817" s="232"/>
      <c r="J817" s="232"/>
      <c r="K817" s="232"/>
      <c r="L817" s="232"/>
    </row>
    <row r="818">
      <c r="I818" s="232"/>
      <c r="J818" s="232"/>
      <c r="K818" s="232"/>
      <c r="L818" s="232"/>
    </row>
    <row r="819">
      <c r="I819" s="232"/>
      <c r="J819" s="232"/>
      <c r="K819" s="232"/>
      <c r="L819" s="232"/>
    </row>
    <row r="820">
      <c r="I820" s="232"/>
      <c r="J820" s="232"/>
      <c r="K820" s="232"/>
      <c r="L820" s="232"/>
    </row>
    <row r="821">
      <c r="I821" s="232"/>
      <c r="J821" s="232"/>
      <c r="K821" s="232"/>
      <c r="L821" s="232"/>
    </row>
    <row r="822">
      <c r="I822" s="232"/>
      <c r="J822" s="232"/>
      <c r="K822" s="232"/>
      <c r="L822" s="232"/>
    </row>
    <row r="823">
      <c r="I823" s="232"/>
      <c r="J823" s="232"/>
      <c r="K823" s="232"/>
      <c r="L823" s="232"/>
    </row>
    <row r="824">
      <c r="I824" s="232"/>
      <c r="J824" s="232"/>
      <c r="K824" s="232"/>
      <c r="L824" s="232"/>
    </row>
    <row r="825">
      <c r="I825" s="232"/>
      <c r="J825" s="232"/>
      <c r="K825" s="232"/>
      <c r="L825" s="232"/>
    </row>
    <row r="826">
      <c r="I826" s="232"/>
      <c r="J826" s="232"/>
      <c r="K826" s="232"/>
      <c r="L826" s="232"/>
    </row>
    <row r="827">
      <c r="I827" s="232"/>
      <c r="J827" s="232"/>
      <c r="K827" s="232"/>
      <c r="L827" s="232"/>
    </row>
    <row r="828">
      <c r="I828" s="232"/>
      <c r="J828" s="232"/>
      <c r="K828" s="232"/>
      <c r="L828" s="232"/>
    </row>
    <row r="829">
      <c r="I829" s="232"/>
      <c r="J829" s="232"/>
      <c r="K829" s="232"/>
      <c r="L829" s="232"/>
    </row>
    <row r="830">
      <c r="I830" s="232"/>
      <c r="J830" s="232"/>
      <c r="K830" s="232"/>
      <c r="L830" s="232"/>
    </row>
    <row r="831">
      <c r="I831" s="232"/>
      <c r="J831" s="232"/>
      <c r="K831" s="232"/>
      <c r="L831" s="232"/>
    </row>
    <row r="832">
      <c r="I832" s="232"/>
      <c r="J832" s="232"/>
      <c r="K832" s="232"/>
      <c r="L832" s="232"/>
    </row>
    <row r="833">
      <c r="I833" s="232"/>
      <c r="J833" s="232"/>
      <c r="K833" s="232"/>
      <c r="L833" s="232"/>
    </row>
    <row r="834">
      <c r="I834" s="232"/>
      <c r="J834" s="232"/>
      <c r="K834" s="232"/>
      <c r="L834" s="232"/>
    </row>
    <row r="835">
      <c r="I835" s="232"/>
      <c r="J835" s="232"/>
      <c r="K835" s="232"/>
      <c r="L835" s="232"/>
    </row>
    <row r="836">
      <c r="I836" s="232"/>
      <c r="J836" s="232"/>
      <c r="K836" s="232"/>
      <c r="L836" s="232"/>
    </row>
    <row r="837">
      <c r="I837" s="232"/>
      <c r="J837" s="232"/>
      <c r="K837" s="232"/>
      <c r="L837" s="232"/>
    </row>
    <row r="838">
      <c r="I838" s="232"/>
      <c r="J838" s="232"/>
      <c r="K838" s="232"/>
      <c r="L838" s="232"/>
    </row>
    <row r="839">
      <c r="I839" s="232"/>
      <c r="J839" s="232"/>
      <c r="K839" s="232"/>
      <c r="L839" s="232"/>
    </row>
    <row r="840">
      <c r="I840" s="232"/>
      <c r="J840" s="232"/>
      <c r="K840" s="232"/>
      <c r="L840" s="232"/>
    </row>
    <row r="841">
      <c r="I841" s="232"/>
      <c r="J841" s="232"/>
      <c r="K841" s="232"/>
      <c r="L841" s="232"/>
    </row>
    <row r="842">
      <c r="I842" s="232"/>
      <c r="J842" s="232"/>
      <c r="K842" s="232"/>
      <c r="L842" s="232"/>
    </row>
    <row r="843">
      <c r="I843" s="232"/>
      <c r="J843" s="232"/>
      <c r="K843" s="232"/>
      <c r="L843" s="232"/>
    </row>
    <row r="844">
      <c r="I844" s="232"/>
      <c r="J844" s="232"/>
      <c r="K844" s="232"/>
      <c r="L844" s="232"/>
    </row>
    <row r="845">
      <c r="I845" s="232"/>
      <c r="J845" s="232"/>
      <c r="K845" s="232"/>
      <c r="L845" s="232"/>
    </row>
    <row r="846">
      <c r="I846" s="232"/>
      <c r="J846" s="232"/>
      <c r="K846" s="232"/>
      <c r="L846" s="232"/>
    </row>
    <row r="847">
      <c r="I847" s="232"/>
      <c r="J847" s="232"/>
      <c r="K847" s="232"/>
      <c r="L847" s="232"/>
    </row>
    <row r="848">
      <c r="I848" s="232"/>
      <c r="J848" s="232"/>
      <c r="K848" s="232"/>
      <c r="L848" s="232"/>
    </row>
    <row r="849">
      <c r="I849" s="232"/>
      <c r="J849" s="232"/>
      <c r="K849" s="232"/>
      <c r="L849" s="232"/>
    </row>
    <row r="850">
      <c r="I850" s="232"/>
      <c r="J850" s="232"/>
      <c r="K850" s="232"/>
      <c r="L850" s="232"/>
    </row>
    <row r="851">
      <c r="I851" s="232"/>
      <c r="J851" s="232"/>
      <c r="K851" s="232"/>
      <c r="L851" s="232"/>
    </row>
    <row r="852">
      <c r="I852" s="232"/>
      <c r="J852" s="232"/>
      <c r="K852" s="232"/>
      <c r="L852" s="232"/>
    </row>
    <row r="853">
      <c r="I853" s="232"/>
      <c r="J853" s="232"/>
      <c r="K853" s="232"/>
      <c r="L853" s="232"/>
    </row>
    <row r="854">
      <c r="I854" s="232"/>
      <c r="J854" s="232"/>
      <c r="K854" s="232"/>
      <c r="L854" s="232"/>
    </row>
    <row r="855">
      <c r="I855" s="232"/>
      <c r="J855" s="232"/>
      <c r="K855" s="232"/>
      <c r="L855" s="232"/>
    </row>
    <row r="856">
      <c r="I856" s="232"/>
      <c r="J856" s="232"/>
      <c r="K856" s="232"/>
      <c r="L856" s="232"/>
    </row>
    <row r="857">
      <c r="I857" s="232"/>
      <c r="J857" s="232"/>
      <c r="K857" s="232"/>
      <c r="L857" s="232"/>
    </row>
    <row r="858">
      <c r="I858" s="232"/>
      <c r="J858" s="232"/>
      <c r="K858" s="232"/>
      <c r="L858" s="232"/>
    </row>
    <row r="859">
      <c r="I859" s="232"/>
      <c r="J859" s="232"/>
      <c r="K859" s="232"/>
      <c r="L859" s="232"/>
    </row>
    <row r="860">
      <c r="I860" s="232"/>
      <c r="J860" s="232"/>
      <c r="K860" s="232"/>
      <c r="L860" s="232"/>
    </row>
    <row r="861">
      <c r="I861" s="232"/>
      <c r="J861" s="232"/>
      <c r="K861" s="232"/>
      <c r="L861" s="232"/>
    </row>
    <row r="862">
      <c r="I862" s="232"/>
      <c r="J862" s="232"/>
      <c r="K862" s="232"/>
      <c r="L862" s="232"/>
    </row>
    <row r="863">
      <c r="I863" s="232"/>
      <c r="J863" s="232"/>
      <c r="K863" s="232"/>
      <c r="L863" s="232"/>
    </row>
    <row r="864">
      <c r="I864" s="232"/>
      <c r="J864" s="232"/>
      <c r="K864" s="232"/>
      <c r="L864" s="232"/>
    </row>
    <row r="865">
      <c r="I865" s="232"/>
      <c r="J865" s="232"/>
      <c r="K865" s="232"/>
      <c r="L865" s="232"/>
    </row>
    <row r="866">
      <c r="I866" s="232"/>
      <c r="J866" s="232"/>
      <c r="K866" s="232"/>
      <c r="L866" s="232"/>
    </row>
    <row r="867">
      <c r="I867" s="232"/>
      <c r="J867" s="232"/>
      <c r="K867" s="232"/>
      <c r="L867" s="232"/>
    </row>
    <row r="868">
      <c r="I868" s="232"/>
      <c r="J868" s="232"/>
      <c r="K868" s="232"/>
      <c r="L868" s="232"/>
    </row>
    <row r="869">
      <c r="I869" s="232"/>
      <c r="J869" s="232"/>
      <c r="K869" s="232"/>
      <c r="L869" s="232"/>
    </row>
    <row r="870">
      <c r="I870" s="232"/>
      <c r="J870" s="232"/>
      <c r="K870" s="232"/>
      <c r="L870" s="232"/>
    </row>
    <row r="871">
      <c r="I871" s="232"/>
      <c r="J871" s="232"/>
      <c r="K871" s="232"/>
      <c r="L871" s="232"/>
    </row>
    <row r="872">
      <c r="I872" s="232"/>
      <c r="J872" s="232"/>
      <c r="K872" s="232"/>
      <c r="L872" s="232"/>
    </row>
    <row r="873">
      <c r="I873" s="232"/>
      <c r="J873" s="232"/>
      <c r="K873" s="232"/>
      <c r="L873" s="232"/>
    </row>
    <row r="874">
      <c r="I874" s="232"/>
      <c r="J874" s="232"/>
      <c r="K874" s="232"/>
      <c r="L874" s="232"/>
    </row>
    <row r="875">
      <c r="I875" s="232"/>
      <c r="J875" s="232"/>
      <c r="K875" s="232"/>
      <c r="L875" s="232"/>
    </row>
    <row r="876">
      <c r="I876" s="232"/>
      <c r="J876" s="232"/>
      <c r="K876" s="232"/>
      <c r="L876" s="232"/>
    </row>
    <row r="877">
      <c r="I877" s="232"/>
      <c r="J877" s="232"/>
      <c r="K877" s="232"/>
      <c r="L877" s="232"/>
    </row>
    <row r="878">
      <c r="I878" s="232"/>
      <c r="J878" s="232"/>
      <c r="K878" s="232"/>
      <c r="L878" s="232"/>
    </row>
    <row r="879">
      <c r="I879" s="232"/>
      <c r="J879" s="232"/>
      <c r="K879" s="232"/>
      <c r="L879" s="232"/>
    </row>
    <row r="880">
      <c r="I880" s="232"/>
      <c r="J880" s="232"/>
      <c r="K880" s="232"/>
      <c r="L880" s="232"/>
    </row>
    <row r="881">
      <c r="I881" s="232"/>
      <c r="J881" s="232"/>
      <c r="K881" s="232"/>
      <c r="L881" s="232"/>
    </row>
    <row r="882">
      <c r="I882" s="232"/>
      <c r="J882" s="232"/>
      <c r="K882" s="232"/>
      <c r="L882" s="232"/>
    </row>
    <row r="883">
      <c r="I883" s="232"/>
      <c r="J883" s="232"/>
      <c r="K883" s="232"/>
      <c r="L883" s="232"/>
    </row>
    <row r="884">
      <c r="I884" s="232"/>
      <c r="J884" s="232"/>
      <c r="K884" s="232"/>
      <c r="L884" s="232"/>
    </row>
    <row r="885">
      <c r="I885" s="232"/>
      <c r="J885" s="232"/>
      <c r="K885" s="232"/>
      <c r="L885" s="232"/>
    </row>
    <row r="886">
      <c r="I886" s="232"/>
      <c r="J886" s="232"/>
      <c r="K886" s="232"/>
      <c r="L886" s="232"/>
    </row>
    <row r="887">
      <c r="I887" s="232"/>
      <c r="J887" s="232"/>
      <c r="K887" s="232"/>
      <c r="L887" s="232"/>
    </row>
    <row r="888">
      <c r="I888" s="232"/>
      <c r="J888" s="232"/>
      <c r="K888" s="232"/>
      <c r="L888" s="232"/>
    </row>
    <row r="889">
      <c r="I889" s="232"/>
      <c r="J889" s="232"/>
      <c r="K889" s="232"/>
      <c r="L889" s="232"/>
    </row>
    <row r="890">
      <c r="I890" s="232"/>
      <c r="J890" s="232"/>
      <c r="K890" s="232"/>
      <c r="L890" s="232"/>
    </row>
    <row r="891">
      <c r="I891" s="232"/>
      <c r="J891" s="232"/>
      <c r="K891" s="232"/>
      <c r="L891" s="232"/>
    </row>
    <row r="892">
      <c r="I892" s="232"/>
      <c r="J892" s="232"/>
      <c r="K892" s="232"/>
      <c r="L892" s="232"/>
    </row>
    <row r="893">
      <c r="I893" s="232"/>
      <c r="J893" s="232"/>
      <c r="K893" s="232"/>
      <c r="L893" s="232"/>
    </row>
    <row r="894">
      <c r="I894" s="232"/>
      <c r="J894" s="232"/>
      <c r="K894" s="232"/>
      <c r="L894" s="232"/>
    </row>
    <row r="895">
      <c r="I895" s="232"/>
      <c r="J895" s="232"/>
      <c r="K895" s="232"/>
      <c r="L895" s="232"/>
    </row>
    <row r="896">
      <c r="I896" s="232"/>
      <c r="J896" s="232"/>
      <c r="K896" s="232"/>
      <c r="L896" s="232"/>
    </row>
    <row r="897">
      <c r="I897" s="232"/>
      <c r="J897" s="232"/>
      <c r="K897" s="232"/>
      <c r="L897" s="232"/>
    </row>
    <row r="898">
      <c r="I898" s="232"/>
      <c r="J898" s="232"/>
      <c r="K898" s="232"/>
      <c r="L898" s="232"/>
    </row>
    <row r="899">
      <c r="I899" s="232"/>
      <c r="J899" s="232"/>
      <c r="K899" s="232"/>
      <c r="L899" s="232"/>
    </row>
    <row r="900">
      <c r="I900" s="232"/>
      <c r="J900" s="232"/>
      <c r="K900" s="232"/>
      <c r="L900" s="232"/>
    </row>
    <row r="901">
      <c r="I901" s="232"/>
      <c r="J901" s="232"/>
      <c r="K901" s="232"/>
      <c r="L901" s="232"/>
    </row>
    <row r="902">
      <c r="I902" s="232"/>
      <c r="J902" s="232"/>
      <c r="K902" s="232"/>
      <c r="L902" s="232"/>
    </row>
    <row r="903">
      <c r="I903" s="232"/>
      <c r="J903" s="232"/>
      <c r="K903" s="232"/>
      <c r="L903" s="232"/>
    </row>
    <row r="904">
      <c r="I904" s="232"/>
      <c r="J904" s="232"/>
      <c r="K904" s="232"/>
      <c r="L904" s="232"/>
    </row>
    <row r="905">
      <c r="I905" s="232"/>
      <c r="J905" s="232"/>
      <c r="K905" s="232"/>
      <c r="L905" s="232"/>
    </row>
    <row r="906">
      <c r="I906" s="232"/>
      <c r="J906" s="232"/>
      <c r="K906" s="232"/>
      <c r="L906" s="232"/>
    </row>
    <row r="907">
      <c r="I907" s="232"/>
      <c r="J907" s="232"/>
      <c r="K907" s="232"/>
      <c r="L907" s="232"/>
    </row>
    <row r="908">
      <c r="I908" s="232"/>
      <c r="J908" s="232"/>
      <c r="K908" s="232"/>
      <c r="L908" s="232"/>
    </row>
    <row r="909">
      <c r="I909" s="232"/>
      <c r="J909" s="232"/>
      <c r="K909" s="232"/>
      <c r="L909" s="232"/>
    </row>
    <row r="910">
      <c r="I910" s="232"/>
      <c r="J910" s="232"/>
      <c r="K910" s="232"/>
      <c r="L910" s="232"/>
    </row>
    <row r="911">
      <c r="I911" s="232"/>
      <c r="J911" s="232"/>
      <c r="K911" s="232"/>
      <c r="L911" s="232"/>
    </row>
    <row r="912">
      <c r="I912" s="232"/>
      <c r="J912" s="232"/>
      <c r="K912" s="232"/>
      <c r="L912" s="232"/>
    </row>
    <row r="913">
      <c r="I913" s="232"/>
      <c r="J913" s="232"/>
      <c r="K913" s="232"/>
      <c r="L913" s="232"/>
    </row>
    <row r="914">
      <c r="I914" s="232"/>
      <c r="J914" s="232"/>
      <c r="K914" s="232"/>
      <c r="L914" s="232"/>
    </row>
    <row r="915">
      <c r="I915" s="232"/>
      <c r="J915" s="232"/>
      <c r="K915" s="232"/>
      <c r="L915" s="232"/>
    </row>
    <row r="916">
      <c r="I916" s="232"/>
      <c r="J916" s="232"/>
      <c r="K916" s="232"/>
      <c r="L916" s="232"/>
    </row>
    <row r="917">
      <c r="I917" s="232"/>
      <c r="J917" s="232"/>
      <c r="K917" s="232"/>
      <c r="L917" s="232"/>
    </row>
    <row r="918">
      <c r="I918" s="232"/>
      <c r="J918" s="232"/>
      <c r="K918" s="232"/>
      <c r="L918" s="232"/>
    </row>
    <row r="919">
      <c r="I919" s="232"/>
      <c r="J919" s="232"/>
      <c r="K919" s="232"/>
      <c r="L919" s="232"/>
    </row>
    <row r="920">
      <c r="I920" s="232"/>
      <c r="J920" s="232"/>
      <c r="K920" s="232"/>
      <c r="L920" s="232"/>
    </row>
    <row r="921">
      <c r="I921" s="232"/>
      <c r="J921" s="232"/>
      <c r="K921" s="232"/>
      <c r="L921" s="232"/>
    </row>
    <row r="922">
      <c r="I922" s="232"/>
      <c r="J922" s="232"/>
      <c r="K922" s="232"/>
      <c r="L922" s="232"/>
    </row>
    <row r="923">
      <c r="I923" s="232"/>
      <c r="J923" s="232"/>
      <c r="K923" s="232"/>
      <c r="L923" s="232"/>
    </row>
    <row r="924">
      <c r="I924" s="232"/>
      <c r="J924" s="232"/>
      <c r="K924" s="232"/>
      <c r="L924" s="232"/>
    </row>
    <row r="925">
      <c r="I925" s="232"/>
      <c r="J925" s="232"/>
      <c r="K925" s="232"/>
      <c r="L925" s="232"/>
    </row>
    <row r="926">
      <c r="I926" s="232"/>
      <c r="J926" s="232"/>
      <c r="K926" s="232"/>
      <c r="L926" s="232"/>
    </row>
    <row r="927">
      <c r="I927" s="232"/>
      <c r="J927" s="232"/>
      <c r="K927" s="232"/>
      <c r="L927" s="232"/>
    </row>
    <row r="928">
      <c r="I928" s="232"/>
      <c r="J928" s="232"/>
      <c r="K928" s="232"/>
      <c r="L928" s="232"/>
    </row>
    <row r="929">
      <c r="I929" s="232"/>
      <c r="J929" s="232"/>
      <c r="K929" s="232"/>
      <c r="L929" s="232"/>
    </row>
    <row r="930">
      <c r="I930" s="232"/>
      <c r="J930" s="232"/>
      <c r="K930" s="232"/>
      <c r="L930" s="232"/>
    </row>
    <row r="931">
      <c r="I931" s="232"/>
      <c r="J931" s="232"/>
      <c r="K931" s="232"/>
      <c r="L931" s="232"/>
    </row>
    <row r="932">
      <c r="I932" s="232"/>
      <c r="J932" s="232"/>
      <c r="K932" s="232"/>
      <c r="L932" s="232"/>
    </row>
    <row r="933">
      <c r="I933" s="232"/>
      <c r="J933" s="232"/>
      <c r="K933" s="232"/>
      <c r="L933" s="232"/>
    </row>
    <row r="934">
      <c r="I934" s="232"/>
      <c r="J934" s="232"/>
      <c r="K934" s="232"/>
      <c r="L934" s="232"/>
    </row>
    <row r="935">
      <c r="I935" s="232"/>
      <c r="J935" s="232"/>
      <c r="K935" s="232"/>
      <c r="L935" s="232"/>
    </row>
    <row r="936">
      <c r="I936" s="232"/>
      <c r="J936" s="232"/>
      <c r="K936" s="232"/>
      <c r="L936" s="232"/>
    </row>
    <row r="937">
      <c r="I937" s="232"/>
      <c r="J937" s="232"/>
      <c r="K937" s="232"/>
      <c r="L937" s="232"/>
    </row>
    <row r="938">
      <c r="I938" s="232"/>
      <c r="J938" s="232"/>
      <c r="K938" s="232"/>
      <c r="L938" s="232"/>
    </row>
    <row r="939">
      <c r="I939" s="232"/>
      <c r="J939" s="232"/>
      <c r="K939" s="232"/>
      <c r="L939" s="232"/>
    </row>
    <row r="940">
      <c r="I940" s="232"/>
      <c r="J940" s="232"/>
      <c r="K940" s="232"/>
      <c r="L940" s="232"/>
    </row>
    <row r="941">
      <c r="I941" s="232"/>
      <c r="J941" s="232"/>
      <c r="K941" s="232"/>
      <c r="L941" s="232"/>
    </row>
    <row r="942">
      <c r="I942" s="232"/>
      <c r="J942" s="232"/>
      <c r="K942" s="232"/>
      <c r="L942" s="232"/>
    </row>
    <row r="943">
      <c r="I943" s="232"/>
      <c r="J943" s="232"/>
      <c r="K943" s="232"/>
      <c r="L943" s="232"/>
    </row>
    <row r="944">
      <c r="I944" s="232"/>
      <c r="J944" s="232"/>
      <c r="K944" s="232"/>
      <c r="L944" s="232"/>
    </row>
    <row r="945">
      <c r="I945" s="232"/>
      <c r="J945" s="232"/>
      <c r="K945" s="232"/>
      <c r="L945" s="232"/>
    </row>
    <row r="946">
      <c r="I946" s="232"/>
      <c r="J946" s="232"/>
      <c r="K946" s="232"/>
      <c r="L946" s="232"/>
    </row>
    <row r="947">
      <c r="I947" s="232"/>
      <c r="J947" s="232"/>
      <c r="K947" s="232"/>
      <c r="L947" s="232"/>
    </row>
    <row r="948">
      <c r="I948" s="232"/>
      <c r="J948" s="232"/>
      <c r="K948" s="232"/>
      <c r="L948" s="232"/>
    </row>
    <row r="949">
      <c r="I949" s="232"/>
      <c r="J949" s="232"/>
      <c r="K949" s="232"/>
      <c r="L949" s="232"/>
    </row>
    <row r="950">
      <c r="I950" s="232"/>
      <c r="J950" s="232"/>
      <c r="K950" s="232"/>
      <c r="L950" s="232"/>
    </row>
    <row r="951">
      <c r="I951" s="232"/>
      <c r="J951" s="232"/>
      <c r="K951" s="232"/>
      <c r="L951" s="232"/>
    </row>
    <row r="952">
      <c r="I952" s="232"/>
      <c r="J952" s="232"/>
      <c r="K952" s="232"/>
      <c r="L952" s="232"/>
    </row>
    <row r="953">
      <c r="I953" s="232"/>
      <c r="J953" s="232"/>
      <c r="K953" s="232"/>
      <c r="L953" s="232"/>
    </row>
    <row r="954">
      <c r="I954" s="232"/>
      <c r="J954" s="232"/>
      <c r="K954" s="232"/>
      <c r="L954" s="232"/>
    </row>
    <row r="955">
      <c r="I955" s="232"/>
      <c r="J955" s="232"/>
      <c r="K955" s="232"/>
      <c r="L955" s="232"/>
    </row>
    <row r="956">
      <c r="I956" s="232"/>
      <c r="J956" s="232"/>
      <c r="K956" s="232"/>
      <c r="L956" s="232"/>
    </row>
    <row r="957">
      <c r="I957" s="232"/>
      <c r="J957" s="232"/>
      <c r="K957" s="232"/>
      <c r="L957" s="232"/>
    </row>
    <row r="958">
      <c r="I958" s="232"/>
      <c r="J958" s="232"/>
      <c r="K958" s="232"/>
      <c r="L958" s="232"/>
    </row>
    <row r="959">
      <c r="I959" s="232"/>
      <c r="J959" s="232"/>
      <c r="K959" s="232"/>
      <c r="L959" s="232"/>
    </row>
    <row r="960">
      <c r="I960" s="232"/>
      <c r="J960" s="232"/>
      <c r="K960" s="232"/>
      <c r="L960" s="232"/>
    </row>
    <row r="961">
      <c r="I961" s="232"/>
      <c r="J961" s="232"/>
      <c r="K961" s="232"/>
      <c r="L961" s="232"/>
    </row>
    <row r="962">
      <c r="I962" s="232"/>
      <c r="J962" s="232"/>
      <c r="K962" s="232"/>
      <c r="L962" s="232"/>
    </row>
    <row r="963">
      <c r="I963" s="232"/>
      <c r="J963" s="232"/>
      <c r="K963" s="232"/>
      <c r="L963" s="232"/>
    </row>
    <row r="964">
      <c r="I964" s="232"/>
      <c r="J964" s="232"/>
      <c r="K964" s="232"/>
      <c r="L964" s="232"/>
    </row>
    <row r="965">
      <c r="I965" s="232"/>
      <c r="J965" s="232"/>
      <c r="K965" s="232"/>
      <c r="L965" s="232"/>
    </row>
    <row r="966">
      <c r="I966" s="232"/>
      <c r="J966" s="232"/>
      <c r="K966" s="232"/>
      <c r="L966" s="232"/>
    </row>
    <row r="967">
      <c r="I967" s="232"/>
      <c r="J967" s="232"/>
      <c r="K967" s="232"/>
      <c r="L967" s="232"/>
    </row>
    <row r="968">
      <c r="I968" s="232"/>
      <c r="J968" s="232"/>
      <c r="K968" s="232"/>
      <c r="L968" s="232"/>
    </row>
    <row r="969">
      <c r="I969" s="232"/>
      <c r="J969" s="232"/>
      <c r="K969" s="232"/>
      <c r="L969" s="232"/>
    </row>
    <row r="970">
      <c r="I970" s="232"/>
      <c r="J970" s="232"/>
      <c r="K970" s="232"/>
      <c r="L970" s="232"/>
    </row>
    <row r="971">
      <c r="I971" s="232"/>
      <c r="J971" s="232"/>
      <c r="K971" s="232"/>
      <c r="L971" s="232"/>
    </row>
    <row r="972">
      <c r="I972" s="232"/>
      <c r="J972" s="232"/>
      <c r="K972" s="232"/>
      <c r="L972" s="232"/>
    </row>
    <row r="973">
      <c r="I973" s="232"/>
      <c r="J973" s="232"/>
      <c r="K973" s="232"/>
      <c r="L973" s="232"/>
    </row>
    <row r="974">
      <c r="I974" s="232"/>
      <c r="J974" s="232"/>
      <c r="K974" s="232"/>
      <c r="L974" s="232"/>
    </row>
    <row r="975">
      <c r="I975" s="232"/>
      <c r="J975" s="232"/>
      <c r="K975" s="232"/>
      <c r="L975" s="232"/>
    </row>
    <row r="976">
      <c r="I976" s="232"/>
      <c r="J976" s="232"/>
      <c r="K976" s="232"/>
      <c r="L976" s="232"/>
    </row>
    <row r="977">
      <c r="I977" s="232"/>
      <c r="J977" s="232"/>
      <c r="K977" s="232"/>
      <c r="L977" s="232"/>
    </row>
  </sheetData>
  <drawing r:id="rId1"/>
  <tableParts count="1">
    <tablePart r:id="rId3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rightToLeft="1" workbookViewId="0"/>
  </sheetViews>
  <sheetFormatPr customHeight="1" defaultColWidth="12.63" defaultRowHeight="15.75"/>
  <cols>
    <col customWidth="1" min="1" max="1" width="16.88"/>
    <col customWidth="1" min="2" max="2" width="5.88"/>
    <col customWidth="1" min="3" max="3" width="28.75"/>
    <col customWidth="1" min="4" max="4" width="32.5"/>
    <col customWidth="1" min="5" max="5" width="37.63"/>
    <col customWidth="1" min="6" max="6" width="34.63"/>
    <col customWidth="1" min="7" max="7" width="9.25"/>
  </cols>
  <sheetData>
    <row r="1">
      <c r="G1" s="238" t="s">
        <v>839</v>
      </c>
    </row>
    <row r="2">
      <c r="G2" s="240"/>
    </row>
    <row r="3" ht="37.5" customHeight="1">
      <c r="G3" s="240" t="str">
        <f>if(ISBLANK(A3),"",VLOOKUP(A3,load_summery!$A$2:$B$61,2,FALSE))</f>
        <v/>
      </c>
    </row>
    <row r="4" ht="36.75" customHeight="1">
      <c r="G4" s="240">
        <f>if(ISBLANK(A4),"",VLOOKUP(A4,load_summery!$A$2:$B$61,2,FALSE))</f>
        <v>2</v>
      </c>
    </row>
    <row r="5" ht="36.0" customHeight="1">
      <c r="G5" s="240" t="str">
        <f>if(ISBLANK(A5),"",VLOOKUP(A5,load_summery!$A$2:$B$61,2,FALSE))</f>
        <v/>
      </c>
    </row>
    <row r="6" ht="39.0" customHeight="1">
      <c r="G6" s="240">
        <f>if(ISBLANK(A6),"",VLOOKUP(A6,load_summery!$A$2:$B$61,2,FALSE))</f>
        <v>1</v>
      </c>
    </row>
    <row r="7" ht="30.0" customHeight="1">
      <c r="G7" s="240">
        <f>if(ISBLANK(A7),"",VLOOKUP(A7,load_summery!$A$2:$B$61,2,FALSE))</f>
        <v>3</v>
      </c>
    </row>
    <row r="8" ht="30.0" customHeight="1">
      <c r="G8" s="240" t="str">
        <f>if(ISBLANK(A8),"",VLOOKUP(A8,load_summery!$A$2:$B$61,2,FALSE))</f>
        <v/>
      </c>
    </row>
    <row r="9" ht="45.75" customHeight="1">
      <c r="G9" s="240">
        <f>if(ISBLANK(A9),"",VLOOKUP(A9,load_summery!$A$2:$B$61,2,FALSE))</f>
        <v>3</v>
      </c>
    </row>
    <row r="10" ht="45.75" customHeight="1">
      <c r="G10" s="240" t="str">
        <f>if(ISBLANK(A10),"",VLOOKUP(A10,load_summery!$A$2:$B$61,2,FALSE))</f>
        <v/>
      </c>
      <c r="J10" s="218"/>
    </row>
    <row r="11" ht="45.75" customHeight="1">
      <c r="G11" s="240">
        <f>if(ISBLANK(A11),"",VLOOKUP(A11,load_summery!$A$2:$B$61,2,FALSE))</f>
        <v>2</v>
      </c>
    </row>
    <row r="12" ht="45.75" customHeight="1">
      <c r="G12" s="240">
        <f>if(ISBLANK(A12),"",VLOOKUP(A12,load_summery!$A$2:$B$61,2,FALSE))</f>
        <v>2</v>
      </c>
    </row>
    <row r="13" ht="45.75" customHeight="1">
      <c r="G13" s="240" t="str">
        <f>if(ISBLANK(A13),"",VLOOKUP(A13,load_summery!$A$2:$B$61,2,FALSE))</f>
        <v/>
      </c>
    </row>
    <row r="14" ht="45.75" customHeight="1">
      <c r="G14" s="240">
        <f>if(ISBLANK(A14),"",VLOOKUP(A14,load_summery!$A$2:$B$61,2,FALSE))</f>
        <v>2</v>
      </c>
    </row>
    <row r="15" ht="45.75" customHeight="1">
      <c r="G15" s="240">
        <f>if(ISBLANK(A15),"",VLOOKUP(A15,load_summery!$A$2:$B$61,2,FALSE))</f>
        <v>2</v>
      </c>
    </row>
    <row r="16" ht="45.75" customHeight="1">
      <c r="G16" s="240" t="str">
        <f>if(ISBLANK(A16),"",VLOOKUP(A16,load_summery!$A$2:$B$61,2,FALSE))</f>
        <v/>
      </c>
    </row>
    <row r="17" ht="45.75" customHeight="1">
      <c r="G17" s="240">
        <f>if(ISBLANK(A17),"",VLOOKUP(A17,load_summery!$A$2:$B$61,2,FALSE))</f>
        <v>2</v>
      </c>
    </row>
    <row r="18" ht="45.75" customHeight="1">
      <c r="G18" s="240" t="str">
        <f>if(ISBLANK(A18),"",VLOOKUP(A18,load_summery!$A$2:$B$61,2,FALSE))</f>
        <v/>
      </c>
    </row>
    <row r="19" ht="45.75" customHeight="1">
      <c r="G19" s="240">
        <f>if(ISBLANK(A19),"",VLOOKUP(A19,load_summery!$A$2:$B$61,2,FALSE))</f>
        <v>1</v>
      </c>
    </row>
    <row r="20" ht="45.75" customHeight="1">
      <c r="G20" s="240">
        <f>if(ISBLANK(A20),"",VLOOKUP(A20,load_summery!$A$2:$B$61,2,FALSE))</f>
        <v>2</v>
      </c>
    </row>
    <row r="21" ht="45.75" customHeight="1">
      <c r="G21" s="240" t="str">
        <f>if(ISBLANK(A21),"",VLOOKUP(A21,load_summery!$A$2:$B$61,2,FALSE))</f>
        <v/>
      </c>
    </row>
    <row r="22" ht="45.75" customHeight="1">
      <c r="G22" s="240">
        <f>if(ISBLANK(A22),"",VLOOKUP(A22,load_summery!$A$2:$B$61,2,FALSE))</f>
        <v>2</v>
      </c>
    </row>
    <row r="23" ht="45.75" customHeight="1">
      <c r="G23" s="240" t="str">
        <f>if(ISBLANK(A23),"",VLOOKUP(A23,load_summery!$A$2:$B$61,2,FALSE))</f>
        <v/>
      </c>
    </row>
    <row r="24" ht="45.75" customHeight="1">
      <c r="G24" s="240">
        <f>if(ISBLANK(A24),"",VLOOKUP(A24,load_summery!$A$2:$B$61,2,FALSE))</f>
        <v>2</v>
      </c>
    </row>
    <row r="25" ht="45.75" customHeight="1">
      <c r="G25" s="240">
        <f>if(ISBLANK(A25),"",VLOOKUP(A25,load_summery!$A$2:$B$61,2,FALSE))</f>
        <v>2</v>
      </c>
    </row>
    <row r="26" ht="45.75" customHeight="1">
      <c r="G26" s="240" t="str">
        <f>if(ISBLANK(A26),"",VLOOKUP(A26,load_summery!$A$2:$B$61,2,FALSE))</f>
        <v/>
      </c>
    </row>
    <row r="27" ht="45.75" customHeight="1">
      <c r="G27" s="240">
        <f>if(ISBLANK(A27),"",VLOOKUP(A27,load_summery!$A$2:$B$61,2,FALSE))</f>
        <v>1</v>
      </c>
    </row>
    <row r="28" ht="45.75" customHeight="1">
      <c r="G28" s="240">
        <f>if(ISBLANK(A28),"",VLOOKUP(A28,load_summery!$A$2:$B$61,2,FALSE))</f>
        <v>2</v>
      </c>
    </row>
    <row r="29" ht="45.75" customHeight="1">
      <c r="G29" s="240" t="str">
        <f>if(ISBLANK(A29),"",VLOOKUP(A29,load_summery!$A$2:$B$61,2,FALSE))</f>
        <v/>
      </c>
    </row>
    <row r="30" ht="45.75" customHeight="1">
      <c r="G30" s="240">
        <f>if(ISBLANK(A30),"",VLOOKUP(A30,load_summery!$A$2:$B$61,2,FALSE))</f>
        <v>3</v>
      </c>
    </row>
    <row r="31" ht="45.75" customHeight="1">
      <c r="G31" s="240" t="str">
        <f>if(ISBLANK(A31),"",VLOOKUP(A31,load_summery!$A$2:$B$61,2,FALSE))</f>
        <v/>
      </c>
    </row>
    <row r="32" ht="45.75" customHeight="1">
      <c r="G32" s="240">
        <f>if(ISBLANK(A32),"",VLOOKUP(A32,load_summery!$A$2:$B$61,2,FALSE))</f>
        <v>2</v>
      </c>
    </row>
    <row r="33" ht="45.75" customHeight="1">
      <c r="G33" s="240" t="str">
        <f>if(ISBLANK(A33),"",VLOOKUP(A33,load_summery!$A$2:$B$61,2,FALSE))</f>
        <v/>
      </c>
    </row>
    <row r="34" ht="45.75" customHeight="1">
      <c r="G34" s="240">
        <f>if(ISBLANK(A34),"",VLOOKUP(A34,load_summery!$A$2:$B$61,2,FALSE))</f>
        <v>3</v>
      </c>
    </row>
    <row r="35" ht="45.75" customHeight="1">
      <c r="G35" s="240" t="str">
        <f>if(ISBLANK(A35),"",VLOOKUP(A35,load_summery!$A$2:$B$61,2,FALSE))</f>
        <v/>
      </c>
    </row>
    <row r="36" ht="45.75" customHeight="1">
      <c r="G36" s="240">
        <f>if(ISBLANK(A36),"",VLOOKUP(A36,load_summery!$A$2:$B$61,2,FALSE))</f>
        <v>2</v>
      </c>
    </row>
    <row r="37" ht="45.75" customHeight="1">
      <c r="G37" s="240" t="str">
        <f>if(ISBLANK(A37),"",VLOOKUP(A37,load_summery!$A$2:$B$61,2,FALSE))</f>
        <v/>
      </c>
    </row>
    <row r="38" ht="45.75" customHeight="1">
      <c r="G38" s="240">
        <f>if(ISBLANK(A38),"",VLOOKUP(A38,load_summery!$A$2:$B$61,2,FALSE))</f>
        <v>3</v>
      </c>
    </row>
    <row r="39" ht="45.75" customHeight="1">
      <c r="G39" s="240" t="str">
        <f>if(ISBLANK(A39),"",VLOOKUP(A39,load_summery!$A$2:$B$61,2,FALSE))</f>
        <v/>
      </c>
    </row>
    <row r="40" ht="45.75" customHeight="1">
      <c r="G40" s="240">
        <f>if(ISBLANK(A40),"",VLOOKUP(A40,load_summery!$A$2:$B$61,2,FALSE))</f>
        <v>2</v>
      </c>
    </row>
    <row r="41" ht="45.75" customHeight="1">
      <c r="G41" s="240">
        <f>if(ISBLANK(A41),"",VLOOKUP(A41,load_summery!$A$2:$B$61,2,FALSE))</f>
        <v>3</v>
      </c>
    </row>
    <row r="42" ht="45.75" customHeight="1">
      <c r="G42" s="240" t="str">
        <f>if(ISBLANK(A42),"",VLOOKUP(A42,load_summery!$A$2:$B$61,2,FALSE))</f>
        <v/>
      </c>
    </row>
    <row r="43" ht="45.75" customHeight="1">
      <c r="G43" s="240">
        <f>if(ISBLANK(A43),"",VLOOKUP(A43,load_summery!$A$2:$B$61,2,FALSE))</f>
        <v>2</v>
      </c>
    </row>
    <row r="44" ht="42.75" customHeight="1">
      <c r="G44" s="240" t="str">
        <f>if(ISBLANK(A44),"",VLOOKUP(A44,load_summery!$A$2:$B$61,2,FALSE))</f>
        <v/>
      </c>
    </row>
    <row r="45" ht="41.25" customHeight="1">
      <c r="G45" s="240">
        <f>if(ISBLANK(A45),"",VLOOKUP(A45,load_summery!$A$2:$B$61,2,FALSE))</f>
        <v>3</v>
      </c>
    </row>
    <row r="46" ht="39.75" customHeight="1">
      <c r="G46" s="240" t="str">
        <f>if(ISBLANK(A46),"",VLOOKUP(A46,load_summery!$A$2:$B$61,2,FALSE))</f>
        <v/>
      </c>
    </row>
    <row r="47">
      <c r="G47" s="240">
        <f>if(ISBLANK(A47),"",VLOOKUP(A47,load_summery!$A$2:$B$61,2,FALSE))</f>
        <v>3</v>
      </c>
    </row>
    <row r="48">
      <c r="G48" s="240" t="str">
        <f>if(ISBLANK(A48),"",VLOOKUP(A48,load_summery!$A$2:$B$61,2,FALSE))</f>
        <v/>
      </c>
    </row>
    <row r="49">
      <c r="G49" s="240">
        <f>if(ISBLANK(A49),"",VLOOKUP(A49,load_summery!$A$2:$B$61,2,FALSE))</f>
        <v>3</v>
      </c>
    </row>
    <row r="50">
      <c r="G50" s="240" t="str">
        <f>if(ISBLANK(A50),"",VLOOKUP(A50,load_summery!$A$2:$B$61,2,FALSE))</f>
        <v/>
      </c>
    </row>
    <row r="51">
      <c r="G51" s="240">
        <f>if(ISBLANK(A51),"",VLOOKUP(A51,load_summery!$A$2:$B$61,2,FALSE))</f>
        <v>2</v>
      </c>
    </row>
    <row r="52">
      <c r="G52" s="240" t="str">
        <f>if(ISBLANK(A52),"",VLOOKUP(A52,load_summery!$A$2:$B$61,2,FALSE))</f>
        <v/>
      </c>
    </row>
    <row r="53">
      <c r="A53" s="131"/>
      <c r="B53" s="133"/>
      <c r="C53" s="133"/>
      <c r="D53" s="133"/>
      <c r="E53" s="133"/>
      <c r="F53" s="242"/>
      <c r="G53" s="240" t="str">
        <f>if(ISBLANK(A53),"",VLOOKUP(A53,load_summery!$A$2:$B$61,2,FALSE))</f>
        <v/>
      </c>
    </row>
    <row r="54">
      <c r="A54" s="131"/>
      <c r="B54" s="133"/>
      <c r="C54" s="133"/>
      <c r="D54" s="133"/>
      <c r="E54" s="133"/>
      <c r="F54" s="242"/>
      <c r="G54" s="240" t="str">
        <f>if(ISBLANK(A54),"",VLOOKUP(A54,load_summery!$A$2:$B$61,2,FALSE))</f>
        <v/>
      </c>
    </row>
    <row r="55">
      <c r="A55" s="145"/>
      <c r="B55" s="43"/>
      <c r="C55" s="43"/>
      <c r="D55" s="43"/>
      <c r="E55" s="43"/>
      <c r="F55" s="5"/>
      <c r="G55" s="240" t="str">
        <f t="shared" ref="G55:G77" si="1">if(ISBLANK(B55),"",VLOOKUP(B55,load_summery!$A$3:$B$61,2,FALSE))</f>
        <v/>
      </c>
    </row>
    <row r="56">
      <c r="A56" s="145"/>
      <c r="B56" s="43"/>
      <c r="C56" s="43"/>
      <c r="D56" s="43"/>
      <c r="E56" s="43"/>
      <c r="F56" s="5"/>
      <c r="G56" s="240" t="str">
        <f t="shared" si="1"/>
        <v/>
      </c>
    </row>
    <row r="57">
      <c r="A57" s="145"/>
      <c r="B57" s="43"/>
      <c r="C57" s="43"/>
      <c r="D57" s="43"/>
      <c r="E57" s="43"/>
      <c r="F57" s="5"/>
      <c r="G57" s="240" t="str">
        <f t="shared" si="1"/>
        <v/>
      </c>
    </row>
    <row r="58">
      <c r="A58" s="145"/>
      <c r="B58" s="43"/>
      <c r="C58" s="43"/>
      <c r="D58" s="43"/>
      <c r="E58" s="43"/>
      <c r="F58" s="5"/>
      <c r="G58" s="240" t="str">
        <f t="shared" si="1"/>
        <v/>
      </c>
    </row>
    <row r="59">
      <c r="A59" s="145"/>
      <c r="B59" s="43"/>
      <c r="C59" s="43"/>
      <c r="D59" s="43"/>
      <c r="E59" s="43"/>
      <c r="F59" s="5"/>
      <c r="G59" s="240" t="str">
        <f t="shared" si="1"/>
        <v/>
      </c>
    </row>
    <row r="60">
      <c r="A60" s="145"/>
      <c r="B60" s="43"/>
      <c r="C60" s="43"/>
      <c r="D60" s="43"/>
      <c r="E60" s="43"/>
      <c r="F60" s="5"/>
      <c r="G60" s="240" t="str">
        <f t="shared" si="1"/>
        <v/>
      </c>
    </row>
    <row r="61">
      <c r="A61" s="145"/>
      <c r="B61" s="43"/>
      <c r="C61" s="43"/>
      <c r="D61" s="43"/>
      <c r="E61" s="43"/>
      <c r="F61" s="5"/>
      <c r="G61" s="240" t="str">
        <f t="shared" si="1"/>
        <v/>
      </c>
    </row>
    <row r="62">
      <c r="A62" s="145"/>
      <c r="B62" s="43"/>
      <c r="C62" s="43"/>
      <c r="D62" s="43"/>
      <c r="E62" s="43"/>
      <c r="F62" s="5"/>
      <c r="G62" s="240" t="str">
        <f t="shared" si="1"/>
        <v/>
      </c>
    </row>
    <row r="63">
      <c r="A63" s="145"/>
      <c r="B63" s="43"/>
      <c r="C63" s="43"/>
      <c r="D63" s="43"/>
      <c r="E63" s="43"/>
      <c r="F63" s="5"/>
      <c r="G63" s="240" t="str">
        <f t="shared" si="1"/>
        <v/>
      </c>
    </row>
    <row r="64">
      <c r="A64" s="145"/>
      <c r="B64" s="43"/>
      <c r="C64" s="43"/>
      <c r="D64" s="43"/>
      <c r="E64" s="43"/>
      <c r="F64" s="5"/>
      <c r="G64" s="240" t="str">
        <f t="shared" si="1"/>
        <v/>
      </c>
    </row>
    <row r="65">
      <c r="A65" s="145"/>
      <c r="B65" s="43"/>
      <c r="C65" s="43"/>
      <c r="D65" s="43"/>
      <c r="E65" s="43"/>
      <c r="F65" s="5"/>
      <c r="G65" s="240" t="str">
        <f t="shared" si="1"/>
        <v/>
      </c>
    </row>
    <row r="66">
      <c r="A66" s="145"/>
      <c r="B66" s="43"/>
      <c r="C66" s="43"/>
      <c r="D66" s="43"/>
      <c r="E66" s="43"/>
      <c r="F66" s="5"/>
      <c r="G66" s="240" t="str">
        <f t="shared" si="1"/>
        <v/>
      </c>
    </row>
    <row r="67">
      <c r="A67" s="145"/>
      <c r="B67" s="43"/>
      <c r="C67" s="43"/>
      <c r="D67" s="43"/>
      <c r="E67" s="43"/>
      <c r="F67" s="5"/>
      <c r="G67" s="240" t="str">
        <f t="shared" si="1"/>
        <v/>
      </c>
    </row>
    <row r="68">
      <c r="A68" s="145"/>
      <c r="B68" s="43"/>
      <c r="C68" s="43"/>
      <c r="D68" s="43"/>
      <c r="E68" s="43"/>
      <c r="F68" s="5"/>
      <c r="G68" s="240" t="str">
        <f t="shared" si="1"/>
        <v/>
      </c>
    </row>
    <row r="69">
      <c r="A69" s="145"/>
      <c r="B69" s="43"/>
      <c r="C69" s="43"/>
      <c r="D69" s="43"/>
      <c r="E69" s="43"/>
      <c r="F69" s="5"/>
      <c r="G69" s="240" t="str">
        <f t="shared" si="1"/>
        <v/>
      </c>
    </row>
    <row r="70">
      <c r="A70" s="145"/>
      <c r="B70" s="43"/>
      <c r="C70" s="43"/>
      <c r="D70" s="43"/>
      <c r="E70" s="43"/>
      <c r="F70" s="5"/>
      <c r="G70" s="240" t="str">
        <f t="shared" si="1"/>
        <v/>
      </c>
    </row>
    <row r="71">
      <c r="A71" s="145"/>
      <c r="B71" s="43"/>
      <c r="C71" s="43"/>
      <c r="D71" s="43"/>
      <c r="E71" s="43"/>
      <c r="F71" s="5"/>
      <c r="G71" s="240" t="str">
        <f t="shared" si="1"/>
        <v/>
      </c>
    </row>
    <row r="72">
      <c r="A72" s="145"/>
      <c r="B72" s="43"/>
      <c r="C72" s="43"/>
      <c r="D72" s="43"/>
      <c r="E72" s="43"/>
      <c r="F72" s="5"/>
      <c r="G72" s="240" t="str">
        <f t="shared" si="1"/>
        <v/>
      </c>
    </row>
    <row r="73">
      <c r="A73" s="145"/>
      <c r="B73" s="43"/>
      <c r="C73" s="43"/>
      <c r="D73" s="43"/>
      <c r="E73" s="43"/>
      <c r="F73" s="5"/>
      <c r="G73" s="240" t="str">
        <f t="shared" si="1"/>
        <v/>
      </c>
    </row>
    <row r="74">
      <c r="A74" s="145"/>
      <c r="B74" s="43"/>
      <c r="C74" s="43"/>
      <c r="D74" s="43"/>
      <c r="E74" s="43"/>
      <c r="F74" s="5"/>
      <c r="G74" s="240" t="str">
        <f t="shared" si="1"/>
        <v/>
      </c>
    </row>
    <row r="75">
      <c r="A75" s="145"/>
      <c r="B75" s="43"/>
      <c r="C75" s="43"/>
      <c r="D75" s="43"/>
      <c r="E75" s="43"/>
      <c r="F75" s="5"/>
      <c r="G75" s="240" t="str">
        <f t="shared" si="1"/>
        <v/>
      </c>
    </row>
    <row r="76">
      <c r="A76" s="145"/>
      <c r="B76" s="43"/>
      <c r="C76" s="43"/>
      <c r="D76" s="43"/>
      <c r="E76" s="43"/>
      <c r="F76" s="5"/>
      <c r="G76" s="240" t="str">
        <f t="shared" si="1"/>
        <v/>
      </c>
    </row>
    <row r="77">
      <c r="A77" s="145"/>
      <c r="B77" s="43"/>
      <c r="C77" s="43"/>
      <c r="D77" s="43"/>
      <c r="E77" s="43"/>
      <c r="F77" s="5"/>
      <c r="G77" s="240" t="str">
        <f t="shared" si="1"/>
        <v/>
      </c>
    </row>
    <row r="78">
      <c r="A78" s="145"/>
      <c r="B78" s="43"/>
      <c r="C78" s="43"/>
      <c r="D78" s="43"/>
      <c r="E78" s="43"/>
      <c r="F78" s="5"/>
      <c r="G78" s="221"/>
    </row>
    <row r="79">
      <c r="A79" s="145"/>
      <c r="B79" s="43"/>
      <c r="C79" s="43"/>
      <c r="D79" s="43"/>
      <c r="E79" s="43"/>
      <c r="F79" s="5"/>
      <c r="G79" s="221"/>
    </row>
    <row r="80">
      <c r="A80" s="51"/>
      <c r="B80" s="48"/>
      <c r="C80" s="48"/>
      <c r="D80" s="48"/>
      <c r="E80" s="48"/>
      <c r="G80" s="221"/>
    </row>
    <row r="81">
      <c r="A81" s="51"/>
      <c r="B81" s="48"/>
      <c r="C81" s="48"/>
      <c r="D81" s="48"/>
      <c r="E81" s="48"/>
      <c r="G81" s="221"/>
    </row>
    <row r="82">
      <c r="A82" s="51"/>
      <c r="B82" s="48"/>
      <c r="C82" s="48"/>
      <c r="D82" s="48"/>
      <c r="E82" s="48"/>
      <c r="G82" s="221"/>
    </row>
    <row r="83">
      <c r="A83" s="51"/>
      <c r="B83" s="48"/>
      <c r="C83" s="48"/>
      <c r="D83" s="48"/>
      <c r="E83" s="48"/>
      <c r="G83" s="221"/>
    </row>
    <row r="84">
      <c r="A84" s="51"/>
      <c r="B84" s="48"/>
      <c r="C84" s="48"/>
      <c r="D84" s="48"/>
      <c r="E84" s="48"/>
      <c r="G84" s="221"/>
    </row>
    <row r="85">
      <c r="A85" s="51"/>
      <c r="B85" s="48"/>
      <c r="C85" s="48"/>
      <c r="D85" s="48"/>
      <c r="E85" s="48"/>
      <c r="G85" s="221"/>
    </row>
    <row r="86">
      <c r="A86" s="51"/>
      <c r="B86" s="48"/>
      <c r="C86" s="48"/>
      <c r="D86" s="48"/>
      <c r="E86" s="48"/>
      <c r="G86" s="221"/>
    </row>
    <row r="87">
      <c r="A87" s="51"/>
      <c r="B87" s="48"/>
      <c r="C87" s="48"/>
      <c r="D87" s="48"/>
      <c r="E87" s="48"/>
      <c r="G87" s="221"/>
    </row>
    <row r="88">
      <c r="A88" s="51"/>
      <c r="B88" s="48"/>
      <c r="C88" s="48"/>
      <c r="D88" s="48"/>
      <c r="E88" s="48"/>
      <c r="G88" s="221"/>
    </row>
    <row r="89">
      <c r="A89" s="51"/>
      <c r="B89" s="48"/>
      <c r="C89" s="48"/>
      <c r="D89" s="48"/>
      <c r="E89" s="48"/>
      <c r="G89" s="221"/>
    </row>
    <row r="90">
      <c r="A90" s="51"/>
      <c r="B90" s="48"/>
      <c r="C90" s="48"/>
      <c r="D90" s="48"/>
      <c r="E90" s="48"/>
      <c r="G90" s="221"/>
    </row>
    <row r="91">
      <c r="A91" s="51"/>
      <c r="B91" s="48"/>
      <c r="C91" s="48"/>
      <c r="D91" s="48"/>
      <c r="E91" s="48"/>
      <c r="G91" s="221"/>
    </row>
    <row r="92">
      <c r="A92" s="51"/>
      <c r="B92" s="48"/>
      <c r="C92" s="48"/>
      <c r="D92" s="48"/>
      <c r="E92" s="48"/>
      <c r="G92" s="222"/>
    </row>
    <row r="93">
      <c r="A93" s="51"/>
      <c r="B93" s="48"/>
      <c r="C93" s="48"/>
      <c r="D93" s="48"/>
      <c r="E93" s="48"/>
      <c r="G93" s="222"/>
    </row>
    <row r="94">
      <c r="A94" s="51"/>
      <c r="B94" s="48"/>
      <c r="C94" s="48"/>
      <c r="D94" s="48"/>
      <c r="E94" s="48"/>
      <c r="G94" s="222"/>
    </row>
    <row r="95">
      <c r="A95" s="51"/>
      <c r="B95" s="48"/>
      <c r="C95" s="48"/>
      <c r="D95" s="48"/>
      <c r="E95" s="48"/>
      <c r="G95" s="222"/>
    </row>
    <row r="96">
      <c r="A96" s="51"/>
      <c r="B96" s="48"/>
      <c r="C96" s="48"/>
      <c r="D96" s="48"/>
      <c r="E96" s="48"/>
      <c r="G96" s="222"/>
    </row>
    <row r="97">
      <c r="A97" s="51"/>
      <c r="B97" s="48"/>
      <c r="C97" s="48"/>
      <c r="D97" s="48"/>
      <c r="E97" s="48"/>
      <c r="G97" s="222"/>
    </row>
    <row r="98">
      <c r="A98" s="51"/>
      <c r="B98" s="48"/>
      <c r="C98" s="48"/>
      <c r="D98" s="48"/>
      <c r="E98" s="48"/>
      <c r="G98" s="222"/>
    </row>
    <row r="99">
      <c r="A99" s="51"/>
      <c r="B99" s="48"/>
      <c r="C99" s="48"/>
      <c r="D99" s="48"/>
      <c r="E99" s="48"/>
      <c r="G99" s="222"/>
    </row>
    <row r="100">
      <c r="A100" s="51"/>
      <c r="B100" s="48"/>
      <c r="C100" s="48"/>
      <c r="D100" s="48"/>
      <c r="E100" s="48"/>
      <c r="G100" s="222"/>
    </row>
    <row r="101">
      <c r="A101" s="51"/>
      <c r="B101" s="48"/>
      <c r="C101" s="48"/>
      <c r="D101" s="48"/>
      <c r="E101" s="48"/>
      <c r="G101" s="222"/>
    </row>
    <row r="102">
      <c r="A102" s="51"/>
      <c r="B102" s="48"/>
      <c r="C102" s="48"/>
      <c r="D102" s="48"/>
      <c r="E102" s="48"/>
      <c r="G102" s="222"/>
    </row>
    <row r="103">
      <c r="A103" s="51"/>
      <c r="B103" s="48"/>
      <c r="C103" s="48"/>
      <c r="D103" s="48"/>
      <c r="E103" s="48"/>
      <c r="G103" s="222"/>
    </row>
    <row r="104">
      <c r="A104" s="51"/>
      <c r="B104" s="48"/>
      <c r="C104" s="48"/>
      <c r="D104" s="48"/>
      <c r="E104" s="48"/>
      <c r="G104" s="222"/>
    </row>
    <row r="105">
      <c r="A105" s="51"/>
      <c r="B105" s="48"/>
      <c r="C105" s="48"/>
      <c r="D105" s="48"/>
      <c r="E105" s="48"/>
      <c r="G105" s="222"/>
    </row>
    <row r="106">
      <c r="A106" s="51"/>
      <c r="B106" s="48"/>
      <c r="C106" s="48"/>
      <c r="D106" s="48"/>
      <c r="E106" s="48"/>
      <c r="G106" s="222"/>
    </row>
    <row r="107">
      <c r="A107" s="51"/>
      <c r="B107" s="48"/>
      <c r="C107" s="48"/>
      <c r="D107" s="48"/>
      <c r="E107" s="48"/>
      <c r="G107" s="222"/>
    </row>
    <row r="108">
      <c r="A108" s="51"/>
      <c r="B108" s="48"/>
      <c r="C108" s="48"/>
      <c r="D108" s="48"/>
      <c r="E108" s="48"/>
      <c r="G108" s="222"/>
    </row>
    <row r="109">
      <c r="A109" s="51"/>
      <c r="B109" s="48"/>
      <c r="C109" s="48"/>
      <c r="D109" s="48"/>
      <c r="E109" s="48"/>
      <c r="G109" s="222"/>
    </row>
    <row r="110">
      <c r="A110" s="51"/>
      <c r="B110" s="48"/>
      <c r="C110" s="48"/>
      <c r="D110" s="48"/>
      <c r="E110" s="48"/>
      <c r="G110" s="222"/>
    </row>
    <row r="111">
      <c r="A111" s="51"/>
      <c r="B111" s="48"/>
      <c r="C111" s="48"/>
      <c r="D111" s="48"/>
      <c r="E111" s="48"/>
      <c r="G111" s="222"/>
    </row>
    <row r="112">
      <c r="A112" s="51"/>
      <c r="B112" s="48"/>
      <c r="C112" s="48"/>
      <c r="D112" s="48"/>
      <c r="E112" s="48"/>
      <c r="G112" s="222"/>
    </row>
    <row r="113">
      <c r="A113" s="51"/>
      <c r="B113" s="48"/>
      <c r="C113" s="48"/>
      <c r="D113" s="48"/>
      <c r="E113" s="48"/>
      <c r="G113" s="222"/>
    </row>
    <row r="114">
      <c r="A114" s="51"/>
      <c r="B114" s="48"/>
      <c r="C114" s="48"/>
      <c r="D114" s="48"/>
      <c r="E114" s="48"/>
      <c r="G114" s="222"/>
    </row>
    <row r="115">
      <c r="A115" s="51"/>
      <c r="B115" s="48"/>
      <c r="C115" s="48"/>
      <c r="D115" s="48"/>
      <c r="E115" s="48"/>
      <c r="G115" s="222"/>
    </row>
    <row r="116">
      <c r="A116" s="51"/>
      <c r="B116" s="48"/>
      <c r="C116" s="48"/>
      <c r="D116" s="48"/>
      <c r="E116" s="48"/>
      <c r="G116" s="222"/>
    </row>
    <row r="117">
      <c r="A117" s="51"/>
      <c r="B117" s="48"/>
      <c r="C117" s="48"/>
      <c r="D117" s="48"/>
      <c r="E117" s="48"/>
      <c r="G117" s="222"/>
    </row>
    <row r="118">
      <c r="A118" s="51"/>
      <c r="B118" s="48"/>
      <c r="C118" s="48"/>
      <c r="D118" s="48"/>
      <c r="E118" s="48"/>
      <c r="G118" s="222"/>
    </row>
    <row r="119">
      <c r="A119" s="51"/>
      <c r="B119" s="48"/>
      <c r="C119" s="48"/>
      <c r="D119" s="48"/>
      <c r="E119" s="48"/>
      <c r="G119" s="222"/>
    </row>
    <row r="120">
      <c r="A120" s="51"/>
      <c r="B120" s="48"/>
      <c r="C120" s="48"/>
      <c r="D120" s="48"/>
      <c r="E120" s="48"/>
      <c r="G120" s="222"/>
    </row>
    <row r="121">
      <c r="A121" s="51"/>
      <c r="B121" s="48"/>
      <c r="C121" s="48"/>
      <c r="D121" s="48"/>
      <c r="E121" s="48"/>
      <c r="G121" s="222"/>
    </row>
    <row r="122">
      <c r="A122" s="51"/>
      <c r="B122" s="48"/>
      <c r="C122" s="48"/>
      <c r="D122" s="48"/>
      <c r="E122" s="48"/>
      <c r="G122" s="222"/>
    </row>
    <row r="123">
      <c r="A123" s="51"/>
      <c r="B123" s="48"/>
      <c r="C123" s="48"/>
      <c r="D123" s="48"/>
      <c r="E123" s="48"/>
      <c r="G123" s="222"/>
    </row>
    <row r="124">
      <c r="A124" s="51"/>
      <c r="B124" s="48"/>
      <c r="C124" s="48"/>
      <c r="D124" s="48"/>
      <c r="E124" s="48"/>
      <c r="G124" s="222"/>
    </row>
    <row r="125">
      <c r="A125" s="51"/>
      <c r="B125" s="48"/>
      <c r="C125" s="48"/>
      <c r="D125" s="48"/>
      <c r="E125" s="48"/>
      <c r="G125" s="222"/>
    </row>
    <row r="126">
      <c r="A126" s="51"/>
      <c r="B126" s="48"/>
      <c r="C126" s="48"/>
      <c r="D126" s="48"/>
      <c r="E126" s="48"/>
      <c r="G126" s="222"/>
    </row>
    <row r="127">
      <c r="A127" s="51"/>
      <c r="B127" s="48"/>
      <c r="C127" s="48"/>
      <c r="D127" s="48"/>
      <c r="E127" s="48"/>
      <c r="G127" s="222"/>
    </row>
    <row r="128">
      <c r="A128" s="51"/>
      <c r="B128" s="48"/>
      <c r="C128" s="48"/>
      <c r="D128" s="48"/>
      <c r="E128" s="48"/>
      <c r="G128" s="222"/>
    </row>
    <row r="129">
      <c r="A129" s="51"/>
      <c r="B129" s="48"/>
      <c r="C129" s="48"/>
      <c r="D129" s="48"/>
      <c r="E129" s="48"/>
      <c r="G129" s="222"/>
    </row>
    <row r="130">
      <c r="A130" s="51"/>
      <c r="B130" s="48"/>
      <c r="C130" s="48"/>
      <c r="D130" s="48"/>
      <c r="E130" s="48"/>
      <c r="G130" s="222"/>
    </row>
    <row r="131">
      <c r="A131" s="51"/>
      <c r="B131" s="48"/>
      <c r="C131" s="48"/>
      <c r="D131" s="48"/>
      <c r="E131" s="48"/>
      <c r="G131" s="222"/>
    </row>
    <row r="132">
      <c r="A132" s="51"/>
      <c r="B132" s="48"/>
      <c r="C132" s="48"/>
      <c r="D132" s="48"/>
      <c r="E132" s="48"/>
      <c r="G132" s="222"/>
    </row>
    <row r="133">
      <c r="A133" s="51"/>
      <c r="B133" s="48"/>
      <c r="C133" s="48"/>
      <c r="D133" s="48"/>
      <c r="E133" s="48"/>
      <c r="G133" s="222"/>
    </row>
    <row r="134">
      <c r="A134" s="51"/>
      <c r="B134" s="48"/>
      <c r="C134" s="48"/>
      <c r="D134" s="48"/>
      <c r="E134" s="48"/>
      <c r="G134" s="222"/>
    </row>
    <row r="135">
      <c r="A135" s="51"/>
      <c r="B135" s="48"/>
      <c r="C135" s="48"/>
      <c r="D135" s="48"/>
      <c r="E135" s="48"/>
      <c r="G135" s="222"/>
    </row>
    <row r="136">
      <c r="A136" s="51"/>
      <c r="B136" s="48"/>
      <c r="C136" s="48"/>
      <c r="D136" s="48"/>
      <c r="E136" s="48"/>
      <c r="G136" s="222"/>
    </row>
    <row r="137">
      <c r="A137" s="51"/>
      <c r="B137" s="48"/>
      <c r="C137" s="48"/>
      <c r="D137" s="48"/>
      <c r="E137" s="48"/>
      <c r="G137" s="222"/>
    </row>
    <row r="138">
      <c r="A138" s="51"/>
      <c r="B138" s="48"/>
      <c r="C138" s="48"/>
      <c r="D138" s="48"/>
      <c r="E138" s="48"/>
      <c r="G138" s="222"/>
    </row>
    <row r="139">
      <c r="A139" s="51"/>
      <c r="B139" s="48"/>
      <c r="C139" s="48"/>
      <c r="D139" s="48"/>
      <c r="E139" s="48"/>
      <c r="G139" s="222"/>
    </row>
    <row r="140">
      <c r="A140" s="51"/>
      <c r="B140" s="48"/>
      <c r="C140" s="48"/>
      <c r="D140" s="48"/>
      <c r="E140" s="48"/>
      <c r="G140" s="222"/>
    </row>
    <row r="141">
      <c r="A141" s="51"/>
      <c r="B141" s="48"/>
      <c r="C141" s="48"/>
      <c r="D141" s="48"/>
      <c r="E141" s="48"/>
      <c r="G141" s="222"/>
    </row>
    <row r="142">
      <c r="A142" s="51"/>
      <c r="B142" s="48"/>
      <c r="C142" s="48"/>
      <c r="D142" s="48"/>
      <c r="E142" s="48"/>
      <c r="G142" s="222"/>
    </row>
    <row r="143">
      <c r="A143" s="51"/>
      <c r="B143" s="48"/>
      <c r="C143" s="48"/>
      <c r="D143" s="48"/>
      <c r="E143" s="48"/>
      <c r="G143" s="222"/>
    </row>
    <row r="144">
      <c r="A144" s="51"/>
      <c r="B144" s="48"/>
      <c r="C144" s="48"/>
      <c r="D144" s="48"/>
      <c r="E144" s="48"/>
      <c r="G144" s="222"/>
    </row>
    <row r="145">
      <c r="A145" s="51"/>
      <c r="B145" s="48"/>
      <c r="C145" s="48"/>
      <c r="D145" s="48"/>
      <c r="E145" s="48"/>
      <c r="G145" s="222"/>
    </row>
    <row r="146">
      <c r="A146" s="51"/>
      <c r="B146" s="48"/>
      <c r="C146" s="48"/>
      <c r="D146" s="48"/>
      <c r="E146" s="48"/>
      <c r="G146" s="222"/>
    </row>
    <row r="147">
      <c r="A147" s="51"/>
      <c r="B147" s="48"/>
      <c r="C147" s="48"/>
      <c r="D147" s="48"/>
      <c r="E147" s="48"/>
      <c r="G147" s="222"/>
    </row>
    <row r="148">
      <c r="A148" s="51"/>
      <c r="B148" s="48"/>
      <c r="C148" s="48"/>
      <c r="D148" s="48"/>
      <c r="E148" s="48"/>
      <c r="G148" s="222"/>
    </row>
    <row r="149">
      <c r="A149" s="51"/>
      <c r="B149" s="48"/>
      <c r="C149" s="48"/>
      <c r="D149" s="48"/>
      <c r="E149" s="48"/>
      <c r="G149" s="222"/>
    </row>
    <row r="150">
      <c r="A150" s="51"/>
      <c r="B150" s="48"/>
      <c r="C150" s="48"/>
      <c r="D150" s="48"/>
      <c r="E150" s="48"/>
      <c r="G150" s="222"/>
    </row>
    <row r="151">
      <c r="A151" s="51"/>
      <c r="B151" s="48"/>
      <c r="C151" s="48"/>
      <c r="D151" s="48"/>
      <c r="E151" s="48"/>
      <c r="G151" s="222"/>
    </row>
    <row r="152">
      <c r="A152" s="51"/>
      <c r="B152" s="48"/>
      <c r="C152" s="48"/>
      <c r="D152" s="48"/>
      <c r="E152" s="48"/>
      <c r="G152" s="222"/>
    </row>
    <row r="153">
      <c r="A153" s="51"/>
      <c r="B153" s="48"/>
      <c r="C153" s="48"/>
      <c r="D153" s="48"/>
      <c r="E153" s="48"/>
      <c r="G153" s="222"/>
    </row>
    <row r="154">
      <c r="A154" s="51"/>
      <c r="B154" s="48"/>
      <c r="C154" s="48"/>
      <c r="D154" s="48"/>
      <c r="E154" s="48"/>
      <c r="G154" s="222"/>
    </row>
    <row r="155">
      <c r="A155" s="51"/>
      <c r="B155" s="48"/>
      <c r="C155" s="48"/>
      <c r="D155" s="48"/>
      <c r="E155" s="48"/>
      <c r="G155" s="222"/>
    </row>
    <row r="156">
      <c r="A156" s="51"/>
      <c r="B156" s="48"/>
      <c r="C156" s="48"/>
      <c r="D156" s="48"/>
      <c r="E156" s="48"/>
      <c r="G156" s="222"/>
    </row>
    <row r="157">
      <c r="A157" s="51"/>
      <c r="B157" s="48"/>
      <c r="C157" s="48"/>
      <c r="D157" s="48"/>
      <c r="E157" s="48"/>
      <c r="G157" s="222"/>
    </row>
    <row r="158">
      <c r="A158" s="51"/>
      <c r="B158" s="48"/>
      <c r="C158" s="48"/>
      <c r="D158" s="48"/>
      <c r="E158" s="48"/>
      <c r="G158" s="222"/>
    </row>
    <row r="159">
      <c r="A159" s="51"/>
      <c r="B159" s="48"/>
      <c r="C159" s="48"/>
      <c r="D159" s="48"/>
      <c r="E159" s="48"/>
      <c r="G159" s="222"/>
    </row>
    <row r="160">
      <c r="A160" s="51"/>
      <c r="B160" s="48"/>
      <c r="C160" s="48"/>
      <c r="D160" s="48"/>
      <c r="E160" s="48"/>
      <c r="G160" s="222"/>
    </row>
    <row r="161">
      <c r="A161" s="51"/>
      <c r="B161" s="48"/>
      <c r="C161" s="48"/>
      <c r="D161" s="48"/>
      <c r="E161" s="48"/>
      <c r="G161" s="222"/>
    </row>
    <row r="162">
      <c r="A162" s="51"/>
      <c r="B162" s="48"/>
      <c r="C162" s="48"/>
      <c r="D162" s="48"/>
      <c r="E162" s="48"/>
      <c r="G162" s="222"/>
    </row>
    <row r="163">
      <c r="A163" s="51"/>
      <c r="B163" s="48"/>
      <c r="C163" s="48"/>
      <c r="D163" s="48"/>
      <c r="E163" s="48"/>
      <c r="G163" s="222"/>
    </row>
    <row r="164">
      <c r="A164" s="51"/>
      <c r="B164" s="48"/>
      <c r="C164" s="48"/>
      <c r="D164" s="48"/>
      <c r="E164" s="48"/>
      <c r="G164" s="222"/>
    </row>
    <row r="165">
      <c r="A165" s="51"/>
      <c r="B165" s="48"/>
      <c r="C165" s="48"/>
      <c r="D165" s="48"/>
      <c r="E165" s="48"/>
      <c r="G165" s="222"/>
    </row>
    <row r="166">
      <c r="A166" s="51"/>
      <c r="B166" s="48"/>
      <c r="C166" s="48"/>
      <c r="D166" s="48"/>
      <c r="E166" s="48"/>
      <c r="G166" s="222"/>
    </row>
    <row r="167">
      <c r="A167" s="51"/>
      <c r="B167" s="48"/>
      <c r="C167" s="48"/>
      <c r="D167" s="48"/>
      <c r="E167" s="48"/>
      <c r="G167" s="222"/>
    </row>
    <row r="168">
      <c r="A168" s="51"/>
      <c r="B168" s="48"/>
      <c r="C168" s="48"/>
      <c r="D168" s="48"/>
      <c r="E168" s="48"/>
      <c r="G168" s="222"/>
    </row>
    <row r="169">
      <c r="A169" s="51"/>
      <c r="B169" s="48"/>
      <c r="C169" s="48"/>
      <c r="D169" s="48"/>
      <c r="E169" s="48"/>
      <c r="G169" s="222"/>
    </row>
    <row r="170">
      <c r="A170" s="51"/>
      <c r="B170" s="48"/>
      <c r="C170" s="48"/>
      <c r="D170" s="48"/>
      <c r="E170" s="48"/>
      <c r="G170" s="222"/>
    </row>
    <row r="171">
      <c r="A171" s="51"/>
      <c r="B171" s="48"/>
      <c r="C171" s="48"/>
      <c r="D171" s="48"/>
      <c r="E171" s="48"/>
      <c r="G171" s="222"/>
    </row>
    <row r="172">
      <c r="A172" s="51"/>
      <c r="B172" s="48"/>
      <c r="C172" s="48"/>
      <c r="D172" s="48"/>
      <c r="E172" s="48"/>
      <c r="G172" s="222"/>
    </row>
    <row r="173">
      <c r="A173" s="51"/>
      <c r="B173" s="48"/>
      <c r="C173" s="48"/>
      <c r="D173" s="48"/>
      <c r="E173" s="48"/>
      <c r="G173" s="222"/>
    </row>
    <row r="174">
      <c r="A174" s="51"/>
      <c r="B174" s="48"/>
      <c r="C174" s="48"/>
      <c r="D174" s="48"/>
      <c r="E174" s="48"/>
      <c r="G174" s="222"/>
    </row>
    <row r="175">
      <c r="A175" s="51"/>
      <c r="B175" s="48"/>
      <c r="C175" s="48"/>
      <c r="D175" s="48"/>
      <c r="E175" s="48"/>
      <c r="G175" s="222"/>
    </row>
    <row r="176">
      <c r="A176" s="51"/>
      <c r="B176" s="48"/>
      <c r="C176" s="48"/>
      <c r="D176" s="48"/>
      <c r="E176" s="48"/>
      <c r="G176" s="222"/>
    </row>
    <row r="177">
      <c r="A177" s="51"/>
      <c r="B177" s="48"/>
      <c r="C177" s="48"/>
      <c r="D177" s="48"/>
      <c r="E177" s="48"/>
      <c r="G177" s="222"/>
    </row>
    <row r="178">
      <c r="A178" s="51"/>
      <c r="B178" s="48"/>
      <c r="C178" s="48"/>
      <c r="D178" s="48"/>
      <c r="E178" s="48"/>
      <c r="G178" s="222"/>
    </row>
    <row r="179">
      <c r="A179" s="51"/>
      <c r="B179" s="48"/>
      <c r="C179" s="48"/>
      <c r="D179" s="48"/>
      <c r="E179" s="48"/>
      <c r="G179" s="222"/>
    </row>
    <row r="180">
      <c r="A180" s="51"/>
      <c r="B180" s="48"/>
      <c r="C180" s="48"/>
      <c r="D180" s="48"/>
      <c r="E180" s="48"/>
      <c r="G180" s="222"/>
    </row>
    <row r="181">
      <c r="A181" s="51"/>
      <c r="B181" s="48"/>
      <c r="C181" s="48"/>
      <c r="D181" s="48"/>
      <c r="E181" s="48"/>
      <c r="G181" s="222"/>
    </row>
    <row r="182">
      <c r="A182" s="51"/>
      <c r="B182" s="48"/>
      <c r="C182" s="48"/>
      <c r="D182" s="48"/>
      <c r="E182" s="48"/>
      <c r="G182" s="222"/>
    </row>
    <row r="183">
      <c r="A183" s="51"/>
      <c r="B183" s="48"/>
      <c r="C183" s="48"/>
      <c r="D183" s="48"/>
      <c r="E183" s="48"/>
      <c r="G183" s="222"/>
    </row>
    <row r="184">
      <c r="A184" s="51"/>
      <c r="B184" s="48"/>
      <c r="C184" s="48"/>
      <c r="D184" s="48"/>
      <c r="E184" s="48"/>
      <c r="G184" s="222"/>
    </row>
    <row r="185">
      <c r="A185" s="51"/>
      <c r="B185" s="48"/>
      <c r="C185" s="48"/>
      <c r="D185" s="48"/>
      <c r="E185" s="48"/>
      <c r="G185" s="222"/>
    </row>
    <row r="186">
      <c r="A186" s="51"/>
      <c r="B186" s="48"/>
      <c r="C186" s="48"/>
      <c r="D186" s="48"/>
      <c r="E186" s="48"/>
      <c r="G186" s="222"/>
    </row>
    <row r="187">
      <c r="A187" s="51"/>
      <c r="B187" s="48"/>
      <c r="C187" s="48"/>
      <c r="D187" s="48"/>
      <c r="E187" s="48"/>
      <c r="G187" s="222"/>
    </row>
    <row r="188">
      <c r="A188" s="51"/>
      <c r="B188" s="48"/>
      <c r="C188" s="48"/>
      <c r="D188" s="48"/>
      <c r="E188" s="48"/>
      <c r="G188" s="222"/>
    </row>
    <row r="189">
      <c r="A189" s="51"/>
      <c r="B189" s="48"/>
      <c r="C189" s="48"/>
      <c r="D189" s="48"/>
      <c r="E189" s="48"/>
      <c r="G189" s="222"/>
    </row>
    <row r="190">
      <c r="A190" s="51"/>
      <c r="B190" s="48"/>
      <c r="C190" s="48"/>
      <c r="D190" s="48"/>
      <c r="E190" s="48"/>
      <c r="G190" s="222"/>
    </row>
    <row r="191">
      <c r="A191" s="51"/>
      <c r="B191" s="48"/>
      <c r="C191" s="48"/>
      <c r="D191" s="48"/>
      <c r="E191" s="48"/>
      <c r="G191" s="222"/>
    </row>
    <row r="192">
      <c r="A192" s="51"/>
      <c r="B192" s="48"/>
      <c r="C192" s="48"/>
      <c r="D192" s="48"/>
      <c r="E192" s="48"/>
      <c r="G192" s="222"/>
    </row>
    <row r="193">
      <c r="A193" s="51"/>
      <c r="B193" s="48"/>
      <c r="C193" s="48"/>
      <c r="D193" s="48"/>
      <c r="E193" s="48"/>
      <c r="G193" s="222"/>
    </row>
    <row r="194">
      <c r="A194" s="51"/>
      <c r="B194" s="48"/>
      <c r="C194" s="48"/>
      <c r="D194" s="48"/>
      <c r="E194" s="48"/>
      <c r="G194" s="222"/>
    </row>
    <row r="195">
      <c r="A195" s="51"/>
      <c r="B195" s="48"/>
      <c r="C195" s="48"/>
      <c r="D195" s="48"/>
      <c r="E195" s="48"/>
      <c r="G195" s="222"/>
    </row>
    <row r="196">
      <c r="A196" s="51"/>
      <c r="B196" s="48"/>
      <c r="C196" s="48"/>
      <c r="D196" s="48"/>
      <c r="E196" s="48"/>
      <c r="G196" s="222"/>
    </row>
    <row r="197">
      <c r="A197" s="51"/>
      <c r="B197" s="48"/>
      <c r="C197" s="48"/>
      <c r="D197" s="48"/>
      <c r="E197" s="48"/>
      <c r="G197" s="222"/>
    </row>
    <row r="198">
      <c r="A198" s="51"/>
      <c r="B198" s="48"/>
      <c r="C198" s="48"/>
      <c r="D198" s="48"/>
      <c r="E198" s="48"/>
      <c r="G198" s="222"/>
    </row>
    <row r="199">
      <c r="A199" s="51"/>
      <c r="B199" s="48"/>
      <c r="C199" s="48"/>
      <c r="D199" s="48"/>
      <c r="E199" s="48"/>
      <c r="G199" s="222"/>
    </row>
    <row r="200">
      <c r="A200" s="51"/>
      <c r="B200" s="48"/>
      <c r="C200" s="48"/>
      <c r="D200" s="48"/>
      <c r="E200" s="48"/>
      <c r="G200" s="222"/>
    </row>
    <row r="201">
      <c r="A201" s="51"/>
      <c r="B201" s="48"/>
      <c r="C201" s="48"/>
      <c r="D201" s="48"/>
      <c r="E201" s="48"/>
      <c r="G201" s="222"/>
    </row>
    <row r="202">
      <c r="A202" s="51"/>
      <c r="B202" s="48"/>
      <c r="C202" s="48"/>
      <c r="D202" s="48"/>
      <c r="E202" s="48"/>
      <c r="G202" s="222"/>
    </row>
    <row r="203">
      <c r="A203" s="51"/>
      <c r="B203" s="48"/>
      <c r="C203" s="48"/>
      <c r="D203" s="48"/>
      <c r="E203" s="48"/>
      <c r="G203" s="222"/>
    </row>
    <row r="204">
      <c r="A204" s="51"/>
      <c r="B204" s="48"/>
      <c r="C204" s="48"/>
      <c r="D204" s="48"/>
      <c r="E204" s="48"/>
      <c r="G204" s="222"/>
    </row>
    <row r="205">
      <c r="A205" s="51"/>
      <c r="B205" s="48"/>
      <c r="C205" s="48"/>
      <c r="D205" s="48"/>
      <c r="E205" s="48"/>
      <c r="G205" s="222"/>
    </row>
    <row r="206">
      <c r="A206" s="51"/>
      <c r="B206" s="48"/>
      <c r="C206" s="48"/>
      <c r="D206" s="48"/>
      <c r="E206" s="48"/>
      <c r="G206" s="222"/>
    </row>
    <row r="207">
      <c r="A207" s="51"/>
      <c r="B207" s="48"/>
      <c r="C207" s="48"/>
      <c r="D207" s="48"/>
      <c r="E207" s="48"/>
      <c r="G207" s="222"/>
    </row>
    <row r="208">
      <c r="A208" s="51"/>
      <c r="B208" s="48"/>
      <c r="C208" s="48"/>
      <c r="D208" s="48"/>
      <c r="E208" s="48"/>
      <c r="G208" s="222"/>
    </row>
    <row r="209">
      <c r="A209" s="51"/>
      <c r="B209" s="48"/>
      <c r="C209" s="48"/>
      <c r="D209" s="48"/>
      <c r="E209" s="48"/>
      <c r="G209" s="222"/>
    </row>
    <row r="210">
      <c r="A210" s="51"/>
      <c r="B210" s="48"/>
      <c r="C210" s="48"/>
      <c r="D210" s="48"/>
      <c r="E210" s="48"/>
      <c r="G210" s="222"/>
    </row>
    <row r="211">
      <c r="A211" s="51"/>
      <c r="B211" s="48"/>
      <c r="C211" s="48"/>
      <c r="D211" s="48"/>
      <c r="E211" s="48"/>
      <c r="G211" s="222"/>
    </row>
    <row r="212">
      <c r="A212" s="51"/>
      <c r="B212" s="48"/>
      <c r="C212" s="48"/>
      <c r="D212" s="48"/>
      <c r="E212" s="48"/>
      <c r="G212" s="222"/>
    </row>
    <row r="213">
      <c r="A213" s="51"/>
      <c r="B213" s="48"/>
      <c r="C213" s="48"/>
      <c r="D213" s="48"/>
      <c r="E213" s="48"/>
      <c r="G213" s="222"/>
    </row>
    <row r="214">
      <c r="A214" s="51"/>
      <c r="B214" s="48"/>
      <c r="C214" s="48"/>
      <c r="D214" s="48"/>
      <c r="E214" s="48"/>
      <c r="G214" s="222"/>
    </row>
    <row r="215">
      <c r="A215" s="51"/>
      <c r="B215" s="48"/>
      <c r="C215" s="48"/>
      <c r="D215" s="48"/>
      <c r="E215" s="48"/>
      <c r="G215" s="222"/>
    </row>
    <row r="216">
      <c r="A216" s="51"/>
      <c r="B216" s="48"/>
      <c r="C216" s="48"/>
      <c r="D216" s="48"/>
      <c r="E216" s="48"/>
      <c r="G216" s="222"/>
    </row>
    <row r="217">
      <c r="A217" s="51"/>
      <c r="B217" s="48"/>
      <c r="C217" s="48"/>
      <c r="D217" s="48"/>
      <c r="E217" s="48"/>
      <c r="G217" s="222"/>
    </row>
    <row r="218">
      <c r="A218" s="51"/>
      <c r="B218" s="48"/>
      <c r="C218" s="48"/>
      <c r="D218" s="48"/>
      <c r="E218" s="48"/>
      <c r="G218" s="222"/>
    </row>
    <row r="219">
      <c r="A219" s="51"/>
      <c r="B219" s="48"/>
      <c r="C219" s="48"/>
      <c r="D219" s="48"/>
      <c r="E219" s="48"/>
      <c r="G219" s="222"/>
    </row>
    <row r="220">
      <c r="A220" s="51"/>
      <c r="B220" s="48"/>
      <c r="C220" s="48"/>
      <c r="D220" s="48"/>
      <c r="E220" s="48"/>
      <c r="G220" s="222"/>
    </row>
    <row r="221">
      <c r="A221" s="51"/>
      <c r="B221" s="48"/>
      <c r="C221" s="48"/>
      <c r="D221" s="48"/>
      <c r="E221" s="48"/>
      <c r="G221" s="222"/>
    </row>
    <row r="222">
      <c r="A222" s="51"/>
      <c r="B222" s="48"/>
      <c r="C222" s="48"/>
      <c r="D222" s="48"/>
      <c r="E222" s="48"/>
      <c r="G222" s="222"/>
    </row>
    <row r="223">
      <c r="A223" s="51"/>
      <c r="B223" s="48"/>
      <c r="C223" s="48"/>
      <c r="D223" s="48"/>
      <c r="E223" s="48"/>
      <c r="G223" s="222"/>
    </row>
    <row r="224">
      <c r="A224" s="51"/>
      <c r="B224" s="48"/>
      <c r="C224" s="48"/>
      <c r="D224" s="48"/>
      <c r="E224" s="48"/>
      <c r="G224" s="222"/>
    </row>
    <row r="225">
      <c r="A225" s="51"/>
      <c r="B225" s="48"/>
      <c r="C225" s="48"/>
      <c r="D225" s="48"/>
      <c r="E225" s="48"/>
      <c r="G225" s="222"/>
    </row>
    <row r="226">
      <c r="A226" s="51"/>
      <c r="B226" s="48"/>
      <c r="C226" s="48"/>
      <c r="D226" s="48"/>
      <c r="E226" s="48"/>
      <c r="G226" s="222"/>
    </row>
    <row r="227">
      <c r="A227" s="51"/>
      <c r="B227" s="48"/>
      <c r="C227" s="48"/>
      <c r="D227" s="48"/>
      <c r="E227" s="48"/>
      <c r="G227" s="222"/>
    </row>
    <row r="228">
      <c r="A228" s="51"/>
      <c r="B228" s="48"/>
      <c r="C228" s="48"/>
      <c r="D228" s="48"/>
      <c r="E228" s="48"/>
      <c r="G228" s="222"/>
    </row>
    <row r="229">
      <c r="A229" s="51"/>
      <c r="B229" s="48"/>
      <c r="C229" s="48"/>
      <c r="D229" s="48"/>
      <c r="E229" s="48"/>
      <c r="G229" s="222"/>
    </row>
    <row r="230">
      <c r="A230" s="51"/>
      <c r="B230" s="48"/>
      <c r="C230" s="48"/>
      <c r="D230" s="48"/>
      <c r="E230" s="48"/>
      <c r="G230" s="222"/>
    </row>
    <row r="231">
      <c r="A231" s="51"/>
      <c r="B231" s="48"/>
      <c r="C231" s="48"/>
      <c r="D231" s="48"/>
      <c r="E231" s="48"/>
      <c r="G231" s="222"/>
    </row>
    <row r="232">
      <c r="A232" s="51"/>
      <c r="B232" s="48"/>
      <c r="C232" s="48"/>
      <c r="D232" s="48"/>
      <c r="E232" s="48"/>
      <c r="G232" s="222"/>
    </row>
    <row r="233">
      <c r="A233" s="51"/>
      <c r="B233" s="48"/>
      <c r="C233" s="48"/>
      <c r="D233" s="48"/>
      <c r="E233" s="48"/>
      <c r="G233" s="222"/>
    </row>
    <row r="234">
      <c r="A234" s="51"/>
      <c r="B234" s="48"/>
      <c r="C234" s="48"/>
      <c r="D234" s="48"/>
      <c r="E234" s="48"/>
      <c r="G234" s="222"/>
    </row>
    <row r="235">
      <c r="A235" s="51"/>
      <c r="B235" s="48"/>
      <c r="C235" s="48"/>
      <c r="D235" s="48"/>
      <c r="E235" s="48"/>
      <c r="G235" s="222"/>
    </row>
    <row r="236">
      <c r="A236" s="51"/>
      <c r="B236" s="48"/>
      <c r="C236" s="48"/>
      <c r="D236" s="48"/>
      <c r="E236" s="48"/>
      <c r="G236" s="222"/>
    </row>
    <row r="237">
      <c r="A237" s="51"/>
      <c r="B237" s="48"/>
      <c r="C237" s="48"/>
      <c r="D237" s="48"/>
      <c r="E237" s="48"/>
      <c r="G237" s="222"/>
    </row>
    <row r="238">
      <c r="A238" s="51"/>
      <c r="B238" s="48"/>
      <c r="C238" s="48"/>
      <c r="D238" s="48"/>
      <c r="E238" s="48"/>
      <c r="G238" s="222"/>
    </row>
    <row r="239">
      <c r="A239" s="51"/>
      <c r="B239" s="48"/>
      <c r="C239" s="48"/>
      <c r="D239" s="48"/>
      <c r="E239" s="48"/>
      <c r="G239" s="222"/>
    </row>
    <row r="240">
      <c r="A240" s="51"/>
      <c r="B240" s="48"/>
      <c r="C240" s="48"/>
      <c r="D240" s="48"/>
      <c r="E240" s="48"/>
      <c r="G240" s="222"/>
    </row>
    <row r="241">
      <c r="A241" s="51"/>
      <c r="B241" s="48"/>
      <c r="C241" s="48"/>
      <c r="D241" s="48"/>
      <c r="E241" s="48"/>
      <c r="G241" s="222"/>
    </row>
    <row r="242">
      <c r="A242" s="51"/>
      <c r="B242" s="48"/>
      <c r="C242" s="48"/>
      <c r="D242" s="48"/>
      <c r="E242" s="48"/>
      <c r="G242" s="222"/>
    </row>
    <row r="243">
      <c r="A243" s="51"/>
      <c r="B243" s="48"/>
      <c r="C243" s="48"/>
      <c r="D243" s="48"/>
      <c r="E243" s="48"/>
      <c r="G243" s="222"/>
    </row>
    <row r="244">
      <c r="A244" s="51"/>
      <c r="B244" s="48"/>
      <c r="C244" s="48"/>
      <c r="D244" s="48"/>
      <c r="E244" s="48"/>
      <c r="G244" s="222"/>
    </row>
    <row r="245">
      <c r="A245" s="51"/>
      <c r="B245" s="48"/>
      <c r="C245" s="48"/>
      <c r="D245" s="48"/>
      <c r="E245" s="48"/>
      <c r="G245" s="222"/>
    </row>
    <row r="246">
      <c r="A246" s="51"/>
      <c r="B246" s="48"/>
      <c r="C246" s="48"/>
      <c r="D246" s="48"/>
      <c r="E246" s="48"/>
      <c r="G246" s="222"/>
    </row>
    <row r="247">
      <c r="A247" s="51"/>
      <c r="B247" s="48"/>
      <c r="C247" s="48"/>
      <c r="D247" s="48"/>
      <c r="E247" s="48"/>
      <c r="G247" s="222"/>
    </row>
    <row r="248">
      <c r="A248" s="51"/>
      <c r="B248" s="48"/>
      <c r="C248" s="48"/>
      <c r="D248" s="48"/>
      <c r="E248" s="48"/>
      <c r="G248" s="222"/>
    </row>
    <row r="249">
      <c r="A249" s="51"/>
      <c r="B249" s="48"/>
      <c r="C249" s="48"/>
      <c r="D249" s="48"/>
      <c r="E249" s="48"/>
      <c r="G249" s="222"/>
    </row>
    <row r="250">
      <c r="A250" s="51"/>
      <c r="B250" s="48"/>
      <c r="C250" s="48"/>
      <c r="D250" s="48"/>
      <c r="E250" s="48"/>
      <c r="G250" s="222"/>
    </row>
    <row r="251">
      <c r="A251" s="51"/>
      <c r="B251" s="48"/>
      <c r="C251" s="48"/>
      <c r="D251" s="48"/>
      <c r="E251" s="48"/>
      <c r="G251" s="222"/>
    </row>
    <row r="252">
      <c r="A252" s="51"/>
      <c r="B252" s="48"/>
      <c r="C252" s="48"/>
      <c r="D252" s="48"/>
      <c r="E252" s="48"/>
      <c r="G252" s="222"/>
    </row>
    <row r="253">
      <c r="A253" s="51"/>
      <c r="B253" s="48"/>
      <c r="C253" s="48"/>
      <c r="D253" s="48"/>
      <c r="E253" s="48"/>
      <c r="G253" s="222"/>
    </row>
    <row r="254">
      <c r="A254" s="51"/>
      <c r="B254" s="48"/>
      <c r="C254" s="48"/>
      <c r="D254" s="48"/>
      <c r="E254" s="48"/>
      <c r="G254" s="222"/>
    </row>
    <row r="255">
      <c r="A255" s="51"/>
      <c r="B255" s="48"/>
      <c r="C255" s="48"/>
      <c r="D255" s="48"/>
      <c r="E255" s="48"/>
      <c r="G255" s="222"/>
    </row>
    <row r="256">
      <c r="A256" s="51"/>
      <c r="B256" s="48"/>
      <c r="C256" s="48"/>
      <c r="D256" s="48"/>
      <c r="E256" s="48"/>
      <c r="G256" s="222"/>
    </row>
    <row r="257">
      <c r="A257" s="51"/>
      <c r="B257" s="48"/>
      <c r="C257" s="48"/>
      <c r="D257" s="48"/>
      <c r="E257" s="48"/>
      <c r="G257" s="222"/>
    </row>
    <row r="258">
      <c r="A258" s="51"/>
      <c r="B258" s="48"/>
      <c r="C258" s="48"/>
      <c r="D258" s="48"/>
      <c r="E258" s="48"/>
      <c r="G258" s="222"/>
    </row>
    <row r="259">
      <c r="A259" s="51"/>
      <c r="B259" s="48"/>
      <c r="C259" s="48"/>
      <c r="D259" s="48"/>
      <c r="E259" s="48"/>
      <c r="G259" s="222"/>
    </row>
    <row r="260">
      <c r="A260" s="51"/>
      <c r="B260" s="48"/>
      <c r="C260" s="48"/>
      <c r="D260" s="48"/>
      <c r="E260" s="48"/>
      <c r="G260" s="222"/>
    </row>
    <row r="261">
      <c r="A261" s="51"/>
      <c r="B261" s="48"/>
      <c r="C261" s="48"/>
      <c r="D261" s="48"/>
      <c r="E261" s="48"/>
      <c r="G261" s="222"/>
    </row>
    <row r="262">
      <c r="A262" s="51"/>
      <c r="B262" s="48"/>
      <c r="C262" s="48"/>
      <c r="D262" s="48"/>
      <c r="E262" s="48"/>
      <c r="G262" s="222"/>
    </row>
    <row r="263">
      <c r="A263" s="51"/>
      <c r="B263" s="48"/>
      <c r="C263" s="48"/>
      <c r="D263" s="48"/>
      <c r="E263" s="48"/>
      <c r="G263" s="222"/>
    </row>
    <row r="264">
      <c r="A264" s="51"/>
      <c r="B264" s="48"/>
      <c r="C264" s="48"/>
      <c r="D264" s="48"/>
      <c r="E264" s="48"/>
      <c r="G264" s="222"/>
    </row>
    <row r="265">
      <c r="A265" s="51"/>
      <c r="B265" s="48"/>
      <c r="C265" s="48"/>
      <c r="D265" s="48"/>
      <c r="E265" s="48"/>
      <c r="G265" s="222"/>
    </row>
    <row r="266">
      <c r="A266" s="51"/>
      <c r="B266" s="48"/>
      <c r="C266" s="48"/>
      <c r="D266" s="48"/>
      <c r="E266" s="48"/>
      <c r="G266" s="222"/>
    </row>
    <row r="267">
      <c r="A267" s="51"/>
      <c r="B267" s="48"/>
      <c r="C267" s="48"/>
      <c r="D267" s="48"/>
      <c r="E267" s="48"/>
      <c r="G267" s="222"/>
    </row>
    <row r="268">
      <c r="A268" s="51"/>
      <c r="B268" s="48"/>
      <c r="C268" s="48"/>
      <c r="D268" s="48"/>
      <c r="E268" s="48"/>
      <c r="G268" s="222"/>
    </row>
    <row r="269">
      <c r="A269" s="51"/>
      <c r="B269" s="48"/>
      <c r="C269" s="48"/>
      <c r="D269" s="48"/>
      <c r="E269" s="48"/>
      <c r="G269" s="222"/>
    </row>
    <row r="270">
      <c r="A270" s="51"/>
      <c r="B270" s="48"/>
      <c r="C270" s="48"/>
      <c r="D270" s="48"/>
      <c r="E270" s="48"/>
      <c r="G270" s="222"/>
    </row>
    <row r="271">
      <c r="A271" s="51"/>
      <c r="B271" s="48"/>
      <c r="C271" s="48"/>
      <c r="D271" s="48"/>
      <c r="E271" s="48"/>
      <c r="G271" s="222"/>
    </row>
    <row r="272">
      <c r="A272" s="51"/>
      <c r="B272" s="48"/>
      <c r="C272" s="48"/>
      <c r="D272" s="48"/>
      <c r="E272" s="48"/>
      <c r="G272" s="222"/>
    </row>
    <row r="273">
      <c r="A273" s="51"/>
      <c r="B273" s="48"/>
      <c r="C273" s="48"/>
      <c r="D273" s="48"/>
      <c r="E273" s="48"/>
      <c r="G273" s="222"/>
    </row>
    <row r="274">
      <c r="A274" s="51"/>
      <c r="B274" s="48"/>
      <c r="C274" s="48"/>
      <c r="D274" s="48"/>
      <c r="E274" s="48"/>
      <c r="G274" s="222"/>
    </row>
    <row r="275">
      <c r="A275" s="51"/>
      <c r="B275" s="48"/>
      <c r="C275" s="48"/>
      <c r="D275" s="48"/>
      <c r="E275" s="48"/>
      <c r="G275" s="222"/>
    </row>
    <row r="276">
      <c r="A276" s="51"/>
      <c r="B276" s="48"/>
      <c r="C276" s="48"/>
      <c r="D276" s="48"/>
      <c r="E276" s="48"/>
      <c r="G276" s="222"/>
    </row>
    <row r="277">
      <c r="A277" s="51"/>
      <c r="B277" s="48"/>
      <c r="C277" s="48"/>
      <c r="D277" s="48"/>
      <c r="E277" s="48"/>
      <c r="G277" s="222"/>
    </row>
    <row r="278">
      <c r="A278" s="51"/>
      <c r="B278" s="48"/>
      <c r="C278" s="48"/>
      <c r="D278" s="48"/>
      <c r="E278" s="48"/>
      <c r="G278" s="222"/>
    </row>
    <row r="279">
      <c r="A279" s="51"/>
      <c r="B279" s="48"/>
      <c r="C279" s="48"/>
      <c r="D279" s="48"/>
      <c r="E279" s="48"/>
      <c r="G279" s="222"/>
    </row>
    <row r="280">
      <c r="A280" s="51"/>
      <c r="B280" s="48"/>
      <c r="C280" s="48"/>
      <c r="D280" s="48"/>
      <c r="E280" s="48"/>
      <c r="G280" s="222"/>
    </row>
    <row r="281">
      <c r="A281" s="51"/>
      <c r="B281" s="48"/>
      <c r="C281" s="48"/>
      <c r="D281" s="48"/>
      <c r="E281" s="48"/>
      <c r="G281" s="222"/>
    </row>
    <row r="282">
      <c r="A282" s="51"/>
      <c r="B282" s="48"/>
      <c r="C282" s="48"/>
      <c r="D282" s="48"/>
      <c r="E282" s="48"/>
      <c r="G282" s="222"/>
    </row>
    <row r="283">
      <c r="A283" s="51"/>
      <c r="B283" s="48"/>
      <c r="C283" s="48"/>
      <c r="D283" s="48"/>
      <c r="E283" s="48"/>
      <c r="G283" s="222"/>
    </row>
    <row r="284">
      <c r="A284" s="51"/>
      <c r="B284" s="48"/>
      <c r="C284" s="48"/>
      <c r="D284" s="48"/>
      <c r="E284" s="48"/>
      <c r="G284" s="222"/>
    </row>
    <row r="285">
      <c r="A285" s="51"/>
      <c r="B285" s="48"/>
      <c r="C285" s="48"/>
      <c r="D285" s="48"/>
      <c r="E285" s="48"/>
      <c r="G285" s="222"/>
    </row>
    <row r="286">
      <c r="A286" s="51"/>
      <c r="B286" s="48"/>
      <c r="C286" s="48"/>
      <c r="D286" s="48"/>
      <c r="E286" s="48"/>
      <c r="G286" s="222"/>
    </row>
    <row r="287">
      <c r="A287" s="51"/>
      <c r="B287" s="48"/>
      <c r="C287" s="48"/>
      <c r="D287" s="48"/>
      <c r="E287" s="48"/>
      <c r="G287" s="222"/>
    </row>
    <row r="288">
      <c r="A288" s="51"/>
      <c r="B288" s="48"/>
      <c r="C288" s="48"/>
      <c r="D288" s="48"/>
      <c r="E288" s="48"/>
      <c r="G288" s="222"/>
    </row>
    <row r="289">
      <c r="A289" s="51"/>
      <c r="B289" s="48"/>
      <c r="C289" s="48"/>
      <c r="D289" s="48"/>
      <c r="E289" s="48"/>
      <c r="G289" s="222"/>
    </row>
    <row r="290">
      <c r="A290" s="51"/>
      <c r="B290" s="48"/>
      <c r="C290" s="48"/>
      <c r="D290" s="48"/>
      <c r="E290" s="48"/>
      <c r="G290" s="222"/>
    </row>
    <row r="291">
      <c r="A291" s="51"/>
      <c r="B291" s="48"/>
      <c r="C291" s="48"/>
      <c r="D291" s="48"/>
      <c r="E291" s="48"/>
      <c r="G291" s="222"/>
    </row>
    <row r="292">
      <c r="A292" s="51"/>
      <c r="B292" s="48"/>
      <c r="C292" s="48"/>
      <c r="D292" s="48"/>
      <c r="E292" s="48"/>
      <c r="G292" s="222"/>
    </row>
    <row r="293">
      <c r="A293" s="51"/>
      <c r="B293" s="48"/>
      <c r="C293" s="48"/>
      <c r="D293" s="48"/>
      <c r="E293" s="48"/>
      <c r="G293" s="222"/>
    </row>
    <row r="294">
      <c r="A294" s="51"/>
      <c r="B294" s="48"/>
      <c r="C294" s="48"/>
      <c r="D294" s="48"/>
      <c r="E294" s="48"/>
      <c r="G294" s="222"/>
    </row>
    <row r="295">
      <c r="A295" s="51"/>
      <c r="B295" s="48"/>
      <c r="C295" s="48"/>
      <c r="D295" s="48"/>
      <c r="E295" s="48"/>
      <c r="G295" s="222"/>
    </row>
    <row r="296">
      <c r="A296" s="51"/>
      <c r="B296" s="48"/>
      <c r="C296" s="48"/>
      <c r="D296" s="48"/>
      <c r="E296" s="48"/>
      <c r="G296" s="222"/>
    </row>
    <row r="297">
      <c r="A297" s="51"/>
      <c r="B297" s="48"/>
      <c r="C297" s="48"/>
      <c r="D297" s="48"/>
      <c r="E297" s="48"/>
      <c r="G297" s="222"/>
    </row>
    <row r="298">
      <c r="A298" s="51"/>
      <c r="B298" s="48"/>
      <c r="C298" s="48"/>
      <c r="D298" s="48"/>
      <c r="E298" s="48"/>
      <c r="G298" s="222"/>
    </row>
    <row r="299">
      <c r="A299" s="51"/>
      <c r="B299" s="48"/>
      <c r="C299" s="48"/>
      <c r="D299" s="48"/>
      <c r="E299" s="48"/>
      <c r="G299" s="222"/>
    </row>
    <row r="300">
      <c r="A300" s="51"/>
      <c r="B300" s="48"/>
      <c r="C300" s="48"/>
      <c r="D300" s="48"/>
      <c r="E300" s="48"/>
      <c r="G300" s="222"/>
    </row>
    <row r="301">
      <c r="A301" s="51"/>
      <c r="B301" s="48"/>
      <c r="C301" s="48"/>
      <c r="D301" s="48"/>
      <c r="E301" s="48"/>
      <c r="G301" s="222"/>
    </row>
    <row r="302">
      <c r="A302" s="51"/>
      <c r="B302" s="48"/>
      <c r="C302" s="48"/>
      <c r="D302" s="48"/>
      <c r="E302" s="48"/>
      <c r="G302" s="222"/>
    </row>
    <row r="303">
      <c r="A303" s="51"/>
      <c r="B303" s="48"/>
      <c r="C303" s="48"/>
      <c r="D303" s="48"/>
      <c r="E303" s="48"/>
      <c r="G303" s="222"/>
    </row>
    <row r="304">
      <c r="A304" s="51"/>
      <c r="B304" s="48"/>
      <c r="C304" s="48"/>
      <c r="D304" s="48"/>
      <c r="E304" s="48"/>
      <c r="G304" s="222"/>
    </row>
    <row r="305">
      <c r="A305" s="51"/>
      <c r="B305" s="48"/>
      <c r="C305" s="48"/>
      <c r="D305" s="48"/>
      <c r="E305" s="48"/>
      <c r="G305" s="222"/>
    </row>
    <row r="306">
      <c r="A306" s="51"/>
      <c r="B306" s="48"/>
      <c r="C306" s="48"/>
      <c r="D306" s="48"/>
      <c r="E306" s="48"/>
      <c r="G306" s="222"/>
    </row>
    <row r="307">
      <c r="A307" s="51"/>
      <c r="B307" s="48"/>
      <c r="C307" s="48"/>
      <c r="D307" s="48"/>
      <c r="E307" s="48"/>
      <c r="G307" s="222"/>
    </row>
    <row r="308">
      <c r="A308" s="51"/>
      <c r="B308" s="48"/>
      <c r="C308" s="48"/>
      <c r="D308" s="48"/>
      <c r="E308" s="48"/>
      <c r="G308" s="222"/>
    </row>
    <row r="309">
      <c r="A309" s="51"/>
      <c r="B309" s="48"/>
      <c r="C309" s="48"/>
      <c r="D309" s="48"/>
      <c r="E309" s="48"/>
      <c r="G309" s="222"/>
    </row>
    <row r="310">
      <c r="A310" s="51"/>
      <c r="B310" s="48"/>
      <c r="C310" s="48"/>
      <c r="D310" s="48"/>
      <c r="E310" s="48"/>
      <c r="G310" s="222"/>
    </row>
    <row r="311">
      <c r="A311" s="51"/>
      <c r="B311" s="48"/>
      <c r="C311" s="48"/>
      <c r="D311" s="48"/>
      <c r="E311" s="48"/>
      <c r="G311" s="222"/>
    </row>
    <row r="312">
      <c r="A312" s="51"/>
      <c r="B312" s="48"/>
      <c r="C312" s="48"/>
      <c r="D312" s="48"/>
      <c r="E312" s="48"/>
      <c r="G312" s="222"/>
    </row>
    <row r="313">
      <c r="A313" s="51"/>
      <c r="B313" s="48"/>
      <c r="C313" s="48"/>
      <c r="D313" s="48"/>
      <c r="E313" s="48"/>
      <c r="G313" s="222"/>
    </row>
    <row r="314">
      <c r="A314" s="51"/>
      <c r="B314" s="48"/>
      <c r="C314" s="48"/>
      <c r="D314" s="48"/>
      <c r="E314" s="48"/>
      <c r="G314" s="222"/>
    </row>
    <row r="315">
      <c r="A315" s="51"/>
      <c r="B315" s="48"/>
      <c r="C315" s="48"/>
      <c r="D315" s="48"/>
      <c r="E315" s="48"/>
      <c r="G315" s="222"/>
    </row>
    <row r="316">
      <c r="A316" s="51"/>
      <c r="B316" s="48"/>
      <c r="C316" s="48"/>
      <c r="D316" s="48"/>
      <c r="E316" s="48"/>
      <c r="G316" s="222"/>
    </row>
    <row r="317">
      <c r="A317" s="51"/>
      <c r="B317" s="48"/>
      <c r="C317" s="48"/>
      <c r="D317" s="48"/>
      <c r="E317" s="48"/>
      <c r="G317" s="222"/>
    </row>
    <row r="318">
      <c r="A318" s="51"/>
      <c r="B318" s="48"/>
      <c r="C318" s="48"/>
      <c r="D318" s="48"/>
      <c r="E318" s="48"/>
      <c r="G318" s="222"/>
    </row>
    <row r="319">
      <c r="A319" s="51"/>
      <c r="B319" s="48"/>
      <c r="C319" s="48"/>
      <c r="D319" s="48"/>
      <c r="E319" s="48"/>
      <c r="G319" s="222"/>
    </row>
    <row r="320">
      <c r="A320" s="51"/>
      <c r="B320" s="48"/>
      <c r="C320" s="48"/>
      <c r="D320" s="48"/>
      <c r="E320" s="48"/>
      <c r="G320" s="222"/>
    </row>
    <row r="321">
      <c r="A321" s="51"/>
      <c r="B321" s="48"/>
      <c r="C321" s="48"/>
      <c r="D321" s="48"/>
      <c r="E321" s="48"/>
      <c r="G321" s="222"/>
    </row>
    <row r="322">
      <c r="A322" s="51"/>
      <c r="B322" s="48"/>
      <c r="C322" s="48"/>
      <c r="D322" s="48"/>
      <c r="E322" s="48"/>
      <c r="G322" s="222"/>
    </row>
    <row r="323">
      <c r="A323" s="51"/>
      <c r="B323" s="48"/>
      <c r="C323" s="48"/>
      <c r="D323" s="48"/>
      <c r="E323" s="48"/>
      <c r="G323" s="222"/>
    </row>
    <row r="324">
      <c r="A324" s="51"/>
      <c r="B324" s="48"/>
      <c r="C324" s="48"/>
      <c r="D324" s="48"/>
      <c r="E324" s="48"/>
      <c r="G324" s="222"/>
    </row>
    <row r="325">
      <c r="A325" s="51"/>
      <c r="B325" s="48"/>
      <c r="C325" s="48"/>
      <c r="D325" s="48"/>
      <c r="E325" s="48"/>
      <c r="G325" s="222"/>
    </row>
    <row r="326">
      <c r="A326" s="51"/>
      <c r="B326" s="48"/>
      <c r="C326" s="48"/>
      <c r="D326" s="48"/>
      <c r="E326" s="48"/>
      <c r="G326" s="222"/>
    </row>
    <row r="327">
      <c r="A327" s="51"/>
      <c r="B327" s="48"/>
      <c r="C327" s="48"/>
      <c r="D327" s="48"/>
      <c r="E327" s="48"/>
      <c r="G327" s="222"/>
    </row>
    <row r="328">
      <c r="A328" s="51"/>
      <c r="B328" s="48"/>
      <c r="C328" s="48"/>
      <c r="D328" s="48"/>
      <c r="E328" s="48"/>
      <c r="G328" s="222"/>
    </row>
    <row r="329">
      <c r="A329" s="51"/>
      <c r="B329" s="48"/>
      <c r="C329" s="48"/>
      <c r="D329" s="48"/>
      <c r="E329" s="48"/>
      <c r="G329" s="222"/>
    </row>
    <row r="330">
      <c r="A330" s="51"/>
      <c r="B330" s="48"/>
      <c r="C330" s="48"/>
      <c r="D330" s="48"/>
      <c r="E330" s="48"/>
      <c r="G330" s="222"/>
    </row>
    <row r="331">
      <c r="A331" s="51"/>
      <c r="B331" s="48"/>
      <c r="C331" s="48"/>
      <c r="D331" s="48"/>
      <c r="E331" s="48"/>
      <c r="G331" s="222"/>
    </row>
    <row r="332">
      <c r="A332" s="51"/>
      <c r="B332" s="48"/>
      <c r="C332" s="48"/>
      <c r="D332" s="48"/>
      <c r="E332" s="48"/>
      <c r="G332" s="222"/>
    </row>
    <row r="333">
      <c r="A333" s="51"/>
      <c r="B333" s="48"/>
      <c r="C333" s="48"/>
      <c r="D333" s="48"/>
      <c r="E333" s="48"/>
      <c r="G333" s="222"/>
    </row>
    <row r="334">
      <c r="A334" s="51"/>
      <c r="B334" s="48"/>
      <c r="C334" s="48"/>
      <c r="D334" s="48"/>
      <c r="E334" s="48"/>
      <c r="G334" s="222"/>
    </row>
    <row r="335">
      <c r="A335" s="51"/>
      <c r="B335" s="48"/>
      <c r="C335" s="48"/>
      <c r="D335" s="48"/>
      <c r="E335" s="48"/>
      <c r="G335" s="222"/>
    </row>
    <row r="336">
      <c r="A336" s="51"/>
      <c r="B336" s="48"/>
      <c r="C336" s="48"/>
      <c r="D336" s="48"/>
      <c r="E336" s="48"/>
      <c r="G336" s="222"/>
    </row>
    <row r="337">
      <c r="A337" s="51"/>
      <c r="B337" s="48"/>
      <c r="C337" s="48"/>
      <c r="D337" s="48"/>
      <c r="E337" s="48"/>
      <c r="G337" s="222"/>
    </row>
    <row r="338">
      <c r="A338" s="51"/>
      <c r="B338" s="48"/>
      <c r="C338" s="48"/>
      <c r="D338" s="48"/>
      <c r="E338" s="48"/>
      <c r="G338" s="222"/>
    </row>
    <row r="339">
      <c r="A339" s="51"/>
      <c r="B339" s="48"/>
      <c r="C339" s="48"/>
      <c r="D339" s="48"/>
      <c r="E339" s="48"/>
      <c r="G339" s="222"/>
    </row>
    <row r="340">
      <c r="A340" s="51"/>
      <c r="B340" s="48"/>
      <c r="C340" s="48"/>
      <c r="D340" s="48"/>
      <c r="E340" s="48"/>
      <c r="G340" s="222"/>
    </row>
    <row r="341">
      <c r="A341" s="51"/>
      <c r="B341" s="48"/>
      <c r="C341" s="48"/>
      <c r="D341" s="48"/>
      <c r="E341" s="48"/>
      <c r="G341" s="222"/>
    </row>
    <row r="342">
      <c r="A342" s="51"/>
      <c r="B342" s="48"/>
      <c r="C342" s="48"/>
      <c r="D342" s="48"/>
      <c r="E342" s="48"/>
      <c r="G342" s="222"/>
    </row>
    <row r="343">
      <c r="A343" s="51"/>
      <c r="B343" s="48"/>
      <c r="C343" s="48"/>
      <c r="D343" s="48"/>
      <c r="E343" s="48"/>
      <c r="G343" s="222"/>
    </row>
    <row r="344">
      <c r="A344" s="51"/>
      <c r="B344" s="48"/>
      <c r="C344" s="48"/>
      <c r="D344" s="48"/>
      <c r="E344" s="48"/>
      <c r="G344" s="222"/>
    </row>
    <row r="345">
      <c r="A345" s="51"/>
      <c r="B345" s="48"/>
      <c r="C345" s="48"/>
      <c r="D345" s="48"/>
      <c r="E345" s="48"/>
      <c r="G345" s="222"/>
    </row>
    <row r="346">
      <c r="A346" s="51"/>
      <c r="B346" s="48"/>
      <c r="C346" s="48"/>
      <c r="D346" s="48"/>
      <c r="E346" s="48"/>
      <c r="G346" s="222"/>
    </row>
    <row r="347">
      <c r="A347" s="51"/>
      <c r="B347" s="48"/>
      <c r="C347" s="48"/>
      <c r="D347" s="48"/>
      <c r="E347" s="48"/>
      <c r="G347" s="222"/>
    </row>
    <row r="348">
      <c r="A348" s="51"/>
      <c r="B348" s="48"/>
      <c r="C348" s="48"/>
      <c r="D348" s="48"/>
      <c r="E348" s="48"/>
      <c r="G348" s="222"/>
    </row>
    <row r="349">
      <c r="A349" s="51"/>
      <c r="B349" s="48"/>
      <c r="C349" s="48"/>
      <c r="D349" s="48"/>
      <c r="E349" s="48"/>
      <c r="G349" s="222"/>
    </row>
    <row r="350">
      <c r="A350" s="51"/>
      <c r="B350" s="48"/>
      <c r="C350" s="48"/>
      <c r="D350" s="48"/>
      <c r="E350" s="48"/>
      <c r="G350" s="222"/>
    </row>
    <row r="351">
      <c r="A351" s="51"/>
      <c r="B351" s="48"/>
      <c r="C351" s="48"/>
      <c r="D351" s="48"/>
      <c r="E351" s="48"/>
      <c r="G351" s="222"/>
    </row>
    <row r="352">
      <c r="A352" s="51"/>
      <c r="B352" s="48"/>
      <c r="C352" s="48"/>
      <c r="D352" s="48"/>
      <c r="E352" s="48"/>
      <c r="G352" s="222"/>
    </row>
    <row r="353">
      <c r="A353" s="51"/>
      <c r="B353" s="48"/>
      <c r="C353" s="48"/>
      <c r="D353" s="48"/>
      <c r="E353" s="48"/>
      <c r="G353" s="222"/>
    </row>
    <row r="354">
      <c r="A354" s="51"/>
      <c r="B354" s="48"/>
      <c r="C354" s="48"/>
      <c r="D354" s="48"/>
      <c r="E354" s="48"/>
      <c r="G354" s="222"/>
    </row>
    <row r="355">
      <c r="A355" s="51"/>
      <c r="B355" s="48"/>
      <c r="C355" s="48"/>
      <c r="D355" s="48"/>
      <c r="E355" s="48"/>
      <c r="G355" s="222"/>
    </row>
    <row r="356">
      <c r="A356" s="51"/>
      <c r="B356" s="48"/>
      <c r="C356" s="48"/>
      <c r="D356" s="48"/>
      <c r="E356" s="48"/>
      <c r="G356" s="222"/>
    </row>
    <row r="357">
      <c r="A357" s="51"/>
      <c r="B357" s="48"/>
      <c r="C357" s="48"/>
      <c r="D357" s="48"/>
      <c r="E357" s="48"/>
      <c r="G357" s="222"/>
    </row>
    <row r="358">
      <c r="A358" s="51"/>
      <c r="B358" s="48"/>
      <c r="C358" s="48"/>
      <c r="D358" s="48"/>
      <c r="E358" s="48"/>
      <c r="G358" s="222"/>
    </row>
    <row r="359">
      <c r="A359" s="51"/>
      <c r="B359" s="48"/>
      <c r="C359" s="48"/>
      <c r="D359" s="48"/>
      <c r="E359" s="48"/>
      <c r="G359" s="222"/>
    </row>
    <row r="360">
      <c r="A360" s="51"/>
      <c r="B360" s="48"/>
      <c r="C360" s="48"/>
      <c r="D360" s="48"/>
      <c r="E360" s="48"/>
      <c r="G360" s="222"/>
    </row>
    <row r="361">
      <c r="A361" s="51"/>
      <c r="B361" s="48"/>
      <c r="C361" s="48"/>
      <c r="D361" s="48"/>
      <c r="E361" s="48"/>
      <c r="G361" s="222"/>
    </row>
    <row r="362">
      <c r="A362" s="51"/>
      <c r="B362" s="48"/>
      <c r="C362" s="48"/>
      <c r="D362" s="48"/>
      <c r="E362" s="48"/>
      <c r="G362" s="222"/>
    </row>
    <row r="363">
      <c r="A363" s="51"/>
      <c r="B363" s="48"/>
      <c r="C363" s="48"/>
      <c r="D363" s="48"/>
      <c r="E363" s="48"/>
      <c r="G363" s="222"/>
    </row>
    <row r="364">
      <c r="A364" s="51"/>
      <c r="B364" s="48"/>
      <c r="C364" s="48"/>
      <c r="D364" s="48"/>
      <c r="E364" s="48"/>
      <c r="G364" s="222"/>
    </row>
    <row r="365">
      <c r="A365" s="51"/>
      <c r="B365" s="48"/>
      <c r="C365" s="48"/>
      <c r="D365" s="48"/>
      <c r="E365" s="48"/>
      <c r="G365" s="222"/>
    </row>
    <row r="366">
      <c r="A366" s="51"/>
      <c r="B366" s="48"/>
      <c r="C366" s="48"/>
      <c r="D366" s="48"/>
      <c r="E366" s="48"/>
      <c r="G366" s="222"/>
    </row>
    <row r="367">
      <c r="A367" s="51"/>
      <c r="B367" s="48"/>
      <c r="C367" s="48"/>
      <c r="D367" s="48"/>
      <c r="E367" s="48"/>
      <c r="G367" s="222"/>
    </row>
    <row r="368">
      <c r="A368" s="51"/>
      <c r="B368" s="48"/>
      <c r="C368" s="48"/>
      <c r="D368" s="48"/>
      <c r="E368" s="48"/>
      <c r="G368" s="222"/>
    </row>
    <row r="369">
      <c r="A369" s="51"/>
      <c r="B369" s="48"/>
      <c r="C369" s="48"/>
      <c r="D369" s="48"/>
      <c r="E369" s="48"/>
      <c r="G369" s="222"/>
    </row>
    <row r="370">
      <c r="A370" s="51"/>
      <c r="B370" s="48"/>
      <c r="C370" s="48"/>
      <c r="D370" s="48"/>
      <c r="E370" s="48"/>
      <c r="G370" s="222"/>
    </row>
    <row r="371">
      <c r="A371" s="51"/>
      <c r="B371" s="48"/>
      <c r="C371" s="48"/>
      <c r="D371" s="48"/>
      <c r="E371" s="48"/>
      <c r="G371" s="222"/>
    </row>
    <row r="372">
      <c r="A372" s="51"/>
      <c r="B372" s="48"/>
      <c r="C372" s="48"/>
      <c r="D372" s="48"/>
      <c r="E372" s="48"/>
      <c r="G372" s="222"/>
    </row>
    <row r="373">
      <c r="A373" s="51"/>
      <c r="B373" s="48"/>
      <c r="C373" s="48"/>
      <c r="D373" s="48"/>
      <c r="E373" s="48"/>
      <c r="G373" s="222"/>
    </row>
    <row r="374">
      <c r="A374" s="51"/>
      <c r="B374" s="48"/>
      <c r="C374" s="48"/>
      <c r="D374" s="48"/>
      <c r="E374" s="48"/>
      <c r="G374" s="222"/>
    </row>
    <row r="375">
      <c r="A375" s="51"/>
      <c r="B375" s="48"/>
      <c r="C375" s="48"/>
      <c r="D375" s="48"/>
      <c r="E375" s="48"/>
      <c r="G375" s="222"/>
    </row>
    <row r="376">
      <c r="A376" s="51"/>
      <c r="B376" s="48"/>
      <c r="C376" s="48"/>
      <c r="D376" s="48"/>
      <c r="E376" s="48"/>
      <c r="G376" s="222"/>
    </row>
    <row r="377">
      <c r="A377" s="51"/>
      <c r="B377" s="48"/>
      <c r="C377" s="48"/>
      <c r="D377" s="48"/>
      <c r="E377" s="48"/>
      <c r="G377" s="222"/>
    </row>
    <row r="378">
      <c r="A378" s="51"/>
      <c r="B378" s="48"/>
      <c r="C378" s="48"/>
      <c r="D378" s="48"/>
      <c r="E378" s="48"/>
      <c r="G378" s="222"/>
    </row>
    <row r="379">
      <c r="A379" s="51"/>
      <c r="B379" s="48"/>
      <c r="C379" s="48"/>
      <c r="D379" s="48"/>
      <c r="E379" s="48"/>
      <c r="G379" s="222"/>
    </row>
    <row r="380">
      <c r="A380" s="51"/>
      <c r="B380" s="48"/>
      <c r="C380" s="48"/>
      <c r="D380" s="48"/>
      <c r="E380" s="48"/>
      <c r="G380" s="222"/>
    </row>
    <row r="381">
      <c r="A381" s="51"/>
      <c r="B381" s="48"/>
      <c r="C381" s="48"/>
      <c r="D381" s="48"/>
      <c r="E381" s="48"/>
      <c r="G381" s="222"/>
    </row>
    <row r="382">
      <c r="A382" s="51"/>
      <c r="B382" s="48"/>
      <c r="C382" s="48"/>
      <c r="D382" s="48"/>
      <c r="E382" s="48"/>
      <c r="G382" s="222"/>
    </row>
    <row r="383">
      <c r="A383" s="51"/>
      <c r="B383" s="48"/>
      <c r="C383" s="48"/>
      <c r="D383" s="48"/>
      <c r="E383" s="48"/>
      <c r="G383" s="222"/>
    </row>
    <row r="384">
      <c r="A384" s="51"/>
      <c r="B384" s="48"/>
      <c r="C384" s="48"/>
      <c r="D384" s="48"/>
      <c r="E384" s="48"/>
      <c r="G384" s="222"/>
    </row>
    <row r="385">
      <c r="A385" s="51"/>
      <c r="B385" s="48"/>
      <c r="C385" s="48"/>
      <c r="D385" s="48"/>
      <c r="E385" s="48"/>
      <c r="G385" s="222"/>
    </row>
    <row r="386">
      <c r="A386" s="51"/>
      <c r="B386" s="48"/>
      <c r="C386" s="48"/>
      <c r="D386" s="48"/>
      <c r="E386" s="48"/>
      <c r="G386" s="222"/>
    </row>
    <row r="387">
      <c r="A387" s="51"/>
      <c r="B387" s="48"/>
      <c r="C387" s="48"/>
      <c r="D387" s="48"/>
      <c r="E387" s="48"/>
      <c r="G387" s="222"/>
    </row>
    <row r="388">
      <c r="A388" s="51"/>
      <c r="B388" s="48"/>
      <c r="C388" s="48"/>
      <c r="D388" s="48"/>
      <c r="E388" s="48"/>
      <c r="G388" s="222"/>
    </row>
    <row r="389">
      <c r="A389" s="51"/>
      <c r="B389" s="48"/>
      <c r="C389" s="48"/>
      <c r="D389" s="48"/>
      <c r="E389" s="48"/>
      <c r="G389" s="222"/>
    </row>
    <row r="390">
      <c r="A390" s="51"/>
      <c r="B390" s="48"/>
      <c r="C390" s="48"/>
      <c r="D390" s="48"/>
      <c r="E390" s="48"/>
      <c r="G390" s="222"/>
    </row>
    <row r="391">
      <c r="A391" s="51"/>
      <c r="B391" s="48"/>
      <c r="C391" s="48"/>
      <c r="D391" s="48"/>
      <c r="E391" s="48"/>
      <c r="G391" s="222"/>
    </row>
    <row r="392">
      <c r="A392" s="51"/>
      <c r="B392" s="48"/>
      <c r="C392" s="48"/>
      <c r="D392" s="48"/>
      <c r="E392" s="48"/>
      <c r="G392" s="222"/>
    </row>
    <row r="393">
      <c r="A393" s="51"/>
      <c r="B393" s="48"/>
      <c r="C393" s="48"/>
      <c r="D393" s="48"/>
      <c r="E393" s="48"/>
      <c r="G393" s="222"/>
    </row>
    <row r="394">
      <c r="A394" s="51"/>
      <c r="B394" s="48"/>
      <c r="C394" s="48"/>
      <c r="D394" s="48"/>
      <c r="E394" s="48"/>
      <c r="G394" s="222"/>
    </row>
    <row r="395">
      <c r="A395" s="51"/>
      <c r="B395" s="48"/>
      <c r="C395" s="48"/>
      <c r="D395" s="48"/>
      <c r="E395" s="48"/>
      <c r="G395" s="222"/>
    </row>
    <row r="396">
      <c r="A396" s="51"/>
      <c r="B396" s="48"/>
      <c r="C396" s="48"/>
      <c r="D396" s="48"/>
      <c r="E396" s="48"/>
      <c r="G396" s="222"/>
    </row>
    <row r="397">
      <c r="A397" s="51"/>
      <c r="B397" s="48"/>
      <c r="C397" s="48"/>
      <c r="D397" s="48"/>
      <c r="E397" s="48"/>
      <c r="G397" s="222"/>
    </row>
    <row r="398">
      <c r="A398" s="51"/>
      <c r="B398" s="48"/>
      <c r="C398" s="48"/>
      <c r="D398" s="48"/>
      <c r="E398" s="48"/>
      <c r="G398" s="222"/>
    </row>
    <row r="399">
      <c r="A399" s="51"/>
      <c r="B399" s="48"/>
      <c r="C399" s="48"/>
      <c r="D399" s="48"/>
      <c r="E399" s="48"/>
      <c r="G399" s="222"/>
    </row>
    <row r="400">
      <c r="A400" s="51"/>
      <c r="B400" s="48"/>
      <c r="C400" s="48"/>
      <c r="D400" s="48"/>
      <c r="E400" s="48"/>
      <c r="G400" s="222"/>
    </row>
    <row r="401">
      <c r="A401" s="51"/>
      <c r="B401" s="48"/>
      <c r="C401" s="48"/>
      <c r="D401" s="48"/>
      <c r="E401" s="48"/>
      <c r="G401" s="222"/>
    </row>
    <row r="402">
      <c r="A402" s="51"/>
      <c r="B402" s="48"/>
      <c r="C402" s="48"/>
      <c r="D402" s="48"/>
      <c r="E402" s="48"/>
      <c r="G402" s="222"/>
    </row>
    <row r="403">
      <c r="A403" s="51"/>
      <c r="B403" s="48"/>
      <c r="C403" s="48"/>
      <c r="D403" s="48"/>
      <c r="E403" s="48"/>
      <c r="G403" s="222"/>
    </row>
    <row r="404">
      <c r="A404" s="51"/>
      <c r="B404" s="48"/>
      <c r="C404" s="48"/>
      <c r="D404" s="48"/>
      <c r="E404" s="48"/>
      <c r="G404" s="222"/>
    </row>
    <row r="405">
      <c r="A405" s="51"/>
      <c r="B405" s="48"/>
      <c r="C405" s="48"/>
      <c r="D405" s="48"/>
      <c r="E405" s="48"/>
      <c r="G405" s="222"/>
    </row>
    <row r="406">
      <c r="A406" s="51"/>
      <c r="B406" s="48"/>
      <c r="C406" s="48"/>
      <c r="D406" s="48"/>
      <c r="E406" s="48"/>
      <c r="G406" s="222"/>
    </row>
    <row r="407">
      <c r="A407" s="51"/>
      <c r="B407" s="48"/>
      <c r="C407" s="48"/>
      <c r="D407" s="48"/>
      <c r="E407" s="48"/>
      <c r="G407" s="222"/>
    </row>
    <row r="408">
      <c r="A408" s="51"/>
      <c r="B408" s="48"/>
      <c r="C408" s="48"/>
      <c r="D408" s="48"/>
      <c r="E408" s="48"/>
      <c r="G408" s="222"/>
    </row>
    <row r="409">
      <c r="A409" s="51"/>
      <c r="B409" s="48"/>
      <c r="C409" s="48"/>
      <c r="D409" s="48"/>
      <c r="E409" s="48"/>
      <c r="G409" s="222"/>
    </row>
    <row r="410">
      <c r="A410" s="51"/>
      <c r="B410" s="48"/>
      <c r="C410" s="48"/>
      <c r="D410" s="48"/>
      <c r="E410" s="48"/>
      <c r="G410" s="222"/>
    </row>
    <row r="411">
      <c r="A411" s="51"/>
      <c r="B411" s="48"/>
      <c r="C411" s="48"/>
      <c r="D411" s="48"/>
      <c r="E411" s="48"/>
      <c r="G411" s="222"/>
    </row>
    <row r="412">
      <c r="A412" s="51"/>
      <c r="B412" s="48"/>
      <c r="C412" s="48"/>
      <c r="D412" s="48"/>
      <c r="E412" s="48"/>
      <c r="G412" s="222"/>
    </row>
    <row r="413">
      <c r="A413" s="51"/>
      <c r="B413" s="48"/>
      <c r="C413" s="48"/>
      <c r="D413" s="48"/>
      <c r="E413" s="48"/>
      <c r="G413" s="222"/>
    </row>
    <row r="414">
      <c r="A414" s="51"/>
      <c r="B414" s="48"/>
      <c r="C414" s="48"/>
      <c r="D414" s="48"/>
      <c r="E414" s="48"/>
      <c r="G414" s="222"/>
    </row>
    <row r="415">
      <c r="A415" s="51"/>
      <c r="B415" s="48"/>
      <c r="C415" s="48"/>
      <c r="D415" s="48"/>
      <c r="E415" s="48"/>
      <c r="G415" s="222"/>
    </row>
    <row r="416">
      <c r="A416" s="51"/>
      <c r="B416" s="48"/>
      <c r="C416" s="48"/>
      <c r="D416" s="48"/>
      <c r="E416" s="48"/>
      <c r="G416" s="222"/>
    </row>
    <row r="417">
      <c r="A417" s="51"/>
      <c r="B417" s="48"/>
      <c r="C417" s="48"/>
      <c r="D417" s="48"/>
      <c r="E417" s="48"/>
      <c r="G417" s="222"/>
    </row>
    <row r="418">
      <c r="A418" s="51"/>
      <c r="B418" s="48"/>
      <c r="C418" s="48"/>
      <c r="D418" s="48"/>
      <c r="E418" s="48"/>
      <c r="G418" s="222"/>
    </row>
    <row r="419">
      <c r="A419" s="51"/>
      <c r="B419" s="48"/>
      <c r="C419" s="48"/>
      <c r="D419" s="48"/>
      <c r="E419" s="48"/>
      <c r="G419" s="222"/>
    </row>
    <row r="420">
      <c r="A420" s="51"/>
      <c r="B420" s="48"/>
      <c r="C420" s="48"/>
      <c r="D420" s="48"/>
      <c r="E420" s="48"/>
      <c r="G420" s="222"/>
    </row>
    <row r="421">
      <c r="A421" s="51"/>
      <c r="B421" s="48"/>
      <c r="C421" s="48"/>
      <c r="D421" s="48"/>
      <c r="E421" s="48"/>
      <c r="G421" s="222"/>
    </row>
    <row r="422">
      <c r="A422" s="51"/>
      <c r="B422" s="48"/>
      <c r="C422" s="48"/>
      <c r="D422" s="48"/>
      <c r="E422" s="48"/>
      <c r="G422" s="222"/>
    </row>
    <row r="423">
      <c r="A423" s="51"/>
      <c r="B423" s="48"/>
      <c r="C423" s="48"/>
      <c r="D423" s="48"/>
      <c r="E423" s="48"/>
      <c r="G423" s="222"/>
    </row>
    <row r="424">
      <c r="A424" s="51"/>
      <c r="B424" s="48"/>
      <c r="C424" s="48"/>
      <c r="D424" s="48"/>
      <c r="E424" s="48"/>
      <c r="G424" s="222"/>
    </row>
    <row r="425">
      <c r="A425" s="51"/>
      <c r="B425" s="48"/>
      <c r="C425" s="48"/>
      <c r="D425" s="48"/>
      <c r="E425" s="48"/>
      <c r="G425" s="222"/>
    </row>
    <row r="426">
      <c r="A426" s="51"/>
      <c r="B426" s="48"/>
      <c r="C426" s="48"/>
      <c r="D426" s="48"/>
      <c r="E426" s="48"/>
      <c r="G426" s="222"/>
    </row>
    <row r="427">
      <c r="A427" s="51"/>
      <c r="B427" s="48"/>
      <c r="C427" s="48"/>
      <c r="D427" s="48"/>
      <c r="E427" s="48"/>
      <c r="G427" s="222"/>
    </row>
    <row r="428">
      <c r="A428" s="51"/>
      <c r="B428" s="48"/>
      <c r="C428" s="48"/>
      <c r="D428" s="48"/>
      <c r="E428" s="48"/>
      <c r="G428" s="222"/>
    </row>
    <row r="429">
      <c r="A429" s="51"/>
      <c r="B429" s="48"/>
      <c r="C429" s="48"/>
      <c r="D429" s="48"/>
      <c r="E429" s="48"/>
      <c r="G429" s="222"/>
    </row>
    <row r="430">
      <c r="A430" s="51"/>
      <c r="B430" s="48"/>
      <c r="C430" s="48"/>
      <c r="D430" s="48"/>
      <c r="E430" s="48"/>
      <c r="G430" s="222"/>
    </row>
    <row r="431">
      <c r="A431" s="51"/>
      <c r="B431" s="48"/>
      <c r="C431" s="48"/>
      <c r="D431" s="48"/>
      <c r="E431" s="48"/>
      <c r="G431" s="222"/>
    </row>
    <row r="432">
      <c r="A432" s="51"/>
      <c r="B432" s="48"/>
      <c r="C432" s="48"/>
      <c r="D432" s="48"/>
      <c r="E432" s="48"/>
      <c r="G432" s="222"/>
    </row>
    <row r="433">
      <c r="A433" s="51"/>
      <c r="B433" s="48"/>
      <c r="C433" s="48"/>
      <c r="D433" s="48"/>
      <c r="E433" s="48"/>
      <c r="G433" s="222"/>
    </row>
    <row r="434">
      <c r="A434" s="51"/>
      <c r="B434" s="48"/>
      <c r="C434" s="48"/>
      <c r="D434" s="48"/>
      <c r="E434" s="48"/>
      <c r="G434" s="222"/>
    </row>
    <row r="435">
      <c r="A435" s="51"/>
      <c r="B435" s="48"/>
      <c r="C435" s="48"/>
      <c r="D435" s="48"/>
      <c r="E435" s="48"/>
      <c r="G435" s="222"/>
    </row>
    <row r="436">
      <c r="A436" s="51"/>
      <c r="B436" s="48"/>
      <c r="C436" s="48"/>
      <c r="D436" s="48"/>
      <c r="E436" s="48"/>
      <c r="G436" s="222"/>
    </row>
    <row r="437">
      <c r="A437" s="51"/>
      <c r="B437" s="48"/>
      <c r="C437" s="48"/>
      <c r="D437" s="48"/>
      <c r="E437" s="48"/>
      <c r="G437" s="222"/>
    </row>
    <row r="438">
      <c r="A438" s="51"/>
      <c r="B438" s="48"/>
      <c r="C438" s="48"/>
      <c r="D438" s="48"/>
      <c r="E438" s="48"/>
      <c r="G438" s="222"/>
    </row>
    <row r="439">
      <c r="A439" s="51"/>
      <c r="B439" s="48"/>
      <c r="C439" s="48"/>
      <c r="D439" s="48"/>
      <c r="E439" s="48"/>
      <c r="G439" s="222"/>
    </row>
    <row r="440">
      <c r="A440" s="51"/>
      <c r="B440" s="48"/>
      <c r="C440" s="48"/>
      <c r="D440" s="48"/>
      <c r="E440" s="48"/>
      <c r="G440" s="222"/>
    </row>
    <row r="441">
      <c r="A441" s="51"/>
      <c r="B441" s="48"/>
      <c r="C441" s="48"/>
      <c r="D441" s="48"/>
      <c r="E441" s="48"/>
      <c r="G441" s="222"/>
    </row>
    <row r="442">
      <c r="A442" s="51"/>
      <c r="B442" s="48"/>
      <c r="C442" s="48"/>
      <c r="D442" s="48"/>
      <c r="E442" s="48"/>
      <c r="G442" s="222"/>
    </row>
    <row r="443">
      <c r="A443" s="51"/>
      <c r="B443" s="48"/>
      <c r="C443" s="48"/>
      <c r="D443" s="48"/>
      <c r="E443" s="48"/>
      <c r="G443" s="222"/>
    </row>
    <row r="444">
      <c r="A444" s="51"/>
      <c r="B444" s="48"/>
      <c r="C444" s="48"/>
      <c r="D444" s="48"/>
      <c r="E444" s="48"/>
      <c r="G444" s="222"/>
    </row>
    <row r="445">
      <c r="A445" s="51"/>
      <c r="B445" s="48"/>
      <c r="C445" s="48"/>
      <c r="D445" s="48"/>
      <c r="E445" s="48"/>
      <c r="G445" s="222"/>
    </row>
    <row r="446">
      <c r="A446" s="51"/>
      <c r="B446" s="48"/>
      <c r="C446" s="48"/>
      <c r="D446" s="48"/>
      <c r="E446" s="48"/>
      <c r="G446" s="222"/>
    </row>
    <row r="447">
      <c r="A447" s="51"/>
      <c r="B447" s="48"/>
      <c r="C447" s="48"/>
      <c r="D447" s="48"/>
      <c r="E447" s="48"/>
      <c r="G447" s="222"/>
    </row>
    <row r="448">
      <c r="A448" s="51"/>
      <c r="B448" s="48"/>
      <c r="C448" s="48"/>
      <c r="D448" s="48"/>
      <c r="E448" s="48"/>
      <c r="G448" s="222"/>
    </row>
    <row r="449">
      <c r="A449" s="51"/>
      <c r="B449" s="48"/>
      <c r="C449" s="48"/>
      <c r="D449" s="48"/>
      <c r="E449" s="48"/>
      <c r="G449" s="222"/>
    </row>
    <row r="450">
      <c r="A450" s="51"/>
      <c r="B450" s="48"/>
      <c r="C450" s="48"/>
      <c r="D450" s="48"/>
      <c r="E450" s="48"/>
      <c r="G450" s="222"/>
    </row>
    <row r="451">
      <c r="A451" s="51"/>
      <c r="B451" s="48"/>
      <c r="C451" s="48"/>
      <c r="D451" s="48"/>
      <c r="E451" s="48"/>
      <c r="G451" s="222"/>
    </row>
    <row r="452">
      <c r="A452" s="51"/>
      <c r="B452" s="48"/>
      <c r="C452" s="48"/>
      <c r="D452" s="48"/>
      <c r="E452" s="48"/>
      <c r="G452" s="222"/>
    </row>
    <row r="453">
      <c r="A453" s="51"/>
      <c r="B453" s="48"/>
      <c r="C453" s="48"/>
      <c r="D453" s="48"/>
      <c r="E453" s="48"/>
      <c r="G453" s="222"/>
    </row>
    <row r="454">
      <c r="A454" s="51"/>
      <c r="B454" s="48"/>
      <c r="C454" s="48"/>
      <c r="D454" s="48"/>
      <c r="E454" s="48"/>
      <c r="G454" s="222"/>
    </row>
    <row r="455">
      <c r="A455" s="51"/>
      <c r="B455" s="48"/>
      <c r="C455" s="48"/>
      <c r="D455" s="48"/>
      <c r="E455" s="48"/>
      <c r="G455" s="222"/>
    </row>
    <row r="456">
      <c r="A456" s="51"/>
      <c r="B456" s="48"/>
      <c r="C456" s="48"/>
      <c r="D456" s="48"/>
      <c r="E456" s="48"/>
      <c r="G456" s="222"/>
    </row>
    <row r="457">
      <c r="A457" s="51"/>
      <c r="B457" s="48"/>
      <c r="C457" s="48"/>
      <c r="D457" s="48"/>
      <c r="E457" s="48"/>
      <c r="G457" s="222"/>
    </row>
    <row r="458">
      <c r="A458" s="51"/>
      <c r="B458" s="48"/>
      <c r="C458" s="48"/>
      <c r="D458" s="48"/>
      <c r="E458" s="48"/>
      <c r="G458" s="222"/>
    </row>
    <row r="459">
      <c r="A459" s="51"/>
      <c r="B459" s="48"/>
      <c r="C459" s="48"/>
      <c r="D459" s="48"/>
      <c r="E459" s="48"/>
      <c r="G459" s="222"/>
    </row>
    <row r="460">
      <c r="A460" s="51"/>
      <c r="B460" s="48"/>
      <c r="C460" s="48"/>
      <c r="D460" s="48"/>
      <c r="E460" s="48"/>
      <c r="G460" s="222"/>
    </row>
    <row r="461">
      <c r="A461" s="51"/>
      <c r="B461" s="48"/>
      <c r="C461" s="48"/>
      <c r="D461" s="48"/>
      <c r="E461" s="48"/>
      <c r="G461" s="222"/>
    </row>
    <row r="462">
      <c r="A462" s="51"/>
      <c r="B462" s="48"/>
      <c r="C462" s="48"/>
      <c r="D462" s="48"/>
      <c r="E462" s="48"/>
      <c r="G462" s="222"/>
    </row>
    <row r="463">
      <c r="A463" s="51"/>
      <c r="B463" s="48"/>
      <c r="C463" s="48"/>
      <c r="D463" s="48"/>
      <c r="E463" s="48"/>
      <c r="G463" s="222"/>
    </row>
    <row r="464">
      <c r="A464" s="51"/>
      <c r="B464" s="48"/>
      <c r="C464" s="48"/>
      <c r="D464" s="48"/>
      <c r="E464" s="48"/>
      <c r="G464" s="222"/>
    </row>
    <row r="465">
      <c r="A465" s="51"/>
      <c r="B465" s="48"/>
      <c r="C465" s="48"/>
      <c r="D465" s="48"/>
      <c r="E465" s="48"/>
      <c r="G465" s="222"/>
    </row>
    <row r="466">
      <c r="A466" s="51"/>
      <c r="B466" s="48"/>
      <c r="C466" s="48"/>
      <c r="D466" s="48"/>
      <c r="E466" s="48"/>
      <c r="G466" s="222"/>
    </row>
    <row r="467">
      <c r="A467" s="51"/>
      <c r="B467" s="48"/>
      <c r="C467" s="48"/>
      <c r="D467" s="48"/>
      <c r="E467" s="48"/>
      <c r="G467" s="222"/>
    </row>
    <row r="468">
      <c r="A468" s="51"/>
      <c r="B468" s="48"/>
      <c r="C468" s="48"/>
      <c r="D468" s="48"/>
      <c r="E468" s="48"/>
      <c r="G468" s="222"/>
    </row>
    <row r="469">
      <c r="A469" s="51"/>
      <c r="B469" s="48"/>
      <c r="C469" s="48"/>
      <c r="D469" s="48"/>
      <c r="E469" s="48"/>
      <c r="G469" s="222"/>
    </row>
    <row r="470">
      <c r="A470" s="51"/>
      <c r="B470" s="48"/>
      <c r="C470" s="48"/>
      <c r="D470" s="48"/>
      <c r="E470" s="48"/>
      <c r="G470" s="222"/>
    </row>
    <row r="471">
      <c r="A471" s="51"/>
      <c r="B471" s="48"/>
      <c r="C471" s="48"/>
      <c r="D471" s="48"/>
      <c r="E471" s="48"/>
      <c r="G471" s="222"/>
    </row>
    <row r="472">
      <c r="A472" s="51"/>
      <c r="B472" s="48"/>
      <c r="C472" s="48"/>
      <c r="D472" s="48"/>
      <c r="E472" s="48"/>
      <c r="G472" s="222"/>
    </row>
    <row r="473">
      <c r="A473" s="51"/>
      <c r="B473" s="48"/>
      <c r="C473" s="48"/>
      <c r="D473" s="48"/>
      <c r="E473" s="48"/>
      <c r="G473" s="222"/>
    </row>
    <row r="474">
      <c r="A474" s="51"/>
      <c r="B474" s="48"/>
      <c r="C474" s="48"/>
      <c r="D474" s="48"/>
      <c r="E474" s="48"/>
      <c r="G474" s="222"/>
    </row>
    <row r="475">
      <c r="A475" s="51"/>
      <c r="B475" s="48"/>
      <c r="C475" s="48"/>
      <c r="D475" s="48"/>
      <c r="E475" s="48"/>
      <c r="G475" s="222"/>
    </row>
    <row r="476">
      <c r="A476" s="51"/>
      <c r="B476" s="48"/>
      <c r="C476" s="48"/>
      <c r="D476" s="48"/>
      <c r="E476" s="48"/>
      <c r="G476" s="222"/>
    </row>
    <row r="477">
      <c r="A477" s="51"/>
      <c r="B477" s="48"/>
      <c r="C477" s="48"/>
      <c r="D477" s="48"/>
      <c r="E477" s="48"/>
      <c r="G477" s="222"/>
    </row>
    <row r="478">
      <c r="A478" s="51"/>
      <c r="B478" s="48"/>
      <c r="C478" s="48"/>
      <c r="D478" s="48"/>
      <c r="E478" s="48"/>
      <c r="G478" s="222"/>
    </row>
    <row r="479">
      <c r="A479" s="51"/>
      <c r="B479" s="48"/>
      <c r="C479" s="48"/>
      <c r="D479" s="48"/>
      <c r="E479" s="48"/>
      <c r="G479" s="222"/>
    </row>
    <row r="480">
      <c r="A480" s="51"/>
      <c r="B480" s="48"/>
      <c r="C480" s="48"/>
      <c r="D480" s="48"/>
      <c r="E480" s="48"/>
      <c r="G480" s="222"/>
    </row>
    <row r="481">
      <c r="A481" s="51"/>
      <c r="B481" s="48"/>
      <c r="C481" s="48"/>
      <c r="D481" s="48"/>
      <c r="E481" s="48"/>
      <c r="G481" s="222"/>
    </row>
    <row r="482">
      <c r="A482" s="51"/>
      <c r="B482" s="48"/>
      <c r="C482" s="48"/>
      <c r="D482" s="48"/>
      <c r="E482" s="48"/>
      <c r="G482" s="222"/>
    </row>
    <row r="483">
      <c r="A483" s="51"/>
      <c r="B483" s="48"/>
      <c r="C483" s="48"/>
      <c r="D483" s="48"/>
      <c r="E483" s="48"/>
      <c r="G483" s="222"/>
    </row>
    <row r="484">
      <c r="A484" s="51"/>
      <c r="B484" s="48"/>
      <c r="C484" s="48"/>
      <c r="D484" s="48"/>
      <c r="E484" s="48"/>
      <c r="G484" s="222"/>
    </row>
    <row r="485">
      <c r="A485" s="51"/>
      <c r="B485" s="48"/>
      <c r="C485" s="48"/>
      <c r="D485" s="48"/>
      <c r="E485" s="48"/>
      <c r="G485" s="222"/>
    </row>
    <row r="486">
      <c r="A486" s="51"/>
      <c r="B486" s="48"/>
      <c r="C486" s="48"/>
      <c r="D486" s="48"/>
      <c r="E486" s="48"/>
      <c r="G486" s="222"/>
    </row>
    <row r="487">
      <c r="A487" s="51"/>
      <c r="B487" s="48"/>
      <c r="C487" s="48"/>
      <c r="D487" s="48"/>
      <c r="E487" s="48"/>
      <c r="G487" s="222"/>
    </row>
    <row r="488">
      <c r="A488" s="51"/>
      <c r="B488" s="48"/>
      <c r="C488" s="48"/>
      <c r="D488" s="48"/>
      <c r="E488" s="48"/>
      <c r="G488" s="222"/>
    </row>
    <row r="489">
      <c r="A489" s="51"/>
      <c r="B489" s="48"/>
      <c r="C489" s="48"/>
      <c r="D489" s="48"/>
      <c r="E489" s="48"/>
      <c r="G489" s="222"/>
    </row>
    <row r="490">
      <c r="A490" s="51"/>
      <c r="B490" s="48"/>
      <c r="C490" s="48"/>
      <c r="D490" s="48"/>
      <c r="E490" s="48"/>
      <c r="G490" s="222"/>
    </row>
    <row r="491">
      <c r="A491" s="51"/>
      <c r="B491" s="48"/>
      <c r="C491" s="48"/>
      <c r="D491" s="48"/>
      <c r="E491" s="48"/>
      <c r="G491" s="222"/>
    </row>
    <row r="492">
      <c r="A492" s="51"/>
      <c r="B492" s="48"/>
      <c r="C492" s="48"/>
      <c r="D492" s="48"/>
      <c r="E492" s="48"/>
      <c r="G492" s="222"/>
    </row>
    <row r="493">
      <c r="A493" s="51"/>
      <c r="B493" s="48"/>
      <c r="C493" s="48"/>
      <c r="D493" s="48"/>
      <c r="E493" s="48"/>
      <c r="G493" s="222"/>
    </row>
    <row r="494">
      <c r="A494" s="51"/>
      <c r="B494" s="48"/>
      <c r="C494" s="48"/>
      <c r="D494" s="48"/>
      <c r="E494" s="48"/>
      <c r="G494" s="222"/>
    </row>
    <row r="495">
      <c r="A495" s="51"/>
      <c r="B495" s="48"/>
      <c r="C495" s="48"/>
      <c r="D495" s="48"/>
      <c r="E495" s="48"/>
      <c r="G495" s="222"/>
    </row>
    <row r="496">
      <c r="A496" s="51"/>
      <c r="B496" s="48"/>
      <c r="C496" s="48"/>
      <c r="D496" s="48"/>
      <c r="E496" s="48"/>
      <c r="G496" s="222"/>
    </row>
    <row r="497">
      <c r="A497" s="51"/>
      <c r="B497" s="48"/>
      <c r="C497" s="48"/>
      <c r="D497" s="48"/>
      <c r="E497" s="48"/>
      <c r="G497" s="222"/>
    </row>
    <row r="498">
      <c r="A498" s="51"/>
      <c r="B498" s="48"/>
      <c r="C498" s="48"/>
      <c r="D498" s="48"/>
      <c r="E498" s="48"/>
      <c r="G498" s="222"/>
    </row>
    <row r="499">
      <c r="A499" s="51"/>
      <c r="B499" s="48"/>
      <c r="C499" s="48"/>
      <c r="D499" s="48"/>
      <c r="E499" s="48"/>
      <c r="G499" s="222"/>
    </row>
    <row r="500">
      <c r="A500" s="51"/>
      <c r="B500" s="48"/>
      <c r="C500" s="48"/>
      <c r="D500" s="48"/>
      <c r="E500" s="48"/>
      <c r="G500" s="222"/>
    </row>
    <row r="501">
      <c r="A501" s="51"/>
      <c r="B501" s="48"/>
      <c r="C501" s="48"/>
      <c r="D501" s="48"/>
      <c r="E501" s="48"/>
      <c r="G501" s="222"/>
    </row>
    <row r="502">
      <c r="A502" s="51"/>
      <c r="B502" s="48"/>
      <c r="C502" s="48"/>
      <c r="D502" s="48"/>
      <c r="E502" s="48"/>
      <c r="G502" s="222"/>
    </row>
    <row r="503">
      <c r="A503" s="51"/>
      <c r="B503" s="48"/>
      <c r="C503" s="48"/>
      <c r="D503" s="48"/>
      <c r="E503" s="48"/>
      <c r="G503" s="222"/>
    </row>
    <row r="504">
      <c r="A504" s="51"/>
      <c r="B504" s="48"/>
      <c r="C504" s="48"/>
      <c r="D504" s="48"/>
      <c r="E504" s="48"/>
      <c r="G504" s="222"/>
    </row>
    <row r="505">
      <c r="A505" s="51"/>
      <c r="B505" s="48"/>
      <c r="C505" s="48"/>
      <c r="D505" s="48"/>
      <c r="E505" s="48"/>
      <c r="G505" s="222"/>
    </row>
    <row r="506">
      <c r="A506" s="51"/>
      <c r="B506" s="48"/>
      <c r="C506" s="48"/>
      <c r="D506" s="48"/>
      <c r="E506" s="48"/>
      <c r="G506" s="222"/>
    </row>
    <row r="507">
      <c r="A507" s="51"/>
      <c r="B507" s="48"/>
      <c r="C507" s="48"/>
      <c r="D507" s="48"/>
      <c r="E507" s="48"/>
      <c r="G507" s="222"/>
    </row>
    <row r="508">
      <c r="A508" s="51"/>
      <c r="B508" s="48"/>
      <c r="C508" s="48"/>
      <c r="D508" s="48"/>
      <c r="E508" s="48"/>
      <c r="G508" s="222"/>
    </row>
    <row r="509">
      <c r="A509" s="51"/>
      <c r="B509" s="48"/>
      <c r="C509" s="48"/>
      <c r="D509" s="48"/>
      <c r="E509" s="48"/>
      <c r="G509" s="222"/>
    </row>
    <row r="510">
      <c r="A510" s="51"/>
      <c r="B510" s="48"/>
      <c r="C510" s="48"/>
      <c r="D510" s="48"/>
      <c r="E510" s="48"/>
      <c r="G510" s="222"/>
    </row>
    <row r="511">
      <c r="A511" s="51"/>
      <c r="B511" s="48"/>
      <c r="C511" s="48"/>
      <c r="D511" s="48"/>
      <c r="E511" s="48"/>
      <c r="G511" s="222"/>
    </row>
    <row r="512">
      <c r="A512" s="51"/>
      <c r="B512" s="48"/>
      <c r="C512" s="48"/>
      <c r="D512" s="48"/>
      <c r="E512" s="48"/>
      <c r="G512" s="222"/>
    </row>
    <row r="513">
      <c r="A513" s="51"/>
      <c r="B513" s="48"/>
      <c r="C513" s="48"/>
      <c r="D513" s="48"/>
      <c r="E513" s="48"/>
      <c r="G513" s="222"/>
    </row>
    <row r="514">
      <c r="A514" s="51"/>
      <c r="B514" s="48"/>
      <c r="C514" s="48"/>
      <c r="D514" s="48"/>
      <c r="E514" s="48"/>
      <c r="G514" s="222"/>
    </row>
    <row r="515">
      <c r="A515" s="51"/>
      <c r="B515" s="48"/>
      <c r="C515" s="48"/>
      <c r="D515" s="48"/>
      <c r="E515" s="48"/>
      <c r="G515" s="222"/>
    </row>
    <row r="516">
      <c r="A516" s="51"/>
      <c r="B516" s="48"/>
      <c r="C516" s="48"/>
      <c r="D516" s="48"/>
      <c r="E516" s="48"/>
      <c r="G516" s="222"/>
    </row>
    <row r="517">
      <c r="A517" s="51"/>
      <c r="B517" s="48"/>
      <c r="C517" s="48"/>
      <c r="D517" s="48"/>
      <c r="E517" s="48"/>
      <c r="G517" s="222"/>
    </row>
    <row r="518">
      <c r="A518" s="51"/>
      <c r="B518" s="48"/>
      <c r="C518" s="48"/>
      <c r="D518" s="48"/>
      <c r="E518" s="48"/>
      <c r="G518" s="222"/>
    </row>
    <row r="519">
      <c r="A519" s="51"/>
      <c r="B519" s="48"/>
      <c r="C519" s="48"/>
      <c r="D519" s="48"/>
      <c r="E519" s="48"/>
      <c r="G519" s="222"/>
    </row>
    <row r="520">
      <c r="A520" s="51"/>
      <c r="B520" s="48"/>
      <c r="C520" s="48"/>
      <c r="D520" s="48"/>
      <c r="E520" s="48"/>
      <c r="G520" s="222"/>
    </row>
    <row r="521">
      <c r="A521" s="51"/>
      <c r="B521" s="48"/>
      <c r="C521" s="48"/>
      <c r="D521" s="48"/>
      <c r="E521" s="48"/>
      <c r="G521" s="222"/>
    </row>
    <row r="522">
      <c r="A522" s="51"/>
      <c r="B522" s="48"/>
      <c r="C522" s="48"/>
      <c r="D522" s="48"/>
      <c r="E522" s="48"/>
      <c r="G522" s="222"/>
    </row>
    <row r="523">
      <c r="A523" s="51"/>
      <c r="B523" s="48"/>
      <c r="C523" s="48"/>
      <c r="D523" s="48"/>
      <c r="E523" s="48"/>
      <c r="G523" s="222"/>
    </row>
    <row r="524">
      <c r="A524" s="51"/>
      <c r="B524" s="48"/>
      <c r="C524" s="48"/>
      <c r="D524" s="48"/>
      <c r="E524" s="48"/>
      <c r="G524" s="222"/>
    </row>
    <row r="525">
      <c r="A525" s="51"/>
      <c r="B525" s="48"/>
      <c r="C525" s="48"/>
      <c r="D525" s="48"/>
      <c r="E525" s="48"/>
      <c r="G525" s="222"/>
    </row>
    <row r="526">
      <c r="A526" s="51"/>
      <c r="B526" s="48"/>
      <c r="C526" s="48"/>
      <c r="D526" s="48"/>
      <c r="E526" s="48"/>
      <c r="G526" s="222"/>
    </row>
    <row r="527">
      <c r="A527" s="51"/>
      <c r="B527" s="48"/>
      <c r="C527" s="48"/>
      <c r="D527" s="48"/>
      <c r="E527" s="48"/>
      <c r="G527" s="222"/>
    </row>
    <row r="528">
      <c r="A528" s="51"/>
      <c r="B528" s="48"/>
      <c r="C528" s="48"/>
      <c r="D528" s="48"/>
      <c r="E528" s="48"/>
      <c r="G528" s="222"/>
    </row>
    <row r="529">
      <c r="A529" s="51"/>
      <c r="B529" s="48"/>
      <c r="C529" s="48"/>
      <c r="D529" s="48"/>
      <c r="E529" s="48"/>
      <c r="G529" s="222"/>
    </row>
    <row r="530">
      <c r="A530" s="51"/>
      <c r="B530" s="48"/>
      <c r="C530" s="48"/>
      <c r="D530" s="48"/>
      <c r="E530" s="48"/>
      <c r="G530" s="222"/>
    </row>
    <row r="531">
      <c r="A531" s="51"/>
      <c r="B531" s="48"/>
      <c r="C531" s="48"/>
      <c r="D531" s="48"/>
      <c r="E531" s="48"/>
      <c r="G531" s="222"/>
    </row>
    <row r="532">
      <c r="A532" s="51"/>
      <c r="B532" s="48"/>
      <c r="C532" s="48"/>
      <c r="D532" s="48"/>
      <c r="E532" s="48"/>
      <c r="G532" s="222"/>
    </row>
    <row r="533">
      <c r="A533" s="51"/>
      <c r="B533" s="48"/>
      <c r="C533" s="48"/>
      <c r="D533" s="48"/>
      <c r="E533" s="48"/>
      <c r="G533" s="222"/>
    </row>
    <row r="534">
      <c r="A534" s="51"/>
      <c r="B534" s="48"/>
      <c r="C534" s="48"/>
      <c r="D534" s="48"/>
      <c r="E534" s="48"/>
      <c r="G534" s="222"/>
    </row>
    <row r="535">
      <c r="A535" s="51"/>
      <c r="B535" s="48"/>
      <c r="C535" s="48"/>
      <c r="D535" s="48"/>
      <c r="E535" s="48"/>
      <c r="G535" s="222"/>
    </row>
    <row r="536">
      <c r="A536" s="51"/>
      <c r="B536" s="48"/>
      <c r="C536" s="48"/>
      <c r="D536" s="48"/>
      <c r="E536" s="48"/>
      <c r="G536" s="222"/>
    </row>
    <row r="537">
      <c r="A537" s="51"/>
      <c r="B537" s="48"/>
      <c r="C537" s="48"/>
      <c r="D537" s="48"/>
      <c r="E537" s="48"/>
      <c r="G537" s="222"/>
    </row>
    <row r="538">
      <c r="A538" s="51"/>
      <c r="B538" s="48"/>
      <c r="C538" s="48"/>
      <c r="D538" s="48"/>
      <c r="E538" s="48"/>
      <c r="G538" s="222"/>
    </row>
    <row r="539">
      <c r="A539" s="51"/>
      <c r="B539" s="48"/>
      <c r="C539" s="48"/>
      <c r="D539" s="48"/>
      <c r="E539" s="48"/>
      <c r="G539" s="222"/>
    </row>
    <row r="540">
      <c r="A540" s="51"/>
      <c r="B540" s="48"/>
      <c r="C540" s="48"/>
      <c r="D540" s="48"/>
      <c r="E540" s="48"/>
      <c r="G540" s="222"/>
    </row>
    <row r="541">
      <c r="A541" s="51"/>
      <c r="B541" s="48"/>
      <c r="C541" s="48"/>
      <c r="D541" s="48"/>
      <c r="E541" s="48"/>
      <c r="G541" s="222"/>
    </row>
    <row r="542">
      <c r="A542" s="51"/>
      <c r="B542" s="48"/>
      <c r="C542" s="48"/>
      <c r="D542" s="48"/>
      <c r="E542" s="48"/>
      <c r="G542" s="222"/>
    </row>
    <row r="543">
      <c r="A543" s="51"/>
      <c r="B543" s="48"/>
      <c r="C543" s="48"/>
      <c r="D543" s="48"/>
      <c r="E543" s="48"/>
      <c r="G543" s="222"/>
    </row>
    <row r="544">
      <c r="A544" s="51"/>
      <c r="B544" s="48"/>
      <c r="C544" s="48"/>
      <c r="D544" s="48"/>
      <c r="E544" s="48"/>
      <c r="G544" s="222"/>
    </row>
    <row r="545">
      <c r="A545" s="51"/>
      <c r="B545" s="48"/>
      <c r="C545" s="48"/>
      <c r="D545" s="48"/>
      <c r="E545" s="48"/>
      <c r="G545" s="222"/>
    </row>
    <row r="546">
      <c r="A546" s="51"/>
      <c r="B546" s="48"/>
      <c r="C546" s="48"/>
      <c r="D546" s="48"/>
      <c r="E546" s="48"/>
      <c r="G546" s="222"/>
    </row>
    <row r="547">
      <c r="A547" s="51"/>
      <c r="B547" s="48"/>
      <c r="C547" s="48"/>
      <c r="D547" s="48"/>
      <c r="E547" s="48"/>
      <c r="G547" s="222"/>
    </row>
    <row r="548">
      <c r="A548" s="51"/>
      <c r="B548" s="48"/>
      <c r="C548" s="48"/>
      <c r="D548" s="48"/>
      <c r="E548" s="48"/>
      <c r="G548" s="222"/>
    </row>
    <row r="549">
      <c r="A549" s="51"/>
      <c r="B549" s="48"/>
      <c r="C549" s="48"/>
      <c r="D549" s="48"/>
      <c r="E549" s="48"/>
      <c r="G549" s="222"/>
    </row>
    <row r="550">
      <c r="A550" s="51"/>
      <c r="B550" s="48"/>
      <c r="C550" s="48"/>
      <c r="D550" s="48"/>
      <c r="E550" s="48"/>
      <c r="G550" s="222"/>
    </row>
    <row r="551">
      <c r="A551" s="51"/>
      <c r="B551" s="48"/>
      <c r="C551" s="48"/>
      <c r="D551" s="48"/>
      <c r="E551" s="48"/>
      <c r="G551" s="222"/>
    </row>
    <row r="552">
      <c r="A552" s="51"/>
      <c r="B552" s="48"/>
      <c r="C552" s="48"/>
      <c r="D552" s="48"/>
      <c r="E552" s="48"/>
      <c r="G552" s="222"/>
    </row>
    <row r="553">
      <c r="A553" s="51"/>
      <c r="B553" s="48"/>
      <c r="C553" s="48"/>
      <c r="D553" s="48"/>
      <c r="E553" s="48"/>
      <c r="G553" s="222"/>
    </row>
    <row r="554">
      <c r="A554" s="51"/>
      <c r="B554" s="48"/>
      <c r="C554" s="48"/>
      <c r="D554" s="48"/>
      <c r="E554" s="48"/>
      <c r="G554" s="222"/>
    </row>
    <row r="555">
      <c r="A555" s="51"/>
      <c r="B555" s="48"/>
      <c r="C555" s="48"/>
      <c r="D555" s="48"/>
      <c r="E555" s="48"/>
      <c r="G555" s="222"/>
    </row>
    <row r="556">
      <c r="A556" s="51"/>
      <c r="B556" s="48"/>
      <c r="C556" s="48"/>
      <c r="D556" s="48"/>
      <c r="E556" s="48"/>
      <c r="G556" s="222"/>
    </row>
    <row r="557">
      <c r="A557" s="51"/>
      <c r="B557" s="48"/>
      <c r="C557" s="48"/>
      <c r="D557" s="48"/>
      <c r="E557" s="48"/>
      <c r="G557" s="222"/>
    </row>
    <row r="558">
      <c r="A558" s="51"/>
      <c r="B558" s="48"/>
      <c r="C558" s="48"/>
      <c r="D558" s="48"/>
      <c r="E558" s="48"/>
      <c r="G558" s="222"/>
    </row>
    <row r="559">
      <c r="A559" s="51"/>
      <c r="B559" s="48"/>
      <c r="C559" s="48"/>
      <c r="D559" s="48"/>
      <c r="E559" s="48"/>
      <c r="G559" s="222"/>
    </row>
    <row r="560">
      <c r="A560" s="51"/>
      <c r="B560" s="48"/>
      <c r="C560" s="48"/>
      <c r="D560" s="48"/>
      <c r="E560" s="48"/>
      <c r="G560" s="222"/>
    </row>
    <row r="561">
      <c r="A561" s="51"/>
      <c r="B561" s="48"/>
      <c r="C561" s="48"/>
      <c r="D561" s="48"/>
      <c r="E561" s="48"/>
      <c r="G561" s="222"/>
    </row>
    <row r="562">
      <c r="A562" s="51"/>
      <c r="B562" s="48"/>
      <c r="C562" s="48"/>
      <c r="D562" s="48"/>
      <c r="E562" s="48"/>
      <c r="G562" s="222"/>
    </row>
    <row r="563">
      <c r="A563" s="51"/>
      <c r="B563" s="48"/>
      <c r="C563" s="48"/>
      <c r="D563" s="48"/>
      <c r="E563" s="48"/>
      <c r="G563" s="222"/>
    </row>
    <row r="564">
      <c r="A564" s="51"/>
      <c r="B564" s="48"/>
      <c r="C564" s="48"/>
      <c r="D564" s="48"/>
      <c r="E564" s="48"/>
      <c r="G564" s="222"/>
    </row>
    <row r="565">
      <c r="A565" s="51"/>
      <c r="B565" s="48"/>
      <c r="C565" s="48"/>
      <c r="D565" s="48"/>
      <c r="E565" s="48"/>
      <c r="G565" s="222"/>
    </row>
    <row r="566">
      <c r="A566" s="51"/>
      <c r="B566" s="48"/>
      <c r="C566" s="48"/>
      <c r="D566" s="48"/>
      <c r="E566" s="48"/>
      <c r="G566" s="222"/>
    </row>
    <row r="567">
      <c r="A567" s="51"/>
      <c r="B567" s="48"/>
      <c r="C567" s="48"/>
      <c r="D567" s="48"/>
      <c r="E567" s="48"/>
      <c r="G567" s="222"/>
    </row>
    <row r="568">
      <c r="A568" s="51"/>
      <c r="B568" s="48"/>
      <c r="C568" s="48"/>
      <c r="D568" s="48"/>
      <c r="E568" s="48"/>
      <c r="G568" s="222"/>
    </row>
    <row r="569">
      <c r="A569" s="51"/>
      <c r="B569" s="48"/>
      <c r="C569" s="48"/>
      <c r="D569" s="48"/>
      <c r="E569" s="48"/>
      <c r="G569" s="222"/>
    </row>
    <row r="570">
      <c r="A570" s="51"/>
      <c r="B570" s="48"/>
      <c r="C570" s="48"/>
      <c r="D570" s="48"/>
      <c r="E570" s="48"/>
      <c r="G570" s="222"/>
    </row>
    <row r="571">
      <c r="A571" s="51"/>
      <c r="B571" s="48"/>
      <c r="C571" s="48"/>
      <c r="D571" s="48"/>
      <c r="E571" s="48"/>
      <c r="G571" s="222"/>
    </row>
    <row r="572">
      <c r="A572" s="51"/>
      <c r="B572" s="48"/>
      <c r="C572" s="48"/>
      <c r="D572" s="48"/>
      <c r="E572" s="48"/>
      <c r="G572" s="222"/>
    </row>
    <row r="573">
      <c r="A573" s="51"/>
      <c r="B573" s="48"/>
      <c r="C573" s="48"/>
      <c r="D573" s="48"/>
      <c r="E573" s="48"/>
      <c r="G573" s="222"/>
    </row>
    <row r="574">
      <c r="A574" s="51"/>
      <c r="B574" s="48"/>
      <c r="C574" s="48"/>
      <c r="D574" s="48"/>
      <c r="E574" s="48"/>
      <c r="G574" s="222"/>
    </row>
    <row r="575">
      <c r="A575" s="51"/>
      <c r="B575" s="48"/>
      <c r="C575" s="48"/>
      <c r="D575" s="48"/>
      <c r="E575" s="48"/>
      <c r="G575" s="222"/>
    </row>
    <row r="576">
      <c r="A576" s="51"/>
      <c r="B576" s="48"/>
      <c r="C576" s="48"/>
      <c r="D576" s="48"/>
      <c r="E576" s="48"/>
      <c r="G576" s="222"/>
    </row>
    <row r="577">
      <c r="A577" s="51"/>
      <c r="B577" s="48"/>
      <c r="C577" s="48"/>
      <c r="D577" s="48"/>
      <c r="E577" s="48"/>
      <c r="G577" s="222"/>
    </row>
    <row r="578">
      <c r="A578" s="51"/>
      <c r="B578" s="48"/>
      <c r="C578" s="48"/>
      <c r="D578" s="48"/>
      <c r="E578" s="48"/>
      <c r="G578" s="222"/>
    </row>
    <row r="579">
      <c r="A579" s="51"/>
      <c r="B579" s="48"/>
      <c r="C579" s="48"/>
      <c r="D579" s="48"/>
      <c r="E579" s="48"/>
      <c r="G579" s="222"/>
    </row>
    <row r="580">
      <c r="A580" s="51"/>
      <c r="B580" s="48"/>
      <c r="C580" s="48"/>
      <c r="D580" s="48"/>
      <c r="E580" s="48"/>
      <c r="G580" s="222"/>
    </row>
    <row r="581">
      <c r="A581" s="51"/>
      <c r="B581" s="48"/>
      <c r="C581" s="48"/>
      <c r="D581" s="48"/>
      <c r="E581" s="48"/>
      <c r="G581" s="222"/>
    </row>
    <row r="582">
      <c r="A582" s="51"/>
      <c r="B582" s="48"/>
      <c r="C582" s="48"/>
      <c r="D582" s="48"/>
      <c r="E582" s="48"/>
      <c r="G582" s="222"/>
    </row>
    <row r="583">
      <c r="A583" s="51"/>
      <c r="B583" s="48"/>
      <c r="C583" s="48"/>
      <c r="D583" s="48"/>
      <c r="E583" s="48"/>
      <c r="G583" s="222"/>
    </row>
    <row r="584">
      <c r="A584" s="51"/>
      <c r="B584" s="48"/>
      <c r="C584" s="48"/>
      <c r="D584" s="48"/>
      <c r="E584" s="48"/>
      <c r="G584" s="222"/>
    </row>
    <row r="585">
      <c r="A585" s="51"/>
      <c r="B585" s="48"/>
      <c r="C585" s="48"/>
      <c r="D585" s="48"/>
      <c r="E585" s="48"/>
      <c r="G585" s="222"/>
    </row>
    <row r="586">
      <c r="A586" s="51"/>
      <c r="B586" s="48"/>
      <c r="C586" s="48"/>
      <c r="D586" s="48"/>
      <c r="E586" s="48"/>
      <c r="G586" s="222"/>
    </row>
    <row r="587">
      <c r="A587" s="51"/>
      <c r="B587" s="48"/>
      <c r="C587" s="48"/>
      <c r="D587" s="48"/>
      <c r="E587" s="48"/>
      <c r="G587" s="222"/>
    </row>
    <row r="588">
      <c r="A588" s="51"/>
      <c r="B588" s="48"/>
      <c r="C588" s="48"/>
      <c r="D588" s="48"/>
      <c r="E588" s="48"/>
      <c r="G588" s="222"/>
    </row>
    <row r="589">
      <c r="A589" s="51"/>
      <c r="B589" s="48"/>
      <c r="C589" s="48"/>
      <c r="D589" s="48"/>
      <c r="E589" s="48"/>
      <c r="G589" s="222"/>
    </row>
    <row r="590">
      <c r="A590" s="51"/>
      <c r="B590" s="48"/>
      <c r="C590" s="48"/>
      <c r="D590" s="48"/>
      <c r="E590" s="48"/>
      <c r="G590" s="222"/>
    </row>
    <row r="591">
      <c r="A591" s="51"/>
      <c r="B591" s="48"/>
      <c r="C591" s="48"/>
      <c r="D591" s="48"/>
      <c r="E591" s="48"/>
      <c r="G591" s="222"/>
    </row>
    <row r="592">
      <c r="A592" s="51"/>
      <c r="B592" s="48"/>
      <c r="C592" s="48"/>
      <c r="D592" s="48"/>
      <c r="E592" s="48"/>
      <c r="G592" s="222"/>
    </row>
    <row r="593">
      <c r="A593" s="51"/>
      <c r="B593" s="48"/>
      <c r="C593" s="48"/>
      <c r="D593" s="48"/>
      <c r="E593" s="48"/>
      <c r="G593" s="222"/>
    </row>
    <row r="594">
      <c r="A594" s="51"/>
      <c r="B594" s="48"/>
      <c r="C594" s="48"/>
      <c r="D594" s="48"/>
      <c r="E594" s="48"/>
      <c r="G594" s="222"/>
    </row>
    <row r="595">
      <c r="A595" s="51"/>
      <c r="B595" s="48"/>
      <c r="C595" s="48"/>
      <c r="D595" s="48"/>
      <c r="E595" s="48"/>
      <c r="G595" s="222"/>
    </row>
    <row r="596">
      <c r="A596" s="51"/>
      <c r="B596" s="48"/>
      <c r="C596" s="48"/>
      <c r="D596" s="48"/>
      <c r="E596" s="48"/>
      <c r="G596" s="222"/>
    </row>
    <row r="597">
      <c r="A597" s="51"/>
      <c r="B597" s="48"/>
      <c r="C597" s="48"/>
      <c r="D597" s="48"/>
      <c r="E597" s="48"/>
      <c r="G597" s="222"/>
    </row>
    <row r="598">
      <c r="A598" s="51"/>
      <c r="B598" s="48"/>
      <c r="C598" s="48"/>
      <c r="D598" s="48"/>
      <c r="E598" s="48"/>
      <c r="G598" s="222"/>
    </row>
    <row r="599">
      <c r="A599" s="51"/>
      <c r="B599" s="48"/>
      <c r="C599" s="48"/>
      <c r="D599" s="48"/>
      <c r="E599" s="48"/>
      <c r="G599" s="222"/>
    </row>
    <row r="600">
      <c r="A600" s="51"/>
      <c r="B600" s="48"/>
      <c r="C600" s="48"/>
      <c r="D600" s="48"/>
      <c r="E600" s="48"/>
      <c r="G600" s="222"/>
    </row>
    <row r="601">
      <c r="A601" s="51"/>
      <c r="B601" s="48"/>
      <c r="C601" s="48"/>
      <c r="D601" s="48"/>
      <c r="E601" s="48"/>
      <c r="G601" s="222"/>
    </row>
    <row r="602">
      <c r="A602" s="51"/>
      <c r="B602" s="48"/>
      <c r="C602" s="48"/>
      <c r="D602" s="48"/>
      <c r="E602" s="48"/>
      <c r="G602" s="222"/>
    </row>
    <row r="603">
      <c r="A603" s="51"/>
      <c r="B603" s="48"/>
      <c r="C603" s="48"/>
      <c r="D603" s="48"/>
      <c r="E603" s="48"/>
      <c r="G603" s="222"/>
    </row>
    <row r="604">
      <c r="A604" s="51"/>
      <c r="B604" s="48"/>
      <c r="C604" s="48"/>
      <c r="D604" s="48"/>
      <c r="E604" s="48"/>
      <c r="G604" s="222"/>
    </row>
    <row r="605">
      <c r="A605" s="51"/>
      <c r="B605" s="48"/>
      <c r="C605" s="48"/>
      <c r="D605" s="48"/>
      <c r="E605" s="48"/>
      <c r="G605" s="222"/>
    </row>
    <row r="606">
      <c r="A606" s="51"/>
      <c r="B606" s="48"/>
      <c r="C606" s="48"/>
      <c r="D606" s="48"/>
      <c r="E606" s="48"/>
      <c r="G606" s="222"/>
    </row>
    <row r="607">
      <c r="A607" s="51"/>
      <c r="B607" s="48"/>
      <c r="C607" s="48"/>
      <c r="D607" s="48"/>
      <c r="E607" s="48"/>
      <c r="G607" s="222"/>
    </row>
    <row r="608">
      <c r="A608" s="51"/>
      <c r="B608" s="48"/>
      <c r="C608" s="48"/>
      <c r="D608" s="48"/>
      <c r="E608" s="48"/>
      <c r="G608" s="222"/>
    </row>
    <row r="609">
      <c r="A609" s="51"/>
      <c r="B609" s="48"/>
      <c r="C609" s="48"/>
      <c r="D609" s="48"/>
      <c r="E609" s="48"/>
      <c r="G609" s="222"/>
    </row>
    <row r="610">
      <c r="A610" s="51"/>
      <c r="B610" s="48"/>
      <c r="C610" s="48"/>
      <c r="D610" s="48"/>
      <c r="E610" s="48"/>
      <c r="G610" s="222"/>
    </row>
    <row r="611">
      <c r="A611" s="51"/>
      <c r="B611" s="48"/>
      <c r="C611" s="48"/>
      <c r="D611" s="48"/>
      <c r="E611" s="48"/>
      <c r="G611" s="222"/>
    </row>
    <row r="612">
      <c r="A612" s="51"/>
      <c r="B612" s="48"/>
      <c r="C612" s="48"/>
      <c r="D612" s="48"/>
      <c r="E612" s="48"/>
      <c r="G612" s="222"/>
    </row>
    <row r="613">
      <c r="A613" s="51"/>
      <c r="B613" s="48"/>
      <c r="C613" s="48"/>
      <c r="D613" s="48"/>
      <c r="E613" s="48"/>
      <c r="G613" s="222"/>
    </row>
    <row r="614">
      <c r="A614" s="51"/>
      <c r="B614" s="48"/>
      <c r="C614" s="48"/>
      <c r="D614" s="48"/>
      <c r="E614" s="48"/>
      <c r="G614" s="222"/>
    </row>
    <row r="615">
      <c r="A615" s="51"/>
      <c r="B615" s="48"/>
      <c r="C615" s="48"/>
      <c r="D615" s="48"/>
      <c r="E615" s="48"/>
      <c r="G615" s="222"/>
    </row>
    <row r="616">
      <c r="A616" s="51"/>
      <c r="B616" s="48"/>
      <c r="C616" s="48"/>
      <c r="D616" s="48"/>
      <c r="E616" s="48"/>
      <c r="G616" s="222"/>
    </row>
    <row r="617">
      <c r="A617" s="51"/>
      <c r="B617" s="48"/>
      <c r="C617" s="48"/>
      <c r="D617" s="48"/>
      <c r="E617" s="48"/>
      <c r="G617" s="222"/>
    </row>
    <row r="618">
      <c r="A618" s="51"/>
      <c r="B618" s="48"/>
      <c r="C618" s="48"/>
      <c r="D618" s="48"/>
      <c r="E618" s="48"/>
      <c r="G618" s="222"/>
    </row>
    <row r="619">
      <c r="A619" s="51"/>
      <c r="B619" s="48"/>
      <c r="C619" s="48"/>
      <c r="D619" s="48"/>
      <c r="E619" s="48"/>
      <c r="G619" s="222"/>
    </row>
    <row r="620">
      <c r="A620" s="51"/>
      <c r="B620" s="48"/>
      <c r="C620" s="48"/>
      <c r="D620" s="48"/>
      <c r="E620" s="48"/>
      <c r="G620" s="222"/>
    </row>
    <row r="621">
      <c r="A621" s="51"/>
      <c r="B621" s="48"/>
      <c r="C621" s="48"/>
      <c r="D621" s="48"/>
      <c r="E621" s="48"/>
      <c r="G621" s="222"/>
    </row>
    <row r="622">
      <c r="A622" s="51"/>
      <c r="B622" s="48"/>
      <c r="C622" s="48"/>
      <c r="D622" s="48"/>
      <c r="E622" s="48"/>
      <c r="G622" s="222"/>
    </row>
    <row r="623">
      <c r="A623" s="51"/>
      <c r="B623" s="48"/>
      <c r="C623" s="48"/>
      <c r="D623" s="48"/>
      <c r="E623" s="48"/>
      <c r="G623" s="222"/>
    </row>
    <row r="624">
      <c r="A624" s="51"/>
      <c r="B624" s="48"/>
      <c r="C624" s="48"/>
      <c r="D624" s="48"/>
      <c r="E624" s="48"/>
      <c r="G624" s="222"/>
    </row>
    <row r="625">
      <c r="A625" s="51"/>
      <c r="B625" s="48"/>
      <c r="C625" s="48"/>
      <c r="D625" s="48"/>
      <c r="E625" s="48"/>
      <c r="G625" s="222"/>
    </row>
    <row r="626">
      <c r="A626" s="51"/>
      <c r="B626" s="48"/>
      <c r="C626" s="48"/>
      <c r="D626" s="48"/>
      <c r="E626" s="48"/>
      <c r="G626" s="222"/>
    </row>
    <row r="627">
      <c r="A627" s="51"/>
      <c r="B627" s="48"/>
      <c r="C627" s="48"/>
      <c r="D627" s="48"/>
      <c r="E627" s="48"/>
      <c r="G627" s="222"/>
    </row>
    <row r="628">
      <c r="A628" s="51"/>
      <c r="B628" s="48"/>
      <c r="C628" s="48"/>
      <c r="D628" s="48"/>
      <c r="E628" s="48"/>
      <c r="G628" s="222"/>
    </row>
    <row r="629">
      <c r="A629" s="51"/>
      <c r="B629" s="48"/>
      <c r="C629" s="48"/>
      <c r="D629" s="48"/>
      <c r="E629" s="48"/>
      <c r="G629" s="222"/>
    </row>
    <row r="630">
      <c r="A630" s="51"/>
      <c r="B630" s="48"/>
      <c r="C630" s="48"/>
      <c r="D630" s="48"/>
      <c r="E630" s="48"/>
      <c r="G630" s="222"/>
    </row>
    <row r="631">
      <c r="A631" s="51"/>
      <c r="B631" s="48"/>
      <c r="C631" s="48"/>
      <c r="D631" s="48"/>
      <c r="E631" s="48"/>
      <c r="G631" s="222"/>
    </row>
    <row r="632">
      <c r="A632" s="51"/>
      <c r="B632" s="48"/>
      <c r="C632" s="48"/>
      <c r="D632" s="48"/>
      <c r="E632" s="48"/>
      <c r="G632" s="222"/>
    </row>
    <row r="633">
      <c r="A633" s="51"/>
      <c r="B633" s="48"/>
      <c r="C633" s="48"/>
      <c r="D633" s="48"/>
      <c r="E633" s="48"/>
      <c r="G633" s="222"/>
    </row>
    <row r="634">
      <c r="A634" s="51"/>
      <c r="B634" s="48"/>
      <c r="C634" s="48"/>
      <c r="D634" s="48"/>
      <c r="E634" s="48"/>
      <c r="G634" s="222"/>
    </row>
    <row r="635">
      <c r="A635" s="51"/>
      <c r="B635" s="48"/>
      <c r="C635" s="48"/>
      <c r="D635" s="48"/>
      <c r="E635" s="48"/>
      <c r="G635" s="222"/>
    </row>
    <row r="636">
      <c r="A636" s="51"/>
      <c r="B636" s="48"/>
      <c r="C636" s="48"/>
      <c r="D636" s="48"/>
      <c r="E636" s="48"/>
      <c r="G636" s="222"/>
    </row>
    <row r="637">
      <c r="A637" s="51"/>
      <c r="B637" s="48"/>
      <c r="C637" s="48"/>
      <c r="D637" s="48"/>
      <c r="E637" s="48"/>
      <c r="G637" s="222"/>
    </row>
    <row r="638">
      <c r="A638" s="51"/>
      <c r="B638" s="48"/>
      <c r="C638" s="48"/>
      <c r="D638" s="48"/>
      <c r="E638" s="48"/>
      <c r="G638" s="222"/>
    </row>
    <row r="639">
      <c r="A639" s="51"/>
      <c r="B639" s="48"/>
      <c r="C639" s="48"/>
      <c r="D639" s="48"/>
      <c r="E639" s="48"/>
      <c r="G639" s="222"/>
    </row>
    <row r="640">
      <c r="A640" s="51"/>
      <c r="B640" s="48"/>
      <c r="C640" s="48"/>
      <c r="D640" s="48"/>
      <c r="E640" s="48"/>
      <c r="G640" s="222"/>
    </row>
    <row r="641">
      <c r="A641" s="51"/>
      <c r="B641" s="48"/>
      <c r="C641" s="48"/>
      <c r="D641" s="48"/>
      <c r="E641" s="48"/>
      <c r="G641" s="222"/>
    </row>
    <row r="642">
      <c r="A642" s="51"/>
      <c r="B642" s="48"/>
      <c r="C642" s="48"/>
      <c r="D642" s="48"/>
      <c r="E642" s="48"/>
      <c r="G642" s="222"/>
    </row>
    <row r="643">
      <c r="A643" s="51"/>
      <c r="B643" s="48"/>
      <c r="C643" s="48"/>
      <c r="D643" s="48"/>
      <c r="E643" s="48"/>
      <c r="G643" s="222"/>
    </row>
    <row r="644">
      <c r="A644" s="51"/>
      <c r="B644" s="48"/>
      <c r="C644" s="48"/>
      <c r="D644" s="48"/>
      <c r="E644" s="48"/>
      <c r="G644" s="222"/>
    </row>
    <row r="645">
      <c r="A645" s="51"/>
      <c r="B645" s="48"/>
      <c r="C645" s="48"/>
      <c r="D645" s="48"/>
      <c r="E645" s="48"/>
      <c r="G645" s="222"/>
    </row>
    <row r="646">
      <c r="A646" s="51"/>
      <c r="B646" s="48"/>
      <c r="C646" s="48"/>
      <c r="D646" s="48"/>
      <c r="E646" s="48"/>
      <c r="G646" s="222"/>
    </row>
    <row r="647">
      <c r="A647" s="51"/>
      <c r="B647" s="48"/>
      <c r="C647" s="48"/>
      <c r="D647" s="48"/>
      <c r="E647" s="48"/>
      <c r="G647" s="222"/>
    </row>
    <row r="648">
      <c r="A648" s="51"/>
      <c r="B648" s="48"/>
      <c r="C648" s="48"/>
      <c r="D648" s="48"/>
      <c r="E648" s="48"/>
      <c r="G648" s="222"/>
    </row>
    <row r="649">
      <c r="A649" s="51"/>
      <c r="B649" s="48"/>
      <c r="C649" s="48"/>
      <c r="D649" s="48"/>
      <c r="E649" s="48"/>
      <c r="G649" s="222"/>
    </row>
    <row r="650">
      <c r="A650" s="51"/>
      <c r="B650" s="48"/>
      <c r="C650" s="48"/>
      <c r="D650" s="48"/>
      <c r="E650" s="48"/>
      <c r="G650" s="222"/>
    </row>
    <row r="651">
      <c r="A651" s="51"/>
      <c r="B651" s="48"/>
      <c r="C651" s="48"/>
      <c r="D651" s="48"/>
      <c r="E651" s="48"/>
      <c r="G651" s="222"/>
    </row>
    <row r="652">
      <c r="A652" s="51"/>
      <c r="B652" s="48"/>
      <c r="C652" s="48"/>
      <c r="D652" s="48"/>
      <c r="E652" s="48"/>
      <c r="G652" s="222"/>
    </row>
    <row r="653">
      <c r="A653" s="51"/>
      <c r="B653" s="48"/>
      <c r="C653" s="48"/>
      <c r="D653" s="48"/>
      <c r="E653" s="48"/>
      <c r="G653" s="222"/>
    </row>
    <row r="654">
      <c r="A654" s="51"/>
      <c r="B654" s="48"/>
      <c r="C654" s="48"/>
      <c r="D654" s="48"/>
      <c r="E654" s="48"/>
      <c r="G654" s="222"/>
    </row>
    <row r="655">
      <c r="A655" s="51"/>
      <c r="B655" s="48"/>
      <c r="C655" s="48"/>
      <c r="D655" s="48"/>
      <c r="E655" s="48"/>
      <c r="G655" s="222"/>
    </row>
    <row r="656">
      <c r="A656" s="51"/>
      <c r="B656" s="48"/>
      <c r="C656" s="48"/>
      <c r="D656" s="48"/>
      <c r="E656" s="48"/>
      <c r="G656" s="222"/>
    </row>
    <row r="657">
      <c r="A657" s="51"/>
      <c r="B657" s="48"/>
      <c r="C657" s="48"/>
      <c r="D657" s="48"/>
      <c r="E657" s="48"/>
      <c r="G657" s="222"/>
    </row>
    <row r="658">
      <c r="A658" s="51"/>
      <c r="B658" s="48"/>
      <c r="C658" s="48"/>
      <c r="D658" s="48"/>
      <c r="E658" s="48"/>
      <c r="G658" s="222"/>
    </row>
    <row r="659">
      <c r="A659" s="51"/>
      <c r="B659" s="48"/>
      <c r="C659" s="48"/>
      <c r="D659" s="48"/>
      <c r="E659" s="48"/>
      <c r="G659" s="222"/>
    </row>
    <row r="660">
      <c r="A660" s="51"/>
      <c r="B660" s="48"/>
      <c r="C660" s="48"/>
      <c r="D660" s="48"/>
      <c r="E660" s="48"/>
      <c r="G660" s="222"/>
    </row>
    <row r="661">
      <c r="A661" s="51"/>
      <c r="B661" s="48"/>
      <c r="C661" s="48"/>
      <c r="D661" s="48"/>
      <c r="E661" s="48"/>
      <c r="G661" s="222"/>
    </row>
    <row r="662">
      <c r="A662" s="51"/>
      <c r="B662" s="48"/>
      <c r="C662" s="48"/>
      <c r="D662" s="48"/>
      <c r="E662" s="48"/>
      <c r="G662" s="222"/>
    </row>
    <row r="663">
      <c r="A663" s="51"/>
      <c r="B663" s="48"/>
      <c r="C663" s="48"/>
      <c r="D663" s="48"/>
      <c r="E663" s="48"/>
      <c r="G663" s="222"/>
    </row>
    <row r="664">
      <c r="A664" s="51"/>
      <c r="B664" s="48"/>
      <c r="C664" s="48"/>
      <c r="D664" s="48"/>
      <c r="E664" s="48"/>
      <c r="G664" s="222"/>
    </row>
    <row r="665">
      <c r="A665" s="51"/>
      <c r="B665" s="48"/>
      <c r="C665" s="48"/>
      <c r="D665" s="48"/>
      <c r="E665" s="48"/>
      <c r="G665" s="222"/>
    </row>
    <row r="666">
      <c r="A666" s="51"/>
      <c r="B666" s="48"/>
      <c r="C666" s="48"/>
      <c r="D666" s="48"/>
      <c r="E666" s="48"/>
      <c r="G666" s="222"/>
    </row>
    <row r="667">
      <c r="A667" s="51"/>
      <c r="B667" s="48"/>
      <c r="C667" s="48"/>
      <c r="D667" s="48"/>
      <c r="E667" s="48"/>
      <c r="G667" s="222"/>
    </row>
    <row r="668">
      <c r="A668" s="51"/>
      <c r="B668" s="48"/>
      <c r="C668" s="48"/>
      <c r="D668" s="48"/>
      <c r="E668" s="48"/>
      <c r="G668" s="222"/>
    </row>
    <row r="669">
      <c r="A669" s="51"/>
      <c r="B669" s="48"/>
      <c r="C669" s="48"/>
      <c r="D669" s="48"/>
      <c r="E669" s="48"/>
      <c r="G669" s="222"/>
    </row>
    <row r="670">
      <c r="A670" s="51"/>
      <c r="B670" s="48"/>
      <c r="C670" s="48"/>
      <c r="D670" s="48"/>
      <c r="E670" s="48"/>
      <c r="G670" s="222"/>
    </row>
    <row r="671">
      <c r="A671" s="51"/>
      <c r="B671" s="48"/>
      <c r="C671" s="48"/>
      <c r="D671" s="48"/>
      <c r="E671" s="48"/>
      <c r="G671" s="222"/>
    </row>
    <row r="672">
      <c r="A672" s="51"/>
      <c r="B672" s="48"/>
      <c r="C672" s="48"/>
      <c r="D672" s="48"/>
      <c r="E672" s="48"/>
      <c r="G672" s="222"/>
    </row>
    <row r="673">
      <c r="A673" s="51"/>
      <c r="B673" s="48"/>
      <c r="C673" s="48"/>
      <c r="D673" s="48"/>
      <c r="E673" s="48"/>
      <c r="G673" s="222"/>
    </row>
    <row r="674">
      <c r="A674" s="51"/>
      <c r="B674" s="48"/>
      <c r="C674" s="48"/>
      <c r="D674" s="48"/>
      <c r="E674" s="48"/>
      <c r="G674" s="222"/>
    </row>
    <row r="675">
      <c r="A675" s="51"/>
      <c r="B675" s="48"/>
      <c r="C675" s="48"/>
      <c r="D675" s="48"/>
      <c r="E675" s="48"/>
      <c r="G675" s="222"/>
    </row>
    <row r="676">
      <c r="A676" s="51"/>
      <c r="B676" s="48"/>
      <c r="C676" s="48"/>
      <c r="D676" s="48"/>
      <c r="E676" s="48"/>
      <c r="G676" s="222"/>
    </row>
    <row r="677">
      <c r="A677" s="51"/>
      <c r="B677" s="48"/>
      <c r="C677" s="48"/>
      <c r="D677" s="48"/>
      <c r="E677" s="48"/>
      <c r="G677" s="222"/>
    </row>
    <row r="678">
      <c r="A678" s="51"/>
      <c r="B678" s="48"/>
      <c r="C678" s="48"/>
      <c r="D678" s="48"/>
      <c r="E678" s="48"/>
      <c r="G678" s="222"/>
    </row>
    <row r="679">
      <c r="A679" s="51"/>
      <c r="B679" s="48"/>
      <c r="C679" s="48"/>
      <c r="D679" s="48"/>
      <c r="E679" s="48"/>
      <c r="G679" s="222"/>
    </row>
    <row r="680">
      <c r="A680" s="51"/>
      <c r="B680" s="48"/>
      <c r="C680" s="48"/>
      <c r="D680" s="48"/>
      <c r="E680" s="48"/>
      <c r="G680" s="222"/>
    </row>
    <row r="681">
      <c r="A681" s="51"/>
      <c r="B681" s="48"/>
      <c r="C681" s="48"/>
      <c r="D681" s="48"/>
      <c r="E681" s="48"/>
      <c r="G681" s="222"/>
    </row>
    <row r="682">
      <c r="A682" s="51"/>
      <c r="B682" s="48"/>
      <c r="C682" s="48"/>
      <c r="D682" s="48"/>
      <c r="E682" s="48"/>
      <c r="G682" s="222"/>
    </row>
    <row r="683">
      <c r="A683" s="51"/>
      <c r="B683" s="48"/>
      <c r="C683" s="48"/>
      <c r="D683" s="48"/>
      <c r="E683" s="48"/>
      <c r="G683" s="222"/>
    </row>
    <row r="684">
      <c r="A684" s="51"/>
      <c r="B684" s="48"/>
      <c r="C684" s="48"/>
      <c r="D684" s="48"/>
      <c r="E684" s="48"/>
      <c r="G684" s="222"/>
    </row>
    <row r="685">
      <c r="A685" s="51"/>
      <c r="B685" s="48"/>
      <c r="C685" s="48"/>
      <c r="D685" s="48"/>
      <c r="E685" s="48"/>
      <c r="G685" s="222"/>
    </row>
    <row r="686">
      <c r="A686" s="51"/>
      <c r="B686" s="48"/>
      <c r="C686" s="48"/>
      <c r="D686" s="48"/>
      <c r="E686" s="48"/>
      <c r="G686" s="222"/>
    </row>
    <row r="687">
      <c r="A687" s="51"/>
      <c r="B687" s="48"/>
      <c r="C687" s="48"/>
      <c r="D687" s="48"/>
      <c r="E687" s="48"/>
      <c r="G687" s="222"/>
    </row>
    <row r="688">
      <c r="A688" s="51"/>
      <c r="B688" s="48"/>
      <c r="C688" s="48"/>
      <c r="D688" s="48"/>
      <c r="E688" s="48"/>
      <c r="G688" s="222"/>
    </row>
    <row r="689">
      <c r="A689" s="51"/>
      <c r="B689" s="48"/>
      <c r="C689" s="48"/>
      <c r="D689" s="48"/>
      <c r="E689" s="48"/>
      <c r="G689" s="222"/>
    </row>
    <row r="690">
      <c r="A690" s="51"/>
      <c r="B690" s="48"/>
      <c r="C690" s="48"/>
      <c r="D690" s="48"/>
      <c r="E690" s="48"/>
      <c r="G690" s="222"/>
    </row>
    <row r="691">
      <c r="A691" s="51"/>
      <c r="B691" s="48"/>
      <c r="C691" s="48"/>
      <c r="D691" s="48"/>
      <c r="E691" s="48"/>
      <c r="G691" s="222"/>
    </row>
    <row r="692">
      <c r="A692" s="51"/>
      <c r="B692" s="48"/>
      <c r="C692" s="48"/>
      <c r="D692" s="48"/>
      <c r="E692" s="48"/>
      <c r="G692" s="222"/>
    </row>
    <row r="693">
      <c r="A693" s="51"/>
      <c r="B693" s="48"/>
      <c r="C693" s="48"/>
      <c r="D693" s="48"/>
      <c r="E693" s="48"/>
      <c r="G693" s="222"/>
    </row>
    <row r="694">
      <c r="A694" s="51"/>
      <c r="B694" s="48"/>
      <c r="C694" s="48"/>
      <c r="D694" s="48"/>
      <c r="E694" s="48"/>
      <c r="G694" s="222"/>
    </row>
    <row r="695">
      <c r="A695" s="51"/>
      <c r="B695" s="48"/>
      <c r="C695" s="48"/>
      <c r="D695" s="48"/>
      <c r="E695" s="48"/>
      <c r="G695" s="222"/>
    </row>
    <row r="696">
      <c r="A696" s="51"/>
      <c r="B696" s="48"/>
      <c r="C696" s="48"/>
      <c r="D696" s="48"/>
      <c r="E696" s="48"/>
      <c r="G696" s="222"/>
    </row>
    <row r="697">
      <c r="A697" s="51"/>
      <c r="B697" s="48"/>
      <c r="C697" s="48"/>
      <c r="D697" s="48"/>
      <c r="E697" s="48"/>
      <c r="G697" s="222"/>
    </row>
    <row r="698">
      <c r="A698" s="51"/>
      <c r="B698" s="48"/>
      <c r="C698" s="48"/>
      <c r="D698" s="48"/>
      <c r="E698" s="48"/>
      <c r="G698" s="222"/>
    </row>
    <row r="699">
      <c r="A699" s="51"/>
      <c r="B699" s="48"/>
      <c r="C699" s="48"/>
      <c r="D699" s="48"/>
      <c r="E699" s="48"/>
      <c r="G699" s="222"/>
    </row>
    <row r="700">
      <c r="A700" s="51"/>
      <c r="B700" s="48"/>
      <c r="C700" s="48"/>
      <c r="D700" s="48"/>
      <c r="E700" s="48"/>
      <c r="G700" s="222"/>
    </row>
    <row r="701">
      <c r="A701" s="51"/>
      <c r="B701" s="48"/>
      <c r="C701" s="48"/>
      <c r="D701" s="48"/>
      <c r="E701" s="48"/>
      <c r="G701" s="222"/>
    </row>
    <row r="702">
      <c r="A702" s="51"/>
      <c r="B702" s="48"/>
      <c r="C702" s="48"/>
      <c r="D702" s="48"/>
      <c r="E702" s="48"/>
      <c r="G702" s="222"/>
    </row>
    <row r="703">
      <c r="A703" s="51"/>
      <c r="B703" s="48"/>
      <c r="C703" s="48"/>
      <c r="D703" s="48"/>
      <c r="E703" s="48"/>
      <c r="G703" s="222"/>
    </row>
    <row r="704">
      <c r="A704" s="51"/>
      <c r="B704" s="48"/>
      <c r="C704" s="48"/>
      <c r="D704" s="48"/>
      <c r="E704" s="48"/>
      <c r="G704" s="222"/>
    </row>
    <row r="705">
      <c r="A705" s="51"/>
      <c r="B705" s="48"/>
      <c r="C705" s="48"/>
      <c r="D705" s="48"/>
      <c r="E705" s="48"/>
      <c r="G705" s="222"/>
    </row>
    <row r="706">
      <c r="A706" s="51"/>
      <c r="B706" s="48"/>
      <c r="C706" s="48"/>
      <c r="D706" s="48"/>
      <c r="E706" s="48"/>
      <c r="G706" s="222"/>
    </row>
    <row r="707">
      <c r="A707" s="51"/>
      <c r="B707" s="48"/>
      <c r="C707" s="48"/>
      <c r="D707" s="48"/>
      <c r="E707" s="48"/>
      <c r="G707" s="222"/>
    </row>
    <row r="708">
      <c r="A708" s="51"/>
      <c r="B708" s="48"/>
      <c r="C708" s="48"/>
      <c r="D708" s="48"/>
      <c r="E708" s="48"/>
      <c r="G708" s="222"/>
    </row>
    <row r="709">
      <c r="A709" s="51"/>
      <c r="B709" s="48"/>
      <c r="C709" s="48"/>
      <c r="D709" s="48"/>
      <c r="E709" s="48"/>
      <c r="G709" s="222"/>
    </row>
    <row r="710">
      <c r="A710" s="51"/>
      <c r="B710" s="48"/>
      <c r="C710" s="48"/>
      <c r="D710" s="48"/>
      <c r="E710" s="48"/>
      <c r="G710" s="222"/>
    </row>
    <row r="711">
      <c r="A711" s="51"/>
      <c r="B711" s="48"/>
      <c r="C711" s="48"/>
      <c r="D711" s="48"/>
      <c r="E711" s="48"/>
      <c r="G711" s="222"/>
    </row>
    <row r="712">
      <c r="A712" s="51"/>
      <c r="B712" s="48"/>
      <c r="C712" s="48"/>
      <c r="D712" s="48"/>
      <c r="E712" s="48"/>
      <c r="G712" s="222"/>
    </row>
    <row r="713">
      <c r="A713" s="51"/>
      <c r="B713" s="48"/>
      <c r="C713" s="48"/>
      <c r="D713" s="48"/>
      <c r="E713" s="48"/>
      <c r="G713" s="222"/>
    </row>
    <row r="714">
      <c r="A714" s="51"/>
      <c r="B714" s="48"/>
      <c r="C714" s="48"/>
      <c r="D714" s="48"/>
      <c r="E714" s="48"/>
      <c r="G714" s="222"/>
    </row>
    <row r="715">
      <c r="A715" s="51"/>
      <c r="B715" s="48"/>
      <c r="C715" s="48"/>
      <c r="D715" s="48"/>
      <c r="E715" s="48"/>
      <c r="G715" s="222"/>
    </row>
    <row r="716">
      <c r="A716" s="51"/>
      <c r="B716" s="48"/>
      <c r="C716" s="48"/>
      <c r="D716" s="48"/>
      <c r="E716" s="48"/>
      <c r="G716" s="222"/>
    </row>
    <row r="717">
      <c r="A717" s="51"/>
      <c r="B717" s="48"/>
      <c r="C717" s="48"/>
      <c r="D717" s="48"/>
      <c r="E717" s="48"/>
      <c r="G717" s="222"/>
    </row>
    <row r="718">
      <c r="A718" s="51"/>
      <c r="B718" s="48"/>
      <c r="C718" s="48"/>
      <c r="D718" s="48"/>
      <c r="E718" s="48"/>
      <c r="G718" s="222"/>
    </row>
    <row r="719">
      <c r="A719" s="51"/>
      <c r="B719" s="48"/>
      <c r="C719" s="48"/>
      <c r="D719" s="48"/>
      <c r="E719" s="48"/>
      <c r="G719" s="222"/>
    </row>
    <row r="720">
      <c r="A720" s="51"/>
      <c r="B720" s="48"/>
      <c r="C720" s="48"/>
      <c r="D720" s="48"/>
      <c r="E720" s="48"/>
      <c r="G720" s="222"/>
    </row>
    <row r="721">
      <c r="A721" s="51"/>
      <c r="B721" s="48"/>
      <c r="C721" s="48"/>
      <c r="D721" s="48"/>
      <c r="E721" s="48"/>
      <c r="G721" s="222"/>
    </row>
    <row r="722">
      <c r="A722" s="51"/>
      <c r="B722" s="48"/>
      <c r="C722" s="48"/>
      <c r="D722" s="48"/>
      <c r="E722" s="48"/>
      <c r="G722" s="222"/>
    </row>
    <row r="723">
      <c r="A723" s="51"/>
      <c r="B723" s="48"/>
      <c r="C723" s="48"/>
      <c r="D723" s="48"/>
      <c r="E723" s="48"/>
      <c r="G723" s="222"/>
    </row>
    <row r="724">
      <c r="A724" s="51"/>
      <c r="B724" s="48"/>
      <c r="C724" s="48"/>
      <c r="D724" s="48"/>
      <c r="E724" s="48"/>
      <c r="G724" s="222"/>
    </row>
    <row r="725">
      <c r="A725" s="51"/>
      <c r="B725" s="48"/>
      <c r="C725" s="48"/>
      <c r="D725" s="48"/>
      <c r="E725" s="48"/>
      <c r="G725" s="222"/>
    </row>
    <row r="726">
      <c r="A726" s="51"/>
      <c r="B726" s="48"/>
      <c r="C726" s="48"/>
      <c r="D726" s="48"/>
      <c r="E726" s="48"/>
      <c r="G726" s="222"/>
    </row>
    <row r="727">
      <c r="A727" s="51"/>
      <c r="B727" s="48"/>
      <c r="C727" s="48"/>
      <c r="D727" s="48"/>
      <c r="E727" s="48"/>
      <c r="G727" s="222"/>
    </row>
    <row r="728">
      <c r="A728" s="51"/>
      <c r="B728" s="48"/>
      <c r="C728" s="48"/>
      <c r="D728" s="48"/>
      <c r="E728" s="48"/>
      <c r="G728" s="222"/>
    </row>
    <row r="729">
      <c r="A729" s="51"/>
      <c r="B729" s="48"/>
      <c r="C729" s="48"/>
      <c r="D729" s="48"/>
      <c r="E729" s="48"/>
      <c r="G729" s="222"/>
    </row>
    <row r="730">
      <c r="A730" s="51"/>
      <c r="B730" s="48"/>
      <c r="C730" s="48"/>
      <c r="D730" s="48"/>
      <c r="E730" s="48"/>
      <c r="G730" s="222"/>
    </row>
    <row r="731">
      <c r="A731" s="51"/>
      <c r="B731" s="48"/>
      <c r="C731" s="48"/>
      <c r="D731" s="48"/>
      <c r="E731" s="48"/>
      <c r="G731" s="222"/>
    </row>
    <row r="732">
      <c r="A732" s="51"/>
      <c r="B732" s="48"/>
      <c r="C732" s="48"/>
      <c r="D732" s="48"/>
      <c r="E732" s="48"/>
      <c r="G732" s="222"/>
    </row>
    <row r="733">
      <c r="A733" s="51"/>
      <c r="B733" s="48"/>
      <c r="C733" s="48"/>
      <c r="D733" s="48"/>
      <c r="E733" s="48"/>
      <c r="G733" s="222"/>
    </row>
    <row r="734">
      <c r="A734" s="51"/>
      <c r="B734" s="48"/>
      <c r="C734" s="48"/>
      <c r="D734" s="48"/>
      <c r="E734" s="48"/>
      <c r="G734" s="222"/>
    </row>
    <row r="735">
      <c r="A735" s="51"/>
      <c r="B735" s="48"/>
      <c r="C735" s="48"/>
      <c r="D735" s="48"/>
      <c r="E735" s="48"/>
      <c r="G735" s="222"/>
    </row>
    <row r="736">
      <c r="A736" s="51"/>
      <c r="B736" s="48"/>
      <c r="C736" s="48"/>
      <c r="D736" s="48"/>
      <c r="E736" s="48"/>
      <c r="G736" s="222"/>
    </row>
    <row r="737">
      <c r="A737" s="51"/>
      <c r="B737" s="48"/>
      <c r="C737" s="48"/>
      <c r="D737" s="48"/>
      <c r="E737" s="48"/>
      <c r="G737" s="222"/>
    </row>
    <row r="738">
      <c r="A738" s="51"/>
      <c r="B738" s="48"/>
      <c r="C738" s="48"/>
      <c r="D738" s="48"/>
      <c r="E738" s="48"/>
      <c r="G738" s="222"/>
    </row>
    <row r="739">
      <c r="A739" s="51"/>
      <c r="B739" s="48"/>
      <c r="C739" s="48"/>
      <c r="D739" s="48"/>
      <c r="E739" s="48"/>
      <c r="G739" s="222"/>
    </row>
    <row r="740">
      <c r="A740" s="51"/>
      <c r="B740" s="48"/>
      <c r="C740" s="48"/>
      <c r="D740" s="48"/>
      <c r="E740" s="48"/>
      <c r="G740" s="222"/>
    </row>
    <row r="741">
      <c r="A741" s="51"/>
      <c r="B741" s="48"/>
      <c r="C741" s="48"/>
      <c r="D741" s="48"/>
      <c r="E741" s="48"/>
      <c r="G741" s="222"/>
    </row>
    <row r="742">
      <c r="A742" s="51"/>
      <c r="B742" s="48"/>
      <c r="C742" s="48"/>
      <c r="D742" s="48"/>
      <c r="E742" s="48"/>
      <c r="G742" s="222"/>
    </row>
    <row r="743">
      <c r="A743" s="51"/>
      <c r="B743" s="48"/>
      <c r="C743" s="48"/>
      <c r="D743" s="48"/>
      <c r="E743" s="48"/>
      <c r="G743" s="222"/>
    </row>
    <row r="744">
      <c r="A744" s="51"/>
      <c r="B744" s="48"/>
      <c r="C744" s="48"/>
      <c r="D744" s="48"/>
      <c r="E744" s="48"/>
      <c r="G744" s="222"/>
    </row>
    <row r="745">
      <c r="A745" s="51"/>
      <c r="B745" s="48"/>
      <c r="C745" s="48"/>
      <c r="D745" s="48"/>
      <c r="E745" s="48"/>
      <c r="G745" s="222"/>
    </row>
    <row r="746">
      <c r="A746" s="51"/>
      <c r="B746" s="48"/>
      <c r="C746" s="48"/>
      <c r="D746" s="48"/>
      <c r="E746" s="48"/>
      <c r="G746" s="222"/>
    </row>
    <row r="747">
      <c r="A747" s="51"/>
      <c r="B747" s="48"/>
      <c r="C747" s="48"/>
      <c r="D747" s="48"/>
      <c r="E747" s="48"/>
      <c r="G747" s="222"/>
    </row>
    <row r="748">
      <c r="A748" s="51"/>
      <c r="B748" s="48"/>
      <c r="C748" s="48"/>
      <c r="D748" s="48"/>
      <c r="E748" s="48"/>
      <c r="G748" s="222"/>
    </row>
    <row r="749">
      <c r="A749" s="51"/>
      <c r="B749" s="48"/>
      <c r="C749" s="48"/>
      <c r="D749" s="48"/>
      <c r="E749" s="48"/>
      <c r="G749" s="222"/>
    </row>
    <row r="750">
      <c r="A750" s="51"/>
      <c r="B750" s="48"/>
      <c r="C750" s="48"/>
      <c r="D750" s="48"/>
      <c r="E750" s="48"/>
      <c r="G750" s="222"/>
    </row>
    <row r="751">
      <c r="A751" s="51"/>
      <c r="B751" s="48"/>
      <c r="C751" s="48"/>
      <c r="D751" s="48"/>
      <c r="E751" s="48"/>
      <c r="G751" s="222"/>
    </row>
    <row r="752">
      <c r="A752" s="51"/>
      <c r="B752" s="48"/>
      <c r="C752" s="48"/>
      <c r="D752" s="48"/>
      <c r="E752" s="48"/>
      <c r="G752" s="222"/>
    </row>
    <row r="753">
      <c r="A753" s="51"/>
      <c r="B753" s="48"/>
      <c r="C753" s="48"/>
      <c r="D753" s="48"/>
      <c r="E753" s="48"/>
      <c r="G753" s="222"/>
    </row>
    <row r="754">
      <c r="A754" s="51"/>
      <c r="B754" s="48"/>
      <c r="C754" s="48"/>
      <c r="D754" s="48"/>
      <c r="E754" s="48"/>
      <c r="G754" s="222"/>
    </row>
    <row r="755">
      <c r="A755" s="51"/>
      <c r="B755" s="48"/>
      <c r="C755" s="48"/>
      <c r="D755" s="48"/>
      <c r="E755" s="48"/>
      <c r="G755" s="222"/>
    </row>
    <row r="756">
      <c r="A756" s="51"/>
      <c r="B756" s="48"/>
      <c r="C756" s="48"/>
      <c r="D756" s="48"/>
      <c r="E756" s="48"/>
      <c r="G756" s="222"/>
    </row>
    <row r="757">
      <c r="A757" s="51"/>
      <c r="B757" s="48"/>
      <c r="C757" s="48"/>
      <c r="D757" s="48"/>
      <c r="E757" s="48"/>
      <c r="G757" s="222"/>
    </row>
    <row r="758">
      <c r="A758" s="51"/>
      <c r="B758" s="48"/>
      <c r="C758" s="48"/>
      <c r="D758" s="48"/>
      <c r="E758" s="48"/>
      <c r="G758" s="222"/>
    </row>
    <row r="759">
      <c r="A759" s="51"/>
      <c r="B759" s="48"/>
      <c r="C759" s="48"/>
      <c r="D759" s="48"/>
      <c r="E759" s="48"/>
      <c r="G759" s="222"/>
    </row>
    <row r="760">
      <c r="A760" s="51"/>
      <c r="B760" s="48"/>
      <c r="C760" s="48"/>
      <c r="D760" s="48"/>
      <c r="E760" s="48"/>
      <c r="G760" s="222"/>
    </row>
    <row r="761">
      <c r="A761" s="51"/>
      <c r="B761" s="48"/>
      <c r="C761" s="48"/>
      <c r="D761" s="48"/>
      <c r="E761" s="48"/>
      <c r="G761" s="222"/>
    </row>
    <row r="762">
      <c r="A762" s="51"/>
      <c r="B762" s="48"/>
      <c r="C762" s="48"/>
      <c r="D762" s="48"/>
      <c r="E762" s="48"/>
      <c r="G762" s="222"/>
    </row>
    <row r="763">
      <c r="A763" s="51"/>
      <c r="B763" s="48"/>
      <c r="C763" s="48"/>
      <c r="D763" s="48"/>
      <c r="E763" s="48"/>
      <c r="G763" s="222"/>
    </row>
    <row r="764">
      <c r="A764" s="51"/>
      <c r="B764" s="48"/>
      <c r="C764" s="48"/>
      <c r="D764" s="48"/>
      <c r="E764" s="48"/>
      <c r="G764" s="222"/>
    </row>
    <row r="765">
      <c r="A765" s="51"/>
      <c r="B765" s="48"/>
      <c r="C765" s="48"/>
      <c r="D765" s="48"/>
      <c r="E765" s="48"/>
      <c r="G765" s="222"/>
    </row>
    <row r="766">
      <c r="A766" s="51"/>
      <c r="B766" s="48"/>
      <c r="C766" s="48"/>
      <c r="D766" s="48"/>
      <c r="E766" s="48"/>
      <c r="G766" s="222"/>
    </row>
    <row r="767">
      <c r="A767" s="51"/>
      <c r="B767" s="48"/>
      <c r="C767" s="48"/>
      <c r="D767" s="48"/>
      <c r="E767" s="48"/>
      <c r="G767" s="222"/>
    </row>
    <row r="768">
      <c r="A768" s="51"/>
      <c r="B768" s="48"/>
      <c r="C768" s="48"/>
      <c r="D768" s="48"/>
      <c r="E768" s="48"/>
      <c r="G768" s="222"/>
    </row>
    <row r="769">
      <c r="A769" s="51"/>
      <c r="B769" s="48"/>
      <c r="C769" s="48"/>
      <c r="D769" s="48"/>
      <c r="E769" s="48"/>
      <c r="G769" s="222"/>
    </row>
    <row r="770">
      <c r="A770" s="51"/>
      <c r="B770" s="48"/>
      <c r="C770" s="48"/>
      <c r="D770" s="48"/>
      <c r="E770" s="48"/>
      <c r="G770" s="222"/>
    </row>
    <row r="771">
      <c r="A771" s="51"/>
      <c r="B771" s="48"/>
      <c r="C771" s="48"/>
      <c r="D771" s="48"/>
      <c r="E771" s="48"/>
      <c r="G771" s="222"/>
    </row>
    <row r="772">
      <c r="A772" s="51"/>
      <c r="B772" s="48"/>
      <c r="C772" s="48"/>
      <c r="D772" s="48"/>
      <c r="E772" s="48"/>
      <c r="G772" s="222"/>
    </row>
    <row r="773">
      <c r="A773" s="51"/>
      <c r="B773" s="48"/>
      <c r="C773" s="48"/>
      <c r="D773" s="48"/>
      <c r="E773" s="48"/>
      <c r="G773" s="222"/>
    </row>
    <row r="774">
      <c r="A774" s="51"/>
      <c r="B774" s="48"/>
      <c r="C774" s="48"/>
      <c r="D774" s="48"/>
      <c r="E774" s="48"/>
      <c r="G774" s="222"/>
    </row>
    <row r="775">
      <c r="A775" s="51"/>
      <c r="B775" s="48"/>
      <c r="C775" s="48"/>
      <c r="D775" s="48"/>
      <c r="E775" s="48"/>
      <c r="G775" s="222"/>
    </row>
    <row r="776">
      <c r="A776" s="51"/>
      <c r="B776" s="48"/>
      <c r="C776" s="48"/>
      <c r="D776" s="48"/>
      <c r="E776" s="48"/>
      <c r="G776" s="222"/>
    </row>
    <row r="777">
      <c r="A777" s="51"/>
      <c r="B777" s="48"/>
      <c r="C777" s="48"/>
      <c r="D777" s="48"/>
      <c r="E777" s="48"/>
      <c r="G777" s="222"/>
    </row>
    <row r="778">
      <c r="A778" s="51"/>
      <c r="B778" s="48"/>
      <c r="C778" s="48"/>
      <c r="D778" s="48"/>
      <c r="E778" s="48"/>
      <c r="G778" s="222"/>
    </row>
    <row r="779">
      <c r="A779" s="51"/>
      <c r="B779" s="48"/>
      <c r="C779" s="48"/>
      <c r="D779" s="48"/>
      <c r="E779" s="48"/>
      <c r="G779" s="222"/>
    </row>
    <row r="780">
      <c r="A780" s="51"/>
      <c r="B780" s="48"/>
      <c r="C780" s="48"/>
      <c r="D780" s="48"/>
      <c r="E780" s="48"/>
      <c r="G780" s="222"/>
    </row>
    <row r="781">
      <c r="A781" s="51"/>
      <c r="B781" s="48"/>
      <c r="C781" s="48"/>
      <c r="D781" s="48"/>
      <c r="E781" s="48"/>
      <c r="G781" s="222"/>
    </row>
    <row r="782">
      <c r="A782" s="51"/>
      <c r="B782" s="48"/>
      <c r="C782" s="48"/>
      <c r="D782" s="48"/>
      <c r="E782" s="48"/>
      <c r="G782" s="222"/>
    </row>
    <row r="783">
      <c r="A783" s="51"/>
      <c r="B783" s="48"/>
      <c r="C783" s="48"/>
      <c r="D783" s="48"/>
      <c r="E783" s="48"/>
      <c r="G783" s="222"/>
    </row>
    <row r="784">
      <c r="A784" s="51"/>
      <c r="B784" s="48"/>
      <c r="C784" s="48"/>
      <c r="D784" s="48"/>
      <c r="E784" s="48"/>
      <c r="G784" s="222"/>
    </row>
    <row r="785">
      <c r="A785" s="51"/>
      <c r="B785" s="48"/>
      <c r="C785" s="48"/>
      <c r="D785" s="48"/>
      <c r="E785" s="48"/>
      <c r="G785" s="222"/>
    </row>
    <row r="786">
      <c r="A786" s="51"/>
      <c r="B786" s="48"/>
      <c r="C786" s="48"/>
      <c r="D786" s="48"/>
      <c r="E786" s="48"/>
      <c r="G786" s="222"/>
    </row>
    <row r="787">
      <c r="A787" s="51"/>
      <c r="B787" s="48"/>
      <c r="C787" s="48"/>
      <c r="D787" s="48"/>
      <c r="E787" s="48"/>
      <c r="G787" s="222"/>
    </row>
    <row r="788">
      <c r="A788" s="51"/>
      <c r="B788" s="48"/>
      <c r="C788" s="48"/>
      <c r="D788" s="48"/>
      <c r="E788" s="48"/>
      <c r="G788" s="222"/>
    </row>
    <row r="789">
      <c r="A789" s="51"/>
      <c r="B789" s="48"/>
      <c r="C789" s="48"/>
      <c r="D789" s="48"/>
      <c r="E789" s="48"/>
      <c r="G789" s="222"/>
    </row>
    <row r="790">
      <c r="A790" s="51"/>
      <c r="B790" s="48"/>
      <c r="C790" s="48"/>
      <c r="D790" s="48"/>
      <c r="E790" s="48"/>
      <c r="G790" s="222"/>
    </row>
    <row r="791">
      <c r="A791" s="51"/>
      <c r="B791" s="48"/>
      <c r="C791" s="48"/>
      <c r="D791" s="48"/>
      <c r="E791" s="48"/>
      <c r="G791" s="222"/>
    </row>
    <row r="792">
      <c r="A792" s="51"/>
      <c r="B792" s="48"/>
      <c r="C792" s="48"/>
      <c r="D792" s="48"/>
      <c r="E792" s="48"/>
      <c r="G792" s="222"/>
    </row>
    <row r="793">
      <c r="A793" s="51"/>
      <c r="B793" s="48"/>
      <c r="C793" s="48"/>
      <c r="D793" s="48"/>
      <c r="E793" s="48"/>
      <c r="G793" s="222"/>
    </row>
    <row r="794">
      <c r="A794" s="51"/>
      <c r="B794" s="48"/>
      <c r="C794" s="48"/>
      <c r="D794" s="48"/>
      <c r="E794" s="48"/>
      <c r="G794" s="222"/>
    </row>
    <row r="795">
      <c r="A795" s="51"/>
      <c r="B795" s="48"/>
      <c r="C795" s="48"/>
      <c r="D795" s="48"/>
      <c r="E795" s="48"/>
      <c r="G795" s="222"/>
    </row>
    <row r="796">
      <c r="A796" s="51"/>
      <c r="B796" s="48"/>
      <c r="C796" s="48"/>
      <c r="D796" s="48"/>
      <c r="E796" s="48"/>
      <c r="G796" s="222"/>
    </row>
    <row r="797">
      <c r="A797" s="51"/>
      <c r="B797" s="48"/>
      <c r="C797" s="48"/>
      <c r="D797" s="48"/>
      <c r="E797" s="48"/>
      <c r="G797" s="222"/>
    </row>
    <row r="798">
      <c r="A798" s="51"/>
      <c r="B798" s="48"/>
      <c r="C798" s="48"/>
      <c r="D798" s="48"/>
      <c r="E798" s="48"/>
      <c r="G798" s="222"/>
    </row>
    <row r="799">
      <c r="A799" s="51"/>
      <c r="B799" s="48"/>
      <c r="C799" s="48"/>
      <c r="D799" s="48"/>
      <c r="E799" s="48"/>
      <c r="G799" s="222"/>
    </row>
    <row r="800">
      <c r="A800" s="51"/>
      <c r="B800" s="48"/>
      <c r="C800" s="48"/>
      <c r="D800" s="48"/>
      <c r="E800" s="48"/>
      <c r="G800" s="222"/>
    </row>
    <row r="801">
      <c r="A801" s="51"/>
      <c r="B801" s="48"/>
      <c r="C801" s="48"/>
      <c r="D801" s="48"/>
      <c r="E801" s="48"/>
      <c r="G801" s="222"/>
    </row>
    <row r="802">
      <c r="A802" s="51"/>
      <c r="B802" s="48"/>
      <c r="C802" s="48"/>
      <c r="D802" s="48"/>
      <c r="E802" s="48"/>
      <c r="G802" s="222"/>
    </row>
    <row r="803">
      <c r="A803" s="51"/>
      <c r="B803" s="48"/>
      <c r="C803" s="48"/>
      <c r="D803" s="48"/>
      <c r="E803" s="48"/>
      <c r="G803" s="222"/>
    </row>
    <row r="804">
      <c r="A804" s="51"/>
      <c r="B804" s="48"/>
      <c r="C804" s="48"/>
      <c r="D804" s="48"/>
      <c r="E804" s="48"/>
      <c r="G804" s="222"/>
    </row>
    <row r="805">
      <c r="A805" s="51"/>
      <c r="B805" s="48"/>
      <c r="C805" s="48"/>
      <c r="D805" s="48"/>
      <c r="E805" s="48"/>
      <c r="G805" s="222"/>
    </row>
    <row r="806">
      <c r="A806" s="51"/>
      <c r="B806" s="48"/>
      <c r="C806" s="48"/>
      <c r="D806" s="48"/>
      <c r="E806" s="48"/>
      <c r="G806" s="222"/>
    </row>
    <row r="807">
      <c r="A807" s="51"/>
      <c r="B807" s="48"/>
      <c r="C807" s="48"/>
      <c r="D807" s="48"/>
      <c r="E807" s="48"/>
      <c r="G807" s="222"/>
    </row>
    <row r="808">
      <c r="A808" s="51"/>
      <c r="B808" s="48"/>
      <c r="C808" s="48"/>
      <c r="D808" s="48"/>
      <c r="E808" s="48"/>
      <c r="G808" s="222"/>
    </row>
    <row r="809">
      <c r="A809" s="51"/>
      <c r="B809" s="48"/>
      <c r="C809" s="48"/>
      <c r="D809" s="48"/>
      <c r="E809" s="48"/>
      <c r="G809" s="222"/>
    </row>
    <row r="810">
      <c r="A810" s="51"/>
      <c r="B810" s="48"/>
      <c r="C810" s="48"/>
      <c r="D810" s="48"/>
      <c r="E810" s="48"/>
      <c r="G810" s="222"/>
    </row>
    <row r="811">
      <c r="A811" s="51"/>
      <c r="B811" s="48"/>
      <c r="C811" s="48"/>
      <c r="D811" s="48"/>
      <c r="E811" s="48"/>
      <c r="G811" s="222"/>
    </row>
    <row r="812">
      <c r="A812" s="51"/>
      <c r="B812" s="48"/>
      <c r="C812" s="48"/>
      <c r="D812" s="48"/>
      <c r="E812" s="48"/>
      <c r="G812" s="222"/>
    </row>
    <row r="813">
      <c r="A813" s="51"/>
      <c r="B813" s="48"/>
      <c r="C813" s="48"/>
      <c r="D813" s="48"/>
      <c r="E813" s="48"/>
      <c r="G813" s="222"/>
    </row>
    <row r="814">
      <c r="A814" s="51"/>
      <c r="B814" s="48"/>
      <c r="C814" s="48"/>
      <c r="D814" s="48"/>
      <c r="E814" s="48"/>
      <c r="G814" s="222"/>
    </row>
    <row r="815">
      <c r="A815" s="51"/>
      <c r="B815" s="48"/>
      <c r="C815" s="48"/>
      <c r="D815" s="48"/>
      <c r="E815" s="48"/>
      <c r="G815" s="222"/>
    </row>
    <row r="816">
      <c r="A816" s="51"/>
      <c r="B816" s="48"/>
      <c r="C816" s="48"/>
      <c r="D816" s="48"/>
      <c r="E816" s="48"/>
      <c r="G816" s="222"/>
    </row>
    <row r="817">
      <c r="A817" s="51"/>
      <c r="B817" s="48"/>
      <c r="C817" s="48"/>
      <c r="D817" s="48"/>
      <c r="E817" s="48"/>
      <c r="G817" s="222"/>
    </row>
    <row r="818">
      <c r="A818" s="51"/>
      <c r="B818" s="48"/>
      <c r="C818" s="48"/>
      <c r="D818" s="48"/>
      <c r="E818" s="48"/>
      <c r="G818" s="222"/>
    </row>
    <row r="819">
      <c r="A819" s="51"/>
      <c r="B819" s="48"/>
      <c r="C819" s="48"/>
      <c r="D819" s="48"/>
      <c r="E819" s="48"/>
      <c r="G819" s="222"/>
    </row>
    <row r="820">
      <c r="A820" s="51"/>
      <c r="B820" s="48"/>
      <c r="C820" s="48"/>
      <c r="D820" s="48"/>
      <c r="E820" s="48"/>
      <c r="G820" s="222"/>
    </row>
    <row r="821">
      <c r="A821" s="51"/>
      <c r="B821" s="48"/>
      <c r="C821" s="48"/>
      <c r="D821" s="48"/>
      <c r="E821" s="48"/>
      <c r="G821" s="222"/>
    </row>
    <row r="822">
      <c r="A822" s="51"/>
      <c r="B822" s="48"/>
      <c r="C822" s="48"/>
      <c r="D822" s="48"/>
      <c r="E822" s="48"/>
      <c r="G822" s="222"/>
    </row>
    <row r="823">
      <c r="A823" s="51"/>
      <c r="B823" s="48"/>
      <c r="C823" s="48"/>
      <c r="D823" s="48"/>
      <c r="E823" s="48"/>
      <c r="G823" s="222"/>
    </row>
    <row r="824">
      <c r="A824" s="51"/>
      <c r="B824" s="48"/>
      <c r="C824" s="48"/>
      <c r="D824" s="48"/>
      <c r="E824" s="48"/>
      <c r="G824" s="222"/>
    </row>
    <row r="825">
      <c r="A825" s="51"/>
      <c r="B825" s="48"/>
      <c r="C825" s="48"/>
      <c r="D825" s="48"/>
      <c r="E825" s="48"/>
      <c r="G825" s="222"/>
    </row>
    <row r="826">
      <c r="A826" s="51"/>
      <c r="B826" s="48"/>
      <c r="C826" s="48"/>
      <c r="D826" s="48"/>
      <c r="E826" s="48"/>
      <c r="G826" s="222"/>
    </row>
    <row r="827">
      <c r="A827" s="51"/>
      <c r="B827" s="48"/>
      <c r="C827" s="48"/>
      <c r="D827" s="48"/>
      <c r="E827" s="48"/>
      <c r="G827" s="222"/>
    </row>
    <row r="828">
      <c r="A828" s="51"/>
      <c r="B828" s="48"/>
      <c r="C828" s="48"/>
      <c r="D828" s="48"/>
      <c r="E828" s="48"/>
      <c r="G828" s="222"/>
    </row>
    <row r="829">
      <c r="A829" s="51"/>
      <c r="B829" s="48"/>
      <c r="C829" s="48"/>
      <c r="D829" s="48"/>
      <c r="E829" s="48"/>
      <c r="G829" s="222"/>
    </row>
    <row r="830">
      <c r="A830" s="51"/>
      <c r="B830" s="48"/>
      <c r="C830" s="48"/>
      <c r="D830" s="48"/>
      <c r="E830" s="48"/>
      <c r="G830" s="222"/>
    </row>
    <row r="831">
      <c r="A831" s="51"/>
      <c r="B831" s="48"/>
      <c r="C831" s="48"/>
      <c r="D831" s="48"/>
      <c r="E831" s="48"/>
      <c r="G831" s="222"/>
    </row>
    <row r="832">
      <c r="A832" s="51"/>
      <c r="B832" s="48"/>
      <c r="C832" s="48"/>
      <c r="D832" s="48"/>
      <c r="E832" s="48"/>
      <c r="G832" s="222"/>
    </row>
    <row r="833">
      <c r="A833" s="51"/>
      <c r="B833" s="48"/>
      <c r="C833" s="48"/>
      <c r="D833" s="48"/>
      <c r="E833" s="48"/>
      <c r="G833" s="222"/>
    </row>
    <row r="834">
      <c r="A834" s="51"/>
      <c r="B834" s="48"/>
      <c r="C834" s="48"/>
      <c r="D834" s="48"/>
      <c r="E834" s="48"/>
      <c r="G834" s="222"/>
    </row>
    <row r="835">
      <c r="A835" s="51"/>
      <c r="B835" s="48"/>
      <c r="C835" s="48"/>
      <c r="D835" s="48"/>
      <c r="E835" s="48"/>
      <c r="G835" s="222"/>
    </row>
    <row r="836">
      <c r="A836" s="51"/>
      <c r="B836" s="48"/>
      <c r="C836" s="48"/>
      <c r="D836" s="48"/>
      <c r="E836" s="48"/>
      <c r="G836" s="222"/>
    </row>
    <row r="837">
      <c r="A837" s="51"/>
      <c r="B837" s="48"/>
      <c r="C837" s="48"/>
      <c r="D837" s="48"/>
      <c r="E837" s="48"/>
      <c r="G837" s="222"/>
    </row>
    <row r="838">
      <c r="A838" s="51"/>
      <c r="B838" s="48"/>
      <c r="C838" s="48"/>
      <c r="D838" s="48"/>
      <c r="E838" s="48"/>
      <c r="G838" s="222"/>
    </row>
    <row r="839">
      <c r="A839" s="51"/>
      <c r="B839" s="48"/>
      <c r="C839" s="48"/>
      <c r="D839" s="48"/>
      <c r="E839" s="48"/>
      <c r="G839" s="222"/>
    </row>
    <row r="840">
      <c r="A840" s="51"/>
      <c r="B840" s="48"/>
      <c r="C840" s="48"/>
      <c r="D840" s="48"/>
      <c r="E840" s="48"/>
      <c r="G840" s="222"/>
    </row>
    <row r="841">
      <c r="A841" s="51"/>
      <c r="B841" s="48"/>
      <c r="C841" s="48"/>
      <c r="D841" s="48"/>
      <c r="E841" s="48"/>
      <c r="G841" s="222"/>
    </row>
    <row r="842">
      <c r="A842" s="51"/>
      <c r="B842" s="48"/>
      <c r="C842" s="48"/>
      <c r="D842" s="48"/>
      <c r="E842" s="48"/>
      <c r="G842" s="222"/>
    </row>
    <row r="843">
      <c r="A843" s="51"/>
      <c r="B843" s="48"/>
      <c r="C843" s="48"/>
      <c r="D843" s="48"/>
      <c r="E843" s="48"/>
      <c r="G843" s="222"/>
    </row>
    <row r="844">
      <c r="A844" s="51"/>
      <c r="B844" s="48"/>
      <c r="C844" s="48"/>
      <c r="D844" s="48"/>
      <c r="E844" s="48"/>
      <c r="G844" s="222"/>
    </row>
    <row r="845">
      <c r="A845" s="51"/>
      <c r="B845" s="48"/>
      <c r="C845" s="48"/>
      <c r="D845" s="48"/>
      <c r="E845" s="48"/>
      <c r="G845" s="222"/>
    </row>
    <row r="846">
      <c r="A846" s="51"/>
      <c r="B846" s="48"/>
      <c r="C846" s="48"/>
      <c r="D846" s="48"/>
      <c r="E846" s="48"/>
      <c r="G846" s="222"/>
    </row>
    <row r="847">
      <c r="A847" s="51"/>
      <c r="B847" s="48"/>
      <c r="C847" s="48"/>
      <c r="D847" s="48"/>
      <c r="E847" s="48"/>
      <c r="G847" s="222"/>
    </row>
    <row r="848">
      <c r="A848" s="51"/>
      <c r="B848" s="48"/>
      <c r="C848" s="48"/>
      <c r="D848" s="48"/>
      <c r="E848" s="48"/>
      <c r="G848" s="222"/>
    </row>
    <row r="849">
      <c r="A849" s="51"/>
      <c r="B849" s="48"/>
      <c r="C849" s="48"/>
      <c r="D849" s="48"/>
      <c r="E849" s="48"/>
      <c r="G849" s="222"/>
    </row>
    <row r="850">
      <c r="A850" s="51"/>
      <c r="B850" s="48"/>
      <c r="C850" s="48"/>
      <c r="D850" s="48"/>
      <c r="E850" s="48"/>
      <c r="G850" s="222"/>
    </row>
    <row r="851">
      <c r="A851" s="51"/>
      <c r="B851" s="48"/>
      <c r="C851" s="48"/>
      <c r="D851" s="48"/>
      <c r="E851" s="48"/>
      <c r="G851" s="222"/>
    </row>
    <row r="852">
      <c r="A852" s="51"/>
      <c r="B852" s="48"/>
      <c r="C852" s="48"/>
      <c r="D852" s="48"/>
      <c r="E852" s="48"/>
      <c r="G852" s="222"/>
    </row>
    <row r="853">
      <c r="A853" s="51"/>
      <c r="B853" s="48"/>
      <c r="C853" s="48"/>
      <c r="D853" s="48"/>
      <c r="E853" s="48"/>
      <c r="G853" s="222"/>
    </row>
    <row r="854">
      <c r="A854" s="51"/>
      <c r="B854" s="48"/>
      <c r="C854" s="48"/>
      <c r="D854" s="48"/>
      <c r="E854" s="48"/>
      <c r="G854" s="222"/>
    </row>
    <row r="855">
      <c r="A855" s="51"/>
      <c r="B855" s="48"/>
      <c r="C855" s="48"/>
      <c r="D855" s="48"/>
      <c r="E855" s="48"/>
      <c r="G855" s="222"/>
    </row>
    <row r="856">
      <c r="A856" s="51"/>
      <c r="B856" s="48"/>
      <c r="C856" s="48"/>
      <c r="D856" s="48"/>
      <c r="E856" s="48"/>
      <c r="G856" s="222"/>
    </row>
    <row r="857">
      <c r="A857" s="51"/>
      <c r="B857" s="48"/>
      <c r="C857" s="48"/>
      <c r="D857" s="48"/>
      <c r="E857" s="48"/>
      <c r="G857" s="222"/>
    </row>
    <row r="858">
      <c r="A858" s="51"/>
      <c r="B858" s="48"/>
      <c r="C858" s="48"/>
      <c r="D858" s="48"/>
      <c r="E858" s="48"/>
      <c r="G858" s="222"/>
    </row>
    <row r="859">
      <c r="A859" s="51"/>
      <c r="B859" s="48"/>
      <c r="C859" s="48"/>
      <c r="D859" s="48"/>
      <c r="E859" s="48"/>
      <c r="G859" s="222"/>
    </row>
    <row r="860">
      <c r="A860" s="51"/>
      <c r="B860" s="48"/>
      <c r="C860" s="48"/>
      <c r="D860" s="48"/>
      <c r="E860" s="48"/>
      <c r="G860" s="222"/>
    </row>
    <row r="861">
      <c r="A861" s="51"/>
      <c r="B861" s="48"/>
      <c r="C861" s="48"/>
      <c r="D861" s="48"/>
      <c r="E861" s="48"/>
      <c r="G861" s="222"/>
    </row>
    <row r="862">
      <c r="A862" s="51"/>
      <c r="B862" s="48"/>
      <c r="C862" s="48"/>
      <c r="D862" s="48"/>
      <c r="E862" s="48"/>
      <c r="G862" s="222"/>
    </row>
    <row r="863">
      <c r="A863" s="51"/>
      <c r="B863" s="48"/>
      <c r="C863" s="48"/>
      <c r="D863" s="48"/>
      <c r="E863" s="48"/>
      <c r="G863" s="222"/>
    </row>
    <row r="864">
      <c r="A864" s="51"/>
      <c r="B864" s="48"/>
      <c r="C864" s="48"/>
      <c r="D864" s="48"/>
      <c r="E864" s="48"/>
      <c r="G864" s="222"/>
    </row>
    <row r="865">
      <c r="A865" s="51"/>
      <c r="B865" s="48"/>
      <c r="C865" s="48"/>
      <c r="D865" s="48"/>
      <c r="E865" s="48"/>
      <c r="G865" s="222"/>
    </row>
    <row r="866">
      <c r="A866" s="51"/>
      <c r="B866" s="48"/>
      <c r="C866" s="48"/>
      <c r="D866" s="48"/>
      <c r="E866" s="48"/>
      <c r="G866" s="222"/>
    </row>
    <row r="867">
      <c r="A867" s="51"/>
      <c r="B867" s="48"/>
      <c r="C867" s="48"/>
      <c r="D867" s="48"/>
      <c r="E867" s="48"/>
      <c r="G867" s="222"/>
    </row>
    <row r="868">
      <c r="A868" s="51"/>
      <c r="B868" s="48"/>
      <c r="C868" s="48"/>
      <c r="D868" s="48"/>
      <c r="E868" s="48"/>
      <c r="G868" s="222"/>
    </row>
    <row r="869">
      <c r="A869" s="51"/>
      <c r="B869" s="48"/>
      <c r="C869" s="48"/>
      <c r="D869" s="48"/>
      <c r="E869" s="48"/>
      <c r="G869" s="222"/>
    </row>
    <row r="870">
      <c r="A870" s="51"/>
      <c r="B870" s="48"/>
      <c r="C870" s="48"/>
      <c r="D870" s="48"/>
      <c r="E870" s="48"/>
      <c r="G870" s="222"/>
    </row>
    <row r="871">
      <c r="A871" s="51"/>
      <c r="B871" s="48"/>
      <c r="C871" s="48"/>
      <c r="D871" s="48"/>
      <c r="E871" s="48"/>
      <c r="G871" s="222"/>
    </row>
    <row r="872">
      <c r="A872" s="51"/>
      <c r="B872" s="48"/>
      <c r="C872" s="48"/>
      <c r="D872" s="48"/>
      <c r="E872" s="48"/>
      <c r="G872" s="222"/>
    </row>
    <row r="873">
      <c r="A873" s="51"/>
      <c r="B873" s="48"/>
      <c r="C873" s="48"/>
      <c r="D873" s="48"/>
      <c r="E873" s="48"/>
      <c r="G873" s="222"/>
    </row>
    <row r="874">
      <c r="A874" s="51"/>
      <c r="B874" s="48"/>
      <c r="C874" s="48"/>
      <c r="D874" s="48"/>
      <c r="E874" s="48"/>
      <c r="G874" s="222"/>
    </row>
    <row r="875">
      <c r="A875" s="51"/>
      <c r="B875" s="48"/>
      <c r="C875" s="48"/>
      <c r="D875" s="48"/>
      <c r="E875" s="48"/>
      <c r="G875" s="222"/>
    </row>
    <row r="876">
      <c r="A876" s="51"/>
      <c r="B876" s="48"/>
      <c r="C876" s="48"/>
      <c r="D876" s="48"/>
      <c r="E876" s="48"/>
      <c r="G876" s="222"/>
    </row>
    <row r="877">
      <c r="A877" s="51"/>
      <c r="B877" s="48"/>
      <c r="C877" s="48"/>
      <c r="D877" s="48"/>
      <c r="E877" s="48"/>
      <c r="G877" s="222"/>
    </row>
    <row r="878">
      <c r="A878" s="51"/>
      <c r="B878" s="48"/>
      <c r="C878" s="48"/>
      <c r="D878" s="48"/>
      <c r="E878" s="48"/>
      <c r="G878" s="222"/>
    </row>
    <row r="879">
      <c r="A879" s="51"/>
      <c r="B879" s="48"/>
      <c r="C879" s="48"/>
      <c r="D879" s="48"/>
      <c r="E879" s="48"/>
      <c r="G879" s="222"/>
    </row>
    <row r="880">
      <c r="A880" s="51"/>
      <c r="B880" s="48"/>
      <c r="C880" s="48"/>
      <c r="D880" s="48"/>
      <c r="E880" s="48"/>
      <c r="G880" s="222"/>
    </row>
    <row r="881">
      <c r="A881" s="51"/>
      <c r="B881" s="48"/>
      <c r="C881" s="48"/>
      <c r="D881" s="48"/>
      <c r="E881" s="48"/>
      <c r="G881" s="222"/>
    </row>
    <row r="882">
      <c r="A882" s="51"/>
      <c r="B882" s="48"/>
      <c r="C882" s="48"/>
      <c r="D882" s="48"/>
      <c r="E882" s="48"/>
      <c r="G882" s="222"/>
    </row>
    <row r="883">
      <c r="A883" s="51"/>
      <c r="B883" s="48"/>
      <c r="C883" s="48"/>
      <c r="D883" s="48"/>
      <c r="E883" s="48"/>
      <c r="G883" s="222"/>
    </row>
    <row r="884">
      <c r="A884" s="51"/>
      <c r="B884" s="48"/>
      <c r="C884" s="48"/>
      <c r="D884" s="48"/>
      <c r="E884" s="48"/>
      <c r="G884" s="222"/>
    </row>
    <row r="885">
      <c r="A885" s="51"/>
      <c r="B885" s="48"/>
      <c r="C885" s="48"/>
      <c r="D885" s="48"/>
      <c r="E885" s="48"/>
      <c r="G885" s="222"/>
    </row>
    <row r="886">
      <c r="A886" s="51"/>
      <c r="B886" s="48"/>
      <c r="C886" s="48"/>
      <c r="D886" s="48"/>
      <c r="E886" s="48"/>
      <c r="G886" s="222"/>
    </row>
    <row r="887">
      <c r="A887" s="51"/>
      <c r="B887" s="48"/>
      <c r="C887" s="48"/>
      <c r="D887" s="48"/>
      <c r="E887" s="48"/>
      <c r="G887" s="222"/>
    </row>
    <row r="888">
      <c r="A888" s="51"/>
      <c r="B888" s="48"/>
      <c r="C888" s="48"/>
      <c r="D888" s="48"/>
      <c r="E888" s="48"/>
      <c r="G888" s="222"/>
    </row>
    <row r="889">
      <c r="A889" s="51"/>
      <c r="B889" s="48"/>
      <c r="C889" s="48"/>
      <c r="D889" s="48"/>
      <c r="E889" s="48"/>
      <c r="G889" s="222"/>
    </row>
    <row r="890">
      <c r="A890" s="51"/>
      <c r="B890" s="48"/>
      <c r="C890" s="48"/>
      <c r="D890" s="48"/>
      <c r="E890" s="48"/>
      <c r="G890" s="222"/>
    </row>
    <row r="891">
      <c r="A891" s="51"/>
      <c r="B891" s="48"/>
      <c r="C891" s="48"/>
      <c r="D891" s="48"/>
      <c r="E891" s="48"/>
      <c r="G891" s="222"/>
    </row>
    <row r="892">
      <c r="A892" s="51"/>
      <c r="B892" s="48"/>
      <c r="C892" s="48"/>
      <c r="D892" s="48"/>
      <c r="E892" s="48"/>
      <c r="G892" s="222"/>
    </row>
    <row r="893">
      <c r="A893" s="51"/>
      <c r="B893" s="48"/>
      <c r="C893" s="48"/>
      <c r="D893" s="48"/>
      <c r="E893" s="48"/>
      <c r="G893" s="222"/>
    </row>
    <row r="894">
      <c r="A894" s="51"/>
      <c r="B894" s="48"/>
      <c r="C894" s="48"/>
      <c r="D894" s="48"/>
      <c r="E894" s="48"/>
      <c r="G894" s="222"/>
    </row>
    <row r="895">
      <c r="A895" s="51"/>
      <c r="B895" s="48"/>
      <c r="C895" s="48"/>
      <c r="D895" s="48"/>
      <c r="E895" s="48"/>
      <c r="G895" s="222"/>
    </row>
    <row r="896">
      <c r="A896" s="51"/>
      <c r="B896" s="48"/>
      <c r="C896" s="48"/>
      <c r="D896" s="48"/>
      <c r="E896" s="48"/>
      <c r="G896" s="222"/>
    </row>
    <row r="897">
      <c r="A897" s="51"/>
      <c r="B897" s="48"/>
      <c r="C897" s="48"/>
      <c r="D897" s="48"/>
      <c r="E897" s="48"/>
      <c r="G897" s="222"/>
    </row>
    <row r="898">
      <c r="A898" s="51"/>
      <c r="B898" s="48"/>
      <c r="C898" s="48"/>
      <c r="D898" s="48"/>
      <c r="E898" s="48"/>
      <c r="G898" s="222"/>
    </row>
    <row r="899">
      <c r="A899" s="51"/>
      <c r="B899" s="48"/>
      <c r="C899" s="48"/>
      <c r="D899" s="48"/>
      <c r="E899" s="48"/>
      <c r="G899" s="222"/>
    </row>
    <row r="900">
      <c r="A900" s="51"/>
      <c r="B900" s="48"/>
      <c r="C900" s="48"/>
      <c r="D900" s="48"/>
      <c r="E900" s="48"/>
      <c r="G900" s="222"/>
    </row>
    <row r="901">
      <c r="A901" s="51"/>
      <c r="B901" s="48"/>
      <c r="C901" s="48"/>
      <c r="D901" s="48"/>
      <c r="E901" s="48"/>
      <c r="G901" s="222"/>
    </row>
    <row r="902">
      <c r="A902" s="51"/>
      <c r="B902" s="48"/>
      <c r="C902" s="48"/>
      <c r="D902" s="48"/>
      <c r="E902" s="48"/>
      <c r="G902" s="222"/>
    </row>
    <row r="903">
      <c r="A903" s="51"/>
      <c r="B903" s="48"/>
      <c r="C903" s="48"/>
      <c r="D903" s="48"/>
      <c r="E903" s="48"/>
      <c r="G903" s="222"/>
    </row>
    <row r="904">
      <c r="A904" s="51"/>
      <c r="B904" s="48"/>
      <c r="C904" s="48"/>
      <c r="D904" s="48"/>
      <c r="E904" s="48"/>
      <c r="G904" s="222"/>
    </row>
    <row r="905">
      <c r="A905" s="51"/>
      <c r="B905" s="48"/>
      <c r="C905" s="48"/>
      <c r="D905" s="48"/>
      <c r="E905" s="48"/>
      <c r="G905" s="222"/>
    </row>
    <row r="906">
      <c r="A906" s="51"/>
      <c r="B906" s="48"/>
      <c r="C906" s="48"/>
      <c r="D906" s="48"/>
      <c r="E906" s="48"/>
      <c r="G906" s="222"/>
    </row>
    <row r="907">
      <c r="A907" s="51"/>
      <c r="B907" s="48"/>
      <c r="C907" s="48"/>
      <c r="D907" s="48"/>
      <c r="E907" s="48"/>
      <c r="G907" s="222"/>
    </row>
    <row r="908">
      <c r="A908" s="51"/>
      <c r="B908" s="48"/>
      <c r="C908" s="48"/>
      <c r="D908" s="48"/>
      <c r="E908" s="48"/>
      <c r="G908" s="222"/>
    </row>
    <row r="909">
      <c r="A909" s="51"/>
      <c r="B909" s="48"/>
      <c r="C909" s="48"/>
      <c r="D909" s="48"/>
      <c r="E909" s="48"/>
      <c r="G909" s="222"/>
    </row>
    <row r="910">
      <c r="A910" s="51"/>
      <c r="B910" s="48"/>
      <c r="C910" s="48"/>
      <c r="D910" s="48"/>
      <c r="E910" s="48"/>
      <c r="G910" s="222"/>
    </row>
    <row r="911">
      <c r="A911" s="51"/>
      <c r="B911" s="48"/>
      <c r="C911" s="48"/>
      <c r="D911" s="48"/>
      <c r="E911" s="48"/>
      <c r="G911" s="222"/>
    </row>
    <row r="912">
      <c r="A912" s="51"/>
      <c r="B912" s="48"/>
      <c r="C912" s="48"/>
      <c r="D912" s="48"/>
      <c r="E912" s="48"/>
      <c r="G912" s="222"/>
    </row>
    <row r="913">
      <c r="A913" s="51"/>
      <c r="B913" s="48"/>
      <c r="C913" s="48"/>
      <c r="D913" s="48"/>
      <c r="E913" s="48"/>
      <c r="G913" s="222"/>
    </row>
    <row r="914">
      <c r="A914" s="51"/>
      <c r="B914" s="48"/>
      <c r="C914" s="48"/>
      <c r="D914" s="48"/>
      <c r="E914" s="48"/>
      <c r="G914" s="222"/>
    </row>
    <row r="915">
      <c r="A915" s="51"/>
      <c r="B915" s="48"/>
      <c r="C915" s="48"/>
      <c r="D915" s="48"/>
      <c r="E915" s="48"/>
      <c r="G915" s="222"/>
    </row>
    <row r="916">
      <c r="A916" s="51"/>
      <c r="B916" s="48"/>
      <c r="C916" s="48"/>
      <c r="D916" s="48"/>
      <c r="E916" s="48"/>
      <c r="G916" s="222"/>
    </row>
    <row r="917">
      <c r="A917" s="51"/>
      <c r="B917" s="48"/>
      <c r="C917" s="48"/>
      <c r="D917" s="48"/>
      <c r="E917" s="48"/>
      <c r="G917" s="222"/>
    </row>
    <row r="918">
      <c r="A918" s="51"/>
      <c r="B918" s="48"/>
      <c r="C918" s="48"/>
      <c r="D918" s="48"/>
      <c r="E918" s="48"/>
      <c r="G918" s="222"/>
    </row>
    <row r="919">
      <c r="A919" s="51"/>
      <c r="B919" s="48"/>
      <c r="C919" s="48"/>
      <c r="D919" s="48"/>
      <c r="E919" s="48"/>
      <c r="G919" s="222"/>
    </row>
    <row r="920">
      <c r="A920" s="51"/>
      <c r="B920" s="48"/>
      <c r="C920" s="48"/>
      <c r="D920" s="48"/>
      <c r="E920" s="48"/>
      <c r="G920" s="222"/>
    </row>
    <row r="921">
      <c r="A921" s="51"/>
      <c r="B921" s="48"/>
      <c r="C921" s="48"/>
      <c r="D921" s="48"/>
      <c r="E921" s="48"/>
      <c r="G921" s="222"/>
    </row>
    <row r="922">
      <c r="A922" s="51"/>
      <c r="B922" s="48"/>
      <c r="C922" s="48"/>
      <c r="D922" s="48"/>
      <c r="E922" s="48"/>
      <c r="G922" s="222"/>
    </row>
    <row r="923">
      <c r="A923" s="51"/>
      <c r="B923" s="48"/>
      <c r="C923" s="48"/>
      <c r="D923" s="48"/>
      <c r="E923" s="48"/>
      <c r="G923" s="222"/>
    </row>
    <row r="924">
      <c r="A924" s="51"/>
      <c r="B924" s="48"/>
      <c r="C924" s="48"/>
      <c r="D924" s="48"/>
      <c r="E924" s="48"/>
      <c r="G924" s="222"/>
    </row>
    <row r="925">
      <c r="A925" s="51"/>
      <c r="B925" s="48"/>
      <c r="C925" s="48"/>
      <c r="D925" s="48"/>
      <c r="E925" s="48"/>
      <c r="G925" s="222"/>
    </row>
    <row r="926">
      <c r="A926" s="51"/>
      <c r="B926" s="48"/>
      <c r="C926" s="48"/>
      <c r="D926" s="48"/>
      <c r="E926" s="48"/>
      <c r="G926" s="222"/>
    </row>
    <row r="927">
      <c r="A927" s="51"/>
      <c r="B927" s="48"/>
      <c r="C927" s="48"/>
      <c r="D927" s="48"/>
      <c r="E927" s="48"/>
      <c r="G927" s="222"/>
    </row>
    <row r="928">
      <c r="A928" s="51"/>
      <c r="B928" s="48"/>
      <c r="C928" s="48"/>
      <c r="D928" s="48"/>
      <c r="E928" s="48"/>
      <c r="G928" s="222"/>
    </row>
    <row r="929">
      <c r="A929" s="51"/>
      <c r="B929" s="48"/>
      <c r="C929" s="48"/>
      <c r="D929" s="48"/>
      <c r="E929" s="48"/>
      <c r="G929" s="222"/>
    </row>
    <row r="930">
      <c r="A930" s="51"/>
      <c r="B930" s="48"/>
      <c r="C930" s="48"/>
      <c r="D930" s="48"/>
      <c r="E930" s="48"/>
      <c r="G930" s="222"/>
    </row>
    <row r="931">
      <c r="A931" s="51"/>
      <c r="B931" s="48"/>
      <c r="C931" s="48"/>
      <c r="D931" s="48"/>
      <c r="E931" s="48"/>
      <c r="G931" s="222"/>
    </row>
    <row r="932">
      <c r="A932" s="51"/>
      <c r="B932" s="48"/>
      <c r="C932" s="48"/>
      <c r="D932" s="48"/>
      <c r="E932" s="48"/>
      <c r="G932" s="222"/>
    </row>
    <row r="933">
      <c r="A933" s="51"/>
      <c r="B933" s="48"/>
      <c r="C933" s="48"/>
      <c r="D933" s="48"/>
      <c r="E933" s="48"/>
      <c r="G933" s="222"/>
    </row>
    <row r="934">
      <c r="A934" s="51"/>
      <c r="B934" s="48"/>
      <c r="C934" s="48"/>
      <c r="D934" s="48"/>
      <c r="E934" s="48"/>
      <c r="G934" s="222"/>
    </row>
    <row r="935">
      <c r="A935" s="51"/>
      <c r="B935" s="48"/>
      <c r="C935" s="48"/>
      <c r="D935" s="48"/>
      <c r="E935" s="48"/>
      <c r="G935" s="222"/>
    </row>
    <row r="936">
      <c r="A936" s="51"/>
      <c r="B936" s="48"/>
      <c r="C936" s="48"/>
      <c r="D936" s="48"/>
      <c r="E936" s="48"/>
      <c r="G936" s="222"/>
    </row>
    <row r="937">
      <c r="A937" s="51"/>
      <c r="B937" s="48"/>
      <c r="C937" s="48"/>
      <c r="D937" s="48"/>
      <c r="E937" s="48"/>
      <c r="G937" s="222"/>
    </row>
    <row r="938">
      <c r="A938" s="51"/>
      <c r="B938" s="48"/>
      <c r="C938" s="48"/>
      <c r="D938" s="48"/>
      <c r="E938" s="48"/>
      <c r="G938" s="222"/>
    </row>
    <row r="939">
      <c r="A939" s="51"/>
      <c r="B939" s="48"/>
      <c r="C939" s="48"/>
      <c r="D939" s="48"/>
      <c r="E939" s="48"/>
      <c r="G939" s="222"/>
    </row>
    <row r="940">
      <c r="A940" s="51"/>
      <c r="B940" s="48"/>
      <c r="C940" s="48"/>
      <c r="D940" s="48"/>
      <c r="E940" s="48"/>
      <c r="G940" s="222"/>
    </row>
    <row r="941">
      <c r="A941" s="51"/>
      <c r="B941" s="48"/>
      <c r="C941" s="48"/>
      <c r="D941" s="48"/>
      <c r="E941" s="48"/>
      <c r="G941" s="222"/>
    </row>
    <row r="942">
      <c r="A942" s="51"/>
      <c r="B942" s="48"/>
      <c r="C942" s="48"/>
      <c r="D942" s="48"/>
      <c r="E942" s="48"/>
      <c r="G942" s="222"/>
    </row>
    <row r="943">
      <c r="A943" s="51"/>
      <c r="B943" s="48"/>
      <c r="C943" s="48"/>
      <c r="D943" s="48"/>
      <c r="E943" s="48"/>
      <c r="G943" s="222"/>
    </row>
    <row r="944">
      <c r="A944" s="51"/>
      <c r="B944" s="48"/>
      <c r="C944" s="48"/>
      <c r="D944" s="48"/>
      <c r="E944" s="48"/>
      <c r="G944" s="222"/>
    </row>
    <row r="945">
      <c r="A945" s="51"/>
      <c r="B945" s="48"/>
      <c r="C945" s="48"/>
      <c r="D945" s="48"/>
      <c r="E945" s="48"/>
      <c r="G945" s="222"/>
    </row>
    <row r="946">
      <c r="A946" s="51"/>
      <c r="B946" s="48"/>
      <c r="C946" s="48"/>
      <c r="D946" s="48"/>
      <c r="E946" s="48"/>
      <c r="G946" s="222"/>
    </row>
    <row r="947">
      <c r="A947" s="51"/>
      <c r="B947" s="48"/>
      <c r="C947" s="48"/>
      <c r="D947" s="48"/>
      <c r="E947" s="48"/>
      <c r="G947" s="222"/>
    </row>
    <row r="948">
      <c r="A948" s="51"/>
      <c r="B948" s="48"/>
      <c r="C948" s="48"/>
      <c r="D948" s="48"/>
      <c r="E948" s="48"/>
      <c r="G948" s="222"/>
    </row>
    <row r="949">
      <c r="A949" s="51"/>
      <c r="B949" s="48"/>
      <c r="C949" s="48"/>
      <c r="D949" s="48"/>
      <c r="E949" s="48"/>
      <c r="G949" s="222"/>
    </row>
    <row r="950">
      <c r="A950" s="51"/>
      <c r="B950" s="48"/>
      <c r="C950" s="48"/>
      <c r="D950" s="48"/>
      <c r="E950" s="48"/>
      <c r="G950" s="222"/>
    </row>
    <row r="951">
      <c r="A951" s="51"/>
      <c r="B951" s="48"/>
      <c r="C951" s="48"/>
      <c r="D951" s="48"/>
      <c r="E951" s="48"/>
      <c r="G951" s="222"/>
    </row>
    <row r="952">
      <c r="A952" s="51"/>
      <c r="B952" s="48"/>
      <c r="C952" s="48"/>
      <c r="D952" s="48"/>
      <c r="E952" s="48"/>
      <c r="G952" s="222"/>
    </row>
    <row r="953">
      <c r="A953" s="51"/>
      <c r="B953" s="48"/>
      <c r="C953" s="48"/>
      <c r="D953" s="48"/>
      <c r="E953" s="48"/>
      <c r="G953" s="222"/>
    </row>
    <row r="954">
      <c r="A954" s="51"/>
      <c r="B954" s="48"/>
      <c r="C954" s="48"/>
      <c r="D954" s="48"/>
      <c r="E954" s="48"/>
      <c r="G954" s="222"/>
    </row>
    <row r="955">
      <c r="A955" s="51"/>
      <c r="B955" s="48"/>
      <c r="C955" s="48"/>
      <c r="D955" s="48"/>
      <c r="E955" s="48"/>
      <c r="G955" s="222"/>
    </row>
    <row r="956">
      <c r="A956" s="51"/>
      <c r="B956" s="48"/>
      <c r="C956" s="48"/>
      <c r="D956" s="48"/>
      <c r="E956" s="48"/>
      <c r="G956" s="222"/>
    </row>
    <row r="957">
      <c r="A957" s="51"/>
      <c r="B957" s="48"/>
      <c r="C957" s="48"/>
      <c r="D957" s="48"/>
      <c r="E957" s="48"/>
      <c r="G957" s="222"/>
    </row>
    <row r="958">
      <c r="A958" s="51"/>
      <c r="B958" s="48"/>
      <c r="C958" s="48"/>
      <c r="D958" s="48"/>
      <c r="E958" s="48"/>
      <c r="G958" s="222"/>
    </row>
    <row r="959">
      <c r="A959" s="51"/>
      <c r="B959" s="48"/>
      <c r="C959" s="48"/>
      <c r="D959" s="48"/>
      <c r="E959" s="48"/>
      <c r="G959" s="222"/>
    </row>
    <row r="960">
      <c r="A960" s="51"/>
      <c r="B960" s="48"/>
      <c r="C960" s="48"/>
      <c r="D960" s="48"/>
      <c r="E960" s="48"/>
      <c r="G960" s="222"/>
    </row>
    <row r="961">
      <c r="A961" s="51"/>
      <c r="B961" s="48"/>
      <c r="C961" s="48"/>
      <c r="D961" s="48"/>
      <c r="E961" s="48"/>
      <c r="G961" s="222"/>
    </row>
    <row r="962">
      <c r="A962" s="51"/>
      <c r="B962" s="48"/>
      <c r="C962" s="48"/>
      <c r="D962" s="48"/>
      <c r="E962" s="48"/>
      <c r="G962" s="222"/>
    </row>
    <row r="963">
      <c r="A963" s="51"/>
      <c r="B963" s="48"/>
      <c r="C963" s="48"/>
      <c r="D963" s="48"/>
      <c r="E963" s="48"/>
      <c r="G963" s="222"/>
    </row>
    <row r="964">
      <c r="A964" s="51"/>
      <c r="B964" s="48"/>
      <c r="C964" s="48"/>
      <c r="D964" s="48"/>
      <c r="E964" s="48"/>
      <c r="G964" s="222"/>
    </row>
    <row r="965">
      <c r="A965" s="51"/>
      <c r="B965" s="48"/>
      <c r="C965" s="48"/>
      <c r="D965" s="48"/>
      <c r="E965" s="48"/>
      <c r="G965" s="222"/>
    </row>
    <row r="966">
      <c r="A966" s="51"/>
      <c r="B966" s="48"/>
      <c r="C966" s="48"/>
      <c r="D966" s="48"/>
      <c r="E966" s="48"/>
      <c r="G966" s="222"/>
    </row>
    <row r="967">
      <c r="A967" s="51"/>
      <c r="B967" s="48"/>
      <c r="C967" s="48"/>
      <c r="D967" s="48"/>
      <c r="E967" s="48"/>
      <c r="G967" s="222"/>
    </row>
    <row r="968">
      <c r="A968" s="51"/>
      <c r="B968" s="48"/>
      <c r="C968" s="48"/>
      <c r="D968" s="48"/>
      <c r="E968" s="48"/>
      <c r="G968" s="222"/>
    </row>
    <row r="969">
      <c r="A969" s="51"/>
      <c r="B969" s="48"/>
      <c r="C969" s="48"/>
      <c r="D969" s="48"/>
      <c r="E969" s="48"/>
      <c r="G969" s="222"/>
    </row>
    <row r="970">
      <c r="A970" s="51"/>
      <c r="B970" s="48"/>
      <c r="C970" s="48"/>
      <c r="D970" s="48"/>
      <c r="E970" s="48"/>
      <c r="G970" s="222"/>
    </row>
    <row r="971">
      <c r="A971" s="51"/>
      <c r="B971" s="48"/>
      <c r="C971" s="48"/>
      <c r="D971" s="48"/>
      <c r="E971" s="48"/>
      <c r="G971" s="222"/>
    </row>
    <row r="972">
      <c r="A972" s="51"/>
      <c r="B972" s="48"/>
      <c r="C972" s="48"/>
      <c r="D972" s="48"/>
      <c r="E972" s="48"/>
      <c r="G972" s="222"/>
    </row>
    <row r="973">
      <c r="A973" s="51"/>
      <c r="B973" s="48"/>
      <c r="C973" s="48"/>
      <c r="D973" s="48"/>
      <c r="E973" s="48"/>
      <c r="G973" s="222"/>
    </row>
    <row r="974">
      <c r="A974" s="51"/>
      <c r="B974" s="48"/>
      <c r="C974" s="48"/>
      <c r="D974" s="48"/>
      <c r="E974" s="48"/>
      <c r="G974" s="222"/>
    </row>
    <row r="975">
      <c r="A975" s="51"/>
      <c r="B975" s="48"/>
      <c r="C975" s="48"/>
      <c r="D975" s="48"/>
      <c r="E975" s="48"/>
      <c r="G975" s="222"/>
    </row>
    <row r="976">
      <c r="A976" s="51"/>
      <c r="B976" s="48"/>
      <c r="C976" s="48"/>
      <c r="D976" s="48"/>
      <c r="E976" s="48"/>
      <c r="G976" s="222"/>
    </row>
    <row r="977">
      <c r="A977" s="51"/>
      <c r="B977" s="48"/>
      <c r="C977" s="48"/>
      <c r="D977" s="48"/>
      <c r="E977" s="48"/>
      <c r="G977" s="222"/>
    </row>
    <row r="978">
      <c r="A978" s="51"/>
      <c r="B978" s="48"/>
      <c r="C978" s="48"/>
      <c r="D978" s="48"/>
      <c r="E978" s="48"/>
      <c r="G978" s="222"/>
    </row>
    <row r="979">
      <c r="A979" s="51"/>
      <c r="B979" s="48"/>
      <c r="C979" s="48"/>
      <c r="D979" s="48"/>
      <c r="E979" s="48"/>
      <c r="G979" s="222"/>
    </row>
    <row r="980">
      <c r="A980" s="51"/>
      <c r="B980" s="48"/>
      <c r="C980" s="48"/>
      <c r="D980" s="48"/>
      <c r="E980" s="48"/>
      <c r="G980" s="222"/>
    </row>
    <row r="981">
      <c r="A981" s="51"/>
      <c r="B981" s="48"/>
      <c r="C981" s="48"/>
      <c r="D981" s="48"/>
      <c r="E981" s="48"/>
      <c r="G981" s="222"/>
    </row>
    <row r="982">
      <c r="A982" s="51"/>
      <c r="B982" s="48"/>
      <c r="C982" s="48"/>
      <c r="D982" s="48"/>
      <c r="E982" s="48"/>
      <c r="G982" s="222"/>
    </row>
    <row r="983">
      <c r="A983" s="51"/>
      <c r="B983" s="48"/>
      <c r="C983" s="48"/>
      <c r="D983" s="48"/>
      <c r="E983" s="48"/>
      <c r="G983" s="222"/>
    </row>
    <row r="984">
      <c r="A984" s="51"/>
      <c r="B984" s="48"/>
      <c r="C984" s="48"/>
      <c r="D984" s="48"/>
      <c r="E984" s="48"/>
      <c r="G984" s="222"/>
    </row>
    <row r="985">
      <c r="A985" s="51"/>
      <c r="B985" s="48"/>
      <c r="C985" s="48"/>
      <c r="D985" s="48"/>
      <c r="E985" s="48"/>
      <c r="G985" s="222"/>
    </row>
    <row r="986">
      <c r="A986" s="51"/>
      <c r="B986" s="48"/>
      <c r="C986" s="48"/>
      <c r="D986" s="48"/>
      <c r="E986" s="48"/>
      <c r="G986" s="222"/>
    </row>
    <row r="987">
      <c r="A987" s="51"/>
      <c r="B987" s="48"/>
      <c r="C987" s="48"/>
      <c r="D987" s="48"/>
      <c r="E987" s="48"/>
      <c r="G987" s="222"/>
    </row>
    <row r="988">
      <c r="A988" s="51"/>
      <c r="B988" s="48"/>
      <c r="C988" s="48"/>
      <c r="D988" s="48"/>
      <c r="E988" s="48"/>
      <c r="G988" s="222"/>
    </row>
    <row r="989">
      <c r="A989" s="51"/>
      <c r="B989" s="48"/>
      <c r="C989" s="48"/>
      <c r="D989" s="48"/>
      <c r="E989" s="48"/>
      <c r="G989" s="222"/>
    </row>
    <row r="990">
      <c r="A990" s="51"/>
      <c r="B990" s="48"/>
      <c r="C990" s="48"/>
      <c r="D990" s="48"/>
      <c r="E990" s="48"/>
      <c r="G990" s="222"/>
    </row>
    <row r="991">
      <c r="A991" s="51"/>
      <c r="B991" s="48"/>
      <c r="C991" s="48"/>
      <c r="D991" s="48"/>
      <c r="E991" s="48"/>
      <c r="G991" s="222"/>
    </row>
    <row r="992">
      <c r="A992" s="51"/>
      <c r="B992" s="48"/>
      <c r="C992" s="48"/>
      <c r="D992" s="48"/>
      <c r="E992" s="48"/>
      <c r="G992" s="222"/>
    </row>
    <row r="993">
      <c r="A993" s="51"/>
      <c r="B993" s="48"/>
      <c r="C993" s="48"/>
      <c r="D993" s="48"/>
      <c r="E993" s="48"/>
      <c r="G993" s="222"/>
    </row>
    <row r="994">
      <c r="A994" s="51"/>
      <c r="B994" s="48"/>
      <c r="C994" s="48"/>
      <c r="D994" s="48"/>
      <c r="E994" s="48"/>
      <c r="G994" s="222"/>
    </row>
    <row r="995">
      <c r="A995" s="51"/>
      <c r="B995" s="48"/>
      <c r="C995" s="48"/>
      <c r="D995" s="48"/>
      <c r="E995" s="48"/>
      <c r="G995" s="222"/>
    </row>
    <row r="996">
      <c r="A996" s="51"/>
      <c r="B996" s="48"/>
      <c r="C996" s="48"/>
      <c r="D996" s="48"/>
      <c r="E996" s="48"/>
      <c r="G996" s="222"/>
    </row>
    <row r="997">
      <c r="A997" s="51"/>
      <c r="B997" s="48"/>
      <c r="C997" s="48"/>
      <c r="D997" s="48"/>
      <c r="E997" s="48"/>
      <c r="G997" s="222"/>
    </row>
    <row r="998">
      <c r="A998" s="51"/>
      <c r="B998" s="48"/>
      <c r="C998" s="48"/>
      <c r="D998" s="48"/>
      <c r="E998" s="48"/>
      <c r="G998" s="222"/>
    </row>
    <row r="999">
      <c r="A999" s="51"/>
      <c r="B999" s="48"/>
      <c r="C999" s="48"/>
      <c r="D999" s="48"/>
      <c r="E999" s="48"/>
      <c r="G999" s="222"/>
    </row>
    <row r="1000">
      <c r="A1000" s="51"/>
      <c r="B1000" s="48"/>
      <c r="C1000" s="48"/>
      <c r="D1000" s="48"/>
      <c r="E1000" s="48"/>
      <c r="G1000" s="222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tableParts count="1">
    <tablePart r:id="rId4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rightToLeft="1" workbookViewId="0"/>
  </sheetViews>
  <sheetFormatPr customHeight="1" defaultColWidth="12.63" defaultRowHeight="15.75"/>
  <cols>
    <col customWidth="1" min="1" max="1" width="16.88"/>
    <col customWidth="1" min="2" max="2" width="5.88"/>
    <col customWidth="1" min="3" max="3" width="28.75"/>
    <col customWidth="1" min="4" max="4" width="32.5"/>
    <col customWidth="1" min="5" max="5" width="37.63"/>
    <col customWidth="1" min="6" max="6" width="34.63"/>
    <col customWidth="1" min="7" max="7" width="9.25"/>
  </cols>
  <sheetData>
    <row r="1">
      <c r="G1" s="243" t="s">
        <v>839</v>
      </c>
    </row>
    <row r="2">
      <c r="G2" s="244"/>
    </row>
    <row r="3" ht="37.5" customHeight="1">
      <c r="G3" s="244" t="str">
        <f>if(ISBLANK(A3),"",VLOOKUP(A3,load_summery!$A$2:$B$61,2,FALSE))</f>
        <v/>
      </c>
    </row>
    <row r="4" ht="36.75" customHeight="1">
      <c r="G4" s="244" t="str">
        <f>if(ISBLANK(A4),"",VLOOKUP(A4,load_summery!$A$2:$B$61,2,FALSE))</f>
        <v/>
      </c>
    </row>
    <row r="5" ht="36.0" customHeight="1">
      <c r="G5" s="244" t="str">
        <f>if(ISBLANK(A5),"",VLOOKUP(A5,load_summery!$A$2:$B$61,2,FALSE))</f>
        <v>#N/A</v>
      </c>
    </row>
    <row r="6" ht="39.0" customHeight="1">
      <c r="G6" s="244" t="str">
        <f>if(ISBLANK(A6),"",VLOOKUP(A6,load_summery!$A$2:$B$61,2,FALSE))</f>
        <v>#N/A</v>
      </c>
    </row>
    <row r="7" ht="30.0" customHeight="1">
      <c r="G7" s="244" t="str">
        <f>if(ISBLANK(A7),"",VLOOKUP(A7,load_summery!$A$2:$B$61,2,FALSE))</f>
        <v>#N/A</v>
      </c>
    </row>
    <row r="8" ht="30.0" customHeight="1">
      <c r="G8" s="244" t="str">
        <f>if(ISBLANK(A8),"",VLOOKUP(A8,load_summery!$A$2:$B$61,2,FALSE))</f>
        <v/>
      </c>
    </row>
    <row r="9" ht="45.75" customHeight="1">
      <c r="G9" s="244" t="str">
        <f>if(ISBLANK(A9),"",VLOOKUP(A9,load_summery!$A$2:$B$61,2,FALSE))</f>
        <v>#N/A</v>
      </c>
    </row>
    <row r="10" ht="45.75" customHeight="1">
      <c r="G10" s="244" t="str">
        <f>if(ISBLANK(A10),"",VLOOKUP(A10,load_summery!$A$2:$B$61,2,FALSE))</f>
        <v/>
      </c>
      <c r="J10" s="218"/>
    </row>
    <row r="11" ht="45.75" customHeight="1">
      <c r="G11" s="244" t="str">
        <f>if(ISBLANK(A11),"",VLOOKUP(A11,load_summery!$A$2:$B$61,2,FALSE))</f>
        <v>#N/A</v>
      </c>
    </row>
    <row r="12" ht="45.75" customHeight="1">
      <c r="G12" s="244" t="str">
        <f>if(ISBLANK(A12),"",VLOOKUP(A12,load_summery!$A$2:$B$61,2,FALSE))</f>
        <v>#N/A</v>
      </c>
    </row>
    <row r="13" ht="45.75" customHeight="1">
      <c r="G13" s="244" t="str">
        <f>if(ISBLANK(A13),"",VLOOKUP(A13,load_summery!$A$2:$B$61,2,FALSE))</f>
        <v/>
      </c>
    </row>
    <row r="14" ht="45.75" customHeight="1">
      <c r="G14" s="244" t="str">
        <f>if(ISBLANK(A14),"",VLOOKUP(A14,load_summery!$A$2:$B$61,2,FALSE))</f>
        <v/>
      </c>
    </row>
    <row r="15" ht="45.75" customHeight="1">
      <c r="G15" s="244" t="str">
        <f>if(ISBLANK(A15),"",VLOOKUP(A15,load_summery!$A$2:$B$61,2,FALSE))</f>
        <v>#N/A</v>
      </c>
    </row>
    <row r="16" ht="45.75" customHeight="1">
      <c r="G16" s="244" t="str">
        <f>if(ISBLANK(A16),"",VLOOKUP(A16,load_summery!$A$2:$B$61,2,FALSE))</f>
        <v/>
      </c>
    </row>
    <row r="17" ht="45.75" customHeight="1">
      <c r="G17" s="244" t="str">
        <f>if(ISBLANK(A17),"",VLOOKUP(A17,load_summery!$A$2:$B$61,2,FALSE))</f>
        <v/>
      </c>
    </row>
    <row r="18" ht="45.75" customHeight="1">
      <c r="G18" s="244" t="str">
        <f>if(ISBLANK(A18),"",VLOOKUP(A18,load_summery!$A$2:$B$61,2,FALSE))</f>
        <v>#N/A</v>
      </c>
    </row>
    <row r="19" ht="45.75" customHeight="1">
      <c r="G19" s="244" t="str">
        <f>if(ISBLANK(A19),"",VLOOKUP(A19,load_summery!$A$2:$B$61,2,FALSE))</f>
        <v/>
      </c>
    </row>
    <row r="20" ht="45.75" customHeight="1">
      <c r="G20" s="244" t="str">
        <f>if(ISBLANK(A20),"",VLOOKUP(A20,load_summery!$A$2:$B$61,2,FALSE))</f>
        <v>#N/A</v>
      </c>
    </row>
    <row r="21" ht="45.75" customHeight="1">
      <c r="G21" s="244" t="str">
        <f>if(ISBLANK(A21),"",VLOOKUP(A21,load_summery!$A$2:$B$61,2,FALSE))</f>
        <v/>
      </c>
    </row>
    <row r="22" ht="45.75" customHeight="1">
      <c r="G22" s="244" t="str">
        <f>if(ISBLANK(A22),"",VLOOKUP(A22,load_summery!$A$2:$B$61,2,FALSE))</f>
        <v>#N/A</v>
      </c>
    </row>
    <row r="23" ht="45.75" customHeight="1">
      <c r="G23" s="244" t="str">
        <f>if(ISBLANK(A23),"",VLOOKUP(A23,load_summery!$A$2:$B$61,2,FALSE))</f>
        <v/>
      </c>
    </row>
    <row r="24" ht="45.75" customHeight="1">
      <c r="G24" s="244" t="str">
        <f>if(ISBLANK(A24),"",VLOOKUP(A24,load_summery!$A$2:$B$61,2,FALSE))</f>
        <v>#N/A</v>
      </c>
    </row>
    <row r="25" ht="45.75" customHeight="1">
      <c r="G25" s="244" t="str">
        <f>if(ISBLANK(A25),"",VLOOKUP(A25,load_summery!$A$2:$B$61,2,FALSE))</f>
        <v/>
      </c>
    </row>
    <row r="26" ht="45.75" customHeight="1">
      <c r="G26" s="244" t="str">
        <f>if(ISBLANK(A26),"",VLOOKUP(A26,load_summery!$A$2:$B$61,2,FALSE))</f>
        <v>#N/A</v>
      </c>
    </row>
    <row r="27" ht="45.75" customHeight="1">
      <c r="G27" s="244" t="str">
        <f>if(ISBLANK(A27),"",VLOOKUP(A27,load_summery!$A$2:$B$61,2,FALSE))</f>
        <v/>
      </c>
    </row>
    <row r="28" ht="45.75" customHeight="1">
      <c r="G28" s="244" t="str">
        <f>if(ISBLANK(A28),"",VLOOKUP(A28,load_summery!$A$2:$B$61,2,FALSE))</f>
        <v>#N/A</v>
      </c>
    </row>
    <row r="29" ht="45.75" customHeight="1">
      <c r="G29" s="244" t="str">
        <f>if(ISBLANK(A29),"",VLOOKUP(A29,load_summery!$A$2:$B$61,2,FALSE))</f>
        <v/>
      </c>
    </row>
    <row r="30" ht="45.75" customHeight="1">
      <c r="G30" s="244" t="str">
        <f>if(ISBLANK(A30),"",VLOOKUP(A30,load_summery!$A$2:$B$61,2,FALSE))</f>
        <v>#N/A</v>
      </c>
    </row>
    <row r="31" ht="45.75" customHeight="1">
      <c r="G31" s="244" t="str">
        <f>if(ISBLANK(A31),"",VLOOKUP(A31,load_summery!$A$2:$B$61,2,FALSE))</f>
        <v/>
      </c>
    </row>
    <row r="32" ht="45.75" customHeight="1">
      <c r="G32" s="244" t="str">
        <f>if(ISBLANK(A32),"",VLOOKUP(A32,load_summery!$A$2:$B$61,2,FALSE))</f>
        <v/>
      </c>
    </row>
    <row r="33" ht="45.75" customHeight="1">
      <c r="G33" s="244" t="str">
        <f>if(ISBLANK(A33),"",VLOOKUP(A33,load_summery!$A$2:$B$61,2,FALSE))</f>
        <v>#N/A</v>
      </c>
    </row>
    <row r="34" ht="45.75" customHeight="1">
      <c r="G34" s="244" t="str">
        <f>if(ISBLANK(A34),"",VLOOKUP(A34,load_summery!$A$2:$B$61,2,FALSE))</f>
        <v/>
      </c>
    </row>
    <row r="35" ht="45.75" customHeight="1">
      <c r="G35" s="244" t="str">
        <f>if(ISBLANK(A35),"",VLOOKUP(A35,load_summery!$A$2:$B$61,2,FALSE))</f>
        <v/>
      </c>
    </row>
    <row r="36" ht="45.75" customHeight="1">
      <c r="G36" s="244" t="str">
        <f>if(ISBLANK(A36),"",VLOOKUP(A36,load_summery!$A$2:$B$61,2,FALSE))</f>
        <v>#N/A</v>
      </c>
    </row>
    <row r="37" ht="45.75" customHeight="1">
      <c r="G37" s="244" t="str">
        <f>if(ISBLANK(A37),"",VLOOKUP(A37,load_summery!$A$2:$B$61,2,FALSE))</f>
        <v/>
      </c>
    </row>
    <row r="38" ht="45.75" customHeight="1">
      <c r="G38" s="244" t="str">
        <f>if(ISBLANK(A38),"",VLOOKUP(A38,load_summery!$A$2:$B$61,2,FALSE))</f>
        <v>#N/A</v>
      </c>
    </row>
    <row r="39" ht="45.75" customHeight="1">
      <c r="G39" s="244" t="str">
        <f>if(ISBLANK(A39),"",VLOOKUP(A39,load_summery!$A$2:$B$61,2,FALSE))</f>
        <v/>
      </c>
    </row>
    <row r="40" ht="45.75" customHeight="1">
      <c r="G40" s="244" t="str">
        <f>if(ISBLANK(A40),"",VLOOKUP(A40,load_summery!$A$2:$B$61,2,FALSE))</f>
        <v>#N/A</v>
      </c>
    </row>
    <row r="41" ht="45.75" customHeight="1">
      <c r="G41" s="244" t="str">
        <f>if(ISBLANK(A41),"",VLOOKUP(A41,load_summery!$A$2:$B$61,2,FALSE))</f>
        <v/>
      </c>
    </row>
    <row r="42" ht="45.75" customHeight="1">
      <c r="G42" s="244" t="str">
        <f>if(ISBLANK(A42),"",VLOOKUP(A42,load_summery!$A$2:$B$61,2,FALSE))</f>
        <v>#N/A</v>
      </c>
    </row>
    <row r="43" ht="45.75" customHeight="1">
      <c r="G43" s="244" t="str">
        <f>if(ISBLANK(A43),"",VLOOKUP(A43,load_summery!$A$2:$B$61,2,FALSE))</f>
        <v/>
      </c>
    </row>
    <row r="44" ht="42.75" customHeight="1">
      <c r="G44" s="244" t="str">
        <f>if(ISBLANK(A44),"",VLOOKUP(A44,load_summery!$A$2:$B$61,2,FALSE))</f>
        <v/>
      </c>
    </row>
    <row r="45" ht="41.25" customHeight="1">
      <c r="G45" s="244" t="str">
        <f>if(ISBLANK(A45),"",VLOOKUP(A45,load_summery!$A$2:$B$61,2,FALSE))</f>
        <v>#N/A</v>
      </c>
    </row>
    <row r="46" ht="39.75" customHeight="1">
      <c r="G46" s="244" t="str">
        <f>if(ISBLANK(A46),"",VLOOKUP(A46,load_summery!$A$2:$B$61,2,FALSE))</f>
        <v>#N/A</v>
      </c>
    </row>
    <row r="47">
      <c r="G47" s="244" t="str">
        <f>if(ISBLANK(A47),"",VLOOKUP(A47,load_summery!$A$2:$B$61,2,FALSE))</f>
        <v/>
      </c>
    </row>
    <row r="48">
      <c r="G48" s="244" t="str">
        <f>if(ISBLANK(A48),"",VLOOKUP(A48,load_summery!$A$2:$B$61,2,FALSE))</f>
        <v/>
      </c>
    </row>
    <row r="49">
      <c r="G49" s="244" t="str">
        <f>if(ISBLANK(A49),"",VLOOKUP(A49,load_summery!$A$2:$B$61,2,FALSE))</f>
        <v/>
      </c>
    </row>
    <row r="50">
      <c r="G50" s="244" t="str">
        <f>if(ISBLANK(A50),"",VLOOKUP(A50,load_summery!$A$2:$B$61,2,FALSE))</f>
        <v>#N/A</v>
      </c>
    </row>
    <row r="51">
      <c r="G51" s="244" t="str">
        <f>if(ISBLANK(A51),"",VLOOKUP(A51,load_summery!$A$2:$B$61,2,FALSE))</f>
        <v/>
      </c>
    </row>
    <row r="52">
      <c r="G52" s="244" t="str">
        <f>if(ISBLANK(A52),"",VLOOKUP(A52,load_summery!$A$2:$B$61,2,FALSE))</f>
        <v>#N/A</v>
      </c>
    </row>
    <row r="53">
      <c r="G53" s="244" t="str">
        <f>if(ISBLANK(A53),"",VLOOKUP(A53,load_summery!$A$2:$B$61,2,FALSE))</f>
        <v/>
      </c>
    </row>
    <row r="54">
      <c r="G54" s="244" t="str">
        <f>if(ISBLANK(A54),"",VLOOKUP(A54,load_summery!$A$2:$B$61,2,FALSE))</f>
        <v/>
      </c>
    </row>
    <row r="55">
      <c r="G55" s="244" t="str">
        <f t="shared" ref="G55:G77" si="1">if(ISBLANK(B55),"",VLOOKUP(B55,load_summery!$A$3:$B$61,2,FALSE))</f>
        <v>#REF!</v>
      </c>
    </row>
    <row r="56">
      <c r="G56" s="244" t="str">
        <f t="shared" si="1"/>
        <v>#REF!</v>
      </c>
    </row>
    <row r="57">
      <c r="G57" s="244" t="str">
        <f t="shared" si="1"/>
        <v>#REF!</v>
      </c>
    </row>
    <row r="58">
      <c r="G58" s="244" t="str">
        <f t="shared" si="1"/>
        <v>#REF!</v>
      </c>
    </row>
    <row r="59">
      <c r="G59" s="244" t="str">
        <f t="shared" si="1"/>
        <v>#REF!</v>
      </c>
    </row>
    <row r="60">
      <c r="G60" s="244" t="str">
        <f t="shared" si="1"/>
        <v>#REF!</v>
      </c>
    </row>
    <row r="61">
      <c r="G61" s="244" t="str">
        <f t="shared" si="1"/>
        <v>#REF!</v>
      </c>
    </row>
    <row r="62">
      <c r="G62" s="244" t="str">
        <f t="shared" si="1"/>
        <v>#REF!</v>
      </c>
    </row>
    <row r="63">
      <c r="G63" s="244" t="str">
        <f t="shared" si="1"/>
        <v>#REF!</v>
      </c>
    </row>
    <row r="64">
      <c r="G64" s="244" t="str">
        <f t="shared" si="1"/>
        <v>#REF!</v>
      </c>
    </row>
    <row r="65">
      <c r="G65" s="244" t="str">
        <f t="shared" si="1"/>
        <v>#REF!</v>
      </c>
    </row>
    <row r="66">
      <c r="G66" s="244" t="str">
        <f t="shared" si="1"/>
        <v>#REF!</v>
      </c>
    </row>
    <row r="67">
      <c r="G67" s="244" t="str">
        <f t="shared" si="1"/>
        <v>#REF!</v>
      </c>
    </row>
    <row r="68">
      <c r="G68" s="244" t="str">
        <f t="shared" si="1"/>
        <v>#REF!</v>
      </c>
    </row>
    <row r="69">
      <c r="G69" s="244" t="str">
        <f t="shared" si="1"/>
        <v>#REF!</v>
      </c>
    </row>
    <row r="70">
      <c r="G70" s="244" t="str">
        <f t="shared" si="1"/>
        <v>#REF!</v>
      </c>
    </row>
    <row r="71">
      <c r="G71" s="244" t="str">
        <f t="shared" si="1"/>
        <v>#REF!</v>
      </c>
    </row>
    <row r="72">
      <c r="G72" s="244" t="str">
        <f t="shared" si="1"/>
        <v>#REF!</v>
      </c>
    </row>
    <row r="73">
      <c r="G73" s="244" t="str">
        <f t="shared" si="1"/>
        <v>#REF!</v>
      </c>
    </row>
    <row r="74">
      <c r="G74" s="244" t="str">
        <f t="shared" si="1"/>
        <v>#REF!</v>
      </c>
    </row>
    <row r="75">
      <c r="A75" s="241"/>
      <c r="B75" s="245"/>
      <c r="C75" s="245"/>
      <c r="D75" s="245"/>
      <c r="E75" s="245"/>
      <c r="F75" s="246"/>
      <c r="G75" s="244" t="str">
        <f t="shared" si="1"/>
        <v/>
      </c>
    </row>
    <row r="76">
      <c r="A76" s="241"/>
      <c r="B76" s="245"/>
      <c r="C76" s="245"/>
      <c r="D76" s="245"/>
      <c r="E76" s="245"/>
      <c r="F76" s="246"/>
      <c r="G76" s="244" t="str">
        <f t="shared" si="1"/>
        <v/>
      </c>
    </row>
    <row r="77">
      <c r="A77" s="241"/>
      <c r="B77" s="245"/>
      <c r="C77" s="245"/>
      <c r="D77" s="245"/>
      <c r="E77" s="245"/>
      <c r="F77" s="246"/>
      <c r="G77" s="244" t="str">
        <f t="shared" si="1"/>
        <v/>
      </c>
    </row>
    <row r="78">
      <c r="A78" s="241"/>
      <c r="B78" s="245"/>
      <c r="C78" s="245"/>
      <c r="D78" s="245"/>
      <c r="E78" s="245"/>
      <c r="F78" s="246"/>
      <c r="G78" s="219"/>
    </row>
    <row r="79">
      <c r="A79" s="241"/>
      <c r="B79" s="245"/>
      <c r="C79" s="245"/>
      <c r="D79" s="245"/>
      <c r="E79" s="245"/>
      <c r="F79" s="246"/>
      <c r="G79" s="219"/>
    </row>
    <row r="80">
      <c r="A80" s="247"/>
      <c r="B80" s="248"/>
      <c r="C80" s="248"/>
      <c r="D80" s="248"/>
      <c r="E80" s="248"/>
      <c r="F80" s="249"/>
      <c r="G80" s="219"/>
    </row>
    <row r="81">
      <c r="A81" s="247"/>
      <c r="B81" s="248"/>
      <c r="C81" s="248"/>
      <c r="D81" s="248"/>
      <c r="E81" s="248"/>
      <c r="F81" s="249"/>
      <c r="G81" s="219"/>
    </row>
    <row r="82">
      <c r="A82" s="247"/>
      <c r="B82" s="248"/>
      <c r="C82" s="248"/>
      <c r="D82" s="248"/>
      <c r="E82" s="248"/>
      <c r="F82" s="249"/>
      <c r="G82" s="219"/>
    </row>
    <row r="83">
      <c r="A83" s="247"/>
      <c r="B83" s="248"/>
      <c r="C83" s="248"/>
      <c r="D83" s="248"/>
      <c r="E83" s="248"/>
      <c r="F83" s="249"/>
      <c r="G83" s="219"/>
    </row>
    <row r="84">
      <c r="A84" s="247"/>
      <c r="B84" s="248"/>
      <c r="C84" s="248"/>
      <c r="D84" s="248"/>
      <c r="E84" s="248"/>
      <c r="F84" s="249"/>
      <c r="G84" s="219"/>
    </row>
    <row r="85">
      <c r="A85" s="247"/>
      <c r="B85" s="248"/>
      <c r="C85" s="248"/>
      <c r="D85" s="248"/>
      <c r="E85" s="248"/>
      <c r="F85" s="249"/>
      <c r="G85" s="219"/>
    </row>
    <row r="86">
      <c r="A86" s="247"/>
      <c r="B86" s="248"/>
      <c r="C86" s="248"/>
      <c r="D86" s="248"/>
      <c r="E86" s="248"/>
      <c r="F86" s="249"/>
      <c r="G86" s="219"/>
    </row>
    <row r="87">
      <c r="A87" s="247"/>
      <c r="B87" s="248"/>
      <c r="C87" s="248"/>
      <c r="D87" s="248"/>
      <c r="E87" s="248"/>
      <c r="F87" s="249"/>
      <c r="G87" s="219"/>
    </row>
    <row r="88">
      <c r="A88" s="247"/>
      <c r="B88" s="248"/>
      <c r="C88" s="248"/>
      <c r="D88" s="248"/>
      <c r="E88" s="248"/>
      <c r="F88" s="249"/>
      <c r="G88" s="219"/>
    </row>
    <row r="89">
      <c r="A89" s="247"/>
      <c r="B89" s="248"/>
      <c r="C89" s="248"/>
      <c r="D89" s="248"/>
      <c r="E89" s="248"/>
      <c r="F89" s="249"/>
      <c r="G89" s="219"/>
    </row>
    <row r="90">
      <c r="A90" s="247"/>
      <c r="B90" s="248"/>
      <c r="C90" s="248"/>
      <c r="D90" s="248"/>
      <c r="E90" s="248"/>
      <c r="F90" s="249"/>
      <c r="G90" s="219"/>
    </row>
    <row r="91">
      <c r="A91" s="51"/>
      <c r="B91" s="48"/>
      <c r="C91" s="48"/>
      <c r="D91" s="48"/>
      <c r="E91" s="48"/>
      <c r="G91" s="221"/>
    </row>
    <row r="92">
      <c r="A92" s="51"/>
      <c r="B92" s="48"/>
      <c r="C92" s="48"/>
      <c r="D92" s="48"/>
      <c r="E92" s="48"/>
      <c r="G92" s="222"/>
    </row>
    <row r="93">
      <c r="A93" s="51"/>
      <c r="B93" s="48"/>
      <c r="C93" s="48"/>
      <c r="D93" s="48"/>
      <c r="E93" s="48"/>
      <c r="G93" s="222"/>
    </row>
    <row r="94">
      <c r="A94" s="51"/>
      <c r="B94" s="48"/>
      <c r="C94" s="48"/>
      <c r="D94" s="48"/>
      <c r="E94" s="48"/>
      <c r="G94" s="222"/>
    </row>
    <row r="95">
      <c r="A95" s="51"/>
      <c r="B95" s="48"/>
      <c r="C95" s="48"/>
      <c r="D95" s="48"/>
      <c r="E95" s="48"/>
      <c r="G95" s="222"/>
    </row>
    <row r="96">
      <c r="A96" s="51"/>
      <c r="B96" s="48"/>
      <c r="C96" s="48"/>
      <c r="D96" s="48"/>
      <c r="E96" s="48"/>
      <c r="G96" s="222"/>
    </row>
    <row r="97">
      <c r="A97" s="51"/>
      <c r="B97" s="48"/>
      <c r="C97" s="48"/>
      <c r="D97" s="48"/>
      <c r="E97" s="48"/>
      <c r="G97" s="222"/>
    </row>
    <row r="98">
      <c r="A98" s="51"/>
      <c r="B98" s="48"/>
      <c r="C98" s="48"/>
      <c r="D98" s="48"/>
      <c r="E98" s="48"/>
      <c r="G98" s="222"/>
    </row>
    <row r="99">
      <c r="A99" s="51"/>
      <c r="B99" s="48"/>
      <c r="C99" s="48"/>
      <c r="D99" s="48"/>
      <c r="E99" s="48"/>
      <c r="G99" s="222"/>
    </row>
    <row r="100">
      <c r="A100" s="51"/>
      <c r="B100" s="48"/>
      <c r="C100" s="48"/>
      <c r="D100" s="48"/>
      <c r="E100" s="48"/>
      <c r="G100" s="222"/>
    </row>
    <row r="101">
      <c r="A101" s="51"/>
      <c r="B101" s="48"/>
      <c r="C101" s="48"/>
      <c r="D101" s="48"/>
      <c r="E101" s="48"/>
      <c r="G101" s="222"/>
    </row>
    <row r="102">
      <c r="A102" s="51"/>
      <c r="B102" s="48"/>
      <c r="C102" s="48"/>
      <c r="D102" s="48"/>
      <c r="E102" s="48"/>
      <c r="G102" s="222"/>
    </row>
    <row r="103">
      <c r="A103" s="51"/>
      <c r="B103" s="48"/>
      <c r="C103" s="48"/>
      <c r="D103" s="48"/>
      <c r="E103" s="48"/>
      <c r="G103" s="222"/>
    </row>
    <row r="104">
      <c r="A104" s="51"/>
      <c r="B104" s="48"/>
      <c r="C104" s="48"/>
      <c r="D104" s="48"/>
      <c r="E104" s="48"/>
      <c r="G104" s="222"/>
    </row>
    <row r="105">
      <c r="A105" s="51"/>
      <c r="B105" s="48"/>
      <c r="C105" s="48"/>
      <c r="D105" s="48"/>
      <c r="E105" s="48"/>
      <c r="G105" s="222"/>
    </row>
    <row r="106">
      <c r="A106" s="51"/>
      <c r="B106" s="48"/>
      <c r="C106" s="48"/>
      <c r="D106" s="48"/>
      <c r="E106" s="48"/>
      <c r="G106" s="222"/>
    </row>
    <row r="107">
      <c r="A107" s="51"/>
      <c r="B107" s="48"/>
      <c r="C107" s="48"/>
      <c r="D107" s="48"/>
      <c r="E107" s="48"/>
      <c r="G107" s="222"/>
    </row>
    <row r="108">
      <c r="A108" s="51"/>
      <c r="B108" s="48"/>
      <c r="C108" s="48"/>
      <c r="D108" s="48"/>
      <c r="E108" s="48"/>
      <c r="G108" s="222"/>
    </row>
    <row r="109">
      <c r="A109" s="51"/>
      <c r="B109" s="48"/>
      <c r="C109" s="48"/>
      <c r="D109" s="48"/>
      <c r="E109" s="48"/>
      <c r="G109" s="222"/>
    </row>
    <row r="110">
      <c r="A110" s="51"/>
      <c r="B110" s="48"/>
      <c r="C110" s="48"/>
      <c r="D110" s="48"/>
      <c r="E110" s="48"/>
      <c r="G110" s="222"/>
    </row>
    <row r="111">
      <c r="A111" s="51"/>
      <c r="B111" s="48"/>
      <c r="C111" s="48"/>
      <c r="D111" s="48"/>
      <c r="E111" s="48"/>
      <c r="G111" s="222"/>
    </row>
    <row r="112">
      <c r="A112" s="51"/>
      <c r="B112" s="48"/>
      <c r="C112" s="48"/>
      <c r="D112" s="48"/>
      <c r="E112" s="48"/>
      <c r="G112" s="222"/>
    </row>
    <row r="113">
      <c r="A113" s="51"/>
      <c r="B113" s="48"/>
      <c r="C113" s="48"/>
      <c r="D113" s="48"/>
      <c r="E113" s="48"/>
      <c r="G113" s="222"/>
    </row>
    <row r="114">
      <c r="A114" s="51"/>
      <c r="B114" s="48"/>
      <c r="C114" s="48"/>
      <c r="D114" s="48"/>
      <c r="E114" s="48"/>
      <c r="G114" s="222"/>
    </row>
    <row r="115">
      <c r="A115" s="51"/>
      <c r="B115" s="48"/>
      <c r="C115" s="48"/>
      <c r="D115" s="48"/>
      <c r="E115" s="48"/>
      <c r="G115" s="222"/>
    </row>
    <row r="116">
      <c r="A116" s="51"/>
      <c r="B116" s="48"/>
      <c r="C116" s="48"/>
      <c r="D116" s="48"/>
      <c r="E116" s="48"/>
      <c r="G116" s="222"/>
    </row>
    <row r="117">
      <c r="A117" s="51"/>
      <c r="B117" s="48"/>
      <c r="C117" s="48"/>
      <c r="D117" s="48"/>
      <c r="E117" s="48"/>
      <c r="G117" s="222"/>
    </row>
    <row r="118">
      <c r="A118" s="51"/>
      <c r="B118" s="48"/>
      <c r="C118" s="48"/>
      <c r="D118" s="48"/>
      <c r="E118" s="48"/>
      <c r="G118" s="222"/>
    </row>
    <row r="119">
      <c r="A119" s="51"/>
      <c r="B119" s="48"/>
      <c r="C119" s="48"/>
      <c r="D119" s="48"/>
      <c r="E119" s="48"/>
      <c r="G119" s="222"/>
    </row>
    <row r="120">
      <c r="A120" s="51"/>
      <c r="B120" s="48"/>
      <c r="C120" s="48"/>
      <c r="D120" s="48"/>
      <c r="E120" s="48"/>
      <c r="G120" s="222"/>
    </row>
    <row r="121">
      <c r="A121" s="51"/>
      <c r="B121" s="48"/>
      <c r="C121" s="48"/>
      <c r="D121" s="48"/>
      <c r="E121" s="48"/>
      <c r="G121" s="222"/>
    </row>
    <row r="122">
      <c r="A122" s="51"/>
      <c r="B122" s="48"/>
      <c r="C122" s="48"/>
      <c r="D122" s="48"/>
      <c r="E122" s="48"/>
      <c r="G122" s="222"/>
    </row>
    <row r="123">
      <c r="A123" s="51"/>
      <c r="B123" s="48"/>
      <c r="C123" s="48"/>
      <c r="D123" s="48"/>
      <c r="E123" s="48"/>
      <c r="G123" s="222"/>
    </row>
    <row r="124">
      <c r="A124" s="51"/>
      <c r="B124" s="48"/>
      <c r="C124" s="48"/>
      <c r="D124" s="48"/>
      <c r="E124" s="48"/>
      <c r="G124" s="222"/>
    </row>
    <row r="125">
      <c r="A125" s="51"/>
      <c r="B125" s="48"/>
      <c r="C125" s="48"/>
      <c r="D125" s="48"/>
      <c r="E125" s="48"/>
      <c r="G125" s="222"/>
    </row>
    <row r="126">
      <c r="A126" s="51"/>
      <c r="B126" s="48"/>
      <c r="C126" s="48"/>
      <c r="D126" s="48"/>
      <c r="E126" s="48"/>
      <c r="G126" s="222"/>
    </row>
    <row r="127">
      <c r="A127" s="51"/>
      <c r="B127" s="48"/>
      <c r="C127" s="48"/>
      <c r="D127" s="48"/>
      <c r="E127" s="48"/>
      <c r="G127" s="222"/>
    </row>
    <row r="128">
      <c r="A128" s="51"/>
      <c r="B128" s="48"/>
      <c r="C128" s="48"/>
      <c r="D128" s="48"/>
      <c r="E128" s="48"/>
      <c r="G128" s="222"/>
    </row>
    <row r="129">
      <c r="A129" s="51"/>
      <c r="B129" s="48"/>
      <c r="C129" s="48"/>
      <c r="D129" s="48"/>
      <c r="E129" s="48"/>
      <c r="G129" s="222"/>
    </row>
    <row r="130">
      <c r="A130" s="51"/>
      <c r="B130" s="48"/>
      <c r="C130" s="48"/>
      <c r="D130" s="48"/>
      <c r="E130" s="48"/>
      <c r="G130" s="222"/>
    </row>
    <row r="131">
      <c r="A131" s="51"/>
      <c r="B131" s="48"/>
      <c r="C131" s="48"/>
      <c r="D131" s="48"/>
      <c r="E131" s="48"/>
      <c r="G131" s="222"/>
    </row>
    <row r="132">
      <c r="A132" s="51"/>
      <c r="B132" s="48"/>
      <c r="C132" s="48"/>
      <c r="D132" s="48"/>
      <c r="E132" s="48"/>
      <c r="G132" s="222"/>
    </row>
    <row r="133">
      <c r="A133" s="51"/>
      <c r="B133" s="48"/>
      <c r="C133" s="48"/>
      <c r="D133" s="48"/>
      <c r="E133" s="48"/>
      <c r="G133" s="222"/>
    </row>
    <row r="134">
      <c r="A134" s="51"/>
      <c r="B134" s="48"/>
      <c r="C134" s="48"/>
      <c r="D134" s="48"/>
      <c r="E134" s="48"/>
      <c r="G134" s="222"/>
    </row>
    <row r="135">
      <c r="A135" s="51"/>
      <c r="B135" s="48"/>
      <c r="C135" s="48"/>
      <c r="D135" s="48"/>
      <c r="E135" s="48"/>
      <c r="G135" s="222"/>
    </row>
    <row r="136">
      <c r="A136" s="51"/>
      <c r="B136" s="48"/>
      <c r="C136" s="48"/>
      <c r="D136" s="48"/>
      <c r="E136" s="48"/>
      <c r="G136" s="222"/>
    </row>
    <row r="137">
      <c r="A137" s="51"/>
      <c r="B137" s="48"/>
      <c r="C137" s="48"/>
      <c r="D137" s="48"/>
      <c r="E137" s="48"/>
      <c r="G137" s="222"/>
    </row>
    <row r="138">
      <c r="A138" s="51"/>
      <c r="B138" s="48"/>
      <c r="C138" s="48"/>
      <c r="D138" s="48"/>
      <c r="E138" s="48"/>
      <c r="G138" s="222"/>
    </row>
    <row r="139">
      <c r="A139" s="51"/>
      <c r="B139" s="48"/>
      <c r="C139" s="48"/>
      <c r="D139" s="48"/>
      <c r="E139" s="48"/>
      <c r="G139" s="222"/>
    </row>
    <row r="140">
      <c r="A140" s="51"/>
      <c r="B140" s="48"/>
      <c r="C140" s="48"/>
      <c r="D140" s="48"/>
      <c r="E140" s="48"/>
      <c r="G140" s="222"/>
    </row>
    <row r="141">
      <c r="A141" s="51"/>
      <c r="B141" s="48"/>
      <c r="C141" s="48"/>
      <c r="D141" s="48"/>
      <c r="E141" s="48"/>
      <c r="G141" s="222"/>
    </row>
    <row r="142">
      <c r="A142" s="51"/>
      <c r="B142" s="48"/>
      <c r="C142" s="48"/>
      <c r="D142" s="48"/>
      <c r="E142" s="48"/>
      <c r="G142" s="222"/>
    </row>
    <row r="143">
      <c r="A143" s="51"/>
      <c r="B143" s="48"/>
      <c r="C143" s="48"/>
      <c r="D143" s="48"/>
      <c r="E143" s="48"/>
      <c r="G143" s="222"/>
    </row>
    <row r="144">
      <c r="A144" s="51"/>
      <c r="B144" s="48"/>
      <c r="C144" s="48"/>
      <c r="D144" s="48"/>
      <c r="E144" s="48"/>
      <c r="G144" s="222"/>
    </row>
    <row r="145">
      <c r="A145" s="51"/>
      <c r="B145" s="48"/>
      <c r="C145" s="48"/>
      <c r="D145" s="48"/>
      <c r="E145" s="48"/>
      <c r="G145" s="222"/>
    </row>
    <row r="146">
      <c r="A146" s="51"/>
      <c r="B146" s="48"/>
      <c r="C146" s="48"/>
      <c r="D146" s="48"/>
      <c r="E146" s="48"/>
      <c r="G146" s="222"/>
    </row>
    <row r="147">
      <c r="A147" s="51"/>
      <c r="B147" s="48"/>
      <c r="C147" s="48"/>
      <c r="D147" s="48"/>
      <c r="E147" s="48"/>
      <c r="G147" s="222"/>
    </row>
    <row r="148">
      <c r="A148" s="51"/>
      <c r="B148" s="48"/>
      <c r="C148" s="48"/>
      <c r="D148" s="48"/>
      <c r="E148" s="48"/>
      <c r="G148" s="222"/>
    </row>
    <row r="149">
      <c r="A149" s="51"/>
      <c r="B149" s="48"/>
      <c r="C149" s="48"/>
      <c r="D149" s="48"/>
      <c r="E149" s="48"/>
      <c r="G149" s="222"/>
    </row>
    <row r="150">
      <c r="A150" s="51"/>
      <c r="B150" s="48"/>
      <c r="C150" s="48"/>
      <c r="D150" s="48"/>
      <c r="E150" s="48"/>
      <c r="G150" s="222"/>
    </row>
    <row r="151">
      <c r="A151" s="51"/>
      <c r="B151" s="48"/>
      <c r="C151" s="48"/>
      <c r="D151" s="48"/>
      <c r="E151" s="48"/>
      <c r="G151" s="222"/>
    </row>
    <row r="152">
      <c r="A152" s="51"/>
      <c r="B152" s="48"/>
      <c r="C152" s="48"/>
      <c r="D152" s="48"/>
      <c r="E152" s="48"/>
      <c r="G152" s="222"/>
    </row>
    <row r="153">
      <c r="A153" s="51"/>
      <c r="B153" s="48"/>
      <c r="C153" s="48"/>
      <c r="D153" s="48"/>
      <c r="E153" s="48"/>
      <c r="G153" s="222"/>
    </row>
    <row r="154">
      <c r="A154" s="51"/>
      <c r="B154" s="48"/>
      <c r="C154" s="48"/>
      <c r="D154" s="48"/>
      <c r="E154" s="48"/>
      <c r="G154" s="222"/>
    </row>
    <row r="155">
      <c r="A155" s="51"/>
      <c r="B155" s="48"/>
      <c r="C155" s="48"/>
      <c r="D155" s="48"/>
      <c r="E155" s="48"/>
      <c r="G155" s="222"/>
    </row>
    <row r="156">
      <c r="A156" s="51"/>
      <c r="B156" s="48"/>
      <c r="C156" s="48"/>
      <c r="D156" s="48"/>
      <c r="E156" s="48"/>
      <c r="G156" s="222"/>
    </row>
    <row r="157">
      <c r="A157" s="51"/>
      <c r="B157" s="48"/>
      <c r="C157" s="48"/>
      <c r="D157" s="48"/>
      <c r="E157" s="48"/>
      <c r="G157" s="222"/>
    </row>
    <row r="158">
      <c r="A158" s="51"/>
      <c r="B158" s="48"/>
      <c r="C158" s="48"/>
      <c r="D158" s="48"/>
      <c r="E158" s="48"/>
      <c r="G158" s="222"/>
    </row>
    <row r="159">
      <c r="A159" s="51"/>
      <c r="B159" s="48"/>
      <c r="C159" s="48"/>
      <c r="D159" s="48"/>
      <c r="E159" s="48"/>
      <c r="G159" s="222"/>
    </row>
    <row r="160">
      <c r="A160" s="51"/>
      <c r="B160" s="48"/>
      <c r="C160" s="48"/>
      <c r="D160" s="48"/>
      <c r="E160" s="48"/>
      <c r="G160" s="222"/>
    </row>
    <row r="161">
      <c r="A161" s="51"/>
      <c r="B161" s="48"/>
      <c r="C161" s="48"/>
      <c r="D161" s="48"/>
      <c r="E161" s="48"/>
      <c r="G161" s="222"/>
    </row>
    <row r="162">
      <c r="A162" s="51"/>
      <c r="B162" s="48"/>
      <c r="C162" s="48"/>
      <c r="D162" s="48"/>
      <c r="E162" s="48"/>
      <c r="G162" s="222"/>
    </row>
    <row r="163">
      <c r="A163" s="51"/>
      <c r="B163" s="48"/>
      <c r="C163" s="48"/>
      <c r="D163" s="48"/>
      <c r="E163" s="48"/>
      <c r="G163" s="222"/>
    </row>
    <row r="164">
      <c r="A164" s="51"/>
      <c r="B164" s="48"/>
      <c r="C164" s="48"/>
      <c r="D164" s="48"/>
      <c r="E164" s="48"/>
      <c r="G164" s="222"/>
    </row>
    <row r="165">
      <c r="A165" s="51"/>
      <c r="B165" s="48"/>
      <c r="C165" s="48"/>
      <c r="D165" s="48"/>
      <c r="E165" s="48"/>
      <c r="G165" s="222"/>
    </row>
    <row r="166">
      <c r="A166" s="51"/>
      <c r="B166" s="48"/>
      <c r="C166" s="48"/>
      <c r="D166" s="48"/>
      <c r="E166" s="48"/>
      <c r="G166" s="222"/>
    </row>
    <row r="167">
      <c r="A167" s="51"/>
      <c r="B167" s="48"/>
      <c r="C167" s="48"/>
      <c r="D167" s="48"/>
      <c r="E167" s="48"/>
      <c r="G167" s="222"/>
    </row>
    <row r="168">
      <c r="A168" s="51"/>
      <c r="B168" s="48"/>
      <c r="C168" s="48"/>
      <c r="D168" s="48"/>
      <c r="E168" s="48"/>
      <c r="G168" s="222"/>
    </row>
    <row r="169">
      <c r="A169" s="51"/>
      <c r="B169" s="48"/>
      <c r="C169" s="48"/>
      <c r="D169" s="48"/>
      <c r="E169" s="48"/>
      <c r="G169" s="222"/>
    </row>
    <row r="170">
      <c r="A170" s="51"/>
      <c r="B170" s="48"/>
      <c r="C170" s="48"/>
      <c r="D170" s="48"/>
      <c r="E170" s="48"/>
      <c r="G170" s="222"/>
    </row>
    <row r="171">
      <c r="A171" s="51"/>
      <c r="B171" s="48"/>
      <c r="C171" s="48"/>
      <c r="D171" s="48"/>
      <c r="E171" s="48"/>
      <c r="G171" s="222"/>
    </row>
    <row r="172">
      <c r="A172" s="51"/>
      <c r="B172" s="48"/>
      <c r="C172" s="48"/>
      <c r="D172" s="48"/>
      <c r="E172" s="48"/>
      <c r="G172" s="222"/>
    </row>
    <row r="173">
      <c r="A173" s="51"/>
      <c r="B173" s="48"/>
      <c r="C173" s="48"/>
      <c r="D173" s="48"/>
      <c r="E173" s="48"/>
      <c r="G173" s="222"/>
    </row>
    <row r="174">
      <c r="A174" s="51"/>
      <c r="B174" s="48"/>
      <c r="C174" s="48"/>
      <c r="D174" s="48"/>
      <c r="E174" s="48"/>
      <c r="G174" s="222"/>
    </row>
    <row r="175">
      <c r="A175" s="51"/>
      <c r="B175" s="48"/>
      <c r="C175" s="48"/>
      <c r="D175" s="48"/>
      <c r="E175" s="48"/>
      <c r="G175" s="222"/>
    </row>
    <row r="176">
      <c r="A176" s="51"/>
      <c r="B176" s="48"/>
      <c r="C176" s="48"/>
      <c r="D176" s="48"/>
      <c r="E176" s="48"/>
      <c r="G176" s="222"/>
    </row>
    <row r="177">
      <c r="A177" s="51"/>
      <c r="B177" s="48"/>
      <c r="C177" s="48"/>
      <c r="D177" s="48"/>
      <c r="E177" s="48"/>
      <c r="G177" s="222"/>
    </row>
    <row r="178">
      <c r="A178" s="51"/>
      <c r="B178" s="48"/>
      <c r="C178" s="48"/>
      <c r="D178" s="48"/>
      <c r="E178" s="48"/>
      <c r="G178" s="222"/>
    </row>
    <row r="179">
      <c r="A179" s="51"/>
      <c r="B179" s="48"/>
      <c r="C179" s="48"/>
      <c r="D179" s="48"/>
      <c r="E179" s="48"/>
      <c r="G179" s="222"/>
    </row>
    <row r="180">
      <c r="A180" s="51"/>
      <c r="B180" s="48"/>
      <c r="C180" s="48"/>
      <c r="D180" s="48"/>
      <c r="E180" s="48"/>
      <c r="G180" s="222"/>
    </row>
    <row r="181">
      <c r="A181" s="51"/>
      <c r="B181" s="48"/>
      <c r="C181" s="48"/>
      <c r="D181" s="48"/>
      <c r="E181" s="48"/>
      <c r="G181" s="222"/>
    </row>
    <row r="182">
      <c r="A182" s="51"/>
      <c r="B182" s="48"/>
      <c r="C182" s="48"/>
      <c r="D182" s="48"/>
      <c r="E182" s="48"/>
      <c r="G182" s="222"/>
    </row>
    <row r="183">
      <c r="A183" s="51"/>
      <c r="B183" s="48"/>
      <c r="C183" s="48"/>
      <c r="D183" s="48"/>
      <c r="E183" s="48"/>
      <c r="G183" s="222"/>
    </row>
    <row r="184">
      <c r="A184" s="51"/>
      <c r="B184" s="48"/>
      <c r="C184" s="48"/>
      <c r="D184" s="48"/>
      <c r="E184" s="48"/>
      <c r="G184" s="222"/>
    </row>
    <row r="185">
      <c r="A185" s="51"/>
      <c r="B185" s="48"/>
      <c r="C185" s="48"/>
      <c r="D185" s="48"/>
      <c r="E185" s="48"/>
      <c r="G185" s="222"/>
    </row>
    <row r="186">
      <c r="A186" s="51"/>
      <c r="B186" s="48"/>
      <c r="C186" s="48"/>
      <c r="D186" s="48"/>
      <c r="E186" s="48"/>
      <c r="G186" s="222"/>
    </row>
    <row r="187">
      <c r="A187" s="51"/>
      <c r="B187" s="48"/>
      <c r="C187" s="48"/>
      <c r="D187" s="48"/>
      <c r="E187" s="48"/>
      <c r="G187" s="222"/>
    </row>
    <row r="188">
      <c r="A188" s="51"/>
      <c r="B188" s="48"/>
      <c r="C188" s="48"/>
      <c r="D188" s="48"/>
      <c r="E188" s="48"/>
      <c r="G188" s="222"/>
    </row>
    <row r="189">
      <c r="A189" s="51"/>
      <c r="B189" s="48"/>
      <c r="C189" s="48"/>
      <c r="D189" s="48"/>
      <c r="E189" s="48"/>
      <c r="G189" s="222"/>
    </row>
    <row r="190">
      <c r="A190" s="51"/>
      <c r="B190" s="48"/>
      <c r="C190" s="48"/>
      <c r="D190" s="48"/>
      <c r="E190" s="48"/>
      <c r="G190" s="222"/>
    </row>
    <row r="191">
      <c r="A191" s="51"/>
      <c r="B191" s="48"/>
      <c r="C191" s="48"/>
      <c r="D191" s="48"/>
      <c r="E191" s="48"/>
      <c r="G191" s="222"/>
    </row>
    <row r="192">
      <c r="A192" s="51"/>
      <c r="B192" s="48"/>
      <c r="C192" s="48"/>
      <c r="D192" s="48"/>
      <c r="E192" s="48"/>
      <c r="G192" s="222"/>
    </row>
    <row r="193">
      <c r="A193" s="51"/>
      <c r="B193" s="48"/>
      <c r="C193" s="48"/>
      <c r="D193" s="48"/>
      <c r="E193" s="48"/>
      <c r="G193" s="222"/>
    </row>
    <row r="194">
      <c r="A194" s="51"/>
      <c r="B194" s="48"/>
      <c r="C194" s="48"/>
      <c r="D194" s="48"/>
      <c r="E194" s="48"/>
      <c r="G194" s="222"/>
    </row>
    <row r="195">
      <c r="A195" s="51"/>
      <c r="B195" s="48"/>
      <c r="C195" s="48"/>
      <c r="D195" s="48"/>
      <c r="E195" s="48"/>
      <c r="G195" s="222"/>
    </row>
    <row r="196">
      <c r="A196" s="51"/>
      <c r="B196" s="48"/>
      <c r="C196" s="48"/>
      <c r="D196" s="48"/>
      <c r="E196" s="48"/>
      <c r="G196" s="222"/>
    </row>
    <row r="197">
      <c r="A197" s="51"/>
      <c r="B197" s="48"/>
      <c r="C197" s="48"/>
      <c r="D197" s="48"/>
      <c r="E197" s="48"/>
      <c r="G197" s="222"/>
    </row>
    <row r="198">
      <c r="A198" s="51"/>
      <c r="B198" s="48"/>
      <c r="C198" s="48"/>
      <c r="D198" s="48"/>
      <c r="E198" s="48"/>
      <c r="G198" s="222"/>
    </row>
    <row r="199">
      <c r="A199" s="51"/>
      <c r="B199" s="48"/>
      <c r="C199" s="48"/>
      <c r="D199" s="48"/>
      <c r="E199" s="48"/>
      <c r="G199" s="222"/>
    </row>
    <row r="200">
      <c r="A200" s="51"/>
      <c r="B200" s="48"/>
      <c r="C200" s="48"/>
      <c r="D200" s="48"/>
      <c r="E200" s="48"/>
      <c r="G200" s="222"/>
    </row>
    <row r="201">
      <c r="A201" s="51"/>
      <c r="B201" s="48"/>
      <c r="C201" s="48"/>
      <c r="D201" s="48"/>
      <c r="E201" s="48"/>
      <c r="G201" s="222"/>
    </row>
    <row r="202">
      <c r="A202" s="51"/>
      <c r="B202" s="48"/>
      <c r="C202" s="48"/>
      <c r="D202" s="48"/>
      <c r="E202" s="48"/>
      <c r="G202" s="222"/>
    </row>
    <row r="203">
      <c r="A203" s="51"/>
      <c r="B203" s="48"/>
      <c r="C203" s="48"/>
      <c r="D203" s="48"/>
      <c r="E203" s="48"/>
      <c r="G203" s="222"/>
    </row>
    <row r="204">
      <c r="A204" s="51"/>
      <c r="B204" s="48"/>
      <c r="C204" s="48"/>
      <c r="D204" s="48"/>
      <c r="E204" s="48"/>
      <c r="G204" s="222"/>
    </row>
    <row r="205">
      <c r="A205" s="51"/>
      <c r="B205" s="48"/>
      <c r="C205" s="48"/>
      <c r="D205" s="48"/>
      <c r="E205" s="48"/>
      <c r="G205" s="222"/>
    </row>
    <row r="206">
      <c r="A206" s="51"/>
      <c r="B206" s="48"/>
      <c r="C206" s="48"/>
      <c r="D206" s="48"/>
      <c r="E206" s="48"/>
      <c r="G206" s="222"/>
    </row>
    <row r="207">
      <c r="A207" s="51"/>
      <c r="B207" s="48"/>
      <c r="C207" s="48"/>
      <c r="D207" s="48"/>
      <c r="E207" s="48"/>
      <c r="G207" s="222"/>
    </row>
    <row r="208">
      <c r="A208" s="51"/>
      <c r="B208" s="48"/>
      <c r="C208" s="48"/>
      <c r="D208" s="48"/>
      <c r="E208" s="48"/>
      <c r="G208" s="222"/>
    </row>
    <row r="209">
      <c r="A209" s="51"/>
      <c r="B209" s="48"/>
      <c r="C209" s="48"/>
      <c r="D209" s="48"/>
      <c r="E209" s="48"/>
      <c r="G209" s="222"/>
    </row>
    <row r="210">
      <c r="A210" s="51"/>
      <c r="B210" s="48"/>
      <c r="C210" s="48"/>
      <c r="D210" s="48"/>
      <c r="E210" s="48"/>
      <c r="G210" s="222"/>
    </row>
    <row r="211">
      <c r="A211" s="51"/>
      <c r="B211" s="48"/>
      <c r="C211" s="48"/>
      <c r="D211" s="48"/>
      <c r="E211" s="48"/>
      <c r="G211" s="222"/>
    </row>
    <row r="212">
      <c r="A212" s="51"/>
      <c r="B212" s="48"/>
      <c r="C212" s="48"/>
      <c r="D212" s="48"/>
      <c r="E212" s="48"/>
      <c r="G212" s="222"/>
    </row>
    <row r="213">
      <c r="A213" s="51"/>
      <c r="B213" s="48"/>
      <c r="C213" s="48"/>
      <c r="D213" s="48"/>
      <c r="E213" s="48"/>
      <c r="G213" s="222"/>
    </row>
    <row r="214">
      <c r="A214" s="51"/>
      <c r="B214" s="48"/>
      <c r="C214" s="48"/>
      <c r="D214" s="48"/>
      <c r="E214" s="48"/>
      <c r="G214" s="222"/>
    </row>
    <row r="215">
      <c r="A215" s="51"/>
      <c r="B215" s="48"/>
      <c r="C215" s="48"/>
      <c r="D215" s="48"/>
      <c r="E215" s="48"/>
      <c r="G215" s="222"/>
    </row>
    <row r="216">
      <c r="A216" s="51"/>
      <c r="B216" s="48"/>
      <c r="C216" s="48"/>
      <c r="D216" s="48"/>
      <c r="E216" s="48"/>
      <c r="G216" s="222"/>
    </row>
    <row r="217">
      <c r="A217" s="51"/>
      <c r="B217" s="48"/>
      <c r="C217" s="48"/>
      <c r="D217" s="48"/>
      <c r="E217" s="48"/>
      <c r="G217" s="222"/>
    </row>
    <row r="218">
      <c r="A218" s="51"/>
      <c r="B218" s="48"/>
      <c r="C218" s="48"/>
      <c r="D218" s="48"/>
      <c r="E218" s="48"/>
      <c r="G218" s="222"/>
    </row>
    <row r="219">
      <c r="A219" s="51"/>
      <c r="B219" s="48"/>
      <c r="C219" s="48"/>
      <c r="D219" s="48"/>
      <c r="E219" s="48"/>
      <c r="G219" s="222"/>
    </row>
    <row r="220">
      <c r="A220" s="51"/>
      <c r="B220" s="48"/>
      <c r="C220" s="48"/>
      <c r="D220" s="48"/>
      <c r="E220" s="48"/>
      <c r="G220" s="222"/>
    </row>
    <row r="221">
      <c r="A221" s="51"/>
      <c r="B221" s="48"/>
      <c r="C221" s="48"/>
      <c r="D221" s="48"/>
      <c r="E221" s="48"/>
      <c r="G221" s="222"/>
    </row>
    <row r="222">
      <c r="A222" s="51"/>
      <c r="B222" s="48"/>
      <c r="C222" s="48"/>
      <c r="D222" s="48"/>
      <c r="E222" s="48"/>
      <c r="G222" s="222"/>
    </row>
    <row r="223">
      <c r="A223" s="51"/>
      <c r="B223" s="48"/>
      <c r="C223" s="48"/>
      <c r="D223" s="48"/>
      <c r="E223" s="48"/>
      <c r="G223" s="222"/>
    </row>
    <row r="224">
      <c r="A224" s="51"/>
      <c r="B224" s="48"/>
      <c r="C224" s="48"/>
      <c r="D224" s="48"/>
      <c r="E224" s="48"/>
      <c r="G224" s="222"/>
    </row>
    <row r="225">
      <c r="A225" s="51"/>
      <c r="B225" s="48"/>
      <c r="C225" s="48"/>
      <c r="D225" s="48"/>
      <c r="E225" s="48"/>
      <c r="G225" s="222"/>
    </row>
    <row r="226">
      <c r="A226" s="51"/>
      <c r="B226" s="48"/>
      <c r="C226" s="48"/>
      <c r="D226" s="48"/>
      <c r="E226" s="48"/>
      <c r="G226" s="222"/>
    </row>
    <row r="227">
      <c r="A227" s="51"/>
      <c r="B227" s="48"/>
      <c r="C227" s="48"/>
      <c r="D227" s="48"/>
      <c r="E227" s="48"/>
      <c r="G227" s="222"/>
    </row>
    <row r="228">
      <c r="A228" s="51"/>
      <c r="B228" s="48"/>
      <c r="C228" s="48"/>
      <c r="D228" s="48"/>
      <c r="E228" s="48"/>
      <c r="G228" s="222"/>
    </row>
    <row r="229">
      <c r="A229" s="51"/>
      <c r="B229" s="48"/>
      <c r="C229" s="48"/>
      <c r="D229" s="48"/>
      <c r="E229" s="48"/>
      <c r="G229" s="222"/>
    </row>
    <row r="230">
      <c r="A230" s="51"/>
      <c r="B230" s="48"/>
      <c r="C230" s="48"/>
      <c r="D230" s="48"/>
      <c r="E230" s="48"/>
      <c r="G230" s="222"/>
    </row>
    <row r="231">
      <c r="A231" s="51"/>
      <c r="B231" s="48"/>
      <c r="C231" s="48"/>
      <c r="D231" s="48"/>
      <c r="E231" s="48"/>
      <c r="G231" s="222"/>
    </row>
    <row r="232">
      <c r="A232" s="51"/>
      <c r="B232" s="48"/>
      <c r="C232" s="48"/>
      <c r="D232" s="48"/>
      <c r="E232" s="48"/>
      <c r="G232" s="222"/>
    </row>
    <row r="233">
      <c r="A233" s="51"/>
      <c r="B233" s="48"/>
      <c r="C233" s="48"/>
      <c r="D233" s="48"/>
      <c r="E233" s="48"/>
      <c r="G233" s="222"/>
    </row>
    <row r="234">
      <c r="A234" s="51"/>
      <c r="B234" s="48"/>
      <c r="C234" s="48"/>
      <c r="D234" s="48"/>
      <c r="E234" s="48"/>
      <c r="G234" s="222"/>
    </row>
    <row r="235">
      <c r="A235" s="51"/>
      <c r="B235" s="48"/>
      <c r="C235" s="48"/>
      <c r="D235" s="48"/>
      <c r="E235" s="48"/>
      <c r="G235" s="222"/>
    </row>
    <row r="236">
      <c r="A236" s="51"/>
      <c r="B236" s="48"/>
      <c r="C236" s="48"/>
      <c r="D236" s="48"/>
      <c r="E236" s="48"/>
      <c r="G236" s="222"/>
    </row>
    <row r="237">
      <c r="A237" s="51"/>
      <c r="B237" s="48"/>
      <c r="C237" s="48"/>
      <c r="D237" s="48"/>
      <c r="E237" s="48"/>
      <c r="G237" s="222"/>
    </row>
    <row r="238">
      <c r="A238" s="51"/>
      <c r="B238" s="48"/>
      <c r="C238" s="48"/>
      <c r="D238" s="48"/>
      <c r="E238" s="48"/>
      <c r="G238" s="222"/>
    </row>
    <row r="239">
      <c r="A239" s="51"/>
      <c r="B239" s="48"/>
      <c r="C239" s="48"/>
      <c r="D239" s="48"/>
      <c r="E239" s="48"/>
      <c r="G239" s="222"/>
    </row>
    <row r="240">
      <c r="A240" s="51"/>
      <c r="B240" s="48"/>
      <c r="C240" s="48"/>
      <c r="D240" s="48"/>
      <c r="E240" s="48"/>
      <c r="G240" s="222"/>
    </row>
    <row r="241">
      <c r="A241" s="51"/>
      <c r="B241" s="48"/>
      <c r="C241" s="48"/>
      <c r="D241" s="48"/>
      <c r="E241" s="48"/>
      <c r="G241" s="222"/>
    </row>
    <row r="242">
      <c r="A242" s="51"/>
      <c r="B242" s="48"/>
      <c r="C242" s="48"/>
      <c r="D242" s="48"/>
      <c r="E242" s="48"/>
      <c r="G242" s="222"/>
    </row>
    <row r="243">
      <c r="A243" s="51"/>
      <c r="B243" s="48"/>
      <c r="C243" s="48"/>
      <c r="D243" s="48"/>
      <c r="E243" s="48"/>
      <c r="G243" s="222"/>
    </row>
    <row r="244">
      <c r="A244" s="51"/>
      <c r="B244" s="48"/>
      <c r="C244" s="48"/>
      <c r="D244" s="48"/>
      <c r="E244" s="48"/>
      <c r="G244" s="222"/>
    </row>
    <row r="245">
      <c r="A245" s="51"/>
      <c r="B245" s="48"/>
      <c r="C245" s="48"/>
      <c r="D245" s="48"/>
      <c r="E245" s="48"/>
      <c r="G245" s="222"/>
    </row>
    <row r="246">
      <c r="A246" s="51"/>
      <c r="B246" s="48"/>
      <c r="C246" s="48"/>
      <c r="D246" s="48"/>
      <c r="E246" s="48"/>
      <c r="G246" s="222"/>
    </row>
    <row r="247">
      <c r="A247" s="51"/>
      <c r="B247" s="48"/>
      <c r="C247" s="48"/>
      <c r="D247" s="48"/>
      <c r="E247" s="48"/>
      <c r="G247" s="222"/>
    </row>
    <row r="248">
      <c r="A248" s="51"/>
      <c r="B248" s="48"/>
      <c r="C248" s="48"/>
      <c r="D248" s="48"/>
      <c r="E248" s="48"/>
      <c r="G248" s="222"/>
    </row>
    <row r="249">
      <c r="A249" s="51"/>
      <c r="B249" s="48"/>
      <c r="C249" s="48"/>
      <c r="D249" s="48"/>
      <c r="E249" s="48"/>
      <c r="G249" s="222"/>
    </row>
    <row r="250">
      <c r="A250" s="51"/>
      <c r="B250" s="48"/>
      <c r="C250" s="48"/>
      <c r="D250" s="48"/>
      <c r="E250" s="48"/>
      <c r="G250" s="222"/>
    </row>
    <row r="251">
      <c r="A251" s="51"/>
      <c r="B251" s="48"/>
      <c r="C251" s="48"/>
      <c r="D251" s="48"/>
      <c r="E251" s="48"/>
      <c r="G251" s="222"/>
    </row>
    <row r="252">
      <c r="A252" s="51"/>
      <c r="B252" s="48"/>
      <c r="C252" s="48"/>
      <c r="D252" s="48"/>
      <c r="E252" s="48"/>
      <c r="G252" s="222"/>
    </row>
    <row r="253">
      <c r="A253" s="51"/>
      <c r="B253" s="48"/>
      <c r="C253" s="48"/>
      <c r="D253" s="48"/>
      <c r="E253" s="48"/>
      <c r="G253" s="222"/>
    </row>
    <row r="254">
      <c r="A254" s="51"/>
      <c r="B254" s="48"/>
      <c r="C254" s="48"/>
      <c r="D254" s="48"/>
      <c r="E254" s="48"/>
      <c r="G254" s="222"/>
    </row>
    <row r="255">
      <c r="A255" s="51"/>
      <c r="B255" s="48"/>
      <c r="C255" s="48"/>
      <c r="D255" s="48"/>
      <c r="E255" s="48"/>
      <c r="G255" s="222"/>
    </row>
    <row r="256">
      <c r="A256" s="51"/>
      <c r="B256" s="48"/>
      <c r="C256" s="48"/>
      <c r="D256" s="48"/>
      <c r="E256" s="48"/>
      <c r="G256" s="222"/>
    </row>
    <row r="257">
      <c r="A257" s="51"/>
      <c r="B257" s="48"/>
      <c r="C257" s="48"/>
      <c r="D257" s="48"/>
      <c r="E257" s="48"/>
      <c r="G257" s="222"/>
    </row>
    <row r="258">
      <c r="A258" s="51"/>
      <c r="B258" s="48"/>
      <c r="C258" s="48"/>
      <c r="D258" s="48"/>
      <c r="E258" s="48"/>
      <c r="G258" s="222"/>
    </row>
    <row r="259">
      <c r="A259" s="51"/>
      <c r="B259" s="48"/>
      <c r="C259" s="48"/>
      <c r="D259" s="48"/>
      <c r="E259" s="48"/>
      <c r="G259" s="222"/>
    </row>
    <row r="260">
      <c r="A260" s="51"/>
      <c r="B260" s="48"/>
      <c r="C260" s="48"/>
      <c r="D260" s="48"/>
      <c r="E260" s="48"/>
      <c r="G260" s="222"/>
    </row>
    <row r="261">
      <c r="A261" s="51"/>
      <c r="B261" s="48"/>
      <c r="C261" s="48"/>
      <c r="D261" s="48"/>
      <c r="E261" s="48"/>
      <c r="G261" s="222"/>
    </row>
    <row r="262">
      <c r="A262" s="51"/>
      <c r="B262" s="48"/>
      <c r="C262" s="48"/>
      <c r="D262" s="48"/>
      <c r="E262" s="48"/>
      <c r="G262" s="222"/>
    </row>
    <row r="263">
      <c r="A263" s="51"/>
      <c r="B263" s="48"/>
      <c r="C263" s="48"/>
      <c r="D263" s="48"/>
      <c r="E263" s="48"/>
      <c r="G263" s="222"/>
    </row>
    <row r="264">
      <c r="A264" s="51"/>
      <c r="B264" s="48"/>
      <c r="C264" s="48"/>
      <c r="D264" s="48"/>
      <c r="E264" s="48"/>
      <c r="G264" s="222"/>
    </row>
    <row r="265">
      <c r="A265" s="51"/>
      <c r="B265" s="48"/>
      <c r="C265" s="48"/>
      <c r="D265" s="48"/>
      <c r="E265" s="48"/>
      <c r="G265" s="222"/>
    </row>
    <row r="266">
      <c r="A266" s="51"/>
      <c r="B266" s="48"/>
      <c r="C266" s="48"/>
      <c r="D266" s="48"/>
      <c r="E266" s="48"/>
      <c r="G266" s="222"/>
    </row>
    <row r="267">
      <c r="A267" s="51"/>
      <c r="B267" s="48"/>
      <c r="C267" s="48"/>
      <c r="D267" s="48"/>
      <c r="E267" s="48"/>
      <c r="G267" s="222"/>
    </row>
    <row r="268">
      <c r="A268" s="51"/>
      <c r="B268" s="48"/>
      <c r="C268" s="48"/>
      <c r="D268" s="48"/>
      <c r="E268" s="48"/>
      <c r="G268" s="222"/>
    </row>
    <row r="269">
      <c r="A269" s="51"/>
      <c r="B269" s="48"/>
      <c r="C269" s="48"/>
      <c r="D269" s="48"/>
      <c r="E269" s="48"/>
      <c r="G269" s="222"/>
    </row>
    <row r="270">
      <c r="A270" s="51"/>
      <c r="B270" s="48"/>
      <c r="C270" s="48"/>
      <c r="D270" s="48"/>
      <c r="E270" s="48"/>
      <c r="G270" s="222"/>
    </row>
    <row r="271">
      <c r="A271" s="51"/>
      <c r="B271" s="48"/>
      <c r="C271" s="48"/>
      <c r="D271" s="48"/>
      <c r="E271" s="48"/>
      <c r="G271" s="222"/>
    </row>
    <row r="272">
      <c r="A272" s="51"/>
      <c r="B272" s="48"/>
      <c r="C272" s="48"/>
      <c r="D272" s="48"/>
      <c r="E272" s="48"/>
      <c r="G272" s="222"/>
    </row>
    <row r="273">
      <c r="A273" s="51"/>
      <c r="B273" s="48"/>
      <c r="C273" s="48"/>
      <c r="D273" s="48"/>
      <c r="E273" s="48"/>
      <c r="G273" s="222"/>
    </row>
    <row r="274">
      <c r="A274" s="51"/>
      <c r="B274" s="48"/>
      <c r="C274" s="48"/>
      <c r="D274" s="48"/>
      <c r="E274" s="48"/>
      <c r="G274" s="222"/>
    </row>
    <row r="275">
      <c r="A275" s="51"/>
      <c r="B275" s="48"/>
      <c r="C275" s="48"/>
      <c r="D275" s="48"/>
      <c r="E275" s="48"/>
      <c r="G275" s="222"/>
    </row>
    <row r="276">
      <c r="A276" s="51"/>
      <c r="B276" s="48"/>
      <c r="C276" s="48"/>
      <c r="D276" s="48"/>
      <c r="E276" s="48"/>
      <c r="G276" s="222"/>
    </row>
    <row r="277">
      <c r="A277" s="51"/>
      <c r="B277" s="48"/>
      <c r="C277" s="48"/>
      <c r="D277" s="48"/>
      <c r="E277" s="48"/>
      <c r="G277" s="222"/>
    </row>
    <row r="278">
      <c r="A278" s="51"/>
      <c r="B278" s="48"/>
      <c r="C278" s="48"/>
      <c r="D278" s="48"/>
      <c r="E278" s="48"/>
      <c r="G278" s="222"/>
    </row>
    <row r="279">
      <c r="A279" s="51"/>
      <c r="B279" s="48"/>
      <c r="C279" s="48"/>
      <c r="D279" s="48"/>
      <c r="E279" s="48"/>
      <c r="G279" s="222"/>
    </row>
    <row r="280">
      <c r="A280" s="51"/>
      <c r="B280" s="48"/>
      <c r="C280" s="48"/>
      <c r="D280" s="48"/>
      <c r="E280" s="48"/>
      <c r="G280" s="222"/>
    </row>
    <row r="281">
      <c r="A281" s="51"/>
      <c r="B281" s="48"/>
      <c r="C281" s="48"/>
      <c r="D281" s="48"/>
      <c r="E281" s="48"/>
      <c r="G281" s="222"/>
    </row>
    <row r="282">
      <c r="A282" s="51"/>
      <c r="B282" s="48"/>
      <c r="C282" s="48"/>
      <c r="D282" s="48"/>
      <c r="E282" s="48"/>
      <c r="G282" s="222"/>
    </row>
    <row r="283">
      <c r="A283" s="51"/>
      <c r="B283" s="48"/>
      <c r="C283" s="48"/>
      <c r="D283" s="48"/>
      <c r="E283" s="48"/>
      <c r="G283" s="222"/>
    </row>
    <row r="284">
      <c r="A284" s="51"/>
      <c r="B284" s="48"/>
      <c r="C284" s="48"/>
      <c r="D284" s="48"/>
      <c r="E284" s="48"/>
      <c r="G284" s="222"/>
    </row>
    <row r="285">
      <c r="A285" s="51"/>
      <c r="B285" s="48"/>
      <c r="C285" s="48"/>
      <c r="D285" s="48"/>
      <c r="E285" s="48"/>
      <c r="G285" s="222"/>
    </row>
    <row r="286">
      <c r="A286" s="51"/>
      <c r="B286" s="48"/>
      <c r="C286" s="48"/>
      <c r="D286" s="48"/>
      <c r="E286" s="48"/>
      <c r="G286" s="222"/>
    </row>
    <row r="287">
      <c r="A287" s="51"/>
      <c r="B287" s="48"/>
      <c r="C287" s="48"/>
      <c r="D287" s="48"/>
      <c r="E287" s="48"/>
      <c r="G287" s="222"/>
    </row>
    <row r="288">
      <c r="A288" s="51"/>
      <c r="B288" s="48"/>
      <c r="C288" s="48"/>
      <c r="D288" s="48"/>
      <c r="E288" s="48"/>
      <c r="G288" s="222"/>
    </row>
    <row r="289">
      <c r="A289" s="51"/>
      <c r="B289" s="48"/>
      <c r="C289" s="48"/>
      <c r="D289" s="48"/>
      <c r="E289" s="48"/>
      <c r="G289" s="222"/>
    </row>
    <row r="290">
      <c r="A290" s="51"/>
      <c r="B290" s="48"/>
      <c r="C290" s="48"/>
      <c r="D290" s="48"/>
      <c r="E290" s="48"/>
      <c r="G290" s="222"/>
    </row>
    <row r="291">
      <c r="A291" s="51"/>
      <c r="B291" s="48"/>
      <c r="C291" s="48"/>
      <c r="D291" s="48"/>
      <c r="E291" s="48"/>
      <c r="G291" s="222"/>
    </row>
    <row r="292">
      <c r="A292" s="51"/>
      <c r="B292" s="48"/>
      <c r="C292" s="48"/>
      <c r="D292" s="48"/>
      <c r="E292" s="48"/>
      <c r="G292" s="222"/>
    </row>
    <row r="293">
      <c r="A293" s="51"/>
      <c r="B293" s="48"/>
      <c r="C293" s="48"/>
      <c r="D293" s="48"/>
      <c r="E293" s="48"/>
      <c r="G293" s="222"/>
    </row>
    <row r="294">
      <c r="A294" s="51"/>
      <c r="B294" s="48"/>
      <c r="C294" s="48"/>
      <c r="D294" s="48"/>
      <c r="E294" s="48"/>
      <c r="G294" s="222"/>
    </row>
    <row r="295">
      <c r="A295" s="51"/>
      <c r="B295" s="48"/>
      <c r="C295" s="48"/>
      <c r="D295" s="48"/>
      <c r="E295" s="48"/>
      <c r="G295" s="222"/>
    </row>
    <row r="296">
      <c r="A296" s="51"/>
      <c r="B296" s="48"/>
      <c r="C296" s="48"/>
      <c r="D296" s="48"/>
      <c r="E296" s="48"/>
      <c r="G296" s="222"/>
    </row>
    <row r="297">
      <c r="A297" s="51"/>
      <c r="B297" s="48"/>
      <c r="C297" s="48"/>
      <c r="D297" s="48"/>
      <c r="E297" s="48"/>
      <c r="G297" s="222"/>
    </row>
    <row r="298">
      <c r="A298" s="51"/>
      <c r="B298" s="48"/>
      <c r="C298" s="48"/>
      <c r="D298" s="48"/>
      <c r="E298" s="48"/>
      <c r="G298" s="222"/>
    </row>
    <row r="299">
      <c r="A299" s="51"/>
      <c r="B299" s="48"/>
      <c r="C299" s="48"/>
      <c r="D299" s="48"/>
      <c r="E299" s="48"/>
      <c r="G299" s="222"/>
    </row>
    <row r="300">
      <c r="A300" s="51"/>
      <c r="B300" s="48"/>
      <c r="C300" s="48"/>
      <c r="D300" s="48"/>
      <c r="E300" s="48"/>
      <c r="G300" s="222"/>
    </row>
    <row r="301">
      <c r="A301" s="51"/>
      <c r="B301" s="48"/>
      <c r="C301" s="48"/>
      <c r="D301" s="48"/>
      <c r="E301" s="48"/>
      <c r="G301" s="222"/>
    </row>
    <row r="302">
      <c r="A302" s="51"/>
      <c r="B302" s="48"/>
      <c r="C302" s="48"/>
      <c r="D302" s="48"/>
      <c r="E302" s="48"/>
      <c r="G302" s="222"/>
    </row>
    <row r="303">
      <c r="A303" s="51"/>
      <c r="B303" s="48"/>
      <c r="C303" s="48"/>
      <c r="D303" s="48"/>
      <c r="E303" s="48"/>
      <c r="G303" s="222"/>
    </row>
    <row r="304">
      <c r="A304" s="51"/>
      <c r="B304" s="48"/>
      <c r="C304" s="48"/>
      <c r="D304" s="48"/>
      <c r="E304" s="48"/>
      <c r="G304" s="222"/>
    </row>
    <row r="305">
      <c r="A305" s="51"/>
      <c r="B305" s="48"/>
      <c r="C305" s="48"/>
      <c r="D305" s="48"/>
      <c r="E305" s="48"/>
      <c r="G305" s="222"/>
    </row>
    <row r="306">
      <c r="A306" s="51"/>
      <c r="B306" s="48"/>
      <c r="C306" s="48"/>
      <c r="D306" s="48"/>
      <c r="E306" s="48"/>
      <c r="G306" s="222"/>
    </row>
    <row r="307">
      <c r="A307" s="51"/>
      <c r="B307" s="48"/>
      <c r="C307" s="48"/>
      <c r="D307" s="48"/>
      <c r="E307" s="48"/>
      <c r="G307" s="222"/>
    </row>
    <row r="308">
      <c r="A308" s="51"/>
      <c r="B308" s="48"/>
      <c r="C308" s="48"/>
      <c r="D308" s="48"/>
      <c r="E308" s="48"/>
      <c r="G308" s="222"/>
    </row>
    <row r="309">
      <c r="A309" s="51"/>
      <c r="B309" s="48"/>
      <c r="C309" s="48"/>
      <c r="D309" s="48"/>
      <c r="E309" s="48"/>
      <c r="G309" s="222"/>
    </row>
    <row r="310">
      <c r="A310" s="51"/>
      <c r="B310" s="48"/>
      <c r="C310" s="48"/>
      <c r="D310" s="48"/>
      <c r="E310" s="48"/>
      <c r="G310" s="222"/>
    </row>
    <row r="311">
      <c r="A311" s="51"/>
      <c r="B311" s="48"/>
      <c r="C311" s="48"/>
      <c r="D311" s="48"/>
      <c r="E311" s="48"/>
      <c r="G311" s="222"/>
    </row>
    <row r="312">
      <c r="A312" s="51"/>
      <c r="B312" s="48"/>
      <c r="C312" s="48"/>
      <c r="D312" s="48"/>
      <c r="E312" s="48"/>
      <c r="G312" s="222"/>
    </row>
    <row r="313">
      <c r="A313" s="51"/>
      <c r="B313" s="48"/>
      <c r="C313" s="48"/>
      <c r="D313" s="48"/>
      <c r="E313" s="48"/>
      <c r="G313" s="222"/>
    </row>
    <row r="314">
      <c r="A314" s="51"/>
      <c r="B314" s="48"/>
      <c r="C314" s="48"/>
      <c r="D314" s="48"/>
      <c r="E314" s="48"/>
      <c r="G314" s="222"/>
    </row>
    <row r="315">
      <c r="A315" s="51"/>
      <c r="B315" s="48"/>
      <c r="C315" s="48"/>
      <c r="D315" s="48"/>
      <c r="E315" s="48"/>
      <c r="G315" s="222"/>
    </row>
    <row r="316">
      <c r="A316" s="51"/>
      <c r="B316" s="48"/>
      <c r="C316" s="48"/>
      <c r="D316" s="48"/>
      <c r="E316" s="48"/>
      <c r="G316" s="222"/>
    </row>
    <row r="317">
      <c r="A317" s="51"/>
      <c r="B317" s="48"/>
      <c r="C317" s="48"/>
      <c r="D317" s="48"/>
      <c r="E317" s="48"/>
      <c r="G317" s="222"/>
    </row>
    <row r="318">
      <c r="A318" s="51"/>
      <c r="B318" s="48"/>
      <c r="C318" s="48"/>
      <c r="D318" s="48"/>
      <c r="E318" s="48"/>
      <c r="G318" s="222"/>
    </row>
    <row r="319">
      <c r="A319" s="51"/>
      <c r="B319" s="48"/>
      <c r="C319" s="48"/>
      <c r="D319" s="48"/>
      <c r="E319" s="48"/>
      <c r="G319" s="222"/>
    </row>
    <row r="320">
      <c r="A320" s="51"/>
      <c r="B320" s="48"/>
      <c r="C320" s="48"/>
      <c r="D320" s="48"/>
      <c r="E320" s="48"/>
      <c r="G320" s="222"/>
    </row>
    <row r="321">
      <c r="A321" s="51"/>
      <c r="B321" s="48"/>
      <c r="C321" s="48"/>
      <c r="D321" s="48"/>
      <c r="E321" s="48"/>
      <c r="G321" s="222"/>
    </row>
    <row r="322">
      <c r="A322" s="51"/>
      <c r="B322" s="48"/>
      <c r="C322" s="48"/>
      <c r="D322" s="48"/>
      <c r="E322" s="48"/>
      <c r="G322" s="222"/>
    </row>
    <row r="323">
      <c r="A323" s="51"/>
      <c r="B323" s="48"/>
      <c r="C323" s="48"/>
      <c r="D323" s="48"/>
      <c r="E323" s="48"/>
      <c r="G323" s="222"/>
    </row>
    <row r="324">
      <c r="A324" s="51"/>
      <c r="B324" s="48"/>
      <c r="C324" s="48"/>
      <c r="D324" s="48"/>
      <c r="E324" s="48"/>
      <c r="G324" s="222"/>
    </row>
    <row r="325">
      <c r="A325" s="51"/>
      <c r="B325" s="48"/>
      <c r="C325" s="48"/>
      <c r="D325" s="48"/>
      <c r="E325" s="48"/>
      <c r="G325" s="222"/>
    </row>
    <row r="326">
      <c r="A326" s="51"/>
      <c r="B326" s="48"/>
      <c r="C326" s="48"/>
      <c r="D326" s="48"/>
      <c r="E326" s="48"/>
      <c r="G326" s="222"/>
    </row>
    <row r="327">
      <c r="A327" s="51"/>
      <c r="B327" s="48"/>
      <c r="C327" s="48"/>
      <c r="D327" s="48"/>
      <c r="E327" s="48"/>
      <c r="G327" s="222"/>
    </row>
    <row r="328">
      <c r="A328" s="51"/>
      <c r="B328" s="48"/>
      <c r="C328" s="48"/>
      <c r="D328" s="48"/>
      <c r="E328" s="48"/>
      <c r="G328" s="222"/>
    </row>
    <row r="329">
      <c r="A329" s="51"/>
      <c r="B329" s="48"/>
      <c r="C329" s="48"/>
      <c r="D329" s="48"/>
      <c r="E329" s="48"/>
      <c r="G329" s="222"/>
    </row>
    <row r="330">
      <c r="A330" s="51"/>
      <c r="B330" s="48"/>
      <c r="C330" s="48"/>
      <c r="D330" s="48"/>
      <c r="E330" s="48"/>
      <c r="G330" s="222"/>
    </row>
    <row r="331">
      <c r="A331" s="51"/>
      <c r="B331" s="48"/>
      <c r="C331" s="48"/>
      <c r="D331" s="48"/>
      <c r="E331" s="48"/>
      <c r="G331" s="222"/>
    </row>
    <row r="332">
      <c r="A332" s="51"/>
      <c r="B332" s="48"/>
      <c r="C332" s="48"/>
      <c r="D332" s="48"/>
      <c r="E332" s="48"/>
      <c r="G332" s="222"/>
    </row>
    <row r="333">
      <c r="A333" s="51"/>
      <c r="B333" s="48"/>
      <c r="C333" s="48"/>
      <c r="D333" s="48"/>
      <c r="E333" s="48"/>
      <c r="G333" s="222"/>
    </row>
    <row r="334">
      <c r="A334" s="51"/>
      <c r="B334" s="48"/>
      <c r="C334" s="48"/>
      <c r="D334" s="48"/>
      <c r="E334" s="48"/>
      <c r="G334" s="222"/>
    </row>
    <row r="335">
      <c r="A335" s="51"/>
      <c r="B335" s="48"/>
      <c r="C335" s="48"/>
      <c r="D335" s="48"/>
      <c r="E335" s="48"/>
      <c r="G335" s="222"/>
    </row>
    <row r="336">
      <c r="A336" s="51"/>
      <c r="B336" s="48"/>
      <c r="C336" s="48"/>
      <c r="D336" s="48"/>
      <c r="E336" s="48"/>
      <c r="G336" s="222"/>
    </row>
    <row r="337">
      <c r="A337" s="51"/>
      <c r="B337" s="48"/>
      <c r="C337" s="48"/>
      <c r="D337" s="48"/>
      <c r="E337" s="48"/>
      <c r="G337" s="222"/>
    </row>
    <row r="338">
      <c r="A338" s="51"/>
      <c r="B338" s="48"/>
      <c r="C338" s="48"/>
      <c r="D338" s="48"/>
      <c r="E338" s="48"/>
      <c r="G338" s="222"/>
    </row>
    <row r="339">
      <c r="A339" s="51"/>
      <c r="B339" s="48"/>
      <c r="C339" s="48"/>
      <c r="D339" s="48"/>
      <c r="E339" s="48"/>
      <c r="G339" s="222"/>
    </row>
    <row r="340">
      <c r="A340" s="51"/>
      <c r="B340" s="48"/>
      <c r="C340" s="48"/>
      <c r="D340" s="48"/>
      <c r="E340" s="48"/>
      <c r="G340" s="222"/>
    </row>
    <row r="341">
      <c r="A341" s="51"/>
      <c r="B341" s="48"/>
      <c r="C341" s="48"/>
      <c r="D341" s="48"/>
      <c r="E341" s="48"/>
      <c r="G341" s="222"/>
    </row>
    <row r="342">
      <c r="A342" s="51"/>
      <c r="B342" s="48"/>
      <c r="C342" s="48"/>
      <c r="D342" s="48"/>
      <c r="E342" s="48"/>
      <c r="G342" s="222"/>
    </row>
    <row r="343">
      <c r="A343" s="51"/>
      <c r="B343" s="48"/>
      <c r="C343" s="48"/>
      <c r="D343" s="48"/>
      <c r="E343" s="48"/>
      <c r="G343" s="222"/>
    </row>
    <row r="344">
      <c r="A344" s="51"/>
      <c r="B344" s="48"/>
      <c r="C344" s="48"/>
      <c r="D344" s="48"/>
      <c r="E344" s="48"/>
      <c r="G344" s="222"/>
    </row>
    <row r="345">
      <c r="A345" s="51"/>
      <c r="B345" s="48"/>
      <c r="C345" s="48"/>
      <c r="D345" s="48"/>
      <c r="E345" s="48"/>
      <c r="G345" s="222"/>
    </row>
    <row r="346">
      <c r="A346" s="51"/>
      <c r="B346" s="48"/>
      <c r="C346" s="48"/>
      <c r="D346" s="48"/>
      <c r="E346" s="48"/>
      <c r="G346" s="222"/>
    </row>
    <row r="347">
      <c r="A347" s="51"/>
      <c r="B347" s="48"/>
      <c r="C347" s="48"/>
      <c r="D347" s="48"/>
      <c r="E347" s="48"/>
      <c r="G347" s="222"/>
    </row>
    <row r="348">
      <c r="A348" s="51"/>
      <c r="B348" s="48"/>
      <c r="C348" s="48"/>
      <c r="D348" s="48"/>
      <c r="E348" s="48"/>
      <c r="G348" s="222"/>
    </row>
    <row r="349">
      <c r="A349" s="51"/>
      <c r="B349" s="48"/>
      <c r="C349" s="48"/>
      <c r="D349" s="48"/>
      <c r="E349" s="48"/>
      <c r="G349" s="222"/>
    </row>
    <row r="350">
      <c r="A350" s="51"/>
      <c r="B350" s="48"/>
      <c r="C350" s="48"/>
      <c r="D350" s="48"/>
      <c r="E350" s="48"/>
      <c r="G350" s="222"/>
    </row>
    <row r="351">
      <c r="A351" s="51"/>
      <c r="B351" s="48"/>
      <c r="C351" s="48"/>
      <c r="D351" s="48"/>
      <c r="E351" s="48"/>
      <c r="G351" s="222"/>
    </row>
    <row r="352">
      <c r="A352" s="51"/>
      <c r="B352" s="48"/>
      <c r="C352" s="48"/>
      <c r="D352" s="48"/>
      <c r="E352" s="48"/>
      <c r="G352" s="222"/>
    </row>
    <row r="353">
      <c r="A353" s="51"/>
      <c r="B353" s="48"/>
      <c r="C353" s="48"/>
      <c r="D353" s="48"/>
      <c r="E353" s="48"/>
      <c r="G353" s="222"/>
    </row>
    <row r="354">
      <c r="A354" s="51"/>
      <c r="B354" s="48"/>
      <c r="C354" s="48"/>
      <c r="D354" s="48"/>
      <c r="E354" s="48"/>
      <c r="G354" s="222"/>
    </row>
    <row r="355">
      <c r="A355" s="51"/>
      <c r="B355" s="48"/>
      <c r="C355" s="48"/>
      <c r="D355" s="48"/>
      <c r="E355" s="48"/>
      <c r="G355" s="222"/>
    </row>
    <row r="356">
      <c r="A356" s="51"/>
      <c r="B356" s="48"/>
      <c r="C356" s="48"/>
      <c r="D356" s="48"/>
      <c r="E356" s="48"/>
      <c r="G356" s="222"/>
    </row>
    <row r="357">
      <c r="A357" s="51"/>
      <c r="B357" s="48"/>
      <c r="C357" s="48"/>
      <c r="D357" s="48"/>
      <c r="E357" s="48"/>
      <c r="G357" s="222"/>
    </row>
    <row r="358">
      <c r="A358" s="51"/>
      <c r="B358" s="48"/>
      <c r="C358" s="48"/>
      <c r="D358" s="48"/>
      <c r="E358" s="48"/>
      <c r="G358" s="222"/>
    </row>
    <row r="359">
      <c r="A359" s="51"/>
      <c r="B359" s="48"/>
      <c r="C359" s="48"/>
      <c r="D359" s="48"/>
      <c r="E359" s="48"/>
      <c r="G359" s="222"/>
    </row>
    <row r="360">
      <c r="A360" s="51"/>
      <c r="B360" s="48"/>
      <c r="C360" s="48"/>
      <c r="D360" s="48"/>
      <c r="E360" s="48"/>
      <c r="G360" s="222"/>
    </row>
    <row r="361">
      <c r="A361" s="51"/>
      <c r="B361" s="48"/>
      <c r="C361" s="48"/>
      <c r="D361" s="48"/>
      <c r="E361" s="48"/>
      <c r="G361" s="222"/>
    </row>
    <row r="362">
      <c r="A362" s="51"/>
      <c r="B362" s="48"/>
      <c r="C362" s="48"/>
      <c r="D362" s="48"/>
      <c r="E362" s="48"/>
      <c r="G362" s="222"/>
    </row>
    <row r="363">
      <c r="A363" s="51"/>
      <c r="B363" s="48"/>
      <c r="C363" s="48"/>
      <c r="D363" s="48"/>
      <c r="E363" s="48"/>
      <c r="G363" s="222"/>
    </row>
    <row r="364">
      <c r="A364" s="51"/>
      <c r="B364" s="48"/>
      <c r="C364" s="48"/>
      <c r="D364" s="48"/>
      <c r="E364" s="48"/>
      <c r="G364" s="222"/>
    </row>
    <row r="365">
      <c r="A365" s="51"/>
      <c r="B365" s="48"/>
      <c r="C365" s="48"/>
      <c r="D365" s="48"/>
      <c r="E365" s="48"/>
      <c r="G365" s="222"/>
    </row>
    <row r="366">
      <c r="A366" s="51"/>
      <c r="B366" s="48"/>
      <c r="C366" s="48"/>
      <c r="D366" s="48"/>
      <c r="E366" s="48"/>
      <c r="G366" s="222"/>
    </row>
    <row r="367">
      <c r="A367" s="51"/>
      <c r="B367" s="48"/>
      <c r="C367" s="48"/>
      <c r="D367" s="48"/>
      <c r="E367" s="48"/>
      <c r="G367" s="222"/>
    </row>
    <row r="368">
      <c r="A368" s="51"/>
      <c r="B368" s="48"/>
      <c r="C368" s="48"/>
      <c r="D368" s="48"/>
      <c r="E368" s="48"/>
      <c r="G368" s="222"/>
    </row>
    <row r="369">
      <c r="A369" s="51"/>
      <c r="B369" s="48"/>
      <c r="C369" s="48"/>
      <c r="D369" s="48"/>
      <c r="E369" s="48"/>
      <c r="G369" s="222"/>
    </row>
    <row r="370">
      <c r="A370" s="51"/>
      <c r="B370" s="48"/>
      <c r="C370" s="48"/>
      <c r="D370" s="48"/>
      <c r="E370" s="48"/>
      <c r="G370" s="222"/>
    </row>
    <row r="371">
      <c r="A371" s="51"/>
      <c r="B371" s="48"/>
      <c r="C371" s="48"/>
      <c r="D371" s="48"/>
      <c r="E371" s="48"/>
      <c r="G371" s="222"/>
    </row>
    <row r="372">
      <c r="A372" s="51"/>
      <c r="B372" s="48"/>
      <c r="C372" s="48"/>
      <c r="D372" s="48"/>
      <c r="E372" s="48"/>
      <c r="G372" s="222"/>
    </row>
    <row r="373">
      <c r="A373" s="51"/>
      <c r="B373" s="48"/>
      <c r="C373" s="48"/>
      <c r="D373" s="48"/>
      <c r="E373" s="48"/>
      <c r="G373" s="222"/>
    </row>
    <row r="374">
      <c r="A374" s="51"/>
      <c r="B374" s="48"/>
      <c r="C374" s="48"/>
      <c r="D374" s="48"/>
      <c r="E374" s="48"/>
      <c r="G374" s="222"/>
    </row>
    <row r="375">
      <c r="A375" s="51"/>
      <c r="B375" s="48"/>
      <c r="C375" s="48"/>
      <c r="D375" s="48"/>
      <c r="E375" s="48"/>
      <c r="G375" s="222"/>
    </row>
    <row r="376">
      <c r="A376" s="51"/>
      <c r="B376" s="48"/>
      <c r="C376" s="48"/>
      <c r="D376" s="48"/>
      <c r="E376" s="48"/>
      <c r="G376" s="222"/>
    </row>
    <row r="377">
      <c r="A377" s="51"/>
      <c r="B377" s="48"/>
      <c r="C377" s="48"/>
      <c r="D377" s="48"/>
      <c r="E377" s="48"/>
      <c r="G377" s="222"/>
    </row>
    <row r="378">
      <c r="A378" s="51"/>
      <c r="B378" s="48"/>
      <c r="C378" s="48"/>
      <c r="D378" s="48"/>
      <c r="E378" s="48"/>
      <c r="G378" s="222"/>
    </row>
    <row r="379">
      <c r="A379" s="51"/>
      <c r="B379" s="48"/>
      <c r="C379" s="48"/>
      <c r="D379" s="48"/>
      <c r="E379" s="48"/>
      <c r="G379" s="222"/>
    </row>
    <row r="380">
      <c r="A380" s="51"/>
      <c r="B380" s="48"/>
      <c r="C380" s="48"/>
      <c r="D380" s="48"/>
      <c r="E380" s="48"/>
      <c r="G380" s="222"/>
    </row>
    <row r="381">
      <c r="A381" s="51"/>
      <c r="B381" s="48"/>
      <c r="C381" s="48"/>
      <c r="D381" s="48"/>
      <c r="E381" s="48"/>
      <c r="G381" s="222"/>
    </row>
    <row r="382">
      <c r="A382" s="51"/>
      <c r="B382" s="48"/>
      <c r="C382" s="48"/>
      <c r="D382" s="48"/>
      <c r="E382" s="48"/>
      <c r="G382" s="222"/>
    </row>
    <row r="383">
      <c r="A383" s="51"/>
      <c r="B383" s="48"/>
      <c r="C383" s="48"/>
      <c r="D383" s="48"/>
      <c r="E383" s="48"/>
      <c r="G383" s="222"/>
    </row>
    <row r="384">
      <c r="A384" s="51"/>
      <c r="B384" s="48"/>
      <c r="C384" s="48"/>
      <c r="D384" s="48"/>
      <c r="E384" s="48"/>
      <c r="G384" s="222"/>
    </row>
    <row r="385">
      <c r="A385" s="51"/>
      <c r="B385" s="48"/>
      <c r="C385" s="48"/>
      <c r="D385" s="48"/>
      <c r="E385" s="48"/>
      <c r="G385" s="222"/>
    </row>
    <row r="386">
      <c r="A386" s="51"/>
      <c r="B386" s="48"/>
      <c r="C386" s="48"/>
      <c r="D386" s="48"/>
      <c r="E386" s="48"/>
      <c r="G386" s="222"/>
    </row>
    <row r="387">
      <c r="A387" s="51"/>
      <c r="B387" s="48"/>
      <c r="C387" s="48"/>
      <c r="D387" s="48"/>
      <c r="E387" s="48"/>
      <c r="G387" s="222"/>
    </row>
    <row r="388">
      <c r="A388" s="51"/>
      <c r="B388" s="48"/>
      <c r="C388" s="48"/>
      <c r="D388" s="48"/>
      <c r="E388" s="48"/>
      <c r="G388" s="222"/>
    </row>
    <row r="389">
      <c r="A389" s="51"/>
      <c r="B389" s="48"/>
      <c r="C389" s="48"/>
      <c r="D389" s="48"/>
      <c r="E389" s="48"/>
      <c r="G389" s="222"/>
    </row>
    <row r="390">
      <c r="A390" s="51"/>
      <c r="B390" s="48"/>
      <c r="C390" s="48"/>
      <c r="D390" s="48"/>
      <c r="E390" s="48"/>
      <c r="G390" s="222"/>
    </row>
    <row r="391">
      <c r="A391" s="51"/>
      <c r="B391" s="48"/>
      <c r="C391" s="48"/>
      <c r="D391" s="48"/>
      <c r="E391" s="48"/>
      <c r="G391" s="222"/>
    </row>
    <row r="392">
      <c r="A392" s="51"/>
      <c r="B392" s="48"/>
      <c r="C392" s="48"/>
      <c r="D392" s="48"/>
      <c r="E392" s="48"/>
      <c r="G392" s="222"/>
    </row>
    <row r="393">
      <c r="A393" s="51"/>
      <c r="B393" s="48"/>
      <c r="C393" s="48"/>
      <c r="D393" s="48"/>
      <c r="E393" s="48"/>
      <c r="G393" s="222"/>
    </row>
    <row r="394">
      <c r="A394" s="51"/>
      <c r="B394" s="48"/>
      <c r="C394" s="48"/>
      <c r="D394" s="48"/>
      <c r="E394" s="48"/>
      <c r="G394" s="222"/>
    </row>
    <row r="395">
      <c r="A395" s="51"/>
      <c r="B395" s="48"/>
      <c r="C395" s="48"/>
      <c r="D395" s="48"/>
      <c r="E395" s="48"/>
      <c r="G395" s="222"/>
    </row>
    <row r="396">
      <c r="A396" s="51"/>
      <c r="B396" s="48"/>
      <c r="C396" s="48"/>
      <c r="D396" s="48"/>
      <c r="E396" s="48"/>
      <c r="G396" s="222"/>
    </row>
    <row r="397">
      <c r="A397" s="51"/>
      <c r="B397" s="48"/>
      <c r="C397" s="48"/>
      <c r="D397" s="48"/>
      <c r="E397" s="48"/>
      <c r="G397" s="222"/>
    </row>
    <row r="398">
      <c r="A398" s="51"/>
      <c r="B398" s="48"/>
      <c r="C398" s="48"/>
      <c r="D398" s="48"/>
      <c r="E398" s="48"/>
      <c r="G398" s="222"/>
    </row>
    <row r="399">
      <c r="A399" s="51"/>
      <c r="B399" s="48"/>
      <c r="C399" s="48"/>
      <c r="D399" s="48"/>
      <c r="E399" s="48"/>
      <c r="G399" s="222"/>
    </row>
    <row r="400">
      <c r="A400" s="51"/>
      <c r="B400" s="48"/>
      <c r="C400" s="48"/>
      <c r="D400" s="48"/>
      <c r="E400" s="48"/>
      <c r="G400" s="222"/>
    </row>
    <row r="401">
      <c r="A401" s="51"/>
      <c r="B401" s="48"/>
      <c r="C401" s="48"/>
      <c r="D401" s="48"/>
      <c r="E401" s="48"/>
      <c r="G401" s="222"/>
    </row>
    <row r="402">
      <c r="A402" s="51"/>
      <c r="B402" s="48"/>
      <c r="C402" s="48"/>
      <c r="D402" s="48"/>
      <c r="E402" s="48"/>
      <c r="G402" s="222"/>
    </row>
    <row r="403">
      <c r="A403" s="51"/>
      <c r="B403" s="48"/>
      <c r="C403" s="48"/>
      <c r="D403" s="48"/>
      <c r="E403" s="48"/>
      <c r="G403" s="222"/>
    </row>
    <row r="404">
      <c r="A404" s="51"/>
      <c r="B404" s="48"/>
      <c r="C404" s="48"/>
      <c r="D404" s="48"/>
      <c r="E404" s="48"/>
      <c r="G404" s="222"/>
    </row>
    <row r="405">
      <c r="A405" s="51"/>
      <c r="B405" s="48"/>
      <c r="C405" s="48"/>
      <c r="D405" s="48"/>
      <c r="E405" s="48"/>
      <c r="G405" s="222"/>
    </row>
    <row r="406">
      <c r="A406" s="51"/>
      <c r="B406" s="48"/>
      <c r="C406" s="48"/>
      <c r="D406" s="48"/>
      <c r="E406" s="48"/>
      <c r="G406" s="222"/>
    </row>
    <row r="407">
      <c r="A407" s="51"/>
      <c r="B407" s="48"/>
      <c r="C407" s="48"/>
      <c r="D407" s="48"/>
      <c r="E407" s="48"/>
      <c r="G407" s="222"/>
    </row>
    <row r="408">
      <c r="A408" s="51"/>
      <c r="B408" s="48"/>
      <c r="C408" s="48"/>
      <c r="D408" s="48"/>
      <c r="E408" s="48"/>
      <c r="G408" s="222"/>
    </row>
    <row r="409">
      <c r="A409" s="51"/>
      <c r="B409" s="48"/>
      <c r="C409" s="48"/>
      <c r="D409" s="48"/>
      <c r="E409" s="48"/>
      <c r="G409" s="222"/>
    </row>
    <row r="410">
      <c r="A410" s="51"/>
      <c r="B410" s="48"/>
      <c r="C410" s="48"/>
      <c r="D410" s="48"/>
      <c r="E410" s="48"/>
      <c r="G410" s="222"/>
    </row>
    <row r="411">
      <c r="A411" s="51"/>
      <c r="B411" s="48"/>
      <c r="C411" s="48"/>
      <c r="D411" s="48"/>
      <c r="E411" s="48"/>
      <c r="G411" s="222"/>
    </row>
    <row r="412">
      <c r="A412" s="51"/>
      <c r="B412" s="48"/>
      <c r="C412" s="48"/>
      <c r="D412" s="48"/>
      <c r="E412" s="48"/>
      <c r="G412" s="222"/>
    </row>
    <row r="413">
      <c r="A413" s="51"/>
      <c r="B413" s="48"/>
      <c r="C413" s="48"/>
      <c r="D413" s="48"/>
      <c r="E413" s="48"/>
      <c r="G413" s="222"/>
    </row>
    <row r="414">
      <c r="A414" s="51"/>
      <c r="B414" s="48"/>
      <c r="C414" s="48"/>
      <c r="D414" s="48"/>
      <c r="E414" s="48"/>
      <c r="G414" s="222"/>
    </row>
    <row r="415">
      <c r="A415" s="51"/>
      <c r="B415" s="48"/>
      <c r="C415" s="48"/>
      <c r="D415" s="48"/>
      <c r="E415" s="48"/>
      <c r="G415" s="222"/>
    </row>
    <row r="416">
      <c r="A416" s="51"/>
      <c r="B416" s="48"/>
      <c r="C416" s="48"/>
      <c r="D416" s="48"/>
      <c r="E416" s="48"/>
      <c r="G416" s="222"/>
    </row>
    <row r="417">
      <c r="A417" s="51"/>
      <c r="B417" s="48"/>
      <c r="C417" s="48"/>
      <c r="D417" s="48"/>
      <c r="E417" s="48"/>
      <c r="G417" s="222"/>
    </row>
    <row r="418">
      <c r="A418" s="51"/>
      <c r="B418" s="48"/>
      <c r="C418" s="48"/>
      <c r="D418" s="48"/>
      <c r="E418" s="48"/>
      <c r="G418" s="222"/>
    </row>
    <row r="419">
      <c r="A419" s="51"/>
      <c r="B419" s="48"/>
      <c r="C419" s="48"/>
      <c r="D419" s="48"/>
      <c r="E419" s="48"/>
      <c r="G419" s="222"/>
    </row>
    <row r="420">
      <c r="A420" s="51"/>
      <c r="B420" s="48"/>
      <c r="C420" s="48"/>
      <c r="D420" s="48"/>
      <c r="E420" s="48"/>
      <c r="G420" s="222"/>
    </row>
    <row r="421">
      <c r="A421" s="51"/>
      <c r="B421" s="48"/>
      <c r="C421" s="48"/>
      <c r="D421" s="48"/>
      <c r="E421" s="48"/>
      <c r="G421" s="222"/>
    </row>
    <row r="422">
      <c r="A422" s="51"/>
      <c r="B422" s="48"/>
      <c r="C422" s="48"/>
      <c r="D422" s="48"/>
      <c r="E422" s="48"/>
      <c r="G422" s="222"/>
    </row>
    <row r="423">
      <c r="A423" s="51"/>
      <c r="B423" s="48"/>
      <c r="C423" s="48"/>
      <c r="D423" s="48"/>
      <c r="E423" s="48"/>
      <c r="G423" s="222"/>
    </row>
    <row r="424">
      <c r="A424" s="51"/>
      <c r="B424" s="48"/>
      <c r="C424" s="48"/>
      <c r="D424" s="48"/>
      <c r="E424" s="48"/>
      <c r="G424" s="222"/>
    </row>
    <row r="425">
      <c r="A425" s="51"/>
      <c r="B425" s="48"/>
      <c r="C425" s="48"/>
      <c r="D425" s="48"/>
      <c r="E425" s="48"/>
      <c r="G425" s="222"/>
    </row>
    <row r="426">
      <c r="A426" s="51"/>
      <c r="B426" s="48"/>
      <c r="C426" s="48"/>
      <c r="D426" s="48"/>
      <c r="E426" s="48"/>
      <c r="G426" s="222"/>
    </row>
    <row r="427">
      <c r="A427" s="51"/>
      <c r="B427" s="48"/>
      <c r="C427" s="48"/>
      <c r="D427" s="48"/>
      <c r="E427" s="48"/>
      <c r="G427" s="222"/>
    </row>
    <row r="428">
      <c r="A428" s="51"/>
      <c r="B428" s="48"/>
      <c r="C428" s="48"/>
      <c r="D428" s="48"/>
      <c r="E428" s="48"/>
      <c r="G428" s="222"/>
    </row>
    <row r="429">
      <c r="A429" s="51"/>
      <c r="B429" s="48"/>
      <c r="C429" s="48"/>
      <c r="D429" s="48"/>
      <c r="E429" s="48"/>
      <c r="G429" s="222"/>
    </row>
    <row r="430">
      <c r="A430" s="51"/>
      <c r="B430" s="48"/>
      <c r="C430" s="48"/>
      <c r="D430" s="48"/>
      <c r="E430" s="48"/>
      <c r="G430" s="222"/>
    </row>
    <row r="431">
      <c r="A431" s="51"/>
      <c r="B431" s="48"/>
      <c r="C431" s="48"/>
      <c r="D431" s="48"/>
      <c r="E431" s="48"/>
      <c r="G431" s="222"/>
    </row>
    <row r="432">
      <c r="A432" s="51"/>
      <c r="B432" s="48"/>
      <c r="C432" s="48"/>
      <c r="D432" s="48"/>
      <c r="E432" s="48"/>
      <c r="G432" s="222"/>
    </row>
    <row r="433">
      <c r="A433" s="51"/>
      <c r="B433" s="48"/>
      <c r="C433" s="48"/>
      <c r="D433" s="48"/>
      <c r="E433" s="48"/>
      <c r="G433" s="222"/>
    </row>
    <row r="434">
      <c r="A434" s="51"/>
      <c r="B434" s="48"/>
      <c r="C434" s="48"/>
      <c r="D434" s="48"/>
      <c r="E434" s="48"/>
      <c r="G434" s="222"/>
    </row>
    <row r="435">
      <c r="A435" s="51"/>
      <c r="B435" s="48"/>
      <c r="C435" s="48"/>
      <c r="D435" s="48"/>
      <c r="E435" s="48"/>
      <c r="G435" s="222"/>
    </row>
    <row r="436">
      <c r="A436" s="51"/>
      <c r="B436" s="48"/>
      <c r="C436" s="48"/>
      <c r="D436" s="48"/>
      <c r="E436" s="48"/>
      <c r="G436" s="222"/>
    </row>
    <row r="437">
      <c r="A437" s="51"/>
      <c r="B437" s="48"/>
      <c r="C437" s="48"/>
      <c r="D437" s="48"/>
      <c r="E437" s="48"/>
      <c r="G437" s="222"/>
    </row>
    <row r="438">
      <c r="A438" s="51"/>
      <c r="B438" s="48"/>
      <c r="C438" s="48"/>
      <c r="D438" s="48"/>
      <c r="E438" s="48"/>
      <c r="G438" s="222"/>
    </row>
    <row r="439">
      <c r="A439" s="51"/>
      <c r="B439" s="48"/>
      <c r="C439" s="48"/>
      <c r="D439" s="48"/>
      <c r="E439" s="48"/>
      <c r="G439" s="222"/>
    </row>
    <row r="440">
      <c r="A440" s="51"/>
      <c r="B440" s="48"/>
      <c r="C440" s="48"/>
      <c r="D440" s="48"/>
      <c r="E440" s="48"/>
      <c r="G440" s="222"/>
    </row>
    <row r="441">
      <c r="A441" s="51"/>
      <c r="B441" s="48"/>
      <c r="C441" s="48"/>
      <c r="D441" s="48"/>
      <c r="E441" s="48"/>
      <c r="G441" s="222"/>
    </row>
    <row r="442">
      <c r="A442" s="51"/>
      <c r="B442" s="48"/>
      <c r="C442" s="48"/>
      <c r="D442" s="48"/>
      <c r="E442" s="48"/>
      <c r="G442" s="222"/>
    </row>
    <row r="443">
      <c r="A443" s="51"/>
      <c r="B443" s="48"/>
      <c r="C443" s="48"/>
      <c r="D443" s="48"/>
      <c r="E443" s="48"/>
      <c r="G443" s="222"/>
    </row>
    <row r="444">
      <c r="A444" s="51"/>
      <c r="B444" s="48"/>
      <c r="C444" s="48"/>
      <c r="D444" s="48"/>
      <c r="E444" s="48"/>
      <c r="G444" s="222"/>
    </row>
    <row r="445">
      <c r="A445" s="51"/>
      <c r="B445" s="48"/>
      <c r="C445" s="48"/>
      <c r="D445" s="48"/>
      <c r="E445" s="48"/>
      <c r="G445" s="222"/>
    </row>
    <row r="446">
      <c r="A446" s="51"/>
      <c r="B446" s="48"/>
      <c r="C446" s="48"/>
      <c r="D446" s="48"/>
      <c r="E446" s="48"/>
      <c r="G446" s="222"/>
    </row>
    <row r="447">
      <c r="A447" s="51"/>
      <c r="B447" s="48"/>
      <c r="C447" s="48"/>
      <c r="D447" s="48"/>
      <c r="E447" s="48"/>
      <c r="G447" s="222"/>
    </row>
    <row r="448">
      <c r="A448" s="51"/>
      <c r="B448" s="48"/>
      <c r="C448" s="48"/>
      <c r="D448" s="48"/>
      <c r="E448" s="48"/>
      <c r="G448" s="222"/>
    </row>
    <row r="449">
      <c r="A449" s="51"/>
      <c r="B449" s="48"/>
      <c r="C449" s="48"/>
      <c r="D449" s="48"/>
      <c r="E449" s="48"/>
      <c r="G449" s="222"/>
    </row>
    <row r="450">
      <c r="A450" s="51"/>
      <c r="B450" s="48"/>
      <c r="C450" s="48"/>
      <c r="D450" s="48"/>
      <c r="E450" s="48"/>
      <c r="G450" s="222"/>
    </row>
    <row r="451">
      <c r="A451" s="51"/>
      <c r="B451" s="48"/>
      <c r="C451" s="48"/>
      <c r="D451" s="48"/>
      <c r="E451" s="48"/>
      <c r="G451" s="222"/>
    </row>
    <row r="452">
      <c r="A452" s="51"/>
      <c r="B452" s="48"/>
      <c r="C452" s="48"/>
      <c r="D452" s="48"/>
      <c r="E452" s="48"/>
      <c r="G452" s="222"/>
    </row>
    <row r="453">
      <c r="A453" s="51"/>
      <c r="B453" s="48"/>
      <c r="C453" s="48"/>
      <c r="D453" s="48"/>
      <c r="E453" s="48"/>
      <c r="G453" s="222"/>
    </row>
    <row r="454">
      <c r="A454" s="51"/>
      <c r="B454" s="48"/>
      <c r="C454" s="48"/>
      <c r="D454" s="48"/>
      <c r="E454" s="48"/>
      <c r="G454" s="222"/>
    </row>
    <row r="455">
      <c r="A455" s="51"/>
      <c r="B455" s="48"/>
      <c r="C455" s="48"/>
      <c r="D455" s="48"/>
      <c r="E455" s="48"/>
      <c r="G455" s="222"/>
    </row>
    <row r="456">
      <c r="A456" s="51"/>
      <c r="B456" s="48"/>
      <c r="C456" s="48"/>
      <c r="D456" s="48"/>
      <c r="E456" s="48"/>
      <c r="G456" s="222"/>
    </row>
    <row r="457">
      <c r="A457" s="51"/>
      <c r="B457" s="48"/>
      <c r="C457" s="48"/>
      <c r="D457" s="48"/>
      <c r="E457" s="48"/>
      <c r="G457" s="222"/>
    </row>
    <row r="458">
      <c r="A458" s="51"/>
      <c r="B458" s="48"/>
      <c r="C458" s="48"/>
      <c r="D458" s="48"/>
      <c r="E458" s="48"/>
      <c r="G458" s="222"/>
    </row>
    <row r="459">
      <c r="A459" s="51"/>
      <c r="B459" s="48"/>
      <c r="C459" s="48"/>
      <c r="D459" s="48"/>
      <c r="E459" s="48"/>
      <c r="G459" s="222"/>
    </row>
    <row r="460">
      <c r="A460" s="51"/>
      <c r="B460" s="48"/>
      <c r="C460" s="48"/>
      <c r="D460" s="48"/>
      <c r="E460" s="48"/>
      <c r="G460" s="222"/>
    </row>
    <row r="461">
      <c r="A461" s="51"/>
      <c r="B461" s="48"/>
      <c r="C461" s="48"/>
      <c r="D461" s="48"/>
      <c r="E461" s="48"/>
      <c r="G461" s="222"/>
    </row>
    <row r="462">
      <c r="A462" s="51"/>
      <c r="B462" s="48"/>
      <c r="C462" s="48"/>
      <c r="D462" s="48"/>
      <c r="E462" s="48"/>
      <c r="G462" s="222"/>
    </row>
    <row r="463">
      <c r="A463" s="51"/>
      <c r="B463" s="48"/>
      <c r="C463" s="48"/>
      <c r="D463" s="48"/>
      <c r="E463" s="48"/>
      <c r="G463" s="222"/>
    </row>
    <row r="464">
      <c r="A464" s="51"/>
      <c r="B464" s="48"/>
      <c r="C464" s="48"/>
      <c r="D464" s="48"/>
      <c r="E464" s="48"/>
      <c r="G464" s="222"/>
    </row>
    <row r="465">
      <c r="A465" s="51"/>
      <c r="B465" s="48"/>
      <c r="C465" s="48"/>
      <c r="D465" s="48"/>
      <c r="E465" s="48"/>
      <c r="G465" s="222"/>
    </row>
    <row r="466">
      <c r="A466" s="51"/>
      <c r="B466" s="48"/>
      <c r="C466" s="48"/>
      <c r="D466" s="48"/>
      <c r="E466" s="48"/>
      <c r="G466" s="222"/>
    </row>
    <row r="467">
      <c r="A467" s="51"/>
      <c r="B467" s="48"/>
      <c r="C467" s="48"/>
      <c r="D467" s="48"/>
      <c r="E467" s="48"/>
      <c r="G467" s="222"/>
    </row>
    <row r="468">
      <c r="A468" s="51"/>
      <c r="B468" s="48"/>
      <c r="C468" s="48"/>
      <c r="D468" s="48"/>
      <c r="E468" s="48"/>
      <c r="G468" s="222"/>
    </row>
    <row r="469">
      <c r="A469" s="51"/>
      <c r="B469" s="48"/>
      <c r="C469" s="48"/>
      <c r="D469" s="48"/>
      <c r="E469" s="48"/>
      <c r="G469" s="222"/>
    </row>
    <row r="470">
      <c r="A470" s="51"/>
      <c r="B470" s="48"/>
      <c r="C470" s="48"/>
      <c r="D470" s="48"/>
      <c r="E470" s="48"/>
      <c r="G470" s="222"/>
    </row>
    <row r="471">
      <c r="A471" s="51"/>
      <c r="B471" s="48"/>
      <c r="C471" s="48"/>
      <c r="D471" s="48"/>
      <c r="E471" s="48"/>
      <c r="G471" s="222"/>
    </row>
    <row r="472">
      <c r="A472" s="51"/>
      <c r="B472" s="48"/>
      <c r="C472" s="48"/>
      <c r="D472" s="48"/>
      <c r="E472" s="48"/>
      <c r="G472" s="222"/>
    </row>
    <row r="473">
      <c r="A473" s="51"/>
      <c r="B473" s="48"/>
      <c r="C473" s="48"/>
      <c r="D473" s="48"/>
      <c r="E473" s="48"/>
      <c r="G473" s="222"/>
    </row>
    <row r="474">
      <c r="A474" s="51"/>
      <c r="B474" s="48"/>
      <c r="C474" s="48"/>
      <c r="D474" s="48"/>
      <c r="E474" s="48"/>
      <c r="G474" s="222"/>
    </row>
    <row r="475">
      <c r="A475" s="51"/>
      <c r="B475" s="48"/>
      <c r="C475" s="48"/>
      <c r="D475" s="48"/>
      <c r="E475" s="48"/>
      <c r="G475" s="222"/>
    </row>
    <row r="476">
      <c r="A476" s="51"/>
      <c r="B476" s="48"/>
      <c r="C476" s="48"/>
      <c r="D476" s="48"/>
      <c r="E476" s="48"/>
      <c r="G476" s="222"/>
    </row>
    <row r="477">
      <c r="A477" s="51"/>
      <c r="B477" s="48"/>
      <c r="C477" s="48"/>
      <c r="D477" s="48"/>
      <c r="E477" s="48"/>
      <c r="G477" s="222"/>
    </row>
    <row r="478">
      <c r="A478" s="51"/>
      <c r="B478" s="48"/>
      <c r="C478" s="48"/>
      <c r="D478" s="48"/>
      <c r="E478" s="48"/>
      <c r="G478" s="222"/>
    </row>
    <row r="479">
      <c r="A479" s="51"/>
      <c r="B479" s="48"/>
      <c r="C479" s="48"/>
      <c r="D479" s="48"/>
      <c r="E479" s="48"/>
      <c r="G479" s="222"/>
    </row>
    <row r="480">
      <c r="A480" s="51"/>
      <c r="B480" s="48"/>
      <c r="C480" s="48"/>
      <c r="D480" s="48"/>
      <c r="E480" s="48"/>
      <c r="G480" s="222"/>
    </row>
    <row r="481">
      <c r="A481" s="51"/>
      <c r="B481" s="48"/>
      <c r="C481" s="48"/>
      <c r="D481" s="48"/>
      <c r="E481" s="48"/>
      <c r="G481" s="222"/>
    </row>
    <row r="482">
      <c r="A482" s="51"/>
      <c r="B482" s="48"/>
      <c r="C482" s="48"/>
      <c r="D482" s="48"/>
      <c r="E482" s="48"/>
      <c r="G482" s="222"/>
    </row>
    <row r="483">
      <c r="A483" s="51"/>
      <c r="B483" s="48"/>
      <c r="C483" s="48"/>
      <c r="D483" s="48"/>
      <c r="E483" s="48"/>
      <c r="G483" s="222"/>
    </row>
    <row r="484">
      <c r="A484" s="51"/>
      <c r="B484" s="48"/>
      <c r="C484" s="48"/>
      <c r="D484" s="48"/>
      <c r="E484" s="48"/>
      <c r="G484" s="222"/>
    </row>
    <row r="485">
      <c r="A485" s="51"/>
      <c r="B485" s="48"/>
      <c r="C485" s="48"/>
      <c r="D485" s="48"/>
      <c r="E485" s="48"/>
      <c r="G485" s="222"/>
    </row>
    <row r="486">
      <c r="A486" s="51"/>
      <c r="B486" s="48"/>
      <c r="C486" s="48"/>
      <c r="D486" s="48"/>
      <c r="E486" s="48"/>
      <c r="G486" s="222"/>
    </row>
    <row r="487">
      <c r="A487" s="51"/>
      <c r="B487" s="48"/>
      <c r="C487" s="48"/>
      <c r="D487" s="48"/>
      <c r="E487" s="48"/>
      <c r="G487" s="222"/>
    </row>
    <row r="488">
      <c r="A488" s="51"/>
      <c r="B488" s="48"/>
      <c r="C488" s="48"/>
      <c r="D488" s="48"/>
      <c r="E488" s="48"/>
      <c r="G488" s="222"/>
    </row>
    <row r="489">
      <c r="A489" s="51"/>
      <c r="B489" s="48"/>
      <c r="C489" s="48"/>
      <c r="D489" s="48"/>
      <c r="E489" s="48"/>
      <c r="G489" s="222"/>
    </row>
    <row r="490">
      <c r="A490" s="51"/>
      <c r="B490" s="48"/>
      <c r="C490" s="48"/>
      <c r="D490" s="48"/>
      <c r="E490" s="48"/>
      <c r="G490" s="222"/>
    </row>
    <row r="491">
      <c r="A491" s="51"/>
      <c r="B491" s="48"/>
      <c r="C491" s="48"/>
      <c r="D491" s="48"/>
      <c r="E491" s="48"/>
      <c r="G491" s="222"/>
    </row>
    <row r="492">
      <c r="A492" s="51"/>
      <c r="B492" s="48"/>
      <c r="C492" s="48"/>
      <c r="D492" s="48"/>
      <c r="E492" s="48"/>
      <c r="G492" s="222"/>
    </row>
    <row r="493">
      <c r="A493" s="51"/>
      <c r="B493" s="48"/>
      <c r="C493" s="48"/>
      <c r="D493" s="48"/>
      <c r="E493" s="48"/>
      <c r="G493" s="222"/>
    </row>
    <row r="494">
      <c r="A494" s="51"/>
      <c r="B494" s="48"/>
      <c r="C494" s="48"/>
      <c r="D494" s="48"/>
      <c r="E494" s="48"/>
      <c r="G494" s="222"/>
    </row>
    <row r="495">
      <c r="A495" s="51"/>
      <c r="B495" s="48"/>
      <c r="C495" s="48"/>
      <c r="D495" s="48"/>
      <c r="E495" s="48"/>
      <c r="G495" s="222"/>
    </row>
    <row r="496">
      <c r="A496" s="51"/>
      <c r="B496" s="48"/>
      <c r="C496" s="48"/>
      <c r="D496" s="48"/>
      <c r="E496" s="48"/>
      <c r="G496" s="222"/>
    </row>
    <row r="497">
      <c r="A497" s="51"/>
      <c r="B497" s="48"/>
      <c r="C497" s="48"/>
      <c r="D497" s="48"/>
      <c r="E497" s="48"/>
      <c r="G497" s="222"/>
    </row>
    <row r="498">
      <c r="A498" s="51"/>
      <c r="B498" s="48"/>
      <c r="C498" s="48"/>
      <c r="D498" s="48"/>
      <c r="E498" s="48"/>
      <c r="G498" s="222"/>
    </row>
    <row r="499">
      <c r="A499" s="51"/>
      <c r="B499" s="48"/>
      <c r="C499" s="48"/>
      <c r="D499" s="48"/>
      <c r="E499" s="48"/>
      <c r="G499" s="222"/>
    </row>
    <row r="500">
      <c r="A500" s="51"/>
      <c r="B500" s="48"/>
      <c r="C500" s="48"/>
      <c r="D500" s="48"/>
      <c r="E500" s="48"/>
      <c r="G500" s="222"/>
    </row>
    <row r="501">
      <c r="A501" s="51"/>
      <c r="B501" s="48"/>
      <c r="C501" s="48"/>
      <c r="D501" s="48"/>
      <c r="E501" s="48"/>
      <c r="G501" s="222"/>
    </row>
    <row r="502">
      <c r="A502" s="51"/>
      <c r="B502" s="48"/>
      <c r="C502" s="48"/>
      <c r="D502" s="48"/>
      <c r="E502" s="48"/>
      <c r="G502" s="222"/>
    </row>
    <row r="503">
      <c r="A503" s="51"/>
      <c r="B503" s="48"/>
      <c r="C503" s="48"/>
      <c r="D503" s="48"/>
      <c r="E503" s="48"/>
      <c r="G503" s="222"/>
    </row>
    <row r="504">
      <c r="A504" s="51"/>
      <c r="B504" s="48"/>
      <c r="C504" s="48"/>
      <c r="D504" s="48"/>
      <c r="E504" s="48"/>
      <c r="G504" s="222"/>
    </row>
    <row r="505">
      <c r="A505" s="51"/>
      <c r="B505" s="48"/>
      <c r="C505" s="48"/>
      <c r="D505" s="48"/>
      <c r="E505" s="48"/>
      <c r="G505" s="222"/>
    </row>
    <row r="506">
      <c r="A506" s="51"/>
      <c r="B506" s="48"/>
      <c r="C506" s="48"/>
      <c r="D506" s="48"/>
      <c r="E506" s="48"/>
      <c r="G506" s="222"/>
    </row>
    <row r="507">
      <c r="A507" s="51"/>
      <c r="B507" s="48"/>
      <c r="C507" s="48"/>
      <c r="D507" s="48"/>
      <c r="E507" s="48"/>
      <c r="G507" s="222"/>
    </row>
    <row r="508">
      <c r="A508" s="51"/>
      <c r="B508" s="48"/>
      <c r="C508" s="48"/>
      <c r="D508" s="48"/>
      <c r="E508" s="48"/>
      <c r="G508" s="222"/>
    </row>
    <row r="509">
      <c r="A509" s="51"/>
      <c r="B509" s="48"/>
      <c r="C509" s="48"/>
      <c r="D509" s="48"/>
      <c r="E509" s="48"/>
      <c r="G509" s="222"/>
    </row>
    <row r="510">
      <c r="A510" s="51"/>
      <c r="B510" s="48"/>
      <c r="C510" s="48"/>
      <c r="D510" s="48"/>
      <c r="E510" s="48"/>
      <c r="G510" s="222"/>
    </row>
    <row r="511">
      <c r="A511" s="51"/>
      <c r="B511" s="48"/>
      <c r="C511" s="48"/>
      <c r="D511" s="48"/>
      <c r="E511" s="48"/>
      <c r="G511" s="222"/>
    </row>
    <row r="512">
      <c r="A512" s="51"/>
      <c r="B512" s="48"/>
      <c r="C512" s="48"/>
      <c r="D512" s="48"/>
      <c r="E512" s="48"/>
      <c r="G512" s="222"/>
    </row>
    <row r="513">
      <c r="A513" s="51"/>
      <c r="B513" s="48"/>
      <c r="C513" s="48"/>
      <c r="D513" s="48"/>
      <c r="E513" s="48"/>
      <c r="G513" s="222"/>
    </row>
    <row r="514">
      <c r="A514" s="51"/>
      <c r="B514" s="48"/>
      <c r="C514" s="48"/>
      <c r="D514" s="48"/>
      <c r="E514" s="48"/>
      <c r="G514" s="222"/>
    </row>
    <row r="515">
      <c r="A515" s="51"/>
      <c r="B515" s="48"/>
      <c r="C515" s="48"/>
      <c r="D515" s="48"/>
      <c r="E515" s="48"/>
      <c r="G515" s="222"/>
    </row>
    <row r="516">
      <c r="A516" s="51"/>
      <c r="B516" s="48"/>
      <c r="C516" s="48"/>
      <c r="D516" s="48"/>
      <c r="E516" s="48"/>
      <c r="G516" s="222"/>
    </row>
    <row r="517">
      <c r="A517" s="51"/>
      <c r="B517" s="48"/>
      <c r="C517" s="48"/>
      <c r="D517" s="48"/>
      <c r="E517" s="48"/>
      <c r="G517" s="222"/>
    </row>
    <row r="518">
      <c r="A518" s="51"/>
      <c r="B518" s="48"/>
      <c r="C518" s="48"/>
      <c r="D518" s="48"/>
      <c r="E518" s="48"/>
      <c r="G518" s="222"/>
    </row>
    <row r="519">
      <c r="A519" s="51"/>
      <c r="B519" s="48"/>
      <c r="C519" s="48"/>
      <c r="D519" s="48"/>
      <c r="E519" s="48"/>
      <c r="G519" s="222"/>
    </row>
    <row r="520">
      <c r="A520" s="51"/>
      <c r="B520" s="48"/>
      <c r="C520" s="48"/>
      <c r="D520" s="48"/>
      <c r="E520" s="48"/>
      <c r="G520" s="222"/>
    </row>
    <row r="521">
      <c r="A521" s="51"/>
      <c r="B521" s="48"/>
      <c r="C521" s="48"/>
      <c r="D521" s="48"/>
      <c r="E521" s="48"/>
      <c r="G521" s="222"/>
    </row>
    <row r="522">
      <c r="A522" s="51"/>
      <c r="B522" s="48"/>
      <c r="C522" s="48"/>
      <c r="D522" s="48"/>
      <c r="E522" s="48"/>
      <c r="G522" s="222"/>
    </row>
    <row r="523">
      <c r="A523" s="51"/>
      <c r="B523" s="48"/>
      <c r="C523" s="48"/>
      <c r="D523" s="48"/>
      <c r="E523" s="48"/>
      <c r="G523" s="222"/>
    </row>
    <row r="524">
      <c r="A524" s="51"/>
      <c r="B524" s="48"/>
      <c r="C524" s="48"/>
      <c r="D524" s="48"/>
      <c r="E524" s="48"/>
      <c r="G524" s="222"/>
    </row>
    <row r="525">
      <c r="A525" s="51"/>
      <c r="B525" s="48"/>
      <c r="C525" s="48"/>
      <c r="D525" s="48"/>
      <c r="E525" s="48"/>
      <c r="G525" s="222"/>
    </row>
    <row r="526">
      <c r="A526" s="51"/>
      <c r="B526" s="48"/>
      <c r="C526" s="48"/>
      <c r="D526" s="48"/>
      <c r="E526" s="48"/>
      <c r="G526" s="222"/>
    </row>
    <row r="527">
      <c r="A527" s="51"/>
      <c r="B527" s="48"/>
      <c r="C527" s="48"/>
      <c r="D527" s="48"/>
      <c r="E527" s="48"/>
      <c r="G527" s="222"/>
    </row>
    <row r="528">
      <c r="A528" s="51"/>
      <c r="B528" s="48"/>
      <c r="C528" s="48"/>
      <c r="D528" s="48"/>
      <c r="E528" s="48"/>
      <c r="G528" s="222"/>
    </row>
    <row r="529">
      <c r="A529" s="51"/>
      <c r="B529" s="48"/>
      <c r="C529" s="48"/>
      <c r="D529" s="48"/>
      <c r="E529" s="48"/>
      <c r="G529" s="222"/>
    </row>
    <row r="530">
      <c r="A530" s="51"/>
      <c r="B530" s="48"/>
      <c r="C530" s="48"/>
      <c r="D530" s="48"/>
      <c r="E530" s="48"/>
      <c r="G530" s="222"/>
    </row>
    <row r="531">
      <c r="A531" s="51"/>
      <c r="B531" s="48"/>
      <c r="C531" s="48"/>
      <c r="D531" s="48"/>
      <c r="E531" s="48"/>
      <c r="G531" s="222"/>
    </row>
    <row r="532">
      <c r="A532" s="51"/>
      <c r="B532" s="48"/>
      <c r="C532" s="48"/>
      <c r="D532" s="48"/>
      <c r="E532" s="48"/>
      <c r="G532" s="222"/>
    </row>
    <row r="533">
      <c r="A533" s="51"/>
      <c r="B533" s="48"/>
      <c r="C533" s="48"/>
      <c r="D533" s="48"/>
      <c r="E533" s="48"/>
      <c r="G533" s="222"/>
    </row>
    <row r="534">
      <c r="A534" s="51"/>
      <c r="B534" s="48"/>
      <c r="C534" s="48"/>
      <c r="D534" s="48"/>
      <c r="E534" s="48"/>
      <c r="G534" s="222"/>
    </row>
    <row r="535">
      <c r="A535" s="51"/>
      <c r="B535" s="48"/>
      <c r="C535" s="48"/>
      <c r="D535" s="48"/>
      <c r="E535" s="48"/>
      <c r="G535" s="222"/>
    </row>
    <row r="536">
      <c r="A536" s="51"/>
      <c r="B536" s="48"/>
      <c r="C536" s="48"/>
      <c r="D536" s="48"/>
      <c r="E536" s="48"/>
      <c r="G536" s="222"/>
    </row>
    <row r="537">
      <c r="A537" s="51"/>
      <c r="B537" s="48"/>
      <c r="C537" s="48"/>
      <c r="D537" s="48"/>
      <c r="E537" s="48"/>
      <c r="G537" s="222"/>
    </row>
    <row r="538">
      <c r="A538" s="51"/>
      <c r="B538" s="48"/>
      <c r="C538" s="48"/>
      <c r="D538" s="48"/>
      <c r="E538" s="48"/>
      <c r="G538" s="222"/>
    </row>
    <row r="539">
      <c r="A539" s="51"/>
      <c r="B539" s="48"/>
      <c r="C539" s="48"/>
      <c r="D539" s="48"/>
      <c r="E539" s="48"/>
      <c r="G539" s="222"/>
    </row>
    <row r="540">
      <c r="A540" s="51"/>
      <c r="B540" s="48"/>
      <c r="C540" s="48"/>
      <c r="D540" s="48"/>
      <c r="E540" s="48"/>
      <c r="G540" s="222"/>
    </row>
    <row r="541">
      <c r="A541" s="51"/>
      <c r="B541" s="48"/>
      <c r="C541" s="48"/>
      <c r="D541" s="48"/>
      <c r="E541" s="48"/>
      <c r="G541" s="222"/>
    </row>
    <row r="542">
      <c r="A542" s="51"/>
      <c r="B542" s="48"/>
      <c r="C542" s="48"/>
      <c r="D542" s="48"/>
      <c r="E542" s="48"/>
      <c r="G542" s="222"/>
    </row>
    <row r="543">
      <c r="A543" s="51"/>
      <c r="B543" s="48"/>
      <c r="C543" s="48"/>
      <c r="D543" s="48"/>
      <c r="E543" s="48"/>
      <c r="G543" s="222"/>
    </row>
    <row r="544">
      <c r="A544" s="51"/>
      <c r="B544" s="48"/>
      <c r="C544" s="48"/>
      <c r="D544" s="48"/>
      <c r="E544" s="48"/>
      <c r="G544" s="222"/>
    </row>
    <row r="545">
      <c r="A545" s="51"/>
      <c r="B545" s="48"/>
      <c r="C545" s="48"/>
      <c r="D545" s="48"/>
      <c r="E545" s="48"/>
      <c r="G545" s="222"/>
    </row>
    <row r="546">
      <c r="A546" s="51"/>
      <c r="B546" s="48"/>
      <c r="C546" s="48"/>
      <c r="D546" s="48"/>
      <c r="E546" s="48"/>
      <c r="G546" s="222"/>
    </row>
    <row r="547">
      <c r="A547" s="51"/>
      <c r="B547" s="48"/>
      <c r="C547" s="48"/>
      <c r="D547" s="48"/>
      <c r="E547" s="48"/>
      <c r="G547" s="222"/>
    </row>
    <row r="548">
      <c r="A548" s="51"/>
      <c r="B548" s="48"/>
      <c r="C548" s="48"/>
      <c r="D548" s="48"/>
      <c r="E548" s="48"/>
      <c r="G548" s="222"/>
    </row>
    <row r="549">
      <c r="A549" s="51"/>
      <c r="B549" s="48"/>
      <c r="C549" s="48"/>
      <c r="D549" s="48"/>
      <c r="E549" s="48"/>
      <c r="G549" s="222"/>
    </row>
    <row r="550">
      <c r="A550" s="51"/>
      <c r="B550" s="48"/>
      <c r="C550" s="48"/>
      <c r="D550" s="48"/>
      <c r="E550" s="48"/>
      <c r="G550" s="222"/>
    </row>
    <row r="551">
      <c r="A551" s="51"/>
      <c r="B551" s="48"/>
      <c r="C551" s="48"/>
      <c r="D551" s="48"/>
      <c r="E551" s="48"/>
      <c r="G551" s="222"/>
    </row>
    <row r="552">
      <c r="A552" s="51"/>
      <c r="B552" s="48"/>
      <c r="C552" s="48"/>
      <c r="D552" s="48"/>
      <c r="E552" s="48"/>
      <c r="G552" s="222"/>
    </row>
    <row r="553">
      <c r="A553" s="51"/>
      <c r="B553" s="48"/>
      <c r="C553" s="48"/>
      <c r="D553" s="48"/>
      <c r="E553" s="48"/>
      <c r="G553" s="222"/>
    </row>
    <row r="554">
      <c r="A554" s="51"/>
      <c r="B554" s="48"/>
      <c r="C554" s="48"/>
      <c r="D554" s="48"/>
      <c r="E554" s="48"/>
      <c r="G554" s="222"/>
    </row>
    <row r="555">
      <c r="A555" s="51"/>
      <c r="B555" s="48"/>
      <c r="C555" s="48"/>
      <c r="D555" s="48"/>
      <c r="E555" s="48"/>
      <c r="G555" s="222"/>
    </row>
    <row r="556">
      <c r="A556" s="51"/>
      <c r="B556" s="48"/>
      <c r="C556" s="48"/>
      <c r="D556" s="48"/>
      <c r="E556" s="48"/>
      <c r="G556" s="222"/>
    </row>
    <row r="557">
      <c r="A557" s="51"/>
      <c r="B557" s="48"/>
      <c r="C557" s="48"/>
      <c r="D557" s="48"/>
      <c r="E557" s="48"/>
      <c r="G557" s="222"/>
    </row>
    <row r="558">
      <c r="A558" s="51"/>
      <c r="B558" s="48"/>
      <c r="C558" s="48"/>
      <c r="D558" s="48"/>
      <c r="E558" s="48"/>
      <c r="G558" s="222"/>
    </row>
    <row r="559">
      <c r="A559" s="51"/>
      <c r="B559" s="48"/>
      <c r="C559" s="48"/>
      <c r="D559" s="48"/>
      <c r="E559" s="48"/>
      <c r="G559" s="222"/>
    </row>
    <row r="560">
      <c r="A560" s="51"/>
      <c r="B560" s="48"/>
      <c r="C560" s="48"/>
      <c r="D560" s="48"/>
      <c r="E560" s="48"/>
      <c r="G560" s="222"/>
    </row>
    <row r="561">
      <c r="A561" s="51"/>
      <c r="B561" s="48"/>
      <c r="C561" s="48"/>
      <c r="D561" s="48"/>
      <c r="E561" s="48"/>
      <c r="G561" s="222"/>
    </row>
    <row r="562">
      <c r="A562" s="51"/>
      <c r="B562" s="48"/>
      <c r="C562" s="48"/>
      <c r="D562" s="48"/>
      <c r="E562" s="48"/>
      <c r="G562" s="222"/>
    </row>
    <row r="563">
      <c r="A563" s="51"/>
      <c r="B563" s="48"/>
      <c r="C563" s="48"/>
      <c r="D563" s="48"/>
      <c r="E563" s="48"/>
      <c r="G563" s="222"/>
    </row>
    <row r="564">
      <c r="A564" s="51"/>
      <c r="B564" s="48"/>
      <c r="C564" s="48"/>
      <c r="D564" s="48"/>
      <c r="E564" s="48"/>
      <c r="G564" s="222"/>
    </row>
    <row r="565">
      <c r="A565" s="51"/>
      <c r="B565" s="48"/>
      <c r="C565" s="48"/>
      <c r="D565" s="48"/>
      <c r="E565" s="48"/>
      <c r="G565" s="222"/>
    </row>
    <row r="566">
      <c r="A566" s="51"/>
      <c r="B566" s="48"/>
      <c r="C566" s="48"/>
      <c r="D566" s="48"/>
      <c r="E566" s="48"/>
      <c r="G566" s="222"/>
    </row>
    <row r="567">
      <c r="A567" s="51"/>
      <c r="B567" s="48"/>
      <c r="C567" s="48"/>
      <c r="D567" s="48"/>
      <c r="E567" s="48"/>
      <c r="G567" s="222"/>
    </row>
    <row r="568">
      <c r="A568" s="51"/>
      <c r="B568" s="48"/>
      <c r="C568" s="48"/>
      <c r="D568" s="48"/>
      <c r="E568" s="48"/>
      <c r="G568" s="222"/>
    </row>
    <row r="569">
      <c r="A569" s="51"/>
      <c r="B569" s="48"/>
      <c r="C569" s="48"/>
      <c r="D569" s="48"/>
      <c r="E569" s="48"/>
      <c r="G569" s="222"/>
    </row>
    <row r="570">
      <c r="A570" s="51"/>
      <c r="B570" s="48"/>
      <c r="C570" s="48"/>
      <c r="D570" s="48"/>
      <c r="E570" s="48"/>
      <c r="G570" s="222"/>
    </row>
    <row r="571">
      <c r="A571" s="51"/>
      <c r="B571" s="48"/>
      <c r="C571" s="48"/>
      <c r="D571" s="48"/>
      <c r="E571" s="48"/>
      <c r="G571" s="222"/>
    </row>
    <row r="572">
      <c r="A572" s="51"/>
      <c r="B572" s="48"/>
      <c r="C572" s="48"/>
      <c r="D572" s="48"/>
      <c r="E572" s="48"/>
      <c r="G572" s="222"/>
    </row>
    <row r="573">
      <c r="A573" s="51"/>
      <c r="B573" s="48"/>
      <c r="C573" s="48"/>
      <c r="D573" s="48"/>
      <c r="E573" s="48"/>
      <c r="G573" s="222"/>
    </row>
    <row r="574">
      <c r="A574" s="51"/>
      <c r="B574" s="48"/>
      <c r="C574" s="48"/>
      <c r="D574" s="48"/>
      <c r="E574" s="48"/>
      <c r="G574" s="222"/>
    </row>
    <row r="575">
      <c r="A575" s="51"/>
      <c r="B575" s="48"/>
      <c r="C575" s="48"/>
      <c r="D575" s="48"/>
      <c r="E575" s="48"/>
      <c r="G575" s="222"/>
    </row>
    <row r="576">
      <c r="A576" s="51"/>
      <c r="B576" s="48"/>
      <c r="C576" s="48"/>
      <c r="D576" s="48"/>
      <c r="E576" s="48"/>
      <c r="G576" s="222"/>
    </row>
    <row r="577">
      <c r="A577" s="51"/>
      <c r="B577" s="48"/>
      <c r="C577" s="48"/>
      <c r="D577" s="48"/>
      <c r="E577" s="48"/>
      <c r="G577" s="222"/>
    </row>
    <row r="578">
      <c r="A578" s="51"/>
      <c r="B578" s="48"/>
      <c r="C578" s="48"/>
      <c r="D578" s="48"/>
      <c r="E578" s="48"/>
      <c r="G578" s="222"/>
    </row>
    <row r="579">
      <c r="A579" s="51"/>
      <c r="B579" s="48"/>
      <c r="C579" s="48"/>
      <c r="D579" s="48"/>
      <c r="E579" s="48"/>
      <c r="G579" s="222"/>
    </row>
    <row r="580">
      <c r="A580" s="51"/>
      <c r="B580" s="48"/>
      <c r="C580" s="48"/>
      <c r="D580" s="48"/>
      <c r="E580" s="48"/>
      <c r="G580" s="222"/>
    </row>
    <row r="581">
      <c r="A581" s="51"/>
      <c r="B581" s="48"/>
      <c r="C581" s="48"/>
      <c r="D581" s="48"/>
      <c r="E581" s="48"/>
      <c r="G581" s="222"/>
    </row>
    <row r="582">
      <c r="A582" s="51"/>
      <c r="B582" s="48"/>
      <c r="C582" s="48"/>
      <c r="D582" s="48"/>
      <c r="E582" s="48"/>
      <c r="G582" s="222"/>
    </row>
    <row r="583">
      <c r="A583" s="51"/>
      <c r="B583" s="48"/>
      <c r="C583" s="48"/>
      <c r="D583" s="48"/>
      <c r="E583" s="48"/>
      <c r="G583" s="222"/>
    </row>
    <row r="584">
      <c r="A584" s="51"/>
      <c r="B584" s="48"/>
      <c r="C584" s="48"/>
      <c r="D584" s="48"/>
      <c r="E584" s="48"/>
      <c r="G584" s="222"/>
    </row>
    <row r="585">
      <c r="A585" s="51"/>
      <c r="B585" s="48"/>
      <c r="C585" s="48"/>
      <c r="D585" s="48"/>
      <c r="E585" s="48"/>
      <c r="G585" s="222"/>
    </row>
    <row r="586">
      <c r="A586" s="51"/>
      <c r="B586" s="48"/>
      <c r="C586" s="48"/>
      <c r="D586" s="48"/>
      <c r="E586" s="48"/>
      <c r="G586" s="222"/>
    </row>
    <row r="587">
      <c r="A587" s="51"/>
      <c r="B587" s="48"/>
      <c r="C587" s="48"/>
      <c r="D587" s="48"/>
      <c r="E587" s="48"/>
      <c r="G587" s="222"/>
    </row>
    <row r="588">
      <c r="A588" s="51"/>
      <c r="B588" s="48"/>
      <c r="C588" s="48"/>
      <c r="D588" s="48"/>
      <c r="E588" s="48"/>
      <c r="G588" s="222"/>
    </row>
    <row r="589">
      <c r="A589" s="51"/>
      <c r="B589" s="48"/>
      <c r="C589" s="48"/>
      <c r="D589" s="48"/>
      <c r="E589" s="48"/>
      <c r="G589" s="222"/>
    </row>
    <row r="590">
      <c r="A590" s="51"/>
      <c r="B590" s="48"/>
      <c r="C590" s="48"/>
      <c r="D590" s="48"/>
      <c r="E590" s="48"/>
      <c r="G590" s="222"/>
    </row>
    <row r="591">
      <c r="A591" s="51"/>
      <c r="B591" s="48"/>
      <c r="C591" s="48"/>
      <c r="D591" s="48"/>
      <c r="E591" s="48"/>
      <c r="G591" s="222"/>
    </row>
    <row r="592">
      <c r="A592" s="51"/>
      <c r="B592" s="48"/>
      <c r="C592" s="48"/>
      <c r="D592" s="48"/>
      <c r="E592" s="48"/>
      <c r="G592" s="222"/>
    </row>
    <row r="593">
      <c r="A593" s="51"/>
      <c r="B593" s="48"/>
      <c r="C593" s="48"/>
      <c r="D593" s="48"/>
      <c r="E593" s="48"/>
      <c r="G593" s="222"/>
    </row>
    <row r="594">
      <c r="A594" s="51"/>
      <c r="B594" s="48"/>
      <c r="C594" s="48"/>
      <c r="D594" s="48"/>
      <c r="E594" s="48"/>
      <c r="G594" s="222"/>
    </row>
    <row r="595">
      <c r="A595" s="51"/>
      <c r="B595" s="48"/>
      <c r="C595" s="48"/>
      <c r="D595" s="48"/>
      <c r="E595" s="48"/>
      <c r="G595" s="222"/>
    </row>
    <row r="596">
      <c r="A596" s="51"/>
      <c r="B596" s="48"/>
      <c r="C596" s="48"/>
      <c r="D596" s="48"/>
      <c r="E596" s="48"/>
      <c r="G596" s="222"/>
    </row>
    <row r="597">
      <c r="A597" s="51"/>
      <c r="B597" s="48"/>
      <c r="C597" s="48"/>
      <c r="D597" s="48"/>
      <c r="E597" s="48"/>
      <c r="G597" s="222"/>
    </row>
    <row r="598">
      <c r="A598" s="51"/>
      <c r="B598" s="48"/>
      <c r="C598" s="48"/>
      <c r="D598" s="48"/>
      <c r="E598" s="48"/>
      <c r="G598" s="222"/>
    </row>
    <row r="599">
      <c r="A599" s="51"/>
      <c r="B599" s="48"/>
      <c r="C599" s="48"/>
      <c r="D599" s="48"/>
      <c r="E599" s="48"/>
      <c r="G599" s="222"/>
    </row>
    <row r="600">
      <c r="A600" s="51"/>
      <c r="B600" s="48"/>
      <c r="C600" s="48"/>
      <c r="D600" s="48"/>
      <c r="E600" s="48"/>
      <c r="G600" s="222"/>
    </row>
    <row r="601">
      <c r="A601" s="51"/>
      <c r="B601" s="48"/>
      <c r="C601" s="48"/>
      <c r="D601" s="48"/>
      <c r="E601" s="48"/>
      <c r="G601" s="222"/>
    </row>
    <row r="602">
      <c r="A602" s="51"/>
      <c r="B602" s="48"/>
      <c r="C602" s="48"/>
      <c r="D602" s="48"/>
      <c r="E602" s="48"/>
      <c r="G602" s="222"/>
    </row>
    <row r="603">
      <c r="A603" s="51"/>
      <c r="B603" s="48"/>
      <c r="C603" s="48"/>
      <c r="D603" s="48"/>
      <c r="E603" s="48"/>
      <c r="G603" s="222"/>
    </row>
    <row r="604">
      <c r="A604" s="51"/>
      <c r="B604" s="48"/>
      <c r="C604" s="48"/>
      <c r="D604" s="48"/>
      <c r="E604" s="48"/>
      <c r="G604" s="222"/>
    </row>
    <row r="605">
      <c r="A605" s="51"/>
      <c r="B605" s="48"/>
      <c r="C605" s="48"/>
      <c r="D605" s="48"/>
      <c r="E605" s="48"/>
      <c r="G605" s="222"/>
    </row>
    <row r="606">
      <c r="A606" s="51"/>
      <c r="B606" s="48"/>
      <c r="C606" s="48"/>
      <c r="D606" s="48"/>
      <c r="E606" s="48"/>
      <c r="G606" s="222"/>
    </row>
    <row r="607">
      <c r="A607" s="51"/>
      <c r="B607" s="48"/>
      <c r="C607" s="48"/>
      <c r="D607" s="48"/>
      <c r="E607" s="48"/>
      <c r="G607" s="222"/>
    </row>
    <row r="608">
      <c r="A608" s="51"/>
      <c r="B608" s="48"/>
      <c r="C608" s="48"/>
      <c r="D608" s="48"/>
      <c r="E608" s="48"/>
      <c r="G608" s="222"/>
    </row>
    <row r="609">
      <c r="A609" s="51"/>
      <c r="B609" s="48"/>
      <c r="C609" s="48"/>
      <c r="D609" s="48"/>
      <c r="E609" s="48"/>
      <c r="G609" s="222"/>
    </row>
    <row r="610">
      <c r="A610" s="51"/>
      <c r="B610" s="48"/>
      <c r="C610" s="48"/>
      <c r="D610" s="48"/>
      <c r="E610" s="48"/>
      <c r="G610" s="222"/>
    </row>
    <row r="611">
      <c r="A611" s="51"/>
      <c r="B611" s="48"/>
      <c r="C611" s="48"/>
      <c r="D611" s="48"/>
      <c r="E611" s="48"/>
      <c r="G611" s="222"/>
    </row>
    <row r="612">
      <c r="A612" s="51"/>
      <c r="B612" s="48"/>
      <c r="C612" s="48"/>
      <c r="D612" s="48"/>
      <c r="E612" s="48"/>
      <c r="G612" s="222"/>
    </row>
    <row r="613">
      <c r="A613" s="51"/>
      <c r="B613" s="48"/>
      <c r="C613" s="48"/>
      <c r="D613" s="48"/>
      <c r="E613" s="48"/>
      <c r="G613" s="222"/>
    </row>
    <row r="614">
      <c r="A614" s="51"/>
      <c r="B614" s="48"/>
      <c r="C614" s="48"/>
      <c r="D614" s="48"/>
      <c r="E614" s="48"/>
      <c r="G614" s="222"/>
    </row>
    <row r="615">
      <c r="A615" s="51"/>
      <c r="B615" s="48"/>
      <c r="C615" s="48"/>
      <c r="D615" s="48"/>
      <c r="E615" s="48"/>
      <c r="G615" s="222"/>
    </row>
    <row r="616">
      <c r="A616" s="51"/>
      <c r="B616" s="48"/>
      <c r="C616" s="48"/>
      <c r="D616" s="48"/>
      <c r="E616" s="48"/>
      <c r="G616" s="222"/>
    </row>
    <row r="617">
      <c r="A617" s="51"/>
      <c r="B617" s="48"/>
      <c r="C617" s="48"/>
      <c r="D617" s="48"/>
      <c r="E617" s="48"/>
      <c r="G617" s="222"/>
    </row>
    <row r="618">
      <c r="A618" s="51"/>
      <c r="B618" s="48"/>
      <c r="C618" s="48"/>
      <c r="D618" s="48"/>
      <c r="E618" s="48"/>
      <c r="G618" s="222"/>
    </row>
    <row r="619">
      <c r="A619" s="51"/>
      <c r="B619" s="48"/>
      <c r="C619" s="48"/>
      <c r="D619" s="48"/>
      <c r="E619" s="48"/>
      <c r="G619" s="222"/>
    </row>
    <row r="620">
      <c r="A620" s="51"/>
      <c r="B620" s="48"/>
      <c r="C620" s="48"/>
      <c r="D620" s="48"/>
      <c r="E620" s="48"/>
      <c r="G620" s="222"/>
    </row>
    <row r="621">
      <c r="A621" s="51"/>
      <c r="B621" s="48"/>
      <c r="C621" s="48"/>
      <c r="D621" s="48"/>
      <c r="E621" s="48"/>
      <c r="G621" s="222"/>
    </row>
    <row r="622">
      <c r="A622" s="51"/>
      <c r="B622" s="48"/>
      <c r="C622" s="48"/>
      <c r="D622" s="48"/>
      <c r="E622" s="48"/>
      <c r="G622" s="222"/>
    </row>
    <row r="623">
      <c r="A623" s="51"/>
      <c r="B623" s="48"/>
      <c r="C623" s="48"/>
      <c r="D623" s="48"/>
      <c r="E623" s="48"/>
      <c r="G623" s="222"/>
    </row>
    <row r="624">
      <c r="A624" s="51"/>
      <c r="B624" s="48"/>
      <c r="C624" s="48"/>
      <c r="D624" s="48"/>
      <c r="E624" s="48"/>
      <c r="G624" s="222"/>
    </row>
    <row r="625">
      <c r="A625" s="51"/>
      <c r="B625" s="48"/>
      <c r="C625" s="48"/>
      <c r="D625" s="48"/>
      <c r="E625" s="48"/>
      <c r="G625" s="222"/>
    </row>
    <row r="626">
      <c r="A626" s="51"/>
      <c r="B626" s="48"/>
      <c r="C626" s="48"/>
      <c r="D626" s="48"/>
      <c r="E626" s="48"/>
      <c r="G626" s="222"/>
    </row>
    <row r="627">
      <c r="A627" s="51"/>
      <c r="B627" s="48"/>
      <c r="C627" s="48"/>
      <c r="D627" s="48"/>
      <c r="E627" s="48"/>
      <c r="G627" s="222"/>
    </row>
    <row r="628">
      <c r="A628" s="51"/>
      <c r="B628" s="48"/>
      <c r="C628" s="48"/>
      <c r="D628" s="48"/>
      <c r="E628" s="48"/>
      <c r="G628" s="222"/>
    </row>
    <row r="629">
      <c r="A629" s="51"/>
      <c r="B629" s="48"/>
      <c r="C629" s="48"/>
      <c r="D629" s="48"/>
      <c r="E629" s="48"/>
      <c r="G629" s="222"/>
    </row>
    <row r="630">
      <c r="A630" s="51"/>
      <c r="B630" s="48"/>
      <c r="C630" s="48"/>
      <c r="D630" s="48"/>
      <c r="E630" s="48"/>
      <c r="G630" s="222"/>
    </row>
    <row r="631">
      <c r="A631" s="51"/>
      <c r="B631" s="48"/>
      <c r="C631" s="48"/>
      <c r="D631" s="48"/>
      <c r="E631" s="48"/>
      <c r="G631" s="222"/>
    </row>
    <row r="632">
      <c r="A632" s="51"/>
      <c r="B632" s="48"/>
      <c r="C632" s="48"/>
      <c r="D632" s="48"/>
      <c r="E632" s="48"/>
      <c r="G632" s="222"/>
    </row>
    <row r="633">
      <c r="A633" s="51"/>
      <c r="B633" s="48"/>
      <c r="C633" s="48"/>
      <c r="D633" s="48"/>
      <c r="E633" s="48"/>
      <c r="G633" s="222"/>
    </row>
    <row r="634">
      <c r="A634" s="51"/>
      <c r="B634" s="48"/>
      <c r="C634" s="48"/>
      <c r="D634" s="48"/>
      <c r="E634" s="48"/>
      <c r="G634" s="222"/>
    </row>
    <row r="635">
      <c r="A635" s="51"/>
      <c r="B635" s="48"/>
      <c r="C635" s="48"/>
      <c r="D635" s="48"/>
      <c r="E635" s="48"/>
      <c r="G635" s="222"/>
    </row>
    <row r="636">
      <c r="A636" s="51"/>
      <c r="B636" s="48"/>
      <c r="C636" s="48"/>
      <c r="D636" s="48"/>
      <c r="E636" s="48"/>
      <c r="G636" s="222"/>
    </row>
    <row r="637">
      <c r="A637" s="51"/>
      <c r="B637" s="48"/>
      <c r="C637" s="48"/>
      <c r="D637" s="48"/>
      <c r="E637" s="48"/>
      <c r="G637" s="222"/>
    </row>
    <row r="638">
      <c r="A638" s="51"/>
      <c r="B638" s="48"/>
      <c r="C638" s="48"/>
      <c r="D638" s="48"/>
      <c r="E638" s="48"/>
      <c r="G638" s="222"/>
    </row>
    <row r="639">
      <c r="A639" s="51"/>
      <c r="B639" s="48"/>
      <c r="C639" s="48"/>
      <c r="D639" s="48"/>
      <c r="E639" s="48"/>
      <c r="G639" s="222"/>
    </row>
    <row r="640">
      <c r="A640" s="51"/>
      <c r="B640" s="48"/>
      <c r="C640" s="48"/>
      <c r="D640" s="48"/>
      <c r="E640" s="48"/>
      <c r="G640" s="222"/>
    </row>
    <row r="641">
      <c r="A641" s="51"/>
      <c r="B641" s="48"/>
      <c r="C641" s="48"/>
      <c r="D641" s="48"/>
      <c r="E641" s="48"/>
      <c r="G641" s="222"/>
    </row>
    <row r="642">
      <c r="A642" s="51"/>
      <c r="B642" s="48"/>
      <c r="C642" s="48"/>
      <c r="D642" s="48"/>
      <c r="E642" s="48"/>
      <c r="G642" s="222"/>
    </row>
    <row r="643">
      <c r="A643" s="51"/>
      <c r="B643" s="48"/>
      <c r="C643" s="48"/>
      <c r="D643" s="48"/>
      <c r="E643" s="48"/>
      <c r="G643" s="222"/>
    </row>
    <row r="644">
      <c r="A644" s="51"/>
      <c r="B644" s="48"/>
      <c r="C644" s="48"/>
      <c r="D644" s="48"/>
      <c r="E644" s="48"/>
      <c r="G644" s="222"/>
    </row>
    <row r="645">
      <c r="A645" s="51"/>
      <c r="B645" s="48"/>
      <c r="C645" s="48"/>
      <c r="D645" s="48"/>
      <c r="E645" s="48"/>
      <c r="G645" s="222"/>
    </row>
    <row r="646">
      <c r="A646" s="51"/>
      <c r="B646" s="48"/>
      <c r="C646" s="48"/>
      <c r="D646" s="48"/>
      <c r="E646" s="48"/>
      <c r="G646" s="222"/>
    </row>
    <row r="647">
      <c r="A647" s="51"/>
      <c r="B647" s="48"/>
      <c r="C647" s="48"/>
      <c r="D647" s="48"/>
      <c r="E647" s="48"/>
      <c r="G647" s="222"/>
    </row>
    <row r="648">
      <c r="A648" s="51"/>
      <c r="B648" s="48"/>
      <c r="C648" s="48"/>
      <c r="D648" s="48"/>
      <c r="E648" s="48"/>
      <c r="G648" s="222"/>
    </row>
    <row r="649">
      <c r="A649" s="51"/>
      <c r="B649" s="48"/>
      <c r="C649" s="48"/>
      <c r="D649" s="48"/>
      <c r="E649" s="48"/>
      <c r="G649" s="222"/>
    </row>
    <row r="650">
      <c r="A650" s="51"/>
      <c r="B650" s="48"/>
      <c r="C650" s="48"/>
      <c r="D650" s="48"/>
      <c r="E650" s="48"/>
      <c r="G650" s="222"/>
    </row>
    <row r="651">
      <c r="A651" s="51"/>
      <c r="B651" s="48"/>
      <c r="C651" s="48"/>
      <c r="D651" s="48"/>
      <c r="E651" s="48"/>
      <c r="G651" s="222"/>
    </row>
    <row r="652">
      <c r="A652" s="51"/>
      <c r="B652" s="48"/>
      <c r="C652" s="48"/>
      <c r="D652" s="48"/>
      <c r="E652" s="48"/>
      <c r="G652" s="222"/>
    </row>
    <row r="653">
      <c r="A653" s="51"/>
      <c r="B653" s="48"/>
      <c r="C653" s="48"/>
      <c r="D653" s="48"/>
      <c r="E653" s="48"/>
      <c r="G653" s="222"/>
    </row>
    <row r="654">
      <c r="A654" s="51"/>
      <c r="B654" s="48"/>
      <c r="C654" s="48"/>
      <c r="D654" s="48"/>
      <c r="E654" s="48"/>
      <c r="G654" s="222"/>
    </row>
    <row r="655">
      <c r="A655" s="51"/>
      <c r="B655" s="48"/>
      <c r="C655" s="48"/>
      <c r="D655" s="48"/>
      <c r="E655" s="48"/>
      <c r="G655" s="222"/>
    </row>
    <row r="656">
      <c r="A656" s="51"/>
      <c r="B656" s="48"/>
      <c r="C656" s="48"/>
      <c r="D656" s="48"/>
      <c r="E656" s="48"/>
      <c r="G656" s="222"/>
    </row>
    <row r="657">
      <c r="A657" s="51"/>
      <c r="B657" s="48"/>
      <c r="C657" s="48"/>
      <c r="D657" s="48"/>
      <c r="E657" s="48"/>
      <c r="G657" s="222"/>
    </row>
    <row r="658">
      <c r="A658" s="51"/>
      <c r="B658" s="48"/>
      <c r="C658" s="48"/>
      <c r="D658" s="48"/>
      <c r="E658" s="48"/>
      <c r="G658" s="222"/>
    </row>
    <row r="659">
      <c r="A659" s="51"/>
      <c r="B659" s="48"/>
      <c r="C659" s="48"/>
      <c r="D659" s="48"/>
      <c r="E659" s="48"/>
      <c r="G659" s="222"/>
    </row>
    <row r="660">
      <c r="A660" s="51"/>
      <c r="B660" s="48"/>
      <c r="C660" s="48"/>
      <c r="D660" s="48"/>
      <c r="E660" s="48"/>
      <c r="G660" s="222"/>
    </row>
    <row r="661">
      <c r="A661" s="51"/>
      <c r="B661" s="48"/>
      <c r="C661" s="48"/>
      <c r="D661" s="48"/>
      <c r="E661" s="48"/>
      <c r="G661" s="222"/>
    </row>
    <row r="662">
      <c r="A662" s="51"/>
      <c r="B662" s="48"/>
      <c r="C662" s="48"/>
      <c r="D662" s="48"/>
      <c r="E662" s="48"/>
      <c r="G662" s="222"/>
    </row>
    <row r="663">
      <c r="A663" s="51"/>
      <c r="B663" s="48"/>
      <c r="C663" s="48"/>
      <c r="D663" s="48"/>
      <c r="E663" s="48"/>
      <c r="G663" s="222"/>
    </row>
    <row r="664">
      <c r="A664" s="51"/>
      <c r="B664" s="48"/>
      <c r="C664" s="48"/>
      <c r="D664" s="48"/>
      <c r="E664" s="48"/>
      <c r="G664" s="222"/>
    </row>
    <row r="665">
      <c r="A665" s="51"/>
      <c r="B665" s="48"/>
      <c r="C665" s="48"/>
      <c r="D665" s="48"/>
      <c r="E665" s="48"/>
      <c r="G665" s="222"/>
    </row>
    <row r="666">
      <c r="A666" s="51"/>
      <c r="B666" s="48"/>
      <c r="C666" s="48"/>
      <c r="D666" s="48"/>
      <c r="E666" s="48"/>
      <c r="G666" s="222"/>
    </row>
    <row r="667">
      <c r="A667" s="51"/>
      <c r="B667" s="48"/>
      <c r="C667" s="48"/>
      <c r="D667" s="48"/>
      <c r="E667" s="48"/>
      <c r="G667" s="222"/>
    </row>
    <row r="668">
      <c r="A668" s="51"/>
      <c r="B668" s="48"/>
      <c r="C668" s="48"/>
      <c r="D668" s="48"/>
      <c r="E668" s="48"/>
      <c r="G668" s="222"/>
    </row>
    <row r="669">
      <c r="A669" s="51"/>
      <c r="B669" s="48"/>
      <c r="C669" s="48"/>
      <c r="D669" s="48"/>
      <c r="E669" s="48"/>
      <c r="G669" s="222"/>
    </row>
    <row r="670">
      <c r="A670" s="51"/>
      <c r="B670" s="48"/>
      <c r="C670" s="48"/>
      <c r="D670" s="48"/>
      <c r="E670" s="48"/>
      <c r="G670" s="222"/>
    </row>
    <row r="671">
      <c r="A671" s="51"/>
      <c r="B671" s="48"/>
      <c r="C671" s="48"/>
      <c r="D671" s="48"/>
      <c r="E671" s="48"/>
      <c r="G671" s="222"/>
    </row>
    <row r="672">
      <c r="A672" s="51"/>
      <c r="B672" s="48"/>
      <c r="C672" s="48"/>
      <c r="D672" s="48"/>
      <c r="E672" s="48"/>
      <c r="G672" s="222"/>
    </row>
    <row r="673">
      <c r="A673" s="51"/>
      <c r="B673" s="48"/>
      <c r="C673" s="48"/>
      <c r="D673" s="48"/>
      <c r="E673" s="48"/>
      <c r="G673" s="222"/>
    </row>
    <row r="674">
      <c r="A674" s="51"/>
      <c r="B674" s="48"/>
      <c r="C674" s="48"/>
      <c r="D674" s="48"/>
      <c r="E674" s="48"/>
      <c r="G674" s="222"/>
    </row>
    <row r="675">
      <c r="A675" s="51"/>
      <c r="B675" s="48"/>
      <c r="C675" s="48"/>
      <c r="D675" s="48"/>
      <c r="E675" s="48"/>
      <c r="G675" s="222"/>
    </row>
    <row r="676">
      <c r="A676" s="51"/>
      <c r="B676" s="48"/>
      <c r="C676" s="48"/>
      <c r="D676" s="48"/>
      <c r="E676" s="48"/>
      <c r="G676" s="222"/>
    </row>
    <row r="677">
      <c r="A677" s="51"/>
      <c r="B677" s="48"/>
      <c r="C677" s="48"/>
      <c r="D677" s="48"/>
      <c r="E677" s="48"/>
      <c r="G677" s="222"/>
    </row>
    <row r="678">
      <c r="A678" s="51"/>
      <c r="B678" s="48"/>
      <c r="C678" s="48"/>
      <c r="D678" s="48"/>
      <c r="E678" s="48"/>
      <c r="G678" s="222"/>
    </row>
    <row r="679">
      <c r="A679" s="51"/>
      <c r="B679" s="48"/>
      <c r="C679" s="48"/>
      <c r="D679" s="48"/>
      <c r="E679" s="48"/>
      <c r="G679" s="222"/>
    </row>
    <row r="680">
      <c r="A680" s="51"/>
      <c r="B680" s="48"/>
      <c r="C680" s="48"/>
      <c r="D680" s="48"/>
      <c r="E680" s="48"/>
      <c r="G680" s="222"/>
    </row>
    <row r="681">
      <c r="A681" s="51"/>
      <c r="B681" s="48"/>
      <c r="C681" s="48"/>
      <c r="D681" s="48"/>
      <c r="E681" s="48"/>
      <c r="G681" s="222"/>
    </row>
    <row r="682">
      <c r="A682" s="51"/>
      <c r="B682" s="48"/>
      <c r="C682" s="48"/>
      <c r="D682" s="48"/>
      <c r="E682" s="48"/>
      <c r="G682" s="222"/>
    </row>
    <row r="683">
      <c r="A683" s="51"/>
      <c r="B683" s="48"/>
      <c r="C683" s="48"/>
      <c r="D683" s="48"/>
      <c r="E683" s="48"/>
      <c r="G683" s="222"/>
    </row>
    <row r="684">
      <c r="A684" s="51"/>
      <c r="B684" s="48"/>
      <c r="C684" s="48"/>
      <c r="D684" s="48"/>
      <c r="E684" s="48"/>
      <c r="G684" s="222"/>
    </row>
    <row r="685">
      <c r="A685" s="51"/>
      <c r="B685" s="48"/>
      <c r="C685" s="48"/>
      <c r="D685" s="48"/>
      <c r="E685" s="48"/>
      <c r="G685" s="222"/>
    </row>
    <row r="686">
      <c r="A686" s="51"/>
      <c r="B686" s="48"/>
      <c r="C686" s="48"/>
      <c r="D686" s="48"/>
      <c r="E686" s="48"/>
      <c r="G686" s="222"/>
    </row>
    <row r="687">
      <c r="A687" s="51"/>
      <c r="B687" s="48"/>
      <c r="C687" s="48"/>
      <c r="D687" s="48"/>
      <c r="E687" s="48"/>
      <c r="G687" s="222"/>
    </row>
    <row r="688">
      <c r="A688" s="51"/>
      <c r="B688" s="48"/>
      <c r="C688" s="48"/>
      <c r="D688" s="48"/>
      <c r="E688" s="48"/>
      <c r="G688" s="222"/>
    </row>
    <row r="689">
      <c r="A689" s="51"/>
      <c r="B689" s="48"/>
      <c r="C689" s="48"/>
      <c r="D689" s="48"/>
      <c r="E689" s="48"/>
      <c r="G689" s="222"/>
    </row>
    <row r="690">
      <c r="A690" s="51"/>
      <c r="B690" s="48"/>
      <c r="C690" s="48"/>
      <c r="D690" s="48"/>
      <c r="E690" s="48"/>
      <c r="G690" s="222"/>
    </row>
    <row r="691">
      <c r="A691" s="51"/>
      <c r="B691" s="48"/>
      <c r="C691" s="48"/>
      <c r="D691" s="48"/>
      <c r="E691" s="48"/>
      <c r="G691" s="222"/>
    </row>
    <row r="692">
      <c r="A692" s="51"/>
      <c r="B692" s="48"/>
      <c r="C692" s="48"/>
      <c r="D692" s="48"/>
      <c r="E692" s="48"/>
      <c r="G692" s="222"/>
    </row>
    <row r="693">
      <c r="A693" s="51"/>
      <c r="B693" s="48"/>
      <c r="C693" s="48"/>
      <c r="D693" s="48"/>
      <c r="E693" s="48"/>
      <c r="G693" s="222"/>
    </row>
    <row r="694">
      <c r="A694" s="51"/>
      <c r="B694" s="48"/>
      <c r="C694" s="48"/>
      <c r="D694" s="48"/>
      <c r="E694" s="48"/>
      <c r="G694" s="222"/>
    </row>
    <row r="695">
      <c r="A695" s="51"/>
      <c r="B695" s="48"/>
      <c r="C695" s="48"/>
      <c r="D695" s="48"/>
      <c r="E695" s="48"/>
      <c r="G695" s="222"/>
    </row>
    <row r="696">
      <c r="A696" s="51"/>
      <c r="B696" s="48"/>
      <c r="C696" s="48"/>
      <c r="D696" s="48"/>
      <c r="E696" s="48"/>
      <c r="G696" s="222"/>
    </row>
    <row r="697">
      <c r="A697" s="51"/>
      <c r="B697" s="48"/>
      <c r="C697" s="48"/>
      <c r="D697" s="48"/>
      <c r="E697" s="48"/>
      <c r="G697" s="222"/>
    </row>
    <row r="698">
      <c r="A698" s="51"/>
      <c r="B698" s="48"/>
      <c r="C698" s="48"/>
      <c r="D698" s="48"/>
      <c r="E698" s="48"/>
      <c r="G698" s="222"/>
    </row>
    <row r="699">
      <c r="A699" s="51"/>
      <c r="B699" s="48"/>
      <c r="C699" s="48"/>
      <c r="D699" s="48"/>
      <c r="E699" s="48"/>
      <c r="G699" s="222"/>
    </row>
    <row r="700">
      <c r="A700" s="51"/>
      <c r="B700" s="48"/>
      <c r="C700" s="48"/>
      <c r="D700" s="48"/>
      <c r="E700" s="48"/>
      <c r="G700" s="222"/>
    </row>
    <row r="701">
      <c r="A701" s="51"/>
      <c r="B701" s="48"/>
      <c r="C701" s="48"/>
      <c r="D701" s="48"/>
      <c r="E701" s="48"/>
      <c r="G701" s="222"/>
    </row>
    <row r="702">
      <c r="A702" s="51"/>
      <c r="B702" s="48"/>
      <c r="C702" s="48"/>
      <c r="D702" s="48"/>
      <c r="E702" s="48"/>
      <c r="G702" s="222"/>
    </row>
    <row r="703">
      <c r="A703" s="51"/>
      <c r="B703" s="48"/>
      <c r="C703" s="48"/>
      <c r="D703" s="48"/>
      <c r="E703" s="48"/>
      <c r="G703" s="222"/>
    </row>
    <row r="704">
      <c r="A704" s="51"/>
      <c r="B704" s="48"/>
      <c r="C704" s="48"/>
      <c r="D704" s="48"/>
      <c r="E704" s="48"/>
      <c r="G704" s="222"/>
    </row>
    <row r="705">
      <c r="A705" s="51"/>
      <c r="B705" s="48"/>
      <c r="C705" s="48"/>
      <c r="D705" s="48"/>
      <c r="E705" s="48"/>
      <c r="G705" s="222"/>
    </row>
    <row r="706">
      <c r="A706" s="51"/>
      <c r="B706" s="48"/>
      <c r="C706" s="48"/>
      <c r="D706" s="48"/>
      <c r="E706" s="48"/>
      <c r="G706" s="222"/>
    </row>
    <row r="707">
      <c r="A707" s="51"/>
      <c r="B707" s="48"/>
      <c r="C707" s="48"/>
      <c r="D707" s="48"/>
      <c r="E707" s="48"/>
      <c r="G707" s="222"/>
    </row>
    <row r="708">
      <c r="A708" s="51"/>
      <c r="B708" s="48"/>
      <c r="C708" s="48"/>
      <c r="D708" s="48"/>
      <c r="E708" s="48"/>
      <c r="G708" s="222"/>
    </row>
    <row r="709">
      <c r="A709" s="51"/>
      <c r="B709" s="48"/>
      <c r="C709" s="48"/>
      <c r="D709" s="48"/>
      <c r="E709" s="48"/>
      <c r="G709" s="222"/>
    </row>
    <row r="710">
      <c r="A710" s="51"/>
      <c r="B710" s="48"/>
      <c r="C710" s="48"/>
      <c r="D710" s="48"/>
      <c r="E710" s="48"/>
      <c r="G710" s="222"/>
    </row>
    <row r="711">
      <c r="A711" s="51"/>
      <c r="B711" s="48"/>
      <c r="C711" s="48"/>
      <c r="D711" s="48"/>
      <c r="E711" s="48"/>
      <c r="G711" s="222"/>
    </row>
    <row r="712">
      <c r="A712" s="51"/>
      <c r="B712" s="48"/>
      <c r="C712" s="48"/>
      <c r="D712" s="48"/>
      <c r="E712" s="48"/>
      <c r="G712" s="222"/>
    </row>
    <row r="713">
      <c r="A713" s="51"/>
      <c r="B713" s="48"/>
      <c r="C713" s="48"/>
      <c r="D713" s="48"/>
      <c r="E713" s="48"/>
      <c r="G713" s="222"/>
    </row>
    <row r="714">
      <c r="A714" s="51"/>
      <c r="B714" s="48"/>
      <c r="C714" s="48"/>
      <c r="D714" s="48"/>
      <c r="E714" s="48"/>
      <c r="G714" s="222"/>
    </row>
    <row r="715">
      <c r="A715" s="51"/>
      <c r="B715" s="48"/>
      <c r="C715" s="48"/>
      <c r="D715" s="48"/>
      <c r="E715" s="48"/>
      <c r="G715" s="222"/>
    </row>
    <row r="716">
      <c r="A716" s="51"/>
      <c r="B716" s="48"/>
      <c r="C716" s="48"/>
      <c r="D716" s="48"/>
      <c r="E716" s="48"/>
      <c r="G716" s="222"/>
    </row>
    <row r="717">
      <c r="A717" s="51"/>
      <c r="B717" s="48"/>
      <c r="C717" s="48"/>
      <c r="D717" s="48"/>
      <c r="E717" s="48"/>
      <c r="G717" s="222"/>
    </row>
    <row r="718">
      <c r="A718" s="51"/>
      <c r="B718" s="48"/>
      <c r="C718" s="48"/>
      <c r="D718" s="48"/>
      <c r="E718" s="48"/>
      <c r="G718" s="222"/>
    </row>
    <row r="719">
      <c r="A719" s="51"/>
      <c r="B719" s="48"/>
      <c r="C719" s="48"/>
      <c r="D719" s="48"/>
      <c r="E719" s="48"/>
      <c r="G719" s="222"/>
    </row>
    <row r="720">
      <c r="A720" s="51"/>
      <c r="B720" s="48"/>
      <c r="C720" s="48"/>
      <c r="D720" s="48"/>
      <c r="E720" s="48"/>
      <c r="G720" s="222"/>
    </row>
    <row r="721">
      <c r="A721" s="51"/>
      <c r="B721" s="48"/>
      <c r="C721" s="48"/>
      <c r="D721" s="48"/>
      <c r="E721" s="48"/>
      <c r="G721" s="222"/>
    </row>
    <row r="722">
      <c r="A722" s="51"/>
      <c r="B722" s="48"/>
      <c r="C722" s="48"/>
      <c r="D722" s="48"/>
      <c r="E722" s="48"/>
      <c r="G722" s="222"/>
    </row>
    <row r="723">
      <c r="A723" s="51"/>
      <c r="B723" s="48"/>
      <c r="C723" s="48"/>
      <c r="D723" s="48"/>
      <c r="E723" s="48"/>
      <c r="G723" s="222"/>
    </row>
    <row r="724">
      <c r="A724" s="51"/>
      <c r="B724" s="48"/>
      <c r="C724" s="48"/>
      <c r="D724" s="48"/>
      <c r="E724" s="48"/>
      <c r="G724" s="222"/>
    </row>
    <row r="725">
      <c r="A725" s="51"/>
      <c r="B725" s="48"/>
      <c r="C725" s="48"/>
      <c r="D725" s="48"/>
      <c r="E725" s="48"/>
      <c r="G725" s="222"/>
    </row>
    <row r="726">
      <c r="A726" s="51"/>
      <c r="B726" s="48"/>
      <c r="C726" s="48"/>
      <c r="D726" s="48"/>
      <c r="E726" s="48"/>
      <c r="G726" s="222"/>
    </row>
    <row r="727">
      <c r="A727" s="51"/>
      <c r="B727" s="48"/>
      <c r="C727" s="48"/>
      <c r="D727" s="48"/>
      <c r="E727" s="48"/>
      <c r="G727" s="222"/>
    </row>
    <row r="728">
      <c r="A728" s="51"/>
      <c r="B728" s="48"/>
      <c r="C728" s="48"/>
      <c r="D728" s="48"/>
      <c r="E728" s="48"/>
      <c r="G728" s="222"/>
    </row>
    <row r="729">
      <c r="A729" s="51"/>
      <c r="B729" s="48"/>
      <c r="C729" s="48"/>
      <c r="D729" s="48"/>
      <c r="E729" s="48"/>
      <c r="G729" s="222"/>
    </row>
    <row r="730">
      <c r="A730" s="51"/>
      <c r="B730" s="48"/>
      <c r="C730" s="48"/>
      <c r="D730" s="48"/>
      <c r="E730" s="48"/>
      <c r="G730" s="222"/>
    </row>
    <row r="731">
      <c r="A731" s="51"/>
      <c r="B731" s="48"/>
      <c r="C731" s="48"/>
      <c r="D731" s="48"/>
      <c r="E731" s="48"/>
      <c r="G731" s="222"/>
    </row>
    <row r="732">
      <c r="A732" s="51"/>
      <c r="B732" s="48"/>
      <c r="C732" s="48"/>
      <c r="D732" s="48"/>
      <c r="E732" s="48"/>
      <c r="G732" s="222"/>
    </row>
    <row r="733">
      <c r="A733" s="51"/>
      <c r="B733" s="48"/>
      <c r="C733" s="48"/>
      <c r="D733" s="48"/>
      <c r="E733" s="48"/>
      <c r="G733" s="222"/>
    </row>
    <row r="734">
      <c r="A734" s="51"/>
      <c r="B734" s="48"/>
      <c r="C734" s="48"/>
      <c r="D734" s="48"/>
      <c r="E734" s="48"/>
      <c r="G734" s="222"/>
    </row>
    <row r="735">
      <c r="A735" s="51"/>
      <c r="B735" s="48"/>
      <c r="C735" s="48"/>
      <c r="D735" s="48"/>
      <c r="E735" s="48"/>
      <c r="G735" s="222"/>
    </row>
    <row r="736">
      <c r="A736" s="51"/>
      <c r="B736" s="48"/>
      <c r="C736" s="48"/>
      <c r="D736" s="48"/>
      <c r="E736" s="48"/>
      <c r="G736" s="222"/>
    </row>
    <row r="737">
      <c r="A737" s="51"/>
      <c r="B737" s="48"/>
      <c r="C737" s="48"/>
      <c r="D737" s="48"/>
      <c r="E737" s="48"/>
      <c r="G737" s="222"/>
    </row>
    <row r="738">
      <c r="A738" s="51"/>
      <c r="B738" s="48"/>
      <c r="C738" s="48"/>
      <c r="D738" s="48"/>
      <c r="E738" s="48"/>
      <c r="G738" s="222"/>
    </row>
    <row r="739">
      <c r="A739" s="51"/>
      <c r="B739" s="48"/>
      <c r="C739" s="48"/>
      <c r="D739" s="48"/>
      <c r="E739" s="48"/>
      <c r="G739" s="222"/>
    </row>
    <row r="740">
      <c r="A740" s="51"/>
      <c r="B740" s="48"/>
      <c r="C740" s="48"/>
      <c r="D740" s="48"/>
      <c r="E740" s="48"/>
      <c r="G740" s="222"/>
    </row>
    <row r="741">
      <c r="A741" s="51"/>
      <c r="B741" s="48"/>
      <c r="C741" s="48"/>
      <c r="D741" s="48"/>
      <c r="E741" s="48"/>
      <c r="G741" s="222"/>
    </row>
    <row r="742">
      <c r="A742" s="51"/>
      <c r="B742" s="48"/>
      <c r="C742" s="48"/>
      <c r="D742" s="48"/>
      <c r="E742" s="48"/>
      <c r="G742" s="222"/>
    </row>
    <row r="743">
      <c r="A743" s="51"/>
      <c r="B743" s="48"/>
      <c r="C743" s="48"/>
      <c r="D743" s="48"/>
      <c r="E743" s="48"/>
      <c r="G743" s="222"/>
    </row>
    <row r="744">
      <c r="A744" s="51"/>
      <c r="B744" s="48"/>
      <c r="C744" s="48"/>
      <c r="D744" s="48"/>
      <c r="E744" s="48"/>
      <c r="G744" s="222"/>
    </row>
    <row r="745">
      <c r="A745" s="51"/>
      <c r="B745" s="48"/>
      <c r="C745" s="48"/>
      <c r="D745" s="48"/>
      <c r="E745" s="48"/>
      <c r="G745" s="222"/>
    </row>
    <row r="746">
      <c r="A746" s="51"/>
      <c r="B746" s="48"/>
      <c r="C746" s="48"/>
      <c r="D746" s="48"/>
      <c r="E746" s="48"/>
      <c r="G746" s="222"/>
    </row>
    <row r="747">
      <c r="A747" s="51"/>
      <c r="B747" s="48"/>
      <c r="C747" s="48"/>
      <c r="D747" s="48"/>
      <c r="E747" s="48"/>
      <c r="G747" s="222"/>
    </row>
    <row r="748">
      <c r="A748" s="51"/>
      <c r="B748" s="48"/>
      <c r="C748" s="48"/>
      <c r="D748" s="48"/>
      <c r="E748" s="48"/>
      <c r="G748" s="222"/>
    </row>
    <row r="749">
      <c r="A749" s="51"/>
      <c r="B749" s="48"/>
      <c r="C749" s="48"/>
      <c r="D749" s="48"/>
      <c r="E749" s="48"/>
      <c r="G749" s="222"/>
    </row>
    <row r="750">
      <c r="A750" s="51"/>
      <c r="B750" s="48"/>
      <c r="C750" s="48"/>
      <c r="D750" s="48"/>
      <c r="E750" s="48"/>
      <c r="G750" s="222"/>
    </row>
    <row r="751">
      <c r="A751" s="51"/>
      <c r="B751" s="48"/>
      <c r="C751" s="48"/>
      <c r="D751" s="48"/>
      <c r="E751" s="48"/>
      <c r="G751" s="222"/>
    </row>
    <row r="752">
      <c r="A752" s="51"/>
      <c r="B752" s="48"/>
      <c r="C752" s="48"/>
      <c r="D752" s="48"/>
      <c r="E752" s="48"/>
      <c r="G752" s="222"/>
    </row>
    <row r="753">
      <c r="A753" s="51"/>
      <c r="B753" s="48"/>
      <c r="C753" s="48"/>
      <c r="D753" s="48"/>
      <c r="E753" s="48"/>
      <c r="G753" s="222"/>
    </row>
    <row r="754">
      <c r="A754" s="51"/>
      <c r="B754" s="48"/>
      <c r="C754" s="48"/>
      <c r="D754" s="48"/>
      <c r="E754" s="48"/>
      <c r="G754" s="222"/>
    </row>
    <row r="755">
      <c r="A755" s="51"/>
      <c r="B755" s="48"/>
      <c r="C755" s="48"/>
      <c r="D755" s="48"/>
      <c r="E755" s="48"/>
      <c r="G755" s="222"/>
    </row>
    <row r="756">
      <c r="A756" s="51"/>
      <c r="B756" s="48"/>
      <c r="C756" s="48"/>
      <c r="D756" s="48"/>
      <c r="E756" s="48"/>
      <c r="G756" s="222"/>
    </row>
    <row r="757">
      <c r="A757" s="51"/>
      <c r="B757" s="48"/>
      <c r="C757" s="48"/>
      <c r="D757" s="48"/>
      <c r="E757" s="48"/>
      <c r="G757" s="222"/>
    </row>
    <row r="758">
      <c r="A758" s="51"/>
      <c r="B758" s="48"/>
      <c r="C758" s="48"/>
      <c r="D758" s="48"/>
      <c r="E758" s="48"/>
      <c r="G758" s="222"/>
    </row>
    <row r="759">
      <c r="A759" s="51"/>
      <c r="B759" s="48"/>
      <c r="C759" s="48"/>
      <c r="D759" s="48"/>
      <c r="E759" s="48"/>
      <c r="G759" s="222"/>
    </row>
    <row r="760">
      <c r="A760" s="51"/>
      <c r="B760" s="48"/>
      <c r="C760" s="48"/>
      <c r="D760" s="48"/>
      <c r="E760" s="48"/>
      <c r="G760" s="222"/>
    </row>
    <row r="761">
      <c r="A761" s="51"/>
      <c r="B761" s="48"/>
      <c r="C761" s="48"/>
      <c r="D761" s="48"/>
      <c r="E761" s="48"/>
      <c r="G761" s="222"/>
    </row>
    <row r="762">
      <c r="A762" s="51"/>
      <c r="B762" s="48"/>
      <c r="C762" s="48"/>
      <c r="D762" s="48"/>
      <c r="E762" s="48"/>
      <c r="G762" s="222"/>
    </row>
    <row r="763">
      <c r="A763" s="51"/>
      <c r="B763" s="48"/>
      <c r="C763" s="48"/>
      <c r="D763" s="48"/>
      <c r="E763" s="48"/>
      <c r="G763" s="222"/>
    </row>
    <row r="764">
      <c r="A764" s="51"/>
      <c r="B764" s="48"/>
      <c r="C764" s="48"/>
      <c r="D764" s="48"/>
      <c r="E764" s="48"/>
      <c r="G764" s="222"/>
    </row>
    <row r="765">
      <c r="A765" s="51"/>
      <c r="B765" s="48"/>
      <c r="C765" s="48"/>
      <c r="D765" s="48"/>
      <c r="E765" s="48"/>
      <c r="G765" s="222"/>
    </row>
    <row r="766">
      <c r="A766" s="51"/>
      <c r="B766" s="48"/>
      <c r="C766" s="48"/>
      <c r="D766" s="48"/>
      <c r="E766" s="48"/>
      <c r="G766" s="222"/>
    </row>
    <row r="767">
      <c r="A767" s="51"/>
      <c r="B767" s="48"/>
      <c r="C767" s="48"/>
      <c r="D767" s="48"/>
      <c r="E767" s="48"/>
      <c r="G767" s="222"/>
    </row>
    <row r="768">
      <c r="A768" s="51"/>
      <c r="B768" s="48"/>
      <c r="C768" s="48"/>
      <c r="D768" s="48"/>
      <c r="E768" s="48"/>
      <c r="G768" s="222"/>
    </row>
    <row r="769">
      <c r="A769" s="51"/>
      <c r="B769" s="48"/>
      <c r="C769" s="48"/>
      <c r="D769" s="48"/>
      <c r="E769" s="48"/>
      <c r="G769" s="222"/>
    </row>
    <row r="770">
      <c r="A770" s="51"/>
      <c r="B770" s="48"/>
      <c r="C770" s="48"/>
      <c r="D770" s="48"/>
      <c r="E770" s="48"/>
      <c r="G770" s="222"/>
    </row>
    <row r="771">
      <c r="A771" s="51"/>
      <c r="B771" s="48"/>
      <c r="C771" s="48"/>
      <c r="D771" s="48"/>
      <c r="E771" s="48"/>
      <c r="G771" s="222"/>
    </row>
    <row r="772">
      <c r="A772" s="51"/>
      <c r="B772" s="48"/>
      <c r="C772" s="48"/>
      <c r="D772" s="48"/>
      <c r="E772" s="48"/>
      <c r="G772" s="222"/>
    </row>
    <row r="773">
      <c r="A773" s="51"/>
      <c r="B773" s="48"/>
      <c r="C773" s="48"/>
      <c r="D773" s="48"/>
      <c r="E773" s="48"/>
      <c r="G773" s="222"/>
    </row>
    <row r="774">
      <c r="A774" s="51"/>
      <c r="B774" s="48"/>
      <c r="C774" s="48"/>
      <c r="D774" s="48"/>
      <c r="E774" s="48"/>
      <c r="G774" s="222"/>
    </row>
    <row r="775">
      <c r="A775" s="51"/>
      <c r="B775" s="48"/>
      <c r="C775" s="48"/>
      <c r="D775" s="48"/>
      <c r="E775" s="48"/>
      <c r="G775" s="222"/>
    </row>
    <row r="776">
      <c r="A776" s="51"/>
      <c r="B776" s="48"/>
      <c r="C776" s="48"/>
      <c r="D776" s="48"/>
      <c r="E776" s="48"/>
      <c r="G776" s="222"/>
    </row>
    <row r="777">
      <c r="A777" s="51"/>
      <c r="B777" s="48"/>
      <c r="C777" s="48"/>
      <c r="D777" s="48"/>
      <c r="E777" s="48"/>
      <c r="G777" s="222"/>
    </row>
    <row r="778">
      <c r="A778" s="51"/>
      <c r="B778" s="48"/>
      <c r="C778" s="48"/>
      <c r="D778" s="48"/>
      <c r="E778" s="48"/>
      <c r="G778" s="222"/>
    </row>
    <row r="779">
      <c r="A779" s="51"/>
      <c r="B779" s="48"/>
      <c r="C779" s="48"/>
      <c r="D779" s="48"/>
      <c r="E779" s="48"/>
      <c r="G779" s="222"/>
    </row>
    <row r="780">
      <c r="A780" s="51"/>
      <c r="B780" s="48"/>
      <c r="C780" s="48"/>
      <c r="D780" s="48"/>
      <c r="E780" s="48"/>
      <c r="G780" s="222"/>
    </row>
    <row r="781">
      <c r="A781" s="51"/>
      <c r="B781" s="48"/>
      <c r="C781" s="48"/>
      <c r="D781" s="48"/>
      <c r="E781" s="48"/>
      <c r="G781" s="222"/>
    </row>
    <row r="782">
      <c r="A782" s="51"/>
      <c r="B782" s="48"/>
      <c r="C782" s="48"/>
      <c r="D782" s="48"/>
      <c r="E782" s="48"/>
      <c r="G782" s="222"/>
    </row>
    <row r="783">
      <c r="A783" s="51"/>
      <c r="B783" s="48"/>
      <c r="C783" s="48"/>
      <c r="D783" s="48"/>
      <c r="E783" s="48"/>
      <c r="G783" s="222"/>
    </row>
    <row r="784">
      <c r="A784" s="51"/>
      <c r="B784" s="48"/>
      <c r="C784" s="48"/>
      <c r="D784" s="48"/>
      <c r="E784" s="48"/>
      <c r="G784" s="222"/>
    </row>
    <row r="785">
      <c r="A785" s="51"/>
      <c r="B785" s="48"/>
      <c r="C785" s="48"/>
      <c r="D785" s="48"/>
      <c r="E785" s="48"/>
      <c r="G785" s="222"/>
    </row>
    <row r="786">
      <c r="A786" s="51"/>
      <c r="B786" s="48"/>
      <c r="C786" s="48"/>
      <c r="D786" s="48"/>
      <c r="E786" s="48"/>
      <c r="G786" s="222"/>
    </row>
    <row r="787">
      <c r="A787" s="51"/>
      <c r="B787" s="48"/>
      <c r="C787" s="48"/>
      <c r="D787" s="48"/>
      <c r="E787" s="48"/>
      <c r="G787" s="222"/>
    </row>
    <row r="788">
      <c r="A788" s="51"/>
      <c r="B788" s="48"/>
      <c r="C788" s="48"/>
      <c r="D788" s="48"/>
      <c r="E788" s="48"/>
      <c r="G788" s="222"/>
    </row>
    <row r="789">
      <c r="A789" s="51"/>
      <c r="B789" s="48"/>
      <c r="C789" s="48"/>
      <c r="D789" s="48"/>
      <c r="E789" s="48"/>
      <c r="G789" s="222"/>
    </row>
    <row r="790">
      <c r="A790" s="51"/>
      <c r="B790" s="48"/>
      <c r="C790" s="48"/>
      <c r="D790" s="48"/>
      <c r="E790" s="48"/>
      <c r="G790" s="222"/>
    </row>
    <row r="791">
      <c r="A791" s="51"/>
      <c r="B791" s="48"/>
      <c r="C791" s="48"/>
      <c r="D791" s="48"/>
      <c r="E791" s="48"/>
      <c r="G791" s="222"/>
    </row>
    <row r="792">
      <c r="A792" s="51"/>
      <c r="B792" s="48"/>
      <c r="C792" s="48"/>
      <c r="D792" s="48"/>
      <c r="E792" s="48"/>
      <c r="G792" s="222"/>
    </row>
    <row r="793">
      <c r="A793" s="51"/>
      <c r="B793" s="48"/>
      <c r="C793" s="48"/>
      <c r="D793" s="48"/>
      <c r="E793" s="48"/>
      <c r="G793" s="222"/>
    </row>
    <row r="794">
      <c r="A794" s="51"/>
      <c r="B794" s="48"/>
      <c r="C794" s="48"/>
      <c r="D794" s="48"/>
      <c r="E794" s="48"/>
      <c r="G794" s="222"/>
    </row>
    <row r="795">
      <c r="A795" s="51"/>
      <c r="B795" s="48"/>
      <c r="C795" s="48"/>
      <c r="D795" s="48"/>
      <c r="E795" s="48"/>
      <c r="G795" s="222"/>
    </row>
    <row r="796">
      <c r="A796" s="51"/>
      <c r="B796" s="48"/>
      <c r="C796" s="48"/>
      <c r="D796" s="48"/>
      <c r="E796" s="48"/>
      <c r="G796" s="222"/>
    </row>
    <row r="797">
      <c r="A797" s="51"/>
      <c r="B797" s="48"/>
      <c r="C797" s="48"/>
      <c r="D797" s="48"/>
      <c r="E797" s="48"/>
      <c r="G797" s="222"/>
    </row>
    <row r="798">
      <c r="A798" s="51"/>
      <c r="B798" s="48"/>
      <c r="C798" s="48"/>
      <c r="D798" s="48"/>
      <c r="E798" s="48"/>
      <c r="G798" s="222"/>
    </row>
    <row r="799">
      <c r="A799" s="51"/>
      <c r="B799" s="48"/>
      <c r="C799" s="48"/>
      <c r="D799" s="48"/>
      <c r="E799" s="48"/>
      <c r="G799" s="222"/>
    </row>
    <row r="800">
      <c r="A800" s="51"/>
      <c r="B800" s="48"/>
      <c r="C800" s="48"/>
      <c r="D800" s="48"/>
      <c r="E800" s="48"/>
      <c r="G800" s="222"/>
    </row>
    <row r="801">
      <c r="A801" s="51"/>
      <c r="B801" s="48"/>
      <c r="C801" s="48"/>
      <c r="D801" s="48"/>
      <c r="E801" s="48"/>
      <c r="G801" s="222"/>
    </row>
    <row r="802">
      <c r="A802" s="51"/>
      <c r="B802" s="48"/>
      <c r="C802" s="48"/>
      <c r="D802" s="48"/>
      <c r="E802" s="48"/>
      <c r="G802" s="222"/>
    </row>
    <row r="803">
      <c r="A803" s="51"/>
      <c r="B803" s="48"/>
      <c r="C803" s="48"/>
      <c r="D803" s="48"/>
      <c r="E803" s="48"/>
      <c r="G803" s="222"/>
    </row>
    <row r="804">
      <c r="A804" s="51"/>
      <c r="B804" s="48"/>
      <c r="C804" s="48"/>
      <c r="D804" s="48"/>
      <c r="E804" s="48"/>
      <c r="G804" s="222"/>
    </row>
    <row r="805">
      <c r="A805" s="51"/>
      <c r="B805" s="48"/>
      <c r="C805" s="48"/>
      <c r="D805" s="48"/>
      <c r="E805" s="48"/>
      <c r="G805" s="222"/>
    </row>
    <row r="806">
      <c r="A806" s="51"/>
      <c r="B806" s="48"/>
      <c r="C806" s="48"/>
      <c r="D806" s="48"/>
      <c r="E806" s="48"/>
      <c r="G806" s="222"/>
    </row>
    <row r="807">
      <c r="A807" s="51"/>
      <c r="B807" s="48"/>
      <c r="C807" s="48"/>
      <c r="D807" s="48"/>
      <c r="E807" s="48"/>
      <c r="G807" s="222"/>
    </row>
    <row r="808">
      <c r="A808" s="51"/>
      <c r="B808" s="48"/>
      <c r="C808" s="48"/>
      <c r="D808" s="48"/>
      <c r="E808" s="48"/>
      <c r="G808" s="222"/>
    </row>
    <row r="809">
      <c r="A809" s="51"/>
      <c r="B809" s="48"/>
      <c r="C809" s="48"/>
      <c r="D809" s="48"/>
      <c r="E809" s="48"/>
      <c r="G809" s="222"/>
    </row>
    <row r="810">
      <c r="A810" s="51"/>
      <c r="B810" s="48"/>
      <c r="C810" s="48"/>
      <c r="D810" s="48"/>
      <c r="E810" s="48"/>
      <c r="G810" s="222"/>
    </row>
    <row r="811">
      <c r="A811" s="51"/>
      <c r="B811" s="48"/>
      <c r="C811" s="48"/>
      <c r="D811" s="48"/>
      <c r="E811" s="48"/>
      <c r="G811" s="222"/>
    </row>
    <row r="812">
      <c r="A812" s="51"/>
      <c r="B812" s="48"/>
      <c r="C812" s="48"/>
      <c r="D812" s="48"/>
      <c r="E812" s="48"/>
      <c r="G812" s="222"/>
    </row>
    <row r="813">
      <c r="A813" s="51"/>
      <c r="B813" s="48"/>
      <c r="C813" s="48"/>
      <c r="D813" s="48"/>
      <c r="E813" s="48"/>
      <c r="G813" s="222"/>
    </row>
    <row r="814">
      <c r="A814" s="51"/>
      <c r="B814" s="48"/>
      <c r="C814" s="48"/>
      <c r="D814" s="48"/>
      <c r="E814" s="48"/>
      <c r="G814" s="222"/>
    </row>
    <row r="815">
      <c r="A815" s="51"/>
      <c r="B815" s="48"/>
      <c r="C815" s="48"/>
      <c r="D815" s="48"/>
      <c r="E815" s="48"/>
      <c r="G815" s="222"/>
    </row>
    <row r="816">
      <c r="A816" s="51"/>
      <c r="B816" s="48"/>
      <c r="C816" s="48"/>
      <c r="D816" s="48"/>
      <c r="E816" s="48"/>
      <c r="G816" s="222"/>
    </row>
    <row r="817">
      <c r="A817" s="51"/>
      <c r="B817" s="48"/>
      <c r="C817" s="48"/>
      <c r="D817" s="48"/>
      <c r="E817" s="48"/>
      <c r="G817" s="222"/>
    </row>
    <row r="818">
      <c r="A818" s="51"/>
      <c r="B818" s="48"/>
      <c r="C818" s="48"/>
      <c r="D818" s="48"/>
      <c r="E818" s="48"/>
      <c r="G818" s="222"/>
    </row>
    <row r="819">
      <c r="A819" s="51"/>
      <c r="B819" s="48"/>
      <c r="C819" s="48"/>
      <c r="D819" s="48"/>
      <c r="E819" s="48"/>
      <c r="G819" s="222"/>
    </row>
    <row r="820">
      <c r="A820" s="51"/>
      <c r="B820" s="48"/>
      <c r="C820" s="48"/>
      <c r="D820" s="48"/>
      <c r="E820" s="48"/>
      <c r="G820" s="222"/>
    </row>
    <row r="821">
      <c r="A821" s="51"/>
      <c r="B821" s="48"/>
      <c r="C821" s="48"/>
      <c r="D821" s="48"/>
      <c r="E821" s="48"/>
      <c r="G821" s="222"/>
    </row>
    <row r="822">
      <c r="A822" s="51"/>
      <c r="B822" s="48"/>
      <c r="C822" s="48"/>
      <c r="D822" s="48"/>
      <c r="E822" s="48"/>
      <c r="G822" s="222"/>
    </row>
    <row r="823">
      <c r="A823" s="51"/>
      <c r="B823" s="48"/>
      <c r="C823" s="48"/>
      <c r="D823" s="48"/>
      <c r="E823" s="48"/>
      <c r="G823" s="222"/>
    </row>
    <row r="824">
      <c r="A824" s="51"/>
      <c r="B824" s="48"/>
      <c r="C824" s="48"/>
      <c r="D824" s="48"/>
      <c r="E824" s="48"/>
      <c r="G824" s="222"/>
    </row>
    <row r="825">
      <c r="A825" s="51"/>
      <c r="B825" s="48"/>
      <c r="C825" s="48"/>
      <c r="D825" s="48"/>
      <c r="E825" s="48"/>
      <c r="G825" s="222"/>
    </row>
    <row r="826">
      <c r="A826" s="51"/>
      <c r="B826" s="48"/>
      <c r="C826" s="48"/>
      <c r="D826" s="48"/>
      <c r="E826" s="48"/>
      <c r="G826" s="222"/>
    </row>
    <row r="827">
      <c r="A827" s="51"/>
      <c r="B827" s="48"/>
      <c r="C827" s="48"/>
      <c r="D827" s="48"/>
      <c r="E827" s="48"/>
      <c r="G827" s="222"/>
    </row>
    <row r="828">
      <c r="A828" s="51"/>
      <c r="B828" s="48"/>
      <c r="C828" s="48"/>
      <c r="D828" s="48"/>
      <c r="E828" s="48"/>
      <c r="G828" s="222"/>
    </row>
    <row r="829">
      <c r="A829" s="51"/>
      <c r="B829" s="48"/>
      <c r="C829" s="48"/>
      <c r="D829" s="48"/>
      <c r="E829" s="48"/>
      <c r="G829" s="222"/>
    </row>
    <row r="830">
      <c r="A830" s="51"/>
      <c r="B830" s="48"/>
      <c r="C830" s="48"/>
      <c r="D830" s="48"/>
      <c r="E830" s="48"/>
      <c r="G830" s="222"/>
    </row>
    <row r="831">
      <c r="A831" s="51"/>
      <c r="B831" s="48"/>
      <c r="C831" s="48"/>
      <c r="D831" s="48"/>
      <c r="E831" s="48"/>
      <c r="G831" s="222"/>
    </row>
    <row r="832">
      <c r="A832" s="51"/>
      <c r="B832" s="48"/>
      <c r="C832" s="48"/>
      <c r="D832" s="48"/>
      <c r="E832" s="48"/>
      <c r="G832" s="222"/>
    </row>
    <row r="833">
      <c r="A833" s="51"/>
      <c r="B833" s="48"/>
      <c r="C833" s="48"/>
      <c r="D833" s="48"/>
      <c r="E833" s="48"/>
      <c r="G833" s="222"/>
    </row>
    <row r="834">
      <c r="A834" s="51"/>
      <c r="B834" s="48"/>
      <c r="C834" s="48"/>
      <c r="D834" s="48"/>
      <c r="E834" s="48"/>
      <c r="G834" s="222"/>
    </row>
    <row r="835">
      <c r="A835" s="51"/>
      <c r="B835" s="48"/>
      <c r="C835" s="48"/>
      <c r="D835" s="48"/>
      <c r="E835" s="48"/>
      <c r="G835" s="222"/>
    </row>
    <row r="836">
      <c r="A836" s="51"/>
      <c r="B836" s="48"/>
      <c r="C836" s="48"/>
      <c r="D836" s="48"/>
      <c r="E836" s="48"/>
      <c r="G836" s="222"/>
    </row>
    <row r="837">
      <c r="A837" s="51"/>
      <c r="B837" s="48"/>
      <c r="C837" s="48"/>
      <c r="D837" s="48"/>
      <c r="E837" s="48"/>
      <c r="G837" s="222"/>
    </row>
    <row r="838">
      <c r="A838" s="51"/>
      <c r="B838" s="48"/>
      <c r="C838" s="48"/>
      <c r="D838" s="48"/>
      <c r="E838" s="48"/>
      <c r="G838" s="222"/>
    </row>
    <row r="839">
      <c r="A839" s="51"/>
      <c r="B839" s="48"/>
      <c r="C839" s="48"/>
      <c r="D839" s="48"/>
      <c r="E839" s="48"/>
      <c r="G839" s="222"/>
    </row>
    <row r="840">
      <c r="A840" s="51"/>
      <c r="B840" s="48"/>
      <c r="C840" s="48"/>
      <c r="D840" s="48"/>
      <c r="E840" s="48"/>
      <c r="G840" s="222"/>
    </row>
    <row r="841">
      <c r="A841" s="51"/>
      <c r="B841" s="48"/>
      <c r="C841" s="48"/>
      <c r="D841" s="48"/>
      <c r="E841" s="48"/>
      <c r="G841" s="222"/>
    </row>
    <row r="842">
      <c r="A842" s="51"/>
      <c r="B842" s="48"/>
      <c r="C842" s="48"/>
      <c r="D842" s="48"/>
      <c r="E842" s="48"/>
      <c r="G842" s="222"/>
    </row>
    <row r="843">
      <c r="A843" s="51"/>
      <c r="B843" s="48"/>
      <c r="C843" s="48"/>
      <c r="D843" s="48"/>
      <c r="E843" s="48"/>
      <c r="G843" s="222"/>
    </row>
    <row r="844">
      <c r="A844" s="51"/>
      <c r="B844" s="48"/>
      <c r="C844" s="48"/>
      <c r="D844" s="48"/>
      <c r="E844" s="48"/>
      <c r="G844" s="222"/>
    </row>
    <row r="845">
      <c r="A845" s="51"/>
      <c r="B845" s="48"/>
      <c r="C845" s="48"/>
      <c r="D845" s="48"/>
      <c r="E845" s="48"/>
      <c r="G845" s="222"/>
    </row>
    <row r="846">
      <c r="A846" s="51"/>
      <c r="B846" s="48"/>
      <c r="C846" s="48"/>
      <c r="D846" s="48"/>
      <c r="E846" s="48"/>
      <c r="G846" s="222"/>
    </row>
    <row r="847">
      <c r="A847" s="51"/>
      <c r="B847" s="48"/>
      <c r="C847" s="48"/>
      <c r="D847" s="48"/>
      <c r="E847" s="48"/>
      <c r="G847" s="222"/>
    </row>
    <row r="848">
      <c r="A848" s="51"/>
      <c r="B848" s="48"/>
      <c r="C848" s="48"/>
      <c r="D848" s="48"/>
      <c r="E848" s="48"/>
      <c r="G848" s="222"/>
    </row>
    <row r="849">
      <c r="A849" s="51"/>
      <c r="B849" s="48"/>
      <c r="C849" s="48"/>
      <c r="D849" s="48"/>
      <c r="E849" s="48"/>
      <c r="G849" s="222"/>
    </row>
    <row r="850">
      <c r="A850" s="51"/>
      <c r="B850" s="48"/>
      <c r="C850" s="48"/>
      <c r="D850" s="48"/>
      <c r="E850" s="48"/>
      <c r="G850" s="222"/>
    </row>
    <row r="851">
      <c r="A851" s="51"/>
      <c r="B851" s="48"/>
      <c r="C851" s="48"/>
      <c r="D851" s="48"/>
      <c r="E851" s="48"/>
      <c r="G851" s="222"/>
    </row>
    <row r="852">
      <c r="A852" s="51"/>
      <c r="B852" s="48"/>
      <c r="C852" s="48"/>
      <c r="D852" s="48"/>
      <c r="E852" s="48"/>
      <c r="G852" s="222"/>
    </row>
    <row r="853">
      <c r="A853" s="51"/>
      <c r="B853" s="48"/>
      <c r="C853" s="48"/>
      <c r="D853" s="48"/>
      <c r="E853" s="48"/>
      <c r="G853" s="222"/>
    </row>
    <row r="854">
      <c r="A854" s="51"/>
      <c r="B854" s="48"/>
      <c r="C854" s="48"/>
      <c r="D854" s="48"/>
      <c r="E854" s="48"/>
      <c r="G854" s="222"/>
    </row>
    <row r="855">
      <c r="A855" s="51"/>
      <c r="B855" s="48"/>
      <c r="C855" s="48"/>
      <c r="D855" s="48"/>
      <c r="E855" s="48"/>
      <c r="G855" s="222"/>
    </row>
    <row r="856">
      <c r="A856" s="51"/>
      <c r="B856" s="48"/>
      <c r="C856" s="48"/>
      <c r="D856" s="48"/>
      <c r="E856" s="48"/>
      <c r="G856" s="222"/>
    </row>
    <row r="857">
      <c r="A857" s="51"/>
      <c r="B857" s="48"/>
      <c r="C857" s="48"/>
      <c r="D857" s="48"/>
      <c r="E857" s="48"/>
      <c r="G857" s="222"/>
    </row>
    <row r="858">
      <c r="A858" s="51"/>
      <c r="B858" s="48"/>
      <c r="C858" s="48"/>
      <c r="D858" s="48"/>
      <c r="E858" s="48"/>
      <c r="G858" s="222"/>
    </row>
    <row r="859">
      <c r="A859" s="51"/>
      <c r="B859" s="48"/>
      <c r="C859" s="48"/>
      <c r="D859" s="48"/>
      <c r="E859" s="48"/>
      <c r="G859" s="222"/>
    </row>
    <row r="860">
      <c r="A860" s="51"/>
      <c r="B860" s="48"/>
      <c r="C860" s="48"/>
      <c r="D860" s="48"/>
      <c r="E860" s="48"/>
      <c r="G860" s="222"/>
    </row>
    <row r="861">
      <c r="A861" s="51"/>
      <c r="B861" s="48"/>
      <c r="C861" s="48"/>
      <c r="D861" s="48"/>
      <c r="E861" s="48"/>
      <c r="G861" s="222"/>
    </row>
    <row r="862">
      <c r="A862" s="51"/>
      <c r="B862" s="48"/>
      <c r="C862" s="48"/>
      <c r="D862" s="48"/>
      <c r="E862" s="48"/>
      <c r="G862" s="222"/>
    </row>
    <row r="863">
      <c r="A863" s="51"/>
      <c r="B863" s="48"/>
      <c r="C863" s="48"/>
      <c r="D863" s="48"/>
      <c r="E863" s="48"/>
      <c r="G863" s="222"/>
    </row>
    <row r="864">
      <c r="A864" s="51"/>
      <c r="B864" s="48"/>
      <c r="C864" s="48"/>
      <c r="D864" s="48"/>
      <c r="E864" s="48"/>
      <c r="G864" s="222"/>
    </row>
    <row r="865">
      <c r="A865" s="51"/>
      <c r="B865" s="48"/>
      <c r="C865" s="48"/>
      <c r="D865" s="48"/>
      <c r="E865" s="48"/>
      <c r="G865" s="222"/>
    </row>
    <row r="866">
      <c r="A866" s="51"/>
      <c r="B866" s="48"/>
      <c r="C866" s="48"/>
      <c r="D866" s="48"/>
      <c r="E866" s="48"/>
      <c r="G866" s="222"/>
    </row>
    <row r="867">
      <c r="A867" s="51"/>
      <c r="B867" s="48"/>
      <c r="C867" s="48"/>
      <c r="D867" s="48"/>
      <c r="E867" s="48"/>
      <c r="G867" s="222"/>
    </row>
    <row r="868">
      <c r="A868" s="51"/>
      <c r="B868" s="48"/>
      <c r="C868" s="48"/>
      <c r="D868" s="48"/>
      <c r="E868" s="48"/>
      <c r="G868" s="222"/>
    </row>
    <row r="869">
      <c r="A869" s="51"/>
      <c r="B869" s="48"/>
      <c r="C869" s="48"/>
      <c r="D869" s="48"/>
      <c r="E869" s="48"/>
      <c r="G869" s="222"/>
    </row>
    <row r="870">
      <c r="A870" s="51"/>
      <c r="B870" s="48"/>
      <c r="C870" s="48"/>
      <c r="D870" s="48"/>
      <c r="E870" s="48"/>
      <c r="G870" s="222"/>
    </row>
    <row r="871">
      <c r="A871" s="51"/>
      <c r="B871" s="48"/>
      <c r="C871" s="48"/>
      <c r="D871" s="48"/>
      <c r="E871" s="48"/>
      <c r="G871" s="222"/>
    </row>
    <row r="872">
      <c r="A872" s="51"/>
      <c r="B872" s="48"/>
      <c r="C872" s="48"/>
      <c r="D872" s="48"/>
      <c r="E872" s="48"/>
      <c r="G872" s="222"/>
    </row>
    <row r="873">
      <c r="A873" s="51"/>
      <c r="B873" s="48"/>
      <c r="C873" s="48"/>
      <c r="D873" s="48"/>
      <c r="E873" s="48"/>
      <c r="G873" s="222"/>
    </row>
    <row r="874">
      <c r="A874" s="51"/>
      <c r="B874" s="48"/>
      <c r="C874" s="48"/>
      <c r="D874" s="48"/>
      <c r="E874" s="48"/>
      <c r="G874" s="222"/>
    </row>
    <row r="875">
      <c r="A875" s="51"/>
      <c r="B875" s="48"/>
      <c r="C875" s="48"/>
      <c r="D875" s="48"/>
      <c r="E875" s="48"/>
      <c r="G875" s="222"/>
    </row>
    <row r="876">
      <c r="A876" s="51"/>
      <c r="B876" s="48"/>
      <c r="C876" s="48"/>
      <c r="D876" s="48"/>
      <c r="E876" s="48"/>
      <c r="G876" s="222"/>
    </row>
    <row r="877">
      <c r="A877" s="51"/>
      <c r="B877" s="48"/>
      <c r="C877" s="48"/>
      <c r="D877" s="48"/>
      <c r="E877" s="48"/>
      <c r="G877" s="222"/>
    </row>
    <row r="878">
      <c r="A878" s="51"/>
      <c r="B878" s="48"/>
      <c r="C878" s="48"/>
      <c r="D878" s="48"/>
      <c r="E878" s="48"/>
      <c r="G878" s="222"/>
    </row>
    <row r="879">
      <c r="A879" s="51"/>
      <c r="B879" s="48"/>
      <c r="C879" s="48"/>
      <c r="D879" s="48"/>
      <c r="E879" s="48"/>
      <c r="G879" s="222"/>
    </row>
    <row r="880">
      <c r="A880" s="51"/>
      <c r="B880" s="48"/>
      <c r="C880" s="48"/>
      <c r="D880" s="48"/>
      <c r="E880" s="48"/>
      <c r="G880" s="222"/>
    </row>
    <row r="881">
      <c r="A881" s="51"/>
      <c r="B881" s="48"/>
      <c r="C881" s="48"/>
      <c r="D881" s="48"/>
      <c r="E881" s="48"/>
      <c r="G881" s="222"/>
    </row>
    <row r="882">
      <c r="A882" s="51"/>
      <c r="B882" s="48"/>
      <c r="C882" s="48"/>
      <c r="D882" s="48"/>
      <c r="E882" s="48"/>
      <c r="G882" s="222"/>
    </row>
    <row r="883">
      <c r="A883" s="51"/>
      <c r="B883" s="48"/>
      <c r="C883" s="48"/>
      <c r="D883" s="48"/>
      <c r="E883" s="48"/>
      <c r="G883" s="222"/>
    </row>
    <row r="884">
      <c r="A884" s="51"/>
      <c r="B884" s="48"/>
      <c r="C884" s="48"/>
      <c r="D884" s="48"/>
      <c r="E884" s="48"/>
      <c r="G884" s="222"/>
    </row>
    <row r="885">
      <c r="A885" s="51"/>
      <c r="B885" s="48"/>
      <c r="C885" s="48"/>
      <c r="D885" s="48"/>
      <c r="E885" s="48"/>
      <c r="G885" s="222"/>
    </row>
    <row r="886">
      <c r="A886" s="51"/>
      <c r="B886" s="48"/>
      <c r="C886" s="48"/>
      <c r="D886" s="48"/>
      <c r="E886" s="48"/>
      <c r="G886" s="222"/>
    </row>
    <row r="887">
      <c r="A887" s="51"/>
      <c r="B887" s="48"/>
      <c r="C887" s="48"/>
      <c r="D887" s="48"/>
      <c r="E887" s="48"/>
      <c r="G887" s="222"/>
    </row>
    <row r="888">
      <c r="A888" s="51"/>
      <c r="B888" s="48"/>
      <c r="C888" s="48"/>
      <c r="D888" s="48"/>
      <c r="E888" s="48"/>
      <c r="G888" s="222"/>
    </row>
    <row r="889">
      <c r="A889" s="51"/>
      <c r="B889" s="48"/>
      <c r="C889" s="48"/>
      <c r="D889" s="48"/>
      <c r="E889" s="48"/>
      <c r="G889" s="222"/>
    </row>
    <row r="890">
      <c r="A890" s="51"/>
      <c r="B890" s="48"/>
      <c r="C890" s="48"/>
      <c r="D890" s="48"/>
      <c r="E890" s="48"/>
      <c r="G890" s="222"/>
    </row>
    <row r="891">
      <c r="A891" s="51"/>
      <c r="B891" s="48"/>
      <c r="C891" s="48"/>
      <c r="D891" s="48"/>
      <c r="E891" s="48"/>
      <c r="G891" s="222"/>
    </row>
    <row r="892">
      <c r="A892" s="51"/>
      <c r="B892" s="48"/>
      <c r="C892" s="48"/>
      <c r="D892" s="48"/>
      <c r="E892" s="48"/>
      <c r="G892" s="222"/>
    </row>
    <row r="893">
      <c r="A893" s="51"/>
      <c r="B893" s="48"/>
      <c r="C893" s="48"/>
      <c r="D893" s="48"/>
      <c r="E893" s="48"/>
      <c r="G893" s="222"/>
    </row>
    <row r="894">
      <c r="A894" s="51"/>
      <c r="B894" s="48"/>
      <c r="C894" s="48"/>
      <c r="D894" s="48"/>
      <c r="E894" s="48"/>
      <c r="G894" s="222"/>
    </row>
    <row r="895">
      <c r="A895" s="51"/>
      <c r="B895" s="48"/>
      <c r="C895" s="48"/>
      <c r="D895" s="48"/>
      <c r="E895" s="48"/>
      <c r="G895" s="222"/>
    </row>
    <row r="896">
      <c r="A896" s="51"/>
      <c r="B896" s="48"/>
      <c r="C896" s="48"/>
      <c r="D896" s="48"/>
      <c r="E896" s="48"/>
      <c r="G896" s="222"/>
    </row>
    <row r="897">
      <c r="A897" s="51"/>
      <c r="B897" s="48"/>
      <c r="C897" s="48"/>
      <c r="D897" s="48"/>
      <c r="E897" s="48"/>
      <c r="G897" s="222"/>
    </row>
    <row r="898">
      <c r="A898" s="51"/>
      <c r="B898" s="48"/>
      <c r="C898" s="48"/>
      <c r="D898" s="48"/>
      <c r="E898" s="48"/>
      <c r="G898" s="222"/>
    </row>
    <row r="899">
      <c r="A899" s="51"/>
      <c r="B899" s="48"/>
      <c r="C899" s="48"/>
      <c r="D899" s="48"/>
      <c r="E899" s="48"/>
      <c r="G899" s="222"/>
    </row>
    <row r="900">
      <c r="A900" s="51"/>
      <c r="B900" s="48"/>
      <c r="C900" s="48"/>
      <c r="D900" s="48"/>
      <c r="E900" s="48"/>
      <c r="G900" s="222"/>
    </row>
    <row r="901">
      <c r="A901" s="51"/>
      <c r="B901" s="48"/>
      <c r="C901" s="48"/>
      <c r="D901" s="48"/>
      <c r="E901" s="48"/>
      <c r="G901" s="222"/>
    </row>
    <row r="902">
      <c r="A902" s="51"/>
      <c r="B902" s="48"/>
      <c r="C902" s="48"/>
      <c r="D902" s="48"/>
      <c r="E902" s="48"/>
      <c r="G902" s="222"/>
    </row>
    <row r="903">
      <c r="A903" s="51"/>
      <c r="B903" s="48"/>
      <c r="C903" s="48"/>
      <c r="D903" s="48"/>
      <c r="E903" s="48"/>
      <c r="G903" s="222"/>
    </row>
    <row r="904">
      <c r="A904" s="51"/>
      <c r="B904" s="48"/>
      <c r="C904" s="48"/>
      <c r="D904" s="48"/>
      <c r="E904" s="48"/>
      <c r="G904" s="222"/>
    </row>
    <row r="905">
      <c r="A905" s="51"/>
      <c r="B905" s="48"/>
      <c r="C905" s="48"/>
      <c r="D905" s="48"/>
      <c r="E905" s="48"/>
      <c r="G905" s="222"/>
    </row>
    <row r="906">
      <c r="A906" s="51"/>
      <c r="B906" s="48"/>
      <c r="C906" s="48"/>
      <c r="D906" s="48"/>
      <c r="E906" s="48"/>
      <c r="G906" s="222"/>
    </row>
    <row r="907">
      <c r="A907" s="51"/>
      <c r="B907" s="48"/>
      <c r="C907" s="48"/>
      <c r="D907" s="48"/>
      <c r="E907" s="48"/>
      <c r="G907" s="222"/>
    </row>
    <row r="908">
      <c r="A908" s="51"/>
      <c r="B908" s="48"/>
      <c r="C908" s="48"/>
      <c r="D908" s="48"/>
      <c r="E908" s="48"/>
      <c r="G908" s="222"/>
    </row>
    <row r="909">
      <c r="A909" s="51"/>
      <c r="B909" s="48"/>
      <c r="C909" s="48"/>
      <c r="D909" s="48"/>
      <c r="E909" s="48"/>
      <c r="G909" s="222"/>
    </row>
    <row r="910">
      <c r="A910" s="51"/>
      <c r="B910" s="48"/>
      <c r="C910" s="48"/>
      <c r="D910" s="48"/>
      <c r="E910" s="48"/>
      <c r="G910" s="222"/>
    </row>
    <row r="911">
      <c r="A911" s="51"/>
      <c r="B911" s="48"/>
      <c r="C911" s="48"/>
      <c r="D911" s="48"/>
      <c r="E911" s="48"/>
      <c r="G911" s="222"/>
    </row>
    <row r="912">
      <c r="A912" s="51"/>
      <c r="B912" s="48"/>
      <c r="C912" s="48"/>
      <c r="D912" s="48"/>
      <c r="E912" s="48"/>
      <c r="G912" s="222"/>
    </row>
    <row r="913">
      <c r="A913" s="51"/>
      <c r="B913" s="48"/>
      <c r="C913" s="48"/>
      <c r="D913" s="48"/>
      <c r="E913" s="48"/>
      <c r="G913" s="222"/>
    </row>
    <row r="914">
      <c r="A914" s="51"/>
      <c r="B914" s="48"/>
      <c r="C914" s="48"/>
      <c r="D914" s="48"/>
      <c r="E914" s="48"/>
      <c r="G914" s="222"/>
    </row>
    <row r="915">
      <c r="A915" s="51"/>
      <c r="B915" s="48"/>
      <c r="C915" s="48"/>
      <c r="D915" s="48"/>
      <c r="E915" s="48"/>
      <c r="G915" s="222"/>
    </row>
    <row r="916">
      <c r="A916" s="51"/>
      <c r="B916" s="48"/>
      <c r="C916" s="48"/>
      <c r="D916" s="48"/>
      <c r="E916" s="48"/>
      <c r="G916" s="222"/>
    </row>
    <row r="917">
      <c r="A917" s="51"/>
      <c r="B917" s="48"/>
      <c r="C917" s="48"/>
      <c r="D917" s="48"/>
      <c r="E917" s="48"/>
      <c r="G917" s="222"/>
    </row>
    <row r="918">
      <c r="A918" s="51"/>
      <c r="B918" s="48"/>
      <c r="C918" s="48"/>
      <c r="D918" s="48"/>
      <c r="E918" s="48"/>
      <c r="G918" s="222"/>
    </row>
    <row r="919">
      <c r="A919" s="51"/>
      <c r="B919" s="48"/>
      <c r="C919" s="48"/>
      <c r="D919" s="48"/>
      <c r="E919" s="48"/>
      <c r="G919" s="222"/>
    </row>
    <row r="920">
      <c r="A920" s="51"/>
      <c r="B920" s="48"/>
      <c r="C920" s="48"/>
      <c r="D920" s="48"/>
      <c r="E920" s="48"/>
      <c r="G920" s="222"/>
    </row>
    <row r="921">
      <c r="A921" s="51"/>
      <c r="B921" s="48"/>
      <c r="C921" s="48"/>
      <c r="D921" s="48"/>
      <c r="E921" s="48"/>
      <c r="G921" s="222"/>
    </row>
    <row r="922">
      <c r="A922" s="51"/>
      <c r="B922" s="48"/>
      <c r="C922" s="48"/>
      <c r="D922" s="48"/>
      <c r="E922" s="48"/>
      <c r="G922" s="222"/>
    </row>
    <row r="923">
      <c r="A923" s="51"/>
      <c r="B923" s="48"/>
      <c r="C923" s="48"/>
      <c r="D923" s="48"/>
      <c r="E923" s="48"/>
      <c r="G923" s="222"/>
    </row>
    <row r="924">
      <c r="A924" s="51"/>
      <c r="B924" s="48"/>
      <c r="C924" s="48"/>
      <c r="D924" s="48"/>
      <c r="E924" s="48"/>
      <c r="G924" s="222"/>
    </row>
    <row r="925">
      <c r="A925" s="51"/>
      <c r="B925" s="48"/>
      <c r="C925" s="48"/>
      <c r="D925" s="48"/>
      <c r="E925" s="48"/>
      <c r="G925" s="222"/>
    </row>
    <row r="926">
      <c r="A926" s="51"/>
      <c r="B926" s="48"/>
      <c r="C926" s="48"/>
      <c r="D926" s="48"/>
      <c r="E926" s="48"/>
      <c r="G926" s="222"/>
    </row>
    <row r="927">
      <c r="A927" s="51"/>
      <c r="B927" s="48"/>
      <c r="C927" s="48"/>
      <c r="D927" s="48"/>
      <c r="E927" s="48"/>
      <c r="G927" s="222"/>
    </row>
    <row r="928">
      <c r="A928" s="51"/>
      <c r="B928" s="48"/>
      <c r="C928" s="48"/>
      <c r="D928" s="48"/>
      <c r="E928" s="48"/>
      <c r="G928" s="222"/>
    </row>
    <row r="929">
      <c r="A929" s="51"/>
      <c r="B929" s="48"/>
      <c r="C929" s="48"/>
      <c r="D929" s="48"/>
      <c r="E929" s="48"/>
      <c r="G929" s="222"/>
    </row>
    <row r="930">
      <c r="A930" s="51"/>
      <c r="B930" s="48"/>
      <c r="C930" s="48"/>
      <c r="D930" s="48"/>
      <c r="E930" s="48"/>
      <c r="G930" s="222"/>
    </row>
    <row r="931">
      <c r="A931" s="51"/>
      <c r="B931" s="48"/>
      <c r="C931" s="48"/>
      <c r="D931" s="48"/>
      <c r="E931" s="48"/>
      <c r="G931" s="222"/>
    </row>
    <row r="932">
      <c r="A932" s="51"/>
      <c r="B932" s="48"/>
      <c r="C932" s="48"/>
      <c r="D932" s="48"/>
      <c r="E932" s="48"/>
      <c r="G932" s="222"/>
    </row>
    <row r="933">
      <c r="A933" s="51"/>
      <c r="B933" s="48"/>
      <c r="C933" s="48"/>
      <c r="D933" s="48"/>
      <c r="E933" s="48"/>
      <c r="G933" s="222"/>
    </row>
    <row r="934">
      <c r="A934" s="51"/>
      <c r="B934" s="48"/>
      <c r="C934" s="48"/>
      <c r="D934" s="48"/>
      <c r="E934" s="48"/>
      <c r="G934" s="222"/>
    </row>
    <row r="935">
      <c r="A935" s="51"/>
      <c r="B935" s="48"/>
      <c r="C935" s="48"/>
      <c r="D935" s="48"/>
      <c r="E935" s="48"/>
      <c r="G935" s="222"/>
    </row>
    <row r="936">
      <c r="A936" s="51"/>
      <c r="B936" s="48"/>
      <c r="C936" s="48"/>
      <c r="D936" s="48"/>
      <c r="E936" s="48"/>
      <c r="G936" s="222"/>
    </row>
    <row r="937">
      <c r="A937" s="51"/>
      <c r="B937" s="48"/>
      <c r="C937" s="48"/>
      <c r="D937" s="48"/>
      <c r="E937" s="48"/>
      <c r="G937" s="222"/>
    </row>
    <row r="938">
      <c r="A938" s="51"/>
      <c r="B938" s="48"/>
      <c r="C938" s="48"/>
      <c r="D938" s="48"/>
      <c r="E938" s="48"/>
      <c r="G938" s="222"/>
    </row>
    <row r="939">
      <c r="A939" s="51"/>
      <c r="B939" s="48"/>
      <c r="C939" s="48"/>
      <c r="D939" s="48"/>
      <c r="E939" s="48"/>
      <c r="G939" s="222"/>
    </row>
    <row r="940">
      <c r="A940" s="51"/>
      <c r="B940" s="48"/>
      <c r="C940" s="48"/>
      <c r="D940" s="48"/>
      <c r="E940" s="48"/>
      <c r="G940" s="222"/>
    </row>
    <row r="941">
      <c r="A941" s="51"/>
      <c r="B941" s="48"/>
      <c r="C941" s="48"/>
      <c r="D941" s="48"/>
      <c r="E941" s="48"/>
      <c r="G941" s="222"/>
    </row>
    <row r="942">
      <c r="A942" s="51"/>
      <c r="B942" s="48"/>
      <c r="C942" s="48"/>
      <c r="D942" s="48"/>
      <c r="E942" s="48"/>
      <c r="G942" s="222"/>
    </row>
    <row r="943">
      <c r="A943" s="51"/>
      <c r="B943" s="48"/>
      <c r="C943" s="48"/>
      <c r="D943" s="48"/>
      <c r="E943" s="48"/>
      <c r="G943" s="222"/>
    </row>
    <row r="944">
      <c r="A944" s="51"/>
      <c r="B944" s="48"/>
      <c r="C944" s="48"/>
      <c r="D944" s="48"/>
      <c r="E944" s="48"/>
      <c r="G944" s="222"/>
    </row>
    <row r="945">
      <c r="A945" s="51"/>
      <c r="B945" s="48"/>
      <c r="C945" s="48"/>
      <c r="D945" s="48"/>
      <c r="E945" s="48"/>
      <c r="G945" s="222"/>
    </row>
    <row r="946">
      <c r="A946" s="51"/>
      <c r="B946" s="48"/>
      <c r="C946" s="48"/>
      <c r="D946" s="48"/>
      <c r="E946" s="48"/>
      <c r="G946" s="222"/>
    </row>
    <row r="947">
      <c r="A947" s="51"/>
      <c r="B947" s="48"/>
      <c r="C947" s="48"/>
      <c r="D947" s="48"/>
      <c r="E947" s="48"/>
      <c r="G947" s="222"/>
    </row>
    <row r="948">
      <c r="A948" s="51"/>
      <c r="B948" s="48"/>
      <c r="C948" s="48"/>
      <c r="D948" s="48"/>
      <c r="E948" s="48"/>
      <c r="G948" s="222"/>
    </row>
    <row r="949">
      <c r="A949" s="51"/>
      <c r="B949" s="48"/>
      <c r="C949" s="48"/>
      <c r="D949" s="48"/>
      <c r="E949" s="48"/>
      <c r="G949" s="222"/>
    </row>
    <row r="950">
      <c r="A950" s="51"/>
      <c r="B950" s="48"/>
      <c r="C950" s="48"/>
      <c r="D950" s="48"/>
      <c r="E950" s="48"/>
      <c r="G950" s="222"/>
    </row>
    <row r="951">
      <c r="A951" s="51"/>
      <c r="B951" s="48"/>
      <c r="C951" s="48"/>
      <c r="D951" s="48"/>
      <c r="E951" s="48"/>
      <c r="G951" s="222"/>
    </row>
    <row r="952">
      <c r="A952" s="51"/>
      <c r="B952" s="48"/>
      <c r="C952" s="48"/>
      <c r="D952" s="48"/>
      <c r="E952" s="48"/>
      <c r="G952" s="222"/>
    </row>
    <row r="953">
      <c r="A953" s="51"/>
      <c r="B953" s="48"/>
      <c r="C953" s="48"/>
      <c r="D953" s="48"/>
      <c r="E953" s="48"/>
      <c r="G953" s="222"/>
    </row>
    <row r="954">
      <c r="A954" s="51"/>
      <c r="B954" s="48"/>
      <c r="C954" s="48"/>
      <c r="D954" s="48"/>
      <c r="E954" s="48"/>
      <c r="G954" s="222"/>
    </row>
    <row r="955">
      <c r="A955" s="51"/>
      <c r="B955" s="48"/>
      <c r="C955" s="48"/>
      <c r="D955" s="48"/>
      <c r="E955" s="48"/>
      <c r="G955" s="222"/>
    </row>
    <row r="956">
      <c r="A956" s="51"/>
      <c r="B956" s="48"/>
      <c r="C956" s="48"/>
      <c r="D956" s="48"/>
      <c r="E956" s="48"/>
      <c r="G956" s="222"/>
    </row>
    <row r="957">
      <c r="A957" s="51"/>
      <c r="B957" s="48"/>
      <c r="C957" s="48"/>
      <c r="D957" s="48"/>
      <c r="E957" s="48"/>
      <c r="G957" s="222"/>
    </row>
    <row r="958">
      <c r="A958" s="51"/>
      <c r="B958" s="48"/>
      <c r="C958" s="48"/>
      <c r="D958" s="48"/>
      <c r="E958" s="48"/>
      <c r="G958" s="222"/>
    </row>
    <row r="959">
      <c r="A959" s="51"/>
      <c r="B959" s="48"/>
      <c r="C959" s="48"/>
      <c r="D959" s="48"/>
      <c r="E959" s="48"/>
      <c r="G959" s="222"/>
    </row>
    <row r="960">
      <c r="A960" s="51"/>
      <c r="B960" s="48"/>
      <c r="C960" s="48"/>
      <c r="D960" s="48"/>
      <c r="E960" s="48"/>
      <c r="G960" s="222"/>
    </row>
    <row r="961">
      <c r="A961" s="51"/>
      <c r="B961" s="48"/>
      <c r="C961" s="48"/>
      <c r="D961" s="48"/>
      <c r="E961" s="48"/>
      <c r="G961" s="222"/>
    </row>
    <row r="962">
      <c r="A962" s="51"/>
      <c r="B962" s="48"/>
      <c r="C962" s="48"/>
      <c r="D962" s="48"/>
      <c r="E962" s="48"/>
      <c r="G962" s="222"/>
    </row>
    <row r="963">
      <c r="A963" s="51"/>
      <c r="B963" s="48"/>
      <c r="C963" s="48"/>
      <c r="D963" s="48"/>
      <c r="E963" s="48"/>
      <c r="G963" s="222"/>
    </row>
    <row r="964">
      <c r="A964" s="51"/>
      <c r="B964" s="48"/>
      <c r="C964" s="48"/>
      <c r="D964" s="48"/>
      <c r="E964" s="48"/>
      <c r="G964" s="222"/>
    </row>
    <row r="965">
      <c r="A965" s="51"/>
      <c r="B965" s="48"/>
      <c r="C965" s="48"/>
      <c r="D965" s="48"/>
      <c r="E965" s="48"/>
      <c r="G965" s="222"/>
    </row>
    <row r="966">
      <c r="A966" s="51"/>
      <c r="B966" s="48"/>
      <c r="C966" s="48"/>
      <c r="D966" s="48"/>
      <c r="E966" s="48"/>
      <c r="G966" s="222"/>
    </row>
    <row r="967">
      <c r="A967" s="51"/>
      <c r="B967" s="48"/>
      <c r="C967" s="48"/>
      <c r="D967" s="48"/>
      <c r="E967" s="48"/>
      <c r="G967" s="222"/>
    </row>
    <row r="968">
      <c r="A968" s="51"/>
      <c r="B968" s="48"/>
      <c r="C968" s="48"/>
      <c r="D968" s="48"/>
      <c r="E968" s="48"/>
      <c r="G968" s="222"/>
    </row>
    <row r="969">
      <c r="A969" s="51"/>
      <c r="B969" s="48"/>
      <c r="C969" s="48"/>
      <c r="D969" s="48"/>
      <c r="E969" s="48"/>
      <c r="G969" s="222"/>
    </row>
    <row r="970">
      <c r="A970" s="51"/>
      <c r="B970" s="48"/>
      <c r="C970" s="48"/>
      <c r="D970" s="48"/>
      <c r="E970" s="48"/>
      <c r="G970" s="222"/>
    </row>
    <row r="971">
      <c r="A971" s="51"/>
      <c r="B971" s="48"/>
      <c r="C971" s="48"/>
      <c r="D971" s="48"/>
      <c r="E971" s="48"/>
      <c r="G971" s="222"/>
    </row>
    <row r="972">
      <c r="A972" s="51"/>
      <c r="B972" s="48"/>
      <c r="C972" s="48"/>
      <c r="D972" s="48"/>
      <c r="E972" s="48"/>
      <c r="G972" s="222"/>
    </row>
    <row r="973">
      <c r="A973" s="51"/>
      <c r="B973" s="48"/>
      <c r="C973" s="48"/>
      <c r="D973" s="48"/>
      <c r="E973" s="48"/>
      <c r="G973" s="222"/>
    </row>
    <row r="974">
      <c r="A974" s="51"/>
      <c r="B974" s="48"/>
      <c r="C974" s="48"/>
      <c r="D974" s="48"/>
      <c r="E974" s="48"/>
      <c r="G974" s="222"/>
    </row>
    <row r="975">
      <c r="A975" s="51"/>
      <c r="B975" s="48"/>
      <c r="C975" s="48"/>
      <c r="D975" s="48"/>
      <c r="E975" s="48"/>
      <c r="G975" s="222"/>
    </row>
    <row r="976">
      <c r="A976" s="51"/>
      <c r="B976" s="48"/>
      <c r="C976" s="48"/>
      <c r="D976" s="48"/>
      <c r="E976" s="48"/>
      <c r="G976" s="222"/>
    </row>
    <row r="977">
      <c r="A977" s="51"/>
      <c r="B977" s="48"/>
      <c r="C977" s="48"/>
      <c r="D977" s="48"/>
      <c r="E977" s="48"/>
      <c r="G977" s="222"/>
    </row>
    <row r="978">
      <c r="A978" s="51"/>
      <c r="B978" s="48"/>
      <c r="C978" s="48"/>
      <c r="D978" s="48"/>
      <c r="E978" s="48"/>
      <c r="G978" s="222"/>
    </row>
    <row r="979">
      <c r="A979" s="51"/>
      <c r="B979" s="48"/>
      <c r="C979" s="48"/>
      <c r="D979" s="48"/>
      <c r="E979" s="48"/>
      <c r="G979" s="222"/>
    </row>
    <row r="980">
      <c r="A980" s="51"/>
      <c r="B980" s="48"/>
      <c r="C980" s="48"/>
      <c r="D980" s="48"/>
      <c r="E980" s="48"/>
      <c r="G980" s="222"/>
    </row>
    <row r="981">
      <c r="A981" s="51"/>
      <c r="B981" s="48"/>
      <c r="C981" s="48"/>
      <c r="D981" s="48"/>
      <c r="E981" s="48"/>
      <c r="G981" s="222"/>
    </row>
    <row r="982">
      <c r="A982" s="51"/>
      <c r="B982" s="48"/>
      <c r="C982" s="48"/>
      <c r="D982" s="48"/>
      <c r="E982" s="48"/>
      <c r="G982" s="222"/>
    </row>
    <row r="983">
      <c r="A983" s="51"/>
      <c r="B983" s="48"/>
      <c r="C983" s="48"/>
      <c r="D983" s="48"/>
      <c r="E983" s="48"/>
      <c r="G983" s="222"/>
    </row>
    <row r="984">
      <c r="A984" s="51"/>
      <c r="B984" s="48"/>
      <c r="C984" s="48"/>
      <c r="D984" s="48"/>
      <c r="E984" s="48"/>
      <c r="G984" s="222"/>
    </row>
    <row r="985">
      <c r="A985" s="51"/>
      <c r="B985" s="48"/>
      <c r="C985" s="48"/>
      <c r="D985" s="48"/>
      <c r="E985" s="48"/>
      <c r="G985" s="222"/>
    </row>
    <row r="986">
      <c r="A986" s="51"/>
      <c r="B986" s="48"/>
      <c r="C986" s="48"/>
      <c r="D986" s="48"/>
      <c r="E986" s="48"/>
      <c r="G986" s="222"/>
    </row>
    <row r="987">
      <c r="A987" s="51"/>
      <c r="B987" s="48"/>
      <c r="C987" s="48"/>
      <c r="D987" s="48"/>
      <c r="E987" s="48"/>
      <c r="G987" s="222"/>
    </row>
    <row r="988">
      <c r="A988" s="51"/>
      <c r="B988" s="48"/>
      <c r="C988" s="48"/>
      <c r="D988" s="48"/>
      <c r="E988" s="48"/>
      <c r="G988" s="222"/>
    </row>
    <row r="989">
      <c r="A989" s="51"/>
      <c r="B989" s="48"/>
      <c r="C989" s="48"/>
      <c r="D989" s="48"/>
      <c r="E989" s="48"/>
      <c r="G989" s="222"/>
    </row>
    <row r="990">
      <c r="A990" s="51"/>
      <c r="B990" s="48"/>
      <c r="C990" s="48"/>
      <c r="D990" s="48"/>
      <c r="E990" s="48"/>
      <c r="G990" s="222"/>
    </row>
    <row r="991">
      <c r="A991" s="51"/>
      <c r="B991" s="48"/>
      <c r="C991" s="48"/>
      <c r="D991" s="48"/>
      <c r="E991" s="48"/>
      <c r="G991" s="222"/>
    </row>
    <row r="992">
      <c r="A992" s="51"/>
      <c r="B992" s="48"/>
      <c r="C992" s="48"/>
      <c r="D992" s="48"/>
      <c r="E992" s="48"/>
      <c r="G992" s="222"/>
    </row>
    <row r="993">
      <c r="A993" s="51"/>
      <c r="B993" s="48"/>
      <c r="C993" s="48"/>
      <c r="D993" s="48"/>
      <c r="E993" s="48"/>
      <c r="G993" s="222"/>
    </row>
    <row r="994">
      <c r="A994" s="51"/>
      <c r="B994" s="48"/>
      <c r="C994" s="48"/>
      <c r="D994" s="48"/>
      <c r="E994" s="48"/>
      <c r="G994" s="222"/>
    </row>
    <row r="995">
      <c r="A995" s="51"/>
      <c r="B995" s="48"/>
      <c r="C995" s="48"/>
      <c r="D995" s="48"/>
      <c r="E995" s="48"/>
      <c r="G995" s="222"/>
    </row>
    <row r="996">
      <c r="A996" s="51"/>
      <c r="B996" s="48"/>
      <c r="C996" s="48"/>
      <c r="D996" s="48"/>
      <c r="E996" s="48"/>
      <c r="G996" s="222"/>
    </row>
    <row r="997">
      <c r="A997" s="51"/>
      <c r="B997" s="48"/>
      <c r="C997" s="48"/>
      <c r="D997" s="48"/>
      <c r="E997" s="48"/>
      <c r="G997" s="222"/>
    </row>
    <row r="998">
      <c r="A998" s="51"/>
      <c r="B998" s="48"/>
      <c r="C998" s="48"/>
      <c r="D998" s="48"/>
      <c r="E998" s="48"/>
      <c r="G998" s="222"/>
    </row>
    <row r="999">
      <c r="A999" s="51"/>
      <c r="B999" s="48"/>
      <c r="C999" s="48"/>
      <c r="D999" s="48"/>
      <c r="E999" s="48"/>
      <c r="G999" s="222"/>
    </row>
    <row r="1000">
      <c r="A1000" s="51"/>
      <c r="B1000" s="48"/>
      <c r="C1000" s="48"/>
      <c r="D1000" s="48"/>
      <c r="E1000" s="48"/>
      <c r="G1000" s="222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tableParts count="1">
    <tablePart r:id="rId4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63"/>
  </cols>
  <sheetData>
    <row r="1">
      <c r="A1" s="250" t="str">
        <f>IFERROR(__xludf.DUMMYFUNCTION("QUERY({QUERY(course_teacher!A2:G71,""select F, count(A) group by F"");QUERY(course_teacher!A2:G71,""select G, count(A) group by G"")},""select Col1,sum(Col2) group by Col1 order by sum(Col2)"")"),"")</f>
        <v/>
      </c>
      <c r="B1" s="44" t="str">
        <f>IFERROR(__xludf.DUMMYFUNCTION("""COMPUTED_VALUE"""),"sum count ")</f>
        <v>sum count </v>
      </c>
    </row>
    <row r="2">
      <c r="A2" s="9" t="str">
        <f>IFERROR(__xludf.DUMMYFUNCTION("""COMPUTED_VALUE"""),"م.اثار شعبان")</f>
        <v>م.اثار شعبان</v>
      </c>
      <c r="B2" s="44">
        <f>IFERROR(__xludf.DUMMYFUNCTION("""COMPUTED_VALUE"""),1.0)</f>
        <v>1</v>
      </c>
    </row>
    <row r="3">
      <c r="A3" s="44" t="str">
        <f>IFERROR(__xludf.DUMMYFUNCTION("""COMPUTED_VALUE"""),"م.حنان ربيع")</f>
        <v>م.حنان ربيع</v>
      </c>
      <c r="B3" s="44">
        <f>IFERROR(__xludf.DUMMYFUNCTION("""COMPUTED_VALUE"""),1.0)</f>
        <v>1</v>
      </c>
    </row>
    <row r="4">
      <c r="A4" s="44" t="str">
        <f>IFERROR(__xludf.DUMMYFUNCTION("""COMPUTED_VALUE"""),"م.عماد محمد السيد ياسين")</f>
        <v>م.عماد محمد السيد ياسين</v>
      </c>
      <c r="B4" s="44">
        <f>IFERROR(__xludf.DUMMYFUNCTION("""COMPUTED_VALUE"""),1.0)</f>
        <v>1</v>
      </c>
    </row>
    <row r="5">
      <c r="A5" s="44" t="str">
        <f>IFERROR(__xludf.DUMMYFUNCTION("""COMPUTED_VALUE"""),"م.أحمد محمود")</f>
        <v>م.أحمد محمود</v>
      </c>
      <c r="B5" s="44">
        <f>IFERROR(__xludf.DUMMYFUNCTION("""COMPUTED_VALUE"""),2.0)</f>
        <v>2</v>
      </c>
    </row>
    <row r="6">
      <c r="A6" s="44" t="str">
        <f>IFERROR(__xludf.DUMMYFUNCTION("""COMPUTED_VALUE"""),"م.احمد ياسر احمد عبدالفتاح")</f>
        <v>م.احمد ياسر احمد عبدالفتاح</v>
      </c>
      <c r="B6" s="44">
        <f>IFERROR(__xludf.DUMMYFUNCTION("""COMPUTED_VALUE"""),2.0)</f>
        <v>2</v>
      </c>
    </row>
    <row r="7">
      <c r="A7" s="44" t="str">
        <f>IFERROR(__xludf.DUMMYFUNCTION("""COMPUTED_VALUE"""),"م.امنية حسنى")</f>
        <v>م.امنية حسنى</v>
      </c>
      <c r="B7" s="44">
        <f>IFERROR(__xludf.DUMMYFUNCTION("""COMPUTED_VALUE"""),2.0)</f>
        <v>2</v>
      </c>
    </row>
    <row r="8">
      <c r="A8" s="44" t="str">
        <f>IFERROR(__xludf.DUMMYFUNCTION("""COMPUTED_VALUE"""),"م.اندرو امجد")</f>
        <v>م.اندرو امجد</v>
      </c>
      <c r="B8" s="44">
        <f>IFERROR(__xludf.DUMMYFUNCTION("""COMPUTED_VALUE"""),2.0)</f>
        <v>2</v>
      </c>
    </row>
    <row r="9">
      <c r="A9" s="44" t="str">
        <f>IFERROR(__xludf.DUMMYFUNCTION("""COMPUTED_VALUE"""),"م.جهاد عوض على")</f>
        <v>م.جهاد عوض على</v>
      </c>
      <c r="B9" s="44">
        <f>IFERROR(__xludf.DUMMYFUNCTION("""COMPUTED_VALUE"""),2.0)</f>
        <v>2</v>
      </c>
    </row>
    <row r="10">
      <c r="A10" s="44" t="str">
        <f>IFERROR(__xludf.DUMMYFUNCTION("""COMPUTED_VALUE"""),"م.حسن سالم")</f>
        <v>م.حسن سالم</v>
      </c>
      <c r="B10" s="44">
        <f>IFERROR(__xludf.DUMMYFUNCTION("""COMPUTED_VALUE"""),2.0)</f>
        <v>2</v>
      </c>
    </row>
    <row r="11">
      <c r="A11" s="44" t="str">
        <f>IFERROR(__xludf.DUMMYFUNCTION("""COMPUTED_VALUE"""),"م.عبدالرحمن اشرف")</f>
        <v>م.عبدالرحمن اشرف</v>
      </c>
      <c r="B11" s="44">
        <f>IFERROR(__xludf.DUMMYFUNCTION("""COMPUTED_VALUE"""),2.0)</f>
        <v>2</v>
      </c>
    </row>
    <row r="12">
      <c r="A12" s="44" t="str">
        <f>IFERROR(__xludf.DUMMYFUNCTION("""COMPUTED_VALUE"""),"م.عبدالرحمن حسن")</f>
        <v>م.عبدالرحمن حسن</v>
      </c>
      <c r="B12" s="44">
        <f>IFERROR(__xludf.DUMMYFUNCTION("""COMPUTED_VALUE"""),2.0)</f>
        <v>2</v>
      </c>
    </row>
    <row r="13">
      <c r="A13" s="44" t="str">
        <f>IFERROR(__xludf.DUMMYFUNCTION("""COMPUTED_VALUE"""),"م.عبدالرحمن رجب هاشم")</f>
        <v>م.عبدالرحمن رجب هاشم</v>
      </c>
      <c r="B13" s="44">
        <f>IFERROR(__xludf.DUMMYFUNCTION("""COMPUTED_VALUE"""),2.0)</f>
        <v>2</v>
      </c>
    </row>
    <row r="14">
      <c r="A14" s="44" t="str">
        <f>IFERROR(__xludf.DUMMYFUNCTION("""COMPUTED_VALUE"""),"م.عبير مصطفى سيد")</f>
        <v>م.عبير مصطفى سيد</v>
      </c>
      <c r="B14" s="44">
        <f>IFERROR(__xludf.DUMMYFUNCTION("""COMPUTED_VALUE"""),2.0)</f>
        <v>2</v>
      </c>
    </row>
    <row r="15">
      <c r="A15" s="44" t="str">
        <f>IFERROR(__xludf.DUMMYFUNCTION("""COMPUTED_VALUE"""),"م.مايكل عوض عيسى زكى")</f>
        <v>م.مايكل عوض عيسى زكى</v>
      </c>
      <c r="B15" s="44">
        <f>IFERROR(__xludf.DUMMYFUNCTION("""COMPUTED_VALUE"""),2.0)</f>
        <v>2</v>
      </c>
    </row>
    <row r="16">
      <c r="A16" s="44" t="str">
        <f>IFERROR(__xludf.DUMMYFUNCTION("""COMPUTED_VALUE"""),"م.محمد ربيع")</f>
        <v>م.محمد ربيع</v>
      </c>
      <c r="B16" s="44">
        <f>IFERROR(__xludf.DUMMYFUNCTION("""COMPUTED_VALUE"""),2.0)</f>
        <v>2</v>
      </c>
    </row>
    <row r="17">
      <c r="A17" s="44" t="str">
        <f>IFERROR(__xludf.DUMMYFUNCTION("""COMPUTED_VALUE"""),"م.محمد مصطفى محمود علي")</f>
        <v>م.محمد مصطفى محمود علي</v>
      </c>
      <c r="B17" s="44">
        <f>IFERROR(__xludf.DUMMYFUNCTION("""COMPUTED_VALUE"""),2.0)</f>
        <v>2</v>
      </c>
    </row>
    <row r="18">
      <c r="A18" s="44" t="str">
        <f>IFERROR(__xludf.DUMMYFUNCTION("""COMPUTED_VALUE"""),"م.محمد يحيى")</f>
        <v>م.محمد يحيى</v>
      </c>
      <c r="B18" s="44">
        <f>IFERROR(__xludf.DUMMYFUNCTION("""COMPUTED_VALUE"""),2.0)</f>
        <v>2</v>
      </c>
    </row>
    <row r="19">
      <c r="A19" s="44" t="str">
        <f>IFERROR(__xludf.DUMMYFUNCTION("""COMPUTED_VALUE"""),"م.محمود عبد الخالق")</f>
        <v>م.محمود عبد الخالق</v>
      </c>
      <c r="B19" s="44">
        <f>IFERROR(__xludf.DUMMYFUNCTION("""COMPUTED_VALUE"""),2.0)</f>
        <v>2</v>
      </c>
    </row>
    <row r="20">
      <c r="A20" s="44" t="str">
        <f>IFERROR(__xludf.DUMMYFUNCTION("""COMPUTED_VALUE"""),"م.مصطفي نورالدين مصطفي")</f>
        <v>م.مصطفي نورالدين مصطفي</v>
      </c>
      <c r="B20" s="44">
        <f>IFERROR(__xludf.DUMMYFUNCTION("""COMPUTED_VALUE"""),2.0)</f>
        <v>2</v>
      </c>
    </row>
    <row r="21">
      <c r="A21" s="44" t="str">
        <f>IFERROR(__xludf.DUMMYFUNCTION("""COMPUTED_VALUE"""),"م.ياسمين طنطاوي")</f>
        <v>م.ياسمين طنطاوي</v>
      </c>
      <c r="B21" s="44">
        <f>IFERROR(__xludf.DUMMYFUNCTION("""COMPUTED_VALUE"""),2.0)</f>
        <v>2</v>
      </c>
    </row>
    <row r="22">
      <c r="A22" s="44" t="str">
        <f>IFERROR(__xludf.DUMMYFUNCTION("""COMPUTED_VALUE"""),"أ.د.حجز مكان")</f>
        <v>أ.د.حجز مكان</v>
      </c>
      <c r="B22" s="44">
        <f>IFERROR(__xludf.DUMMYFUNCTION("""COMPUTED_VALUE"""),3.0)</f>
        <v>3</v>
      </c>
    </row>
    <row r="23">
      <c r="A23" s="44" t="str">
        <f>IFERROR(__xludf.DUMMYFUNCTION("""COMPUTED_VALUE"""),"م.احمد اسامه محمد")</f>
        <v>م.احمد اسامه محمد</v>
      </c>
      <c r="B23" s="44">
        <f>IFERROR(__xludf.DUMMYFUNCTION("""COMPUTED_VALUE"""),3.0)</f>
        <v>3</v>
      </c>
    </row>
    <row r="24">
      <c r="A24" s="44" t="str">
        <f>IFERROR(__xludf.DUMMYFUNCTION("""COMPUTED_VALUE"""),"م.احمد عويس شعبان")</f>
        <v>م.احمد عويس شعبان</v>
      </c>
      <c r="B24" s="44">
        <f>IFERROR(__xludf.DUMMYFUNCTION("""COMPUTED_VALUE"""),3.0)</f>
        <v>3</v>
      </c>
    </row>
    <row r="25">
      <c r="A25" s="44" t="str">
        <f>IFERROR(__xludf.DUMMYFUNCTION("""COMPUTED_VALUE"""),"م.محمد خالد محمد علي")</f>
        <v>م.محمد خالد محمد علي</v>
      </c>
      <c r="B25" s="44">
        <f>IFERROR(__xludf.DUMMYFUNCTION("""COMPUTED_VALUE"""),3.0)</f>
        <v>3</v>
      </c>
    </row>
    <row r="26">
      <c r="A26" s="44" t="str">
        <f>IFERROR(__xludf.DUMMYFUNCTION("""COMPUTED_VALUE"""),"م.محمد سعد")</f>
        <v>م.محمد سعد</v>
      </c>
      <c r="B26" s="44">
        <f>IFERROR(__xludf.DUMMYFUNCTION("""COMPUTED_VALUE"""),3.0)</f>
        <v>3</v>
      </c>
    </row>
    <row r="27">
      <c r="A27" s="44" t="str">
        <f>IFERROR(__xludf.DUMMYFUNCTION("""COMPUTED_VALUE"""),"م.محمد ناصر")</f>
        <v>م.محمد ناصر</v>
      </c>
      <c r="B27" s="44">
        <f>IFERROR(__xludf.DUMMYFUNCTION("""COMPUTED_VALUE"""),3.0)</f>
        <v>3</v>
      </c>
    </row>
    <row r="28">
      <c r="A28" s="44" t="str">
        <f>IFERROR(__xludf.DUMMYFUNCTION("""COMPUTED_VALUE"""),"م.محمود هاشم")</f>
        <v>م.محمود هاشم</v>
      </c>
      <c r="B28" s="44">
        <f>IFERROR(__xludf.DUMMYFUNCTION("""COMPUTED_VALUE"""),3.0)</f>
        <v>3</v>
      </c>
    </row>
    <row r="29">
      <c r="A29" s="44" t="str">
        <f>IFERROR(__xludf.DUMMYFUNCTION("""COMPUTED_VALUE"""),"م.ندى الجمال")</f>
        <v>م.ندى الجمال</v>
      </c>
      <c r="B29" s="44">
        <f>IFERROR(__xludf.DUMMYFUNCTION("""COMPUTED_VALUE"""),3.0)</f>
        <v>3</v>
      </c>
    </row>
    <row r="30">
      <c r="A30" s="44" t="str">
        <f>IFERROR(__xludf.DUMMYFUNCTION("""COMPUTED_VALUE"""),"م.هادي سامر عبدالحافظ")</f>
        <v>م.هادي سامر عبدالحافظ</v>
      </c>
      <c r="B30" s="44">
        <f>IFERROR(__xludf.DUMMYFUNCTION("""COMPUTED_VALUE"""),3.0)</f>
        <v>3</v>
      </c>
    </row>
    <row r="31">
      <c r="A31" s="44" t="str">
        <f>IFERROR(__xludf.DUMMYFUNCTION("""COMPUTED_VALUE"""),"م.هشام ياسر أحمد عبد الفتاح")</f>
        <v>م.هشام ياسر أحمد عبد الفتاح</v>
      </c>
      <c r="B31" s="44">
        <f>IFERROR(__xludf.DUMMYFUNCTION("""COMPUTED_VALUE"""),3.0)</f>
        <v>3</v>
      </c>
    </row>
    <row r="32">
      <c r="A32" s="44"/>
      <c r="B32" s="44">
        <f>IFERROR(__xludf.DUMMYFUNCTION("""COMPUTED_VALUE"""),73.0)</f>
        <v>73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63"/>
  </cols>
  <sheetData>
    <row r="1">
      <c r="A1" s="49" t="s">
        <v>931</v>
      </c>
      <c r="B1" s="11" t="s">
        <v>932</v>
      </c>
      <c r="C1" s="11" t="s">
        <v>933</v>
      </c>
    </row>
    <row r="2">
      <c r="A2" s="52" t="s">
        <v>934</v>
      </c>
      <c r="B2" s="44">
        <v>1.0</v>
      </c>
      <c r="C2" s="11">
        <v>1.0</v>
      </c>
    </row>
    <row r="3">
      <c r="A3" s="52" t="s">
        <v>935</v>
      </c>
      <c r="B3" s="44">
        <v>2.0</v>
      </c>
    </row>
    <row r="4">
      <c r="A4" s="52" t="s">
        <v>241</v>
      </c>
      <c r="B4" s="44">
        <v>2.0</v>
      </c>
    </row>
    <row r="5">
      <c r="A5" s="52" t="s">
        <v>206</v>
      </c>
      <c r="B5" s="44">
        <v>2.0</v>
      </c>
    </row>
    <row r="6">
      <c r="A6" s="52" t="s">
        <v>252</v>
      </c>
      <c r="B6" s="44">
        <v>2.0</v>
      </c>
    </row>
    <row r="7">
      <c r="A7" s="52" t="s">
        <v>179</v>
      </c>
      <c r="B7" s="44">
        <v>2.0</v>
      </c>
    </row>
    <row r="8">
      <c r="A8" s="52" t="s">
        <v>185</v>
      </c>
      <c r="B8" s="44">
        <v>2.0</v>
      </c>
    </row>
    <row r="9">
      <c r="A9" s="52" t="s">
        <v>283</v>
      </c>
      <c r="B9" s="44">
        <v>1.0</v>
      </c>
      <c r="C9" s="11">
        <v>1.0</v>
      </c>
    </row>
    <row r="10">
      <c r="A10" s="52" t="s">
        <v>936</v>
      </c>
      <c r="B10" s="44">
        <v>2.0</v>
      </c>
    </row>
    <row r="11">
      <c r="A11" s="52" t="s">
        <v>937</v>
      </c>
      <c r="B11" s="44">
        <v>2.0</v>
      </c>
    </row>
    <row r="12">
      <c r="A12" s="52" t="s">
        <v>275</v>
      </c>
      <c r="B12" s="44">
        <v>2.0</v>
      </c>
    </row>
    <row r="13">
      <c r="A13" s="52" t="s">
        <v>270</v>
      </c>
      <c r="B13" s="44">
        <v>2.0</v>
      </c>
    </row>
    <row r="14">
      <c r="A14" s="52" t="s">
        <v>938</v>
      </c>
      <c r="B14" s="44">
        <v>1.0</v>
      </c>
      <c r="C14" s="11">
        <v>1.0</v>
      </c>
    </row>
    <row r="15">
      <c r="A15" s="52" t="s">
        <v>939</v>
      </c>
      <c r="B15" s="44">
        <v>2.0</v>
      </c>
    </row>
    <row r="16">
      <c r="A16" s="52" t="s">
        <v>940</v>
      </c>
      <c r="B16" s="44">
        <v>2.0</v>
      </c>
    </row>
    <row r="17">
      <c r="A17" s="52" t="s">
        <v>228</v>
      </c>
      <c r="B17" s="44">
        <v>2.0</v>
      </c>
    </row>
    <row r="18">
      <c r="A18" s="52" t="s">
        <v>941</v>
      </c>
      <c r="B18" s="44">
        <v>1.0</v>
      </c>
      <c r="C18" s="11">
        <v>1.0</v>
      </c>
    </row>
    <row r="19">
      <c r="A19" s="52" t="s">
        <v>200</v>
      </c>
      <c r="B19" s="44">
        <v>1.0</v>
      </c>
      <c r="C19" s="11">
        <v>1.0</v>
      </c>
    </row>
    <row r="20">
      <c r="A20" s="52" t="s">
        <v>942</v>
      </c>
      <c r="B20" s="44">
        <v>2.0</v>
      </c>
    </row>
    <row r="21">
      <c r="A21" s="52" t="s">
        <v>226</v>
      </c>
      <c r="B21" s="44">
        <v>2.0</v>
      </c>
    </row>
    <row r="22">
      <c r="A22" s="50" t="s">
        <v>235</v>
      </c>
      <c r="B22" s="11">
        <v>2.0</v>
      </c>
    </row>
    <row r="23">
      <c r="A23" s="52" t="s">
        <v>260</v>
      </c>
      <c r="B23" s="44">
        <v>2.0</v>
      </c>
    </row>
    <row r="24">
      <c r="A24" s="52" t="s">
        <v>943</v>
      </c>
      <c r="B24" s="44">
        <v>2.0</v>
      </c>
    </row>
    <row r="25">
      <c r="A25" s="52" t="s">
        <v>187</v>
      </c>
      <c r="B25" s="44">
        <v>2.0</v>
      </c>
    </row>
    <row r="26">
      <c r="A26" s="52" t="s">
        <v>944</v>
      </c>
      <c r="B26" s="44">
        <v>1.0</v>
      </c>
      <c r="C26" s="11">
        <v>1.0</v>
      </c>
    </row>
    <row r="27">
      <c r="A27" s="52" t="s">
        <v>182</v>
      </c>
      <c r="B27" s="44">
        <v>2.0</v>
      </c>
    </row>
    <row r="28">
      <c r="A28" s="52" t="s">
        <v>945</v>
      </c>
      <c r="B28" s="11">
        <v>1.0</v>
      </c>
      <c r="C28" s="11">
        <v>1.0</v>
      </c>
    </row>
    <row r="29">
      <c r="A29" s="52" t="s">
        <v>946</v>
      </c>
      <c r="B29" s="11">
        <v>1.0</v>
      </c>
      <c r="C29" s="11">
        <v>1.0</v>
      </c>
    </row>
    <row r="30">
      <c r="A30" s="52" t="s">
        <v>947</v>
      </c>
      <c r="B30" s="11">
        <v>1.0</v>
      </c>
      <c r="C30" s="11">
        <v>1.0</v>
      </c>
    </row>
    <row r="31">
      <c r="A31" s="52" t="s">
        <v>948</v>
      </c>
      <c r="B31" s="11">
        <v>1.0</v>
      </c>
      <c r="C31" s="11">
        <v>1.0</v>
      </c>
    </row>
    <row r="32">
      <c r="A32" s="52" t="s">
        <v>949</v>
      </c>
      <c r="B32" s="11">
        <v>1.0</v>
      </c>
      <c r="C32" s="11">
        <v>1.0</v>
      </c>
    </row>
    <row r="33">
      <c r="A33" s="52" t="s">
        <v>950</v>
      </c>
      <c r="B33" s="11">
        <v>1.0</v>
      </c>
      <c r="C33" s="11">
        <v>1.0</v>
      </c>
    </row>
    <row r="34">
      <c r="A34" s="52" t="s">
        <v>951</v>
      </c>
      <c r="B34" s="11">
        <v>2.0</v>
      </c>
    </row>
    <row r="35">
      <c r="A35" s="52" t="s">
        <v>952</v>
      </c>
      <c r="B35" s="11">
        <v>1.0</v>
      </c>
      <c r="C35" s="11">
        <v>1.0</v>
      </c>
    </row>
    <row r="36">
      <c r="A36" s="52" t="s">
        <v>278</v>
      </c>
      <c r="B36" s="11">
        <v>2.0</v>
      </c>
    </row>
    <row r="37">
      <c r="A37" s="52" t="s">
        <v>220</v>
      </c>
      <c r="B37" s="11">
        <v>2.0</v>
      </c>
    </row>
    <row r="38">
      <c r="A38" s="52" t="s">
        <v>953</v>
      </c>
      <c r="B38" s="11">
        <v>2.0</v>
      </c>
    </row>
    <row r="39">
      <c r="A39" s="52" t="s">
        <v>954</v>
      </c>
      <c r="B39" s="11">
        <v>2.0</v>
      </c>
    </row>
    <row r="40">
      <c r="A40" s="52"/>
    </row>
    <row r="41">
      <c r="A41" s="52"/>
    </row>
    <row r="42">
      <c r="A42" s="52"/>
    </row>
    <row r="43">
      <c r="A43" s="52"/>
    </row>
    <row r="44">
      <c r="A44" s="52"/>
    </row>
    <row r="45">
      <c r="A45" s="52"/>
    </row>
    <row r="46">
      <c r="A46" s="52"/>
    </row>
    <row r="47">
      <c r="A47" s="52"/>
    </row>
    <row r="48">
      <c r="A48" s="52"/>
    </row>
    <row r="49">
      <c r="A49" s="52"/>
    </row>
    <row r="50">
      <c r="A50" s="52"/>
    </row>
    <row r="51">
      <c r="A51" s="52"/>
    </row>
    <row r="52">
      <c r="A52" s="52"/>
    </row>
    <row r="53">
      <c r="A53" s="52"/>
    </row>
    <row r="54">
      <c r="A54" s="52"/>
    </row>
    <row r="55">
      <c r="A55" s="52"/>
    </row>
    <row r="56">
      <c r="A56" s="52"/>
    </row>
    <row r="57">
      <c r="A57" s="52"/>
    </row>
    <row r="58">
      <c r="A58" s="52"/>
    </row>
    <row r="59">
      <c r="A59" s="52"/>
    </row>
    <row r="60">
      <c r="A60" s="52"/>
    </row>
    <row r="61">
      <c r="A61" s="52"/>
    </row>
    <row r="62">
      <c r="A62" s="52"/>
    </row>
    <row r="63">
      <c r="A63" s="52"/>
    </row>
    <row r="64">
      <c r="A64" s="52"/>
    </row>
    <row r="65">
      <c r="A65" s="52"/>
    </row>
    <row r="66">
      <c r="A66" s="52"/>
    </row>
    <row r="67">
      <c r="A67" s="52"/>
    </row>
    <row r="68">
      <c r="A68" s="52"/>
    </row>
    <row r="69">
      <c r="A69" s="52"/>
    </row>
    <row r="70">
      <c r="A70" s="52"/>
    </row>
    <row r="71">
      <c r="A71" s="52"/>
    </row>
    <row r="72">
      <c r="A72" s="52"/>
    </row>
    <row r="73">
      <c r="A73" s="52"/>
    </row>
    <row r="74">
      <c r="A74" s="52"/>
    </row>
    <row r="75">
      <c r="A75" s="52"/>
    </row>
    <row r="76">
      <c r="A76" s="52"/>
    </row>
    <row r="77">
      <c r="A77" s="52"/>
    </row>
    <row r="78">
      <c r="A78" s="52"/>
    </row>
    <row r="79">
      <c r="A79" s="52"/>
    </row>
    <row r="80">
      <c r="A80" s="52"/>
    </row>
    <row r="81">
      <c r="A81" s="52"/>
    </row>
    <row r="82">
      <c r="A82" s="52"/>
    </row>
    <row r="83">
      <c r="A83" s="52"/>
    </row>
    <row r="84">
      <c r="A84" s="52"/>
    </row>
    <row r="85">
      <c r="A85" s="52"/>
    </row>
    <row r="86">
      <c r="A86" s="52"/>
    </row>
    <row r="87">
      <c r="A87" s="52"/>
    </row>
    <row r="88">
      <c r="A88" s="52"/>
    </row>
    <row r="89">
      <c r="A89" s="52"/>
    </row>
    <row r="90">
      <c r="A90" s="52"/>
    </row>
    <row r="91">
      <c r="A91" s="52"/>
    </row>
    <row r="92">
      <c r="A92" s="52"/>
    </row>
    <row r="93">
      <c r="A93" s="52"/>
    </row>
    <row r="94">
      <c r="A94" s="52"/>
    </row>
    <row r="95">
      <c r="A95" s="52"/>
    </row>
    <row r="96">
      <c r="A96" s="52"/>
    </row>
    <row r="97">
      <c r="A97" s="52"/>
    </row>
    <row r="98">
      <c r="A98" s="52"/>
    </row>
    <row r="99">
      <c r="A99" s="52"/>
    </row>
    <row r="100">
      <c r="A100" s="52"/>
    </row>
    <row r="101">
      <c r="A101" s="52"/>
    </row>
    <row r="102">
      <c r="A102" s="52"/>
    </row>
    <row r="103">
      <c r="A103" s="52"/>
    </row>
    <row r="104">
      <c r="A104" s="52"/>
    </row>
    <row r="105">
      <c r="A105" s="52"/>
    </row>
    <row r="106">
      <c r="A106" s="52"/>
    </row>
    <row r="107">
      <c r="A107" s="52"/>
    </row>
    <row r="108">
      <c r="A108" s="52"/>
    </row>
    <row r="109">
      <c r="A109" s="52"/>
    </row>
    <row r="110">
      <c r="A110" s="52"/>
    </row>
    <row r="111">
      <c r="A111" s="52"/>
    </row>
    <row r="112">
      <c r="A112" s="52"/>
    </row>
    <row r="113">
      <c r="A113" s="52"/>
    </row>
    <row r="114">
      <c r="A114" s="52"/>
    </row>
    <row r="115">
      <c r="A115" s="52"/>
    </row>
    <row r="116">
      <c r="A116" s="52"/>
    </row>
    <row r="117">
      <c r="A117" s="52"/>
    </row>
    <row r="118">
      <c r="A118" s="52"/>
    </row>
    <row r="119">
      <c r="A119" s="52"/>
    </row>
    <row r="120">
      <c r="A120" s="52"/>
    </row>
    <row r="121">
      <c r="A121" s="52"/>
    </row>
    <row r="122">
      <c r="A122" s="52"/>
    </row>
    <row r="123">
      <c r="A123" s="52"/>
    </row>
    <row r="124">
      <c r="A124" s="52"/>
    </row>
    <row r="125">
      <c r="A125" s="52"/>
    </row>
    <row r="126">
      <c r="A126" s="52"/>
    </row>
    <row r="127">
      <c r="A127" s="52"/>
    </row>
    <row r="128">
      <c r="A128" s="52"/>
    </row>
    <row r="129">
      <c r="A129" s="52"/>
    </row>
    <row r="130">
      <c r="A130" s="52"/>
    </row>
    <row r="131">
      <c r="A131" s="52"/>
    </row>
    <row r="132">
      <c r="A132" s="52"/>
    </row>
    <row r="133">
      <c r="A133" s="52"/>
    </row>
    <row r="134">
      <c r="A134" s="52"/>
    </row>
    <row r="135">
      <c r="A135" s="52"/>
    </row>
    <row r="136">
      <c r="A136" s="52"/>
    </row>
    <row r="137">
      <c r="A137" s="52"/>
    </row>
    <row r="138">
      <c r="A138" s="52"/>
    </row>
    <row r="139">
      <c r="A139" s="52"/>
    </row>
    <row r="140">
      <c r="A140" s="52"/>
    </row>
    <row r="141">
      <c r="A141" s="52"/>
    </row>
    <row r="142">
      <c r="A142" s="52"/>
    </row>
    <row r="143">
      <c r="A143" s="52"/>
    </row>
    <row r="144">
      <c r="A144" s="52"/>
    </row>
    <row r="145">
      <c r="A145" s="52"/>
    </row>
    <row r="146">
      <c r="A146" s="52"/>
    </row>
    <row r="147">
      <c r="A147" s="52"/>
    </row>
    <row r="148">
      <c r="A148" s="52"/>
    </row>
    <row r="149">
      <c r="A149" s="52"/>
    </row>
    <row r="150">
      <c r="A150" s="52"/>
    </row>
    <row r="151">
      <c r="A151" s="52"/>
    </row>
    <row r="152">
      <c r="A152" s="52"/>
    </row>
    <row r="153">
      <c r="A153" s="52"/>
    </row>
    <row r="154">
      <c r="A154" s="52"/>
    </row>
    <row r="155">
      <c r="A155" s="52"/>
    </row>
    <row r="156">
      <c r="A156" s="52"/>
    </row>
    <row r="157">
      <c r="A157" s="52"/>
    </row>
    <row r="158">
      <c r="A158" s="52"/>
    </row>
    <row r="159">
      <c r="A159" s="52"/>
    </row>
    <row r="160">
      <c r="A160" s="52"/>
    </row>
    <row r="161">
      <c r="A161" s="52"/>
    </row>
    <row r="162">
      <c r="A162" s="52"/>
    </row>
    <row r="163">
      <c r="A163" s="52"/>
    </row>
    <row r="164">
      <c r="A164" s="52"/>
    </row>
    <row r="165">
      <c r="A165" s="52"/>
    </row>
    <row r="166">
      <c r="A166" s="52"/>
    </row>
    <row r="167">
      <c r="A167" s="52"/>
    </row>
    <row r="168">
      <c r="A168" s="52"/>
    </row>
    <row r="169">
      <c r="A169" s="52"/>
    </row>
    <row r="170">
      <c r="A170" s="52"/>
    </row>
    <row r="171">
      <c r="A171" s="52"/>
    </row>
    <row r="172">
      <c r="A172" s="52"/>
    </row>
    <row r="173">
      <c r="A173" s="52"/>
    </row>
    <row r="174">
      <c r="A174" s="52"/>
    </row>
    <row r="175">
      <c r="A175" s="52"/>
    </row>
    <row r="176">
      <c r="A176" s="52"/>
    </row>
    <row r="177">
      <c r="A177" s="52"/>
    </row>
    <row r="178">
      <c r="A178" s="52"/>
    </row>
    <row r="179">
      <c r="A179" s="52"/>
    </row>
    <row r="180">
      <c r="A180" s="52"/>
    </row>
    <row r="181">
      <c r="A181" s="52"/>
    </row>
    <row r="182">
      <c r="A182" s="52"/>
    </row>
    <row r="183">
      <c r="A183" s="52"/>
    </row>
    <row r="184">
      <c r="A184" s="52"/>
    </row>
    <row r="185">
      <c r="A185" s="52"/>
    </row>
    <row r="186">
      <c r="A186" s="52"/>
    </row>
    <row r="187">
      <c r="A187" s="52"/>
    </row>
    <row r="188">
      <c r="A188" s="52"/>
    </row>
    <row r="189">
      <c r="A189" s="52"/>
    </row>
    <row r="190">
      <c r="A190" s="52"/>
    </row>
    <row r="191">
      <c r="A191" s="52"/>
    </row>
    <row r="192">
      <c r="A192" s="52"/>
    </row>
    <row r="193">
      <c r="A193" s="52"/>
    </row>
    <row r="194">
      <c r="A194" s="52"/>
    </row>
    <row r="195">
      <c r="A195" s="52"/>
    </row>
    <row r="196">
      <c r="A196" s="52"/>
    </row>
    <row r="197">
      <c r="A197" s="52"/>
    </row>
    <row r="198">
      <c r="A198" s="52"/>
    </row>
    <row r="199">
      <c r="A199" s="52"/>
    </row>
    <row r="200">
      <c r="A200" s="52"/>
    </row>
    <row r="201">
      <c r="A201" s="52"/>
    </row>
    <row r="202">
      <c r="A202" s="52"/>
    </row>
    <row r="203">
      <c r="A203" s="52"/>
    </row>
    <row r="204">
      <c r="A204" s="52"/>
    </row>
    <row r="205">
      <c r="A205" s="52"/>
    </row>
    <row r="206">
      <c r="A206" s="52"/>
    </row>
    <row r="207">
      <c r="A207" s="52"/>
    </row>
    <row r="208">
      <c r="A208" s="52"/>
    </row>
    <row r="209">
      <c r="A209" s="52"/>
    </row>
    <row r="210">
      <c r="A210" s="52"/>
    </row>
    <row r="211">
      <c r="A211" s="52"/>
    </row>
    <row r="212">
      <c r="A212" s="52"/>
    </row>
    <row r="213">
      <c r="A213" s="52"/>
    </row>
    <row r="214">
      <c r="A214" s="52"/>
    </row>
    <row r="215">
      <c r="A215" s="52"/>
    </row>
    <row r="216">
      <c r="A216" s="52"/>
    </row>
    <row r="217">
      <c r="A217" s="52"/>
    </row>
    <row r="218">
      <c r="A218" s="52"/>
    </row>
    <row r="219">
      <c r="A219" s="52"/>
    </row>
    <row r="220">
      <c r="A220" s="52"/>
    </row>
    <row r="221">
      <c r="A221" s="52"/>
    </row>
    <row r="222">
      <c r="A222" s="52"/>
    </row>
    <row r="223">
      <c r="A223" s="52"/>
    </row>
    <row r="224">
      <c r="A224" s="52"/>
    </row>
    <row r="225">
      <c r="A225" s="52"/>
    </row>
    <row r="226">
      <c r="A226" s="52"/>
    </row>
    <row r="227">
      <c r="A227" s="52"/>
    </row>
    <row r="228">
      <c r="A228" s="52"/>
    </row>
    <row r="229">
      <c r="A229" s="52"/>
    </row>
    <row r="230">
      <c r="A230" s="52"/>
    </row>
    <row r="231">
      <c r="A231" s="52"/>
    </row>
    <row r="232">
      <c r="A232" s="52"/>
    </row>
    <row r="233">
      <c r="A233" s="52"/>
    </row>
    <row r="234">
      <c r="A234" s="52"/>
    </row>
    <row r="235">
      <c r="A235" s="52"/>
    </row>
    <row r="236">
      <c r="A236" s="52"/>
    </row>
    <row r="237">
      <c r="A237" s="52"/>
    </row>
    <row r="238">
      <c r="A238" s="52"/>
    </row>
    <row r="239">
      <c r="A239" s="52"/>
    </row>
    <row r="240">
      <c r="A240" s="52"/>
    </row>
    <row r="241">
      <c r="A241" s="52"/>
    </row>
    <row r="242">
      <c r="A242" s="52"/>
    </row>
    <row r="243">
      <c r="A243" s="52"/>
    </row>
    <row r="244">
      <c r="A244" s="52"/>
    </row>
    <row r="245">
      <c r="A245" s="52"/>
    </row>
    <row r="246">
      <c r="A246" s="52"/>
    </row>
    <row r="247">
      <c r="A247" s="52"/>
    </row>
    <row r="248">
      <c r="A248" s="52"/>
    </row>
    <row r="249">
      <c r="A249" s="52"/>
    </row>
    <row r="250">
      <c r="A250" s="52"/>
    </row>
    <row r="251">
      <c r="A251" s="52"/>
    </row>
    <row r="252">
      <c r="A252" s="52"/>
    </row>
    <row r="253">
      <c r="A253" s="52"/>
    </row>
    <row r="254">
      <c r="A254" s="52"/>
    </row>
    <row r="255">
      <c r="A255" s="52"/>
    </row>
    <row r="256">
      <c r="A256" s="52"/>
    </row>
    <row r="257">
      <c r="A257" s="52"/>
    </row>
    <row r="258">
      <c r="A258" s="52"/>
    </row>
    <row r="259">
      <c r="A259" s="52"/>
    </row>
    <row r="260">
      <c r="A260" s="52"/>
    </row>
    <row r="261">
      <c r="A261" s="52"/>
    </row>
    <row r="262">
      <c r="A262" s="52"/>
    </row>
    <row r="263">
      <c r="A263" s="52"/>
    </row>
    <row r="264">
      <c r="A264" s="52"/>
    </row>
    <row r="265">
      <c r="A265" s="52"/>
    </row>
    <row r="266">
      <c r="A266" s="52"/>
    </row>
    <row r="267">
      <c r="A267" s="52"/>
    </row>
    <row r="268">
      <c r="A268" s="52"/>
    </row>
    <row r="269">
      <c r="A269" s="52"/>
    </row>
    <row r="270">
      <c r="A270" s="52"/>
    </row>
    <row r="271">
      <c r="A271" s="52"/>
    </row>
    <row r="272">
      <c r="A272" s="52"/>
    </row>
    <row r="273">
      <c r="A273" s="52"/>
    </row>
    <row r="274">
      <c r="A274" s="52"/>
    </row>
    <row r="275">
      <c r="A275" s="52"/>
    </row>
    <row r="276">
      <c r="A276" s="52"/>
    </row>
    <row r="277">
      <c r="A277" s="52"/>
    </row>
    <row r="278">
      <c r="A278" s="52"/>
    </row>
    <row r="279">
      <c r="A279" s="52"/>
    </row>
    <row r="280">
      <c r="A280" s="52"/>
    </row>
    <row r="281">
      <c r="A281" s="52"/>
    </row>
    <row r="282">
      <c r="A282" s="52"/>
    </row>
    <row r="283">
      <c r="A283" s="52"/>
    </row>
    <row r="284">
      <c r="A284" s="52"/>
    </row>
    <row r="285">
      <c r="A285" s="52"/>
    </row>
    <row r="286">
      <c r="A286" s="52"/>
    </row>
    <row r="287">
      <c r="A287" s="52"/>
    </row>
    <row r="288">
      <c r="A288" s="52"/>
    </row>
    <row r="289">
      <c r="A289" s="52"/>
    </row>
    <row r="290">
      <c r="A290" s="52"/>
    </row>
    <row r="291">
      <c r="A291" s="52"/>
    </row>
    <row r="292">
      <c r="A292" s="52"/>
    </row>
    <row r="293">
      <c r="A293" s="52"/>
    </row>
    <row r="294">
      <c r="A294" s="52"/>
    </row>
    <row r="295">
      <c r="A295" s="52"/>
    </row>
    <row r="296">
      <c r="A296" s="52"/>
    </row>
    <row r="297">
      <c r="A297" s="52"/>
    </row>
    <row r="298">
      <c r="A298" s="52"/>
    </row>
    <row r="299">
      <c r="A299" s="52"/>
    </row>
    <row r="300">
      <c r="A300" s="52"/>
    </row>
    <row r="301">
      <c r="A301" s="52"/>
    </row>
    <row r="302">
      <c r="A302" s="52"/>
    </row>
    <row r="303">
      <c r="A303" s="52"/>
    </row>
    <row r="304">
      <c r="A304" s="52"/>
    </row>
    <row r="305">
      <c r="A305" s="52"/>
    </row>
    <row r="306">
      <c r="A306" s="52"/>
    </row>
    <row r="307">
      <c r="A307" s="52"/>
    </row>
    <row r="308">
      <c r="A308" s="52"/>
    </row>
    <row r="309">
      <c r="A309" s="52"/>
    </row>
    <row r="310">
      <c r="A310" s="52"/>
    </row>
    <row r="311">
      <c r="A311" s="52"/>
    </row>
    <row r="312">
      <c r="A312" s="52"/>
    </row>
    <row r="313">
      <c r="A313" s="52"/>
    </row>
    <row r="314">
      <c r="A314" s="52"/>
    </row>
    <row r="315">
      <c r="A315" s="52"/>
    </row>
    <row r="316">
      <c r="A316" s="52"/>
    </row>
    <row r="317">
      <c r="A317" s="52"/>
    </row>
    <row r="318">
      <c r="A318" s="52"/>
    </row>
    <row r="319">
      <c r="A319" s="52"/>
    </row>
    <row r="320">
      <c r="A320" s="52"/>
    </row>
    <row r="321">
      <c r="A321" s="52"/>
    </row>
    <row r="322">
      <c r="A322" s="52"/>
    </row>
    <row r="323">
      <c r="A323" s="52"/>
    </row>
    <row r="324">
      <c r="A324" s="52"/>
    </row>
    <row r="325">
      <c r="A325" s="52"/>
    </row>
    <row r="326">
      <c r="A326" s="52"/>
    </row>
    <row r="327">
      <c r="A327" s="52"/>
    </row>
    <row r="328">
      <c r="A328" s="52"/>
    </row>
    <row r="329">
      <c r="A329" s="52"/>
    </row>
    <row r="330">
      <c r="A330" s="52"/>
    </row>
    <row r="331">
      <c r="A331" s="52"/>
    </row>
    <row r="332">
      <c r="A332" s="52"/>
    </row>
    <row r="333">
      <c r="A333" s="52"/>
    </row>
    <row r="334">
      <c r="A334" s="52"/>
    </row>
    <row r="335">
      <c r="A335" s="52"/>
    </row>
    <row r="336">
      <c r="A336" s="52"/>
    </row>
    <row r="337">
      <c r="A337" s="52"/>
    </row>
    <row r="338">
      <c r="A338" s="52"/>
    </row>
    <row r="339">
      <c r="A339" s="52"/>
    </row>
    <row r="340">
      <c r="A340" s="52"/>
    </row>
    <row r="341">
      <c r="A341" s="52"/>
    </row>
    <row r="342">
      <c r="A342" s="52"/>
    </row>
    <row r="343">
      <c r="A343" s="52"/>
    </row>
    <row r="344">
      <c r="A344" s="52"/>
    </row>
    <row r="345">
      <c r="A345" s="52"/>
    </row>
    <row r="346">
      <c r="A346" s="52"/>
    </row>
    <row r="347">
      <c r="A347" s="52"/>
    </row>
    <row r="348">
      <c r="A348" s="52"/>
    </row>
    <row r="349">
      <c r="A349" s="52"/>
    </row>
    <row r="350">
      <c r="A350" s="52"/>
    </row>
    <row r="351">
      <c r="A351" s="52"/>
    </row>
    <row r="352">
      <c r="A352" s="52"/>
    </row>
    <row r="353">
      <c r="A353" s="52"/>
    </row>
    <row r="354">
      <c r="A354" s="52"/>
    </row>
    <row r="355">
      <c r="A355" s="52"/>
    </row>
    <row r="356">
      <c r="A356" s="52"/>
    </row>
    <row r="357">
      <c r="A357" s="52"/>
    </row>
    <row r="358">
      <c r="A358" s="52"/>
    </row>
    <row r="359">
      <c r="A359" s="52"/>
    </row>
    <row r="360">
      <c r="A360" s="52"/>
    </row>
    <row r="361">
      <c r="A361" s="52"/>
    </row>
    <row r="362">
      <c r="A362" s="52"/>
    </row>
    <row r="363">
      <c r="A363" s="52"/>
    </row>
    <row r="364">
      <c r="A364" s="52"/>
    </row>
    <row r="365">
      <c r="A365" s="52"/>
    </row>
    <row r="366">
      <c r="A366" s="52"/>
    </row>
    <row r="367">
      <c r="A367" s="52"/>
    </row>
    <row r="368">
      <c r="A368" s="52"/>
    </row>
    <row r="369">
      <c r="A369" s="52"/>
    </row>
    <row r="370">
      <c r="A370" s="52"/>
    </row>
    <row r="371">
      <c r="A371" s="52"/>
    </row>
    <row r="372">
      <c r="A372" s="52"/>
    </row>
    <row r="373">
      <c r="A373" s="52"/>
    </row>
    <row r="374">
      <c r="A374" s="52"/>
    </row>
    <row r="375">
      <c r="A375" s="52"/>
    </row>
    <row r="376">
      <c r="A376" s="52"/>
    </row>
    <row r="377">
      <c r="A377" s="52"/>
    </row>
    <row r="378">
      <c r="A378" s="52"/>
    </row>
    <row r="379">
      <c r="A379" s="52"/>
    </row>
    <row r="380">
      <c r="A380" s="52"/>
    </row>
    <row r="381">
      <c r="A381" s="52"/>
    </row>
    <row r="382">
      <c r="A382" s="52"/>
    </row>
    <row r="383">
      <c r="A383" s="52"/>
    </row>
    <row r="384">
      <c r="A384" s="52"/>
    </row>
    <row r="385">
      <c r="A385" s="52"/>
    </row>
    <row r="386">
      <c r="A386" s="52"/>
    </row>
    <row r="387">
      <c r="A387" s="52"/>
    </row>
    <row r="388">
      <c r="A388" s="52"/>
    </row>
    <row r="389">
      <c r="A389" s="52"/>
    </row>
    <row r="390">
      <c r="A390" s="52"/>
    </row>
    <row r="391">
      <c r="A391" s="52"/>
    </row>
    <row r="392">
      <c r="A392" s="52"/>
    </row>
    <row r="393">
      <c r="A393" s="52"/>
    </row>
    <row r="394">
      <c r="A394" s="52"/>
    </row>
    <row r="395">
      <c r="A395" s="52"/>
    </row>
    <row r="396">
      <c r="A396" s="52"/>
    </row>
    <row r="397">
      <c r="A397" s="52"/>
    </row>
    <row r="398">
      <c r="A398" s="52"/>
    </row>
    <row r="399">
      <c r="A399" s="52"/>
    </row>
    <row r="400">
      <c r="A400" s="52"/>
    </row>
    <row r="401">
      <c r="A401" s="52"/>
    </row>
    <row r="402">
      <c r="A402" s="52"/>
    </row>
    <row r="403">
      <c r="A403" s="52"/>
    </row>
    <row r="404">
      <c r="A404" s="52"/>
    </row>
    <row r="405">
      <c r="A405" s="52"/>
    </row>
    <row r="406">
      <c r="A406" s="52"/>
    </row>
    <row r="407">
      <c r="A407" s="52"/>
    </row>
    <row r="408">
      <c r="A408" s="52"/>
    </row>
    <row r="409">
      <c r="A409" s="52"/>
    </row>
    <row r="410">
      <c r="A410" s="52"/>
    </row>
    <row r="411">
      <c r="A411" s="52"/>
    </row>
    <row r="412">
      <c r="A412" s="52"/>
    </row>
    <row r="413">
      <c r="A413" s="52"/>
    </row>
    <row r="414">
      <c r="A414" s="52"/>
    </row>
    <row r="415">
      <c r="A415" s="52"/>
    </row>
    <row r="416">
      <c r="A416" s="52"/>
    </row>
    <row r="417">
      <c r="A417" s="52"/>
    </row>
    <row r="418">
      <c r="A418" s="52"/>
    </row>
    <row r="419">
      <c r="A419" s="52"/>
    </row>
    <row r="420">
      <c r="A420" s="52"/>
    </row>
    <row r="421">
      <c r="A421" s="52"/>
    </row>
    <row r="422">
      <c r="A422" s="52"/>
    </row>
    <row r="423">
      <c r="A423" s="52"/>
    </row>
    <row r="424">
      <c r="A424" s="52"/>
    </row>
    <row r="425">
      <c r="A425" s="52"/>
    </row>
    <row r="426">
      <c r="A426" s="52"/>
    </row>
    <row r="427">
      <c r="A427" s="52"/>
    </row>
    <row r="428">
      <c r="A428" s="52"/>
    </row>
    <row r="429">
      <c r="A429" s="52"/>
    </row>
    <row r="430">
      <c r="A430" s="52"/>
    </row>
    <row r="431">
      <c r="A431" s="52"/>
    </row>
    <row r="432">
      <c r="A432" s="52"/>
    </row>
    <row r="433">
      <c r="A433" s="52"/>
    </row>
    <row r="434">
      <c r="A434" s="52"/>
    </row>
    <row r="435">
      <c r="A435" s="52"/>
    </row>
    <row r="436">
      <c r="A436" s="52"/>
    </row>
    <row r="437">
      <c r="A437" s="52"/>
    </row>
    <row r="438">
      <c r="A438" s="52"/>
    </row>
    <row r="439">
      <c r="A439" s="52"/>
    </row>
    <row r="440">
      <c r="A440" s="52"/>
    </row>
    <row r="441">
      <c r="A441" s="52"/>
    </row>
    <row r="442">
      <c r="A442" s="52"/>
    </row>
    <row r="443">
      <c r="A443" s="52"/>
    </row>
    <row r="444">
      <c r="A444" s="52"/>
    </row>
    <row r="445">
      <c r="A445" s="52"/>
    </row>
    <row r="446">
      <c r="A446" s="52"/>
    </row>
    <row r="447">
      <c r="A447" s="52"/>
    </row>
    <row r="448">
      <c r="A448" s="52"/>
    </row>
    <row r="449">
      <c r="A449" s="52"/>
    </row>
    <row r="450">
      <c r="A450" s="52"/>
    </row>
    <row r="451">
      <c r="A451" s="52"/>
    </row>
    <row r="452">
      <c r="A452" s="52"/>
    </row>
    <row r="453">
      <c r="A453" s="52"/>
    </row>
    <row r="454">
      <c r="A454" s="52"/>
    </row>
    <row r="455">
      <c r="A455" s="52"/>
    </row>
    <row r="456">
      <c r="A456" s="52"/>
    </row>
    <row r="457">
      <c r="A457" s="52"/>
    </row>
    <row r="458">
      <c r="A458" s="52"/>
    </row>
    <row r="459">
      <c r="A459" s="52"/>
    </row>
    <row r="460">
      <c r="A460" s="52"/>
    </row>
    <row r="461">
      <c r="A461" s="52"/>
    </row>
    <row r="462">
      <c r="A462" s="52"/>
    </row>
    <row r="463">
      <c r="A463" s="52"/>
    </row>
    <row r="464">
      <c r="A464" s="52"/>
    </row>
    <row r="465">
      <c r="A465" s="52"/>
    </row>
    <row r="466">
      <c r="A466" s="52"/>
    </row>
    <row r="467">
      <c r="A467" s="52"/>
    </row>
    <row r="468">
      <c r="A468" s="52"/>
    </row>
    <row r="469">
      <c r="A469" s="52"/>
    </row>
    <row r="470">
      <c r="A470" s="52"/>
    </row>
    <row r="471">
      <c r="A471" s="52"/>
    </row>
    <row r="472">
      <c r="A472" s="52"/>
    </row>
    <row r="473">
      <c r="A473" s="52"/>
    </row>
    <row r="474">
      <c r="A474" s="52"/>
    </row>
    <row r="475">
      <c r="A475" s="52"/>
    </row>
    <row r="476">
      <c r="A476" s="52"/>
    </row>
    <row r="477">
      <c r="A477" s="52"/>
    </row>
    <row r="478">
      <c r="A478" s="52"/>
    </row>
    <row r="479">
      <c r="A479" s="52"/>
    </row>
    <row r="480">
      <c r="A480" s="52"/>
    </row>
    <row r="481">
      <c r="A481" s="52"/>
    </row>
    <row r="482">
      <c r="A482" s="52"/>
    </row>
    <row r="483">
      <c r="A483" s="52"/>
    </row>
    <row r="484">
      <c r="A484" s="52"/>
    </row>
    <row r="485">
      <c r="A485" s="52"/>
    </row>
    <row r="486">
      <c r="A486" s="52"/>
    </row>
    <row r="487">
      <c r="A487" s="52"/>
    </row>
    <row r="488">
      <c r="A488" s="52"/>
    </row>
    <row r="489">
      <c r="A489" s="52"/>
    </row>
    <row r="490">
      <c r="A490" s="52"/>
    </row>
    <row r="491">
      <c r="A491" s="52"/>
    </row>
    <row r="492">
      <c r="A492" s="52"/>
    </row>
    <row r="493">
      <c r="A493" s="52"/>
    </row>
    <row r="494">
      <c r="A494" s="52"/>
    </row>
    <row r="495">
      <c r="A495" s="52"/>
    </row>
    <row r="496">
      <c r="A496" s="52"/>
    </row>
    <row r="497">
      <c r="A497" s="52"/>
    </row>
    <row r="498">
      <c r="A498" s="52"/>
    </row>
    <row r="499">
      <c r="A499" s="52"/>
    </row>
    <row r="500">
      <c r="A500" s="52"/>
    </row>
    <row r="501">
      <c r="A501" s="52"/>
    </row>
    <row r="502">
      <c r="A502" s="52"/>
    </row>
    <row r="503">
      <c r="A503" s="52"/>
    </row>
    <row r="504">
      <c r="A504" s="52"/>
    </row>
    <row r="505">
      <c r="A505" s="52"/>
    </row>
    <row r="506">
      <c r="A506" s="52"/>
    </row>
    <row r="507">
      <c r="A507" s="52"/>
    </row>
    <row r="508">
      <c r="A508" s="52"/>
    </row>
    <row r="509">
      <c r="A509" s="52"/>
    </row>
    <row r="510">
      <c r="A510" s="52"/>
    </row>
    <row r="511">
      <c r="A511" s="52"/>
    </row>
    <row r="512">
      <c r="A512" s="52"/>
    </row>
    <row r="513">
      <c r="A513" s="52"/>
    </row>
    <row r="514">
      <c r="A514" s="52"/>
    </row>
    <row r="515">
      <c r="A515" s="52"/>
    </row>
    <row r="516">
      <c r="A516" s="52"/>
    </row>
    <row r="517">
      <c r="A517" s="52"/>
    </row>
    <row r="518">
      <c r="A518" s="52"/>
    </row>
    <row r="519">
      <c r="A519" s="52"/>
    </row>
    <row r="520">
      <c r="A520" s="52"/>
    </row>
    <row r="521">
      <c r="A521" s="52"/>
    </row>
    <row r="522">
      <c r="A522" s="52"/>
    </row>
    <row r="523">
      <c r="A523" s="52"/>
    </row>
    <row r="524">
      <c r="A524" s="52"/>
    </row>
    <row r="525">
      <c r="A525" s="52"/>
    </row>
    <row r="526">
      <c r="A526" s="52"/>
    </row>
    <row r="527">
      <c r="A527" s="52"/>
    </row>
    <row r="528">
      <c r="A528" s="52"/>
    </row>
    <row r="529">
      <c r="A529" s="52"/>
    </row>
    <row r="530">
      <c r="A530" s="52"/>
    </row>
    <row r="531">
      <c r="A531" s="52"/>
    </row>
    <row r="532">
      <c r="A532" s="52"/>
    </row>
    <row r="533">
      <c r="A533" s="52"/>
    </row>
    <row r="534">
      <c r="A534" s="52"/>
    </row>
    <row r="535">
      <c r="A535" s="52"/>
    </row>
    <row r="536">
      <c r="A536" s="52"/>
    </row>
    <row r="537">
      <c r="A537" s="52"/>
    </row>
    <row r="538">
      <c r="A538" s="52"/>
    </row>
    <row r="539">
      <c r="A539" s="52"/>
    </row>
    <row r="540">
      <c r="A540" s="52"/>
    </row>
    <row r="541">
      <c r="A541" s="52"/>
    </row>
    <row r="542">
      <c r="A542" s="52"/>
    </row>
    <row r="543">
      <c r="A543" s="52"/>
    </row>
    <row r="544">
      <c r="A544" s="52"/>
    </row>
    <row r="545">
      <c r="A545" s="52"/>
    </row>
    <row r="546">
      <c r="A546" s="52"/>
    </row>
    <row r="547">
      <c r="A547" s="52"/>
    </row>
    <row r="548">
      <c r="A548" s="52"/>
    </row>
    <row r="549">
      <c r="A549" s="52"/>
    </row>
    <row r="550">
      <c r="A550" s="52"/>
    </row>
    <row r="551">
      <c r="A551" s="52"/>
    </row>
    <row r="552">
      <c r="A552" s="52"/>
    </row>
    <row r="553">
      <c r="A553" s="52"/>
    </row>
    <row r="554">
      <c r="A554" s="52"/>
    </row>
    <row r="555">
      <c r="A555" s="52"/>
    </row>
    <row r="556">
      <c r="A556" s="52"/>
    </row>
    <row r="557">
      <c r="A557" s="52"/>
    </row>
    <row r="558">
      <c r="A558" s="52"/>
    </row>
    <row r="559">
      <c r="A559" s="52"/>
    </row>
    <row r="560">
      <c r="A560" s="52"/>
    </row>
    <row r="561">
      <c r="A561" s="52"/>
    </row>
    <row r="562">
      <c r="A562" s="52"/>
    </row>
    <row r="563">
      <c r="A563" s="52"/>
    </row>
    <row r="564">
      <c r="A564" s="52"/>
    </row>
    <row r="565">
      <c r="A565" s="52"/>
    </row>
    <row r="566">
      <c r="A566" s="52"/>
    </row>
    <row r="567">
      <c r="A567" s="52"/>
    </row>
    <row r="568">
      <c r="A568" s="52"/>
    </row>
    <row r="569">
      <c r="A569" s="52"/>
    </row>
    <row r="570">
      <c r="A570" s="52"/>
    </row>
    <row r="571">
      <c r="A571" s="52"/>
    </row>
    <row r="572">
      <c r="A572" s="52"/>
    </row>
    <row r="573">
      <c r="A573" s="52"/>
    </row>
    <row r="574">
      <c r="A574" s="52"/>
    </row>
    <row r="575">
      <c r="A575" s="52"/>
    </row>
    <row r="576">
      <c r="A576" s="52"/>
    </row>
    <row r="577">
      <c r="A577" s="52"/>
    </row>
    <row r="578">
      <c r="A578" s="52"/>
    </row>
    <row r="579">
      <c r="A579" s="52"/>
    </row>
    <row r="580">
      <c r="A580" s="52"/>
    </row>
    <row r="581">
      <c r="A581" s="52"/>
    </row>
    <row r="582">
      <c r="A582" s="52"/>
    </row>
    <row r="583">
      <c r="A583" s="52"/>
    </row>
    <row r="584">
      <c r="A584" s="52"/>
    </row>
    <row r="585">
      <c r="A585" s="52"/>
    </row>
    <row r="586">
      <c r="A586" s="52"/>
    </row>
    <row r="587">
      <c r="A587" s="52"/>
    </row>
    <row r="588">
      <c r="A588" s="52"/>
    </row>
    <row r="589">
      <c r="A589" s="52"/>
    </row>
    <row r="590">
      <c r="A590" s="52"/>
    </row>
    <row r="591">
      <c r="A591" s="52"/>
    </row>
    <row r="592">
      <c r="A592" s="52"/>
    </row>
    <row r="593">
      <c r="A593" s="52"/>
    </row>
    <row r="594">
      <c r="A594" s="52"/>
    </row>
    <row r="595">
      <c r="A595" s="52"/>
    </row>
    <row r="596">
      <c r="A596" s="52"/>
    </row>
    <row r="597">
      <c r="A597" s="52"/>
    </row>
    <row r="598">
      <c r="A598" s="52"/>
    </row>
    <row r="599">
      <c r="A599" s="52"/>
    </row>
    <row r="600">
      <c r="A600" s="52"/>
    </row>
    <row r="601">
      <c r="A601" s="52"/>
    </row>
    <row r="602">
      <c r="A602" s="52"/>
    </row>
    <row r="603">
      <c r="A603" s="52"/>
    </row>
    <row r="604">
      <c r="A604" s="52"/>
    </row>
    <row r="605">
      <c r="A605" s="52"/>
    </row>
    <row r="606">
      <c r="A606" s="52"/>
    </row>
    <row r="607">
      <c r="A607" s="52"/>
    </row>
    <row r="608">
      <c r="A608" s="52"/>
    </row>
    <row r="609">
      <c r="A609" s="52"/>
    </row>
    <row r="610">
      <c r="A610" s="52"/>
    </row>
    <row r="611">
      <c r="A611" s="52"/>
    </row>
    <row r="612">
      <c r="A612" s="52"/>
    </row>
    <row r="613">
      <c r="A613" s="52"/>
    </row>
    <row r="614">
      <c r="A614" s="52"/>
    </row>
    <row r="615">
      <c r="A615" s="52"/>
    </row>
    <row r="616">
      <c r="A616" s="52"/>
    </row>
    <row r="617">
      <c r="A617" s="52"/>
    </row>
    <row r="618">
      <c r="A618" s="52"/>
    </row>
    <row r="619">
      <c r="A619" s="52"/>
    </row>
    <row r="620">
      <c r="A620" s="52"/>
    </row>
    <row r="621">
      <c r="A621" s="52"/>
    </row>
    <row r="622">
      <c r="A622" s="52"/>
    </row>
    <row r="623">
      <c r="A623" s="52"/>
    </row>
    <row r="624">
      <c r="A624" s="52"/>
    </row>
    <row r="625">
      <c r="A625" s="52"/>
    </row>
    <row r="626">
      <c r="A626" s="52"/>
    </row>
    <row r="627">
      <c r="A627" s="52"/>
    </row>
    <row r="628">
      <c r="A628" s="52"/>
    </row>
    <row r="629">
      <c r="A629" s="52"/>
    </row>
    <row r="630">
      <c r="A630" s="52"/>
    </row>
    <row r="631">
      <c r="A631" s="52"/>
    </row>
    <row r="632">
      <c r="A632" s="52"/>
    </row>
    <row r="633">
      <c r="A633" s="52"/>
    </row>
    <row r="634">
      <c r="A634" s="52"/>
    </row>
    <row r="635">
      <c r="A635" s="52"/>
    </row>
    <row r="636">
      <c r="A636" s="52"/>
    </row>
    <row r="637">
      <c r="A637" s="52"/>
    </row>
    <row r="638">
      <c r="A638" s="52"/>
    </row>
    <row r="639">
      <c r="A639" s="52"/>
    </row>
    <row r="640">
      <c r="A640" s="52"/>
    </row>
    <row r="641">
      <c r="A641" s="52"/>
    </row>
    <row r="642">
      <c r="A642" s="52"/>
    </row>
    <row r="643">
      <c r="A643" s="52"/>
    </row>
    <row r="644">
      <c r="A644" s="52"/>
    </row>
    <row r="645">
      <c r="A645" s="52"/>
    </row>
    <row r="646">
      <c r="A646" s="52"/>
    </row>
    <row r="647">
      <c r="A647" s="52"/>
    </row>
    <row r="648">
      <c r="A648" s="52"/>
    </row>
    <row r="649">
      <c r="A649" s="52"/>
    </row>
    <row r="650">
      <c r="A650" s="52"/>
    </row>
    <row r="651">
      <c r="A651" s="52"/>
    </row>
    <row r="652">
      <c r="A652" s="52"/>
    </row>
    <row r="653">
      <c r="A653" s="52"/>
    </row>
    <row r="654">
      <c r="A654" s="52"/>
    </row>
    <row r="655">
      <c r="A655" s="52"/>
    </row>
    <row r="656">
      <c r="A656" s="52"/>
    </row>
    <row r="657">
      <c r="A657" s="52"/>
    </row>
    <row r="658">
      <c r="A658" s="52"/>
    </row>
    <row r="659">
      <c r="A659" s="52"/>
    </row>
    <row r="660">
      <c r="A660" s="52"/>
    </row>
    <row r="661">
      <c r="A661" s="52"/>
    </row>
    <row r="662">
      <c r="A662" s="52"/>
    </row>
    <row r="663">
      <c r="A663" s="52"/>
    </row>
    <row r="664">
      <c r="A664" s="52"/>
    </row>
    <row r="665">
      <c r="A665" s="52"/>
    </row>
    <row r="666">
      <c r="A666" s="52"/>
    </row>
    <row r="667">
      <c r="A667" s="52"/>
    </row>
    <row r="668">
      <c r="A668" s="52"/>
    </row>
    <row r="669">
      <c r="A669" s="52"/>
    </row>
    <row r="670">
      <c r="A670" s="52"/>
    </row>
    <row r="671">
      <c r="A671" s="52"/>
    </row>
    <row r="672">
      <c r="A672" s="52"/>
    </row>
    <row r="673">
      <c r="A673" s="52"/>
    </row>
    <row r="674">
      <c r="A674" s="52"/>
    </row>
    <row r="675">
      <c r="A675" s="52"/>
    </row>
    <row r="676">
      <c r="A676" s="52"/>
    </row>
    <row r="677">
      <c r="A677" s="52"/>
    </row>
    <row r="678">
      <c r="A678" s="52"/>
    </row>
    <row r="679">
      <c r="A679" s="52"/>
    </row>
    <row r="680">
      <c r="A680" s="52"/>
    </row>
    <row r="681">
      <c r="A681" s="52"/>
    </row>
    <row r="682">
      <c r="A682" s="52"/>
    </row>
    <row r="683">
      <c r="A683" s="52"/>
    </row>
    <row r="684">
      <c r="A684" s="52"/>
    </row>
    <row r="685">
      <c r="A685" s="52"/>
    </row>
    <row r="686">
      <c r="A686" s="52"/>
    </row>
    <row r="687">
      <c r="A687" s="52"/>
    </row>
    <row r="688">
      <c r="A688" s="52"/>
    </row>
    <row r="689">
      <c r="A689" s="52"/>
    </row>
    <row r="690">
      <c r="A690" s="52"/>
    </row>
    <row r="691">
      <c r="A691" s="52"/>
    </row>
    <row r="692">
      <c r="A692" s="52"/>
    </row>
    <row r="693">
      <c r="A693" s="52"/>
    </row>
    <row r="694">
      <c r="A694" s="52"/>
    </row>
    <row r="695">
      <c r="A695" s="52"/>
    </row>
    <row r="696">
      <c r="A696" s="52"/>
    </row>
    <row r="697">
      <c r="A697" s="52"/>
    </row>
    <row r="698">
      <c r="A698" s="52"/>
    </row>
    <row r="699">
      <c r="A699" s="52"/>
    </row>
    <row r="700">
      <c r="A700" s="52"/>
    </row>
    <row r="701">
      <c r="A701" s="52"/>
    </row>
    <row r="702">
      <c r="A702" s="52"/>
    </row>
    <row r="703">
      <c r="A703" s="52"/>
    </row>
    <row r="704">
      <c r="A704" s="52"/>
    </row>
    <row r="705">
      <c r="A705" s="52"/>
    </row>
    <row r="706">
      <c r="A706" s="52"/>
    </row>
    <row r="707">
      <c r="A707" s="52"/>
    </row>
    <row r="708">
      <c r="A708" s="52"/>
    </row>
    <row r="709">
      <c r="A709" s="52"/>
    </row>
    <row r="710">
      <c r="A710" s="52"/>
    </row>
    <row r="711">
      <c r="A711" s="52"/>
    </row>
    <row r="712">
      <c r="A712" s="52"/>
    </row>
    <row r="713">
      <c r="A713" s="52"/>
    </row>
    <row r="714">
      <c r="A714" s="52"/>
    </row>
    <row r="715">
      <c r="A715" s="52"/>
    </row>
    <row r="716">
      <c r="A716" s="52"/>
    </row>
    <row r="717">
      <c r="A717" s="52"/>
    </row>
    <row r="718">
      <c r="A718" s="52"/>
    </row>
    <row r="719">
      <c r="A719" s="52"/>
    </row>
    <row r="720">
      <c r="A720" s="52"/>
    </row>
    <row r="721">
      <c r="A721" s="52"/>
    </row>
    <row r="722">
      <c r="A722" s="52"/>
    </row>
    <row r="723">
      <c r="A723" s="52"/>
    </row>
    <row r="724">
      <c r="A724" s="52"/>
    </row>
    <row r="725">
      <c r="A725" s="52"/>
    </row>
    <row r="726">
      <c r="A726" s="52"/>
    </row>
    <row r="727">
      <c r="A727" s="52"/>
    </row>
    <row r="728">
      <c r="A728" s="52"/>
    </row>
    <row r="729">
      <c r="A729" s="52"/>
    </row>
    <row r="730">
      <c r="A730" s="52"/>
    </row>
    <row r="731">
      <c r="A731" s="52"/>
    </row>
    <row r="732">
      <c r="A732" s="52"/>
    </row>
    <row r="733">
      <c r="A733" s="52"/>
    </row>
    <row r="734">
      <c r="A734" s="52"/>
    </row>
    <row r="735">
      <c r="A735" s="52"/>
    </row>
    <row r="736">
      <c r="A736" s="52"/>
    </row>
    <row r="737">
      <c r="A737" s="52"/>
    </row>
    <row r="738">
      <c r="A738" s="52"/>
    </row>
    <row r="739">
      <c r="A739" s="52"/>
    </row>
    <row r="740">
      <c r="A740" s="52"/>
    </row>
    <row r="741">
      <c r="A741" s="52"/>
    </row>
    <row r="742">
      <c r="A742" s="52"/>
    </row>
    <row r="743">
      <c r="A743" s="52"/>
    </row>
    <row r="744">
      <c r="A744" s="52"/>
    </row>
    <row r="745">
      <c r="A745" s="52"/>
    </row>
    <row r="746">
      <c r="A746" s="52"/>
    </row>
    <row r="747">
      <c r="A747" s="52"/>
    </row>
    <row r="748">
      <c r="A748" s="52"/>
    </row>
    <row r="749">
      <c r="A749" s="52"/>
    </row>
    <row r="750">
      <c r="A750" s="52"/>
    </row>
    <row r="751">
      <c r="A751" s="52"/>
    </row>
    <row r="752">
      <c r="A752" s="52"/>
    </row>
    <row r="753">
      <c r="A753" s="52"/>
    </row>
    <row r="754">
      <c r="A754" s="52"/>
    </row>
    <row r="755">
      <c r="A755" s="52"/>
    </row>
    <row r="756">
      <c r="A756" s="52"/>
    </row>
    <row r="757">
      <c r="A757" s="52"/>
    </row>
    <row r="758">
      <c r="A758" s="52"/>
    </row>
    <row r="759">
      <c r="A759" s="52"/>
    </row>
    <row r="760">
      <c r="A760" s="52"/>
    </row>
    <row r="761">
      <c r="A761" s="52"/>
    </row>
    <row r="762">
      <c r="A762" s="52"/>
    </row>
    <row r="763">
      <c r="A763" s="52"/>
    </row>
    <row r="764">
      <c r="A764" s="52"/>
    </row>
    <row r="765">
      <c r="A765" s="52"/>
    </row>
    <row r="766">
      <c r="A766" s="52"/>
    </row>
    <row r="767">
      <c r="A767" s="52"/>
    </row>
    <row r="768">
      <c r="A768" s="52"/>
    </row>
    <row r="769">
      <c r="A769" s="52"/>
    </row>
    <row r="770">
      <c r="A770" s="52"/>
    </row>
    <row r="771">
      <c r="A771" s="52"/>
    </row>
    <row r="772">
      <c r="A772" s="52"/>
    </row>
    <row r="773">
      <c r="A773" s="52"/>
    </row>
    <row r="774">
      <c r="A774" s="52"/>
    </row>
    <row r="775">
      <c r="A775" s="52"/>
    </row>
    <row r="776">
      <c r="A776" s="52"/>
    </row>
    <row r="777">
      <c r="A777" s="52"/>
    </row>
    <row r="778">
      <c r="A778" s="52"/>
    </row>
    <row r="779">
      <c r="A779" s="52"/>
    </row>
    <row r="780">
      <c r="A780" s="52"/>
    </row>
    <row r="781">
      <c r="A781" s="52"/>
    </row>
    <row r="782">
      <c r="A782" s="52"/>
    </row>
    <row r="783">
      <c r="A783" s="52"/>
    </row>
    <row r="784">
      <c r="A784" s="52"/>
    </row>
    <row r="785">
      <c r="A785" s="52"/>
    </row>
    <row r="786">
      <c r="A786" s="52"/>
    </row>
    <row r="787">
      <c r="A787" s="52"/>
    </row>
    <row r="788">
      <c r="A788" s="52"/>
    </row>
    <row r="789">
      <c r="A789" s="52"/>
    </row>
    <row r="790">
      <c r="A790" s="52"/>
    </row>
    <row r="791">
      <c r="A791" s="52"/>
    </row>
    <row r="792">
      <c r="A792" s="52"/>
    </row>
    <row r="793">
      <c r="A793" s="52"/>
    </row>
    <row r="794">
      <c r="A794" s="52"/>
    </row>
    <row r="795">
      <c r="A795" s="52"/>
    </row>
    <row r="796">
      <c r="A796" s="52"/>
    </row>
    <row r="797">
      <c r="A797" s="52"/>
    </row>
    <row r="798">
      <c r="A798" s="52"/>
    </row>
    <row r="799">
      <c r="A799" s="52"/>
    </row>
    <row r="800">
      <c r="A800" s="52"/>
    </row>
    <row r="801">
      <c r="A801" s="52"/>
    </row>
    <row r="802">
      <c r="A802" s="52"/>
    </row>
    <row r="803">
      <c r="A803" s="52"/>
    </row>
    <row r="804">
      <c r="A804" s="52"/>
    </row>
    <row r="805">
      <c r="A805" s="52"/>
    </row>
    <row r="806">
      <c r="A806" s="52"/>
    </row>
    <row r="807">
      <c r="A807" s="52"/>
    </row>
    <row r="808">
      <c r="A808" s="52"/>
    </row>
    <row r="809">
      <c r="A809" s="52"/>
    </row>
    <row r="810">
      <c r="A810" s="52"/>
    </row>
    <row r="811">
      <c r="A811" s="52"/>
    </row>
    <row r="812">
      <c r="A812" s="52"/>
    </row>
    <row r="813">
      <c r="A813" s="52"/>
    </row>
    <row r="814">
      <c r="A814" s="52"/>
    </row>
    <row r="815">
      <c r="A815" s="52"/>
    </row>
    <row r="816">
      <c r="A816" s="52"/>
    </row>
    <row r="817">
      <c r="A817" s="52"/>
    </row>
    <row r="818">
      <c r="A818" s="52"/>
    </row>
    <row r="819">
      <c r="A819" s="52"/>
    </row>
    <row r="820">
      <c r="A820" s="52"/>
    </row>
    <row r="821">
      <c r="A821" s="52"/>
    </row>
    <row r="822">
      <c r="A822" s="52"/>
    </row>
    <row r="823">
      <c r="A823" s="52"/>
    </row>
    <row r="824">
      <c r="A824" s="52"/>
    </row>
    <row r="825">
      <c r="A825" s="52"/>
    </row>
    <row r="826">
      <c r="A826" s="52"/>
    </row>
    <row r="827">
      <c r="A827" s="52"/>
    </row>
    <row r="828">
      <c r="A828" s="52"/>
    </row>
    <row r="829">
      <c r="A829" s="52"/>
    </row>
    <row r="830">
      <c r="A830" s="52"/>
    </row>
    <row r="831">
      <c r="A831" s="52"/>
    </row>
    <row r="832">
      <c r="A832" s="52"/>
    </row>
    <row r="833">
      <c r="A833" s="52"/>
    </row>
    <row r="834">
      <c r="A834" s="52"/>
    </row>
    <row r="835">
      <c r="A835" s="52"/>
    </row>
    <row r="836">
      <c r="A836" s="52"/>
    </row>
    <row r="837">
      <c r="A837" s="52"/>
    </row>
    <row r="838">
      <c r="A838" s="52"/>
    </row>
    <row r="839">
      <c r="A839" s="52"/>
    </row>
    <row r="840">
      <c r="A840" s="52"/>
    </row>
    <row r="841">
      <c r="A841" s="52"/>
    </row>
    <row r="842">
      <c r="A842" s="52"/>
    </row>
    <row r="843">
      <c r="A843" s="52"/>
    </row>
    <row r="844">
      <c r="A844" s="52"/>
    </row>
    <row r="845">
      <c r="A845" s="52"/>
    </row>
    <row r="846">
      <c r="A846" s="52"/>
    </row>
    <row r="847">
      <c r="A847" s="52"/>
    </row>
    <row r="848">
      <c r="A848" s="52"/>
    </row>
    <row r="849">
      <c r="A849" s="52"/>
    </row>
    <row r="850">
      <c r="A850" s="52"/>
    </row>
    <row r="851">
      <c r="A851" s="52"/>
    </row>
    <row r="852">
      <c r="A852" s="52"/>
    </row>
    <row r="853">
      <c r="A853" s="52"/>
    </row>
    <row r="854">
      <c r="A854" s="52"/>
    </row>
    <row r="855">
      <c r="A855" s="52"/>
    </row>
    <row r="856">
      <c r="A856" s="52"/>
    </row>
    <row r="857">
      <c r="A857" s="52"/>
    </row>
    <row r="858">
      <c r="A858" s="52"/>
    </row>
    <row r="859">
      <c r="A859" s="52"/>
    </row>
    <row r="860">
      <c r="A860" s="52"/>
    </row>
    <row r="861">
      <c r="A861" s="52"/>
    </row>
    <row r="862">
      <c r="A862" s="52"/>
    </row>
    <row r="863">
      <c r="A863" s="52"/>
    </row>
    <row r="864">
      <c r="A864" s="52"/>
    </row>
    <row r="865">
      <c r="A865" s="52"/>
    </row>
    <row r="866">
      <c r="A866" s="52"/>
    </row>
    <row r="867">
      <c r="A867" s="52"/>
    </row>
    <row r="868">
      <c r="A868" s="52"/>
    </row>
    <row r="869">
      <c r="A869" s="52"/>
    </row>
    <row r="870">
      <c r="A870" s="52"/>
    </row>
    <row r="871">
      <c r="A871" s="52"/>
    </row>
    <row r="872">
      <c r="A872" s="52"/>
    </row>
    <row r="873">
      <c r="A873" s="52"/>
    </row>
    <row r="874">
      <c r="A874" s="52"/>
    </row>
    <row r="875">
      <c r="A875" s="52"/>
    </row>
    <row r="876">
      <c r="A876" s="52"/>
    </row>
    <row r="877">
      <c r="A877" s="52"/>
    </row>
    <row r="878">
      <c r="A878" s="52"/>
    </row>
    <row r="879">
      <c r="A879" s="52"/>
    </row>
    <row r="880">
      <c r="A880" s="52"/>
    </row>
    <row r="881">
      <c r="A881" s="52"/>
    </row>
    <row r="882">
      <c r="A882" s="52"/>
    </row>
    <row r="883">
      <c r="A883" s="52"/>
    </row>
    <row r="884">
      <c r="A884" s="52"/>
    </row>
    <row r="885">
      <c r="A885" s="52"/>
    </row>
    <row r="886">
      <c r="A886" s="52"/>
    </row>
    <row r="887">
      <c r="A887" s="52"/>
    </row>
    <row r="888">
      <c r="A888" s="52"/>
    </row>
    <row r="889">
      <c r="A889" s="52"/>
    </row>
    <row r="890">
      <c r="A890" s="52"/>
    </row>
    <row r="891">
      <c r="A891" s="52"/>
    </row>
    <row r="892">
      <c r="A892" s="52"/>
    </row>
    <row r="893">
      <c r="A893" s="52"/>
    </row>
    <row r="894">
      <c r="A894" s="52"/>
    </row>
    <row r="895">
      <c r="A895" s="52"/>
    </row>
    <row r="896">
      <c r="A896" s="52"/>
    </row>
    <row r="897">
      <c r="A897" s="52"/>
    </row>
    <row r="898">
      <c r="A898" s="52"/>
    </row>
    <row r="899">
      <c r="A899" s="52"/>
    </row>
    <row r="900">
      <c r="A900" s="52"/>
    </row>
    <row r="901">
      <c r="A901" s="52"/>
    </row>
    <row r="902">
      <c r="A902" s="52"/>
    </row>
    <row r="903">
      <c r="A903" s="52"/>
    </row>
    <row r="904">
      <c r="A904" s="52"/>
    </row>
    <row r="905">
      <c r="A905" s="52"/>
    </row>
    <row r="906">
      <c r="A906" s="52"/>
    </row>
    <row r="907">
      <c r="A907" s="52"/>
    </row>
    <row r="908">
      <c r="A908" s="52"/>
    </row>
    <row r="909">
      <c r="A909" s="52"/>
    </row>
    <row r="910">
      <c r="A910" s="52"/>
    </row>
    <row r="911">
      <c r="A911" s="52"/>
    </row>
    <row r="912">
      <c r="A912" s="52"/>
    </row>
    <row r="913">
      <c r="A913" s="52"/>
    </row>
    <row r="914">
      <c r="A914" s="52"/>
    </row>
    <row r="915">
      <c r="A915" s="52"/>
    </row>
    <row r="916">
      <c r="A916" s="52"/>
    </row>
    <row r="917">
      <c r="A917" s="52"/>
    </row>
    <row r="918">
      <c r="A918" s="52"/>
    </row>
    <row r="919">
      <c r="A919" s="52"/>
    </row>
    <row r="920">
      <c r="A920" s="52"/>
    </row>
    <row r="921">
      <c r="A921" s="52"/>
    </row>
    <row r="922">
      <c r="A922" s="52"/>
    </row>
    <row r="923">
      <c r="A923" s="52"/>
    </row>
    <row r="924">
      <c r="A924" s="52"/>
    </row>
    <row r="925">
      <c r="A925" s="52"/>
    </row>
    <row r="926">
      <c r="A926" s="52"/>
    </row>
    <row r="927">
      <c r="A927" s="52"/>
    </row>
    <row r="928">
      <c r="A928" s="52"/>
    </row>
    <row r="929">
      <c r="A929" s="52"/>
    </row>
    <row r="930">
      <c r="A930" s="52"/>
    </row>
    <row r="931">
      <c r="A931" s="52"/>
    </row>
    <row r="932">
      <c r="A932" s="52"/>
    </row>
    <row r="933">
      <c r="A933" s="52"/>
    </row>
    <row r="934">
      <c r="A934" s="52"/>
    </row>
    <row r="935">
      <c r="A935" s="52"/>
    </row>
    <row r="936">
      <c r="A936" s="52"/>
    </row>
    <row r="937">
      <c r="A937" s="52"/>
    </row>
    <row r="938">
      <c r="A938" s="52"/>
    </row>
    <row r="939">
      <c r="A939" s="52"/>
    </row>
    <row r="940">
      <c r="A940" s="52"/>
    </row>
    <row r="941">
      <c r="A941" s="52"/>
    </row>
    <row r="942">
      <c r="A942" s="52"/>
    </row>
    <row r="943">
      <c r="A943" s="52"/>
    </row>
    <row r="944">
      <c r="A944" s="52"/>
    </row>
    <row r="945">
      <c r="A945" s="52"/>
    </row>
    <row r="946">
      <c r="A946" s="52"/>
    </row>
    <row r="947">
      <c r="A947" s="52"/>
    </row>
    <row r="948">
      <c r="A948" s="52"/>
    </row>
    <row r="949">
      <c r="A949" s="52"/>
    </row>
    <row r="950">
      <c r="A950" s="52"/>
    </row>
    <row r="951">
      <c r="A951" s="52"/>
    </row>
    <row r="952">
      <c r="A952" s="52"/>
    </row>
    <row r="953">
      <c r="A953" s="52"/>
    </row>
    <row r="954">
      <c r="A954" s="52"/>
    </row>
    <row r="955">
      <c r="A955" s="52"/>
    </row>
    <row r="956">
      <c r="A956" s="52"/>
    </row>
    <row r="957">
      <c r="A957" s="52"/>
    </row>
    <row r="958">
      <c r="A958" s="52"/>
    </row>
    <row r="959">
      <c r="A959" s="52"/>
    </row>
    <row r="960">
      <c r="A960" s="52"/>
    </row>
    <row r="961">
      <c r="A961" s="52"/>
    </row>
    <row r="962">
      <c r="A962" s="52"/>
    </row>
    <row r="963">
      <c r="A963" s="52"/>
    </row>
    <row r="964">
      <c r="A964" s="52"/>
    </row>
    <row r="965">
      <c r="A965" s="52"/>
    </row>
    <row r="966">
      <c r="A966" s="52"/>
    </row>
    <row r="967">
      <c r="A967" s="52"/>
    </row>
    <row r="968">
      <c r="A968" s="52"/>
    </row>
    <row r="969">
      <c r="A969" s="52"/>
    </row>
    <row r="970">
      <c r="A970" s="52"/>
    </row>
    <row r="971">
      <c r="A971" s="52"/>
    </row>
    <row r="972">
      <c r="A972" s="52"/>
    </row>
    <row r="973">
      <c r="A973" s="52"/>
    </row>
    <row r="974">
      <c r="A974" s="52"/>
    </row>
    <row r="975">
      <c r="A975" s="52"/>
    </row>
    <row r="976">
      <c r="A976" s="52"/>
    </row>
    <row r="977">
      <c r="A977" s="52"/>
    </row>
    <row r="978">
      <c r="A978" s="52"/>
    </row>
    <row r="979">
      <c r="A979" s="52"/>
    </row>
    <row r="980">
      <c r="A980" s="52"/>
    </row>
    <row r="981">
      <c r="A981" s="52"/>
    </row>
    <row r="982">
      <c r="A982" s="52"/>
    </row>
    <row r="983">
      <c r="A983" s="52"/>
    </row>
    <row r="984">
      <c r="A984" s="52"/>
    </row>
    <row r="985">
      <c r="A985" s="52"/>
    </row>
    <row r="986">
      <c r="A986" s="52"/>
    </row>
    <row r="987">
      <c r="A987" s="52"/>
    </row>
    <row r="988">
      <c r="A988" s="52"/>
    </row>
    <row r="989">
      <c r="A989" s="52"/>
    </row>
    <row r="990">
      <c r="A990" s="52"/>
    </row>
    <row r="991">
      <c r="A991" s="52"/>
    </row>
    <row r="992">
      <c r="A992" s="52"/>
    </row>
    <row r="993">
      <c r="A993" s="52"/>
    </row>
    <row r="994">
      <c r="A994" s="52"/>
    </row>
    <row r="995">
      <c r="A995" s="52"/>
    </row>
    <row r="996">
      <c r="A996" s="52"/>
    </row>
    <row r="997">
      <c r="A997" s="52"/>
    </row>
    <row r="998">
      <c r="A998" s="52"/>
    </row>
    <row r="999">
      <c r="A999" s="52"/>
    </row>
    <row r="1000">
      <c r="A1000" s="52"/>
    </row>
    <row r="1001">
      <c r="A1001" s="52"/>
    </row>
  </sheetData>
  <conditionalFormatting sqref="A1:A2 B1:C41 A4:A29 A31:A38 A40:A41">
    <cfRule type="cellIs" dxfId="0" priority="1" operator="equal">
      <formula>1</formula>
    </cfRule>
  </conditionalFormatting>
  <drawing r:id="rId1"/>
</worksheet>
</file>