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table_full" sheetId="5" r:id="rId8"/>
    <sheet state="visible" name="location validation" sheetId="6" r:id="rId9"/>
    <sheet state="visible" name="group validation" sheetId="7" r:id="rId10"/>
    <sheet state="visible" name="pow" sheetId="8" r:id="rId11"/>
    <sheet state="visible" name="comm" sheetId="9" r:id="rId12"/>
    <sheet state="hidden" name="locations" sheetId="10" r:id="rId13"/>
    <sheet state="visible" name="comp" sheetId="11" r:id="rId14"/>
    <sheet state="visible" name="location table" sheetId="12" r:id="rId15"/>
    <sheet state="visible" name="prof validation" sheetId="13" r:id="rId16"/>
    <sheet state="visible" name="two day policy" sheetId="14" r:id="rId17"/>
    <sheet state="visible" name="course_info" sheetId="15" r:id="rId18"/>
    <sheet state="visible" name="location_new_form" sheetId="16" r:id="rId19"/>
    <sheet state="hidden" name="course_info_all" sheetId="17" r:id="rId20"/>
    <sheet state="hidden" name="location report" sheetId="18" r:id="rId21"/>
    <sheet state="hidden" name="course_hours_validation" sheetId="19" r:id="rId22"/>
    <sheet state="visible" name="SlotTime" sheetId="20" r:id="rId23"/>
    <sheet state="hidden" name="Copy of course_hours_validation" sheetId="21" r:id="rId24"/>
    <sheet state="hidden" name="course_hours_validation_section" sheetId="22" r:id="rId25"/>
    <sheet state="hidden" name="Detail22-2-الاثنين-1-المحاضرة ا" sheetId="23" r:id="rId26"/>
    <sheet state="hidden" name="course_hours_validation_s_cs" sheetId="24" r:id="rId27"/>
    <sheet state="hidden" name="prof load" sheetId="25" r:id="rId28"/>
    <sheet state="hidden" name="Professors Load_OLD" sheetId="26" r:id="rId29"/>
    <sheet state="hidden" name="course_prof_summery" sheetId="27" r:id="rId30"/>
    <sheet state="hidden" name="helping stuffload" sheetId="28" r:id="rId31"/>
    <sheet state="hidden" name="Copy of helping stuffload" sheetId="29" r:id="rId32"/>
    <sheet state="hidden" name="load_summery" sheetId="30" r:id="rId33"/>
    <sheet state="hidden" name="outsiders" sheetId="31" r:id="rId34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course_teacher!$A$1:$AB$988</definedName>
    <definedName hidden="1" localSheetId="4" name="_xlnm._FilterDatabase">table_full!$A$1:$U$135</definedName>
    <definedName hidden="1" localSheetId="14" name="_xlnm._FilterDatabase">course_info!$A$1:$I$101</definedName>
    <definedName hidden="1" localSheetId="18" name="_xlnm._FilterDatabase">course_hours_validation!$A$1:$F$59</definedName>
    <definedName hidden="1" localSheetId="20" name="_xlnm._FilterDatabase">'Copy of course_hours_validation'!$A$1:$F$59</definedName>
    <definedName hidden="1" localSheetId="21" name="_xlnm._FilterDatabase">course_hours_validation_section!$A$1:$F$59</definedName>
    <definedName hidden="1" localSheetId="23" name="_xlnm._FilterDatabase">course_hours_validation_s_cs!$A$1:$F$59</definedName>
    <definedName hidden="1" localSheetId="4" name="Z_16E99923_2A95_4CF1_B6F4_BF744F3561BE_.wvu.FilterData">table_full!$A$1:$S$132</definedName>
    <definedName hidden="1" localSheetId="4" name="Z_33146BA5_04C9_4840_96EF_06BE95DDFD8F_.wvu.FilterData">table_full!$A$1:$S$131</definedName>
    <definedName hidden="1" localSheetId="4" name="Z_CD228676_AE66_4771_BF9B_5228237F1A28_.wvu.FilterData">table_full!$A$1:$U$132</definedName>
    <definedName hidden="1" localSheetId="4" name="Z_57287A0B_5536_44D3_BD53_1D211E34E962_.wvu.FilterData">table_full!$A$1:$S$132</definedName>
    <definedName hidden="1" localSheetId="4" name="Z_4FF596A6_8CF3_404D_A155_597FB550513F_.wvu.FilterData">table_full!$A$1:$U$132</definedName>
  </definedNames>
  <calcPr/>
  <customWorkbookViews>
    <customWorkbookView activeSheetId="0" maximized="1" windowHeight="0" windowWidth="0" guid="{16E99923-2A95-4CF1-B6F4-BF744F3561BE}" name="Filter 4"/>
    <customWorkbookView activeSheetId="0" maximized="1" windowHeight="0" windowWidth="0" guid="{CD228676-AE66-4771-BF9B-5228237F1A28}" name="Filter 5"/>
    <customWorkbookView activeSheetId="0" maximized="1" windowHeight="0" windowWidth="0" guid="{4FF596A6-8CF3-404D-A155-597FB550513F}" name="Filter 2"/>
    <customWorkbookView activeSheetId="0" maximized="1" windowHeight="0" windowWidth="0" guid="{57287A0B-5536-44D3-BD53-1D211E34E962}" name="Filter 3"/>
    <customWorkbookView activeSheetId="0" maximized="1" windowHeight="0" windowWidth="0" guid="{33146BA5-04C9-4840-96EF-06BE95DDFD8F}" name="Filter 1"/>
  </customWorkbookViews>
  <pivotCaches>
    <pivotCache cacheId="0" r:id="rId35"/>
    <pivotCache cacheId="1" r:id="rId36"/>
    <pivotCache cacheId="2" r:id="rId37"/>
    <pivotCache cacheId="3" r:id="rId38"/>
    <pivotCache cacheId="4" r:id="rId39"/>
    <pivotCache cacheId="5" r:id="rId40"/>
    <pivotCache cacheId="6" r:id="rId41"/>
    <pivotCache cacheId="7" r:id="rId42"/>
    <pivotCache cacheId="8" r:id="rId43"/>
    <pivotCache cacheId="9" r:id="rId44"/>
    <pivotCache cacheId="10" r:id="rId45"/>
    <pivotCache cacheId="11" r:id="rId46"/>
    <pivotCache cacheId="12" r:id="rId47"/>
  </pivotCaches>
</workbook>
</file>

<file path=xl/sharedStrings.xml><?xml version="1.0" encoding="utf-8"?>
<sst xmlns="http://schemas.openxmlformats.org/spreadsheetml/2006/main" count="4795" uniqueCount="929">
  <si>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</si>
  <si>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</si>
  <si>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</si>
  <si>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</si>
  <si>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</si>
  <si>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</si>
  <si>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</si>
  <si>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</si>
  <si>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</si>
  <si>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</si>
  <si>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</si>
  <si>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</si>
  <si>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</si>
  <si>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</si>
  <si>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</si>
  <si>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</si>
  <si>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</si>
  <si>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</si>
  <si>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</si>
  <si>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</si>
  <si>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</si>
  <si>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</si>
  <si>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</si>
  <si>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</si>
  <si>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</si>
  <si>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</si>
  <si>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</si>
  <si>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</si>
  <si>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</si>
  <si>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</si>
  <si>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</si>
  <si>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</si>
  <si>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</si>
  <si>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</si>
  <si>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</si>
  <si>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</si>
  <si>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</si>
  <si>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</si>
  <si>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</si>
  <si>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</si>
  <si>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</si>
  <si>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</si>
  <si>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</si>
  <si>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</si>
  <si>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</si>
  <si>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</si>
  <si>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</si>
  <si>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</si>
  <si>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</si>
  <si>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</si>
  <si>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</si>
  <si>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</si>
  <si>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</si>
  <si>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</si>
  <si>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</si>
  <si>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</si>
  <si>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</si>
  <si>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</si>
  <si>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</si>
  <si>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</si>
  <si>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</si>
  <si>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</si>
  <si>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</si>
  <si>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</si>
  <si>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</si>
  <si>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</si>
  <si>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</si>
  <si>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</si>
  <si>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</si>
  <si>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</si>
  <si>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</si>
  <si>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</si>
  <si>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</si>
  <si>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</si>
  <si>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</si>
  <si>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</si>
  <si>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</si>
  <si>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</si>
  <si>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</si>
  <si>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</si>
  <si>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</si>
  <si>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</si>
  <si>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</si>
  <si>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</si>
  <si>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</si>
  <si>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</si>
  <si>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</si>
  <si>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</si>
  <si>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</si>
  <si>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</si>
  <si>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</si>
  <si>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</si>
  <si>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</si>
  <si>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</si>
  <si>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</si>
  <si>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</si>
  <si>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</si>
  <si>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</si>
  <si>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</si>
  <si>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</si>
  <si>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</si>
  <si>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</si>
  <si>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</si>
  <si>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</si>
  <si>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</si>
  <si>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</si>
  <si>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</si>
  <si>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</si>
  <si>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</si>
  <si>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</si>
  <si>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</si>
  <si>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</si>
  <si>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</si>
  <si>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</si>
  <si>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</si>
  <si>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</si>
  <si>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</si>
  <si>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</si>
  <si>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</si>
  <si>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</si>
  <si>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</si>
  <si>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</si>
  <si>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</si>
  <si>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</si>
  <si>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</si>
  <si>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</si>
  <si>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</si>
  <si>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</si>
  <si>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</si>
  <si>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</si>
  <si>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</si>
  <si>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</si>
  <si>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</si>
  <si>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</si>
  <si>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</si>
  <si>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</si>
  <si>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</si>
  <si>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</si>
  <si>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</si>
  <si>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</si>
  <si>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</si>
  <si>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</si>
  <si>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</si>
  <si>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</si>
  <si>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</si>
  <si>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</si>
  <si>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</si>
  <si>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</si>
  <si>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</si>
  <si>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</si>
  <si>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</si>
  <si>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</si>
  <si>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</si>
  <si>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عبدالحفيظ</t>
  </si>
  <si>
    <t xml:space="preserve"> إيهاب محمود بيومي عقبة</t>
  </si>
  <si>
    <t>حجز مكان</t>
  </si>
  <si>
    <t>فاطمة محمد</t>
  </si>
  <si>
    <t>منال شعبان</t>
  </si>
  <si>
    <t>هشام ياسر أحمد عبد الفتاح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</si>
  <si>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</si>
  <si>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</si>
  <si>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</si>
  <si>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</si>
  <si>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</si>
  <si>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</si>
  <si>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</si>
  <si>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</si>
  <si>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assistant division</t>
  </si>
  <si>
    <t>CCE-111</t>
  </si>
  <si>
    <t>comm</t>
  </si>
  <si>
    <t>د.احمد مصطفى</t>
  </si>
  <si>
    <t>CCE-112</t>
  </si>
  <si>
    <t>د.مي عزالدين</t>
  </si>
  <si>
    <t>م.جهاد عوض على</t>
  </si>
  <si>
    <t>comp</t>
  </si>
  <si>
    <t>CCE-211</t>
  </si>
  <si>
    <t>CCE-212</t>
  </si>
  <si>
    <t>د.منال شعبان</t>
  </si>
  <si>
    <t>CCE-213</t>
  </si>
  <si>
    <t>division</t>
  </si>
  <si>
    <t>course count</t>
  </si>
  <si>
    <t>assistant count</t>
  </si>
  <si>
    <t>max_num_courses</t>
  </si>
  <si>
    <t>EMP-101</t>
  </si>
  <si>
    <t>أ.م.د.احمد عبداللطيف</t>
  </si>
  <si>
    <t>أ.م.د.ماجد كساب</t>
  </si>
  <si>
    <t>م.حنان ربيع</t>
  </si>
  <si>
    <t>external</t>
  </si>
  <si>
    <t>EMP-104</t>
  </si>
  <si>
    <t>د.اميرة الدسوقي</t>
  </si>
  <si>
    <t>أ.م.د.منة الله محمود</t>
  </si>
  <si>
    <t>م.اندرو امجد</t>
  </si>
  <si>
    <t>pow</t>
  </si>
  <si>
    <t>EPE-111</t>
  </si>
  <si>
    <t>د.وائل وهبه</t>
  </si>
  <si>
    <t>م.عبير مصطفى سيد</t>
  </si>
  <si>
    <t>EPE-211</t>
  </si>
  <si>
    <t>EPE-212</t>
  </si>
  <si>
    <t>UNI-013E</t>
  </si>
  <si>
    <t>د.حمدية منصور</t>
  </si>
  <si>
    <t>م.محمود عبد الخالق</t>
  </si>
  <si>
    <t>UNI-2</t>
  </si>
  <si>
    <t>أ.د. إيهاب محمود بيومي عقبة</t>
  </si>
  <si>
    <t>أ.د.حجز مكان</t>
  </si>
  <si>
    <t>كهت-301</t>
  </si>
  <si>
    <t>د.محمد حمدى</t>
  </si>
  <si>
    <t>م.محمد مصطفى محمود علي</t>
  </si>
  <si>
    <t>كهت-302</t>
  </si>
  <si>
    <t>أ.م.د.جلال نديم</t>
  </si>
  <si>
    <t>م.عبدالرحمن نادي طه</t>
  </si>
  <si>
    <t>كهت-303</t>
  </si>
  <si>
    <t>أ.م.د.احمد نشأت</t>
  </si>
  <si>
    <t>م.عبدالرحمن اشرف</t>
  </si>
  <si>
    <t>كهت-304</t>
  </si>
  <si>
    <t>م.محمد سعد</t>
  </si>
  <si>
    <t>كهت-305</t>
  </si>
  <si>
    <t>د.أحمد فرحان محمد</t>
  </si>
  <si>
    <t xml:space="preserve">م.محمد صلاح </t>
  </si>
  <si>
    <t>كهت-322</t>
  </si>
  <si>
    <t>د.احمد جمال احمد</t>
  </si>
  <si>
    <t>م.محمد خالد محمد علي</t>
  </si>
  <si>
    <t>كهت-401</t>
  </si>
  <si>
    <t>د.رانية فؤاد</t>
  </si>
  <si>
    <t>م.عبدالرحمن حسن</t>
  </si>
  <si>
    <t>كهت-402</t>
  </si>
  <si>
    <t>أ.م.د.تامر بركات</t>
  </si>
  <si>
    <t>كهت-403</t>
  </si>
  <si>
    <t>أ.م.د.طارق مصطفى</t>
  </si>
  <si>
    <t>كهت-404</t>
  </si>
  <si>
    <t>د.اسماء صلاح فرج</t>
  </si>
  <si>
    <t>كهت-421</t>
  </si>
  <si>
    <t>أ.م.د.جيهان نجيب</t>
  </si>
  <si>
    <t>م.أحمد محمود</t>
  </si>
  <si>
    <t>م.عبدالرحمن رجب هاشم</t>
  </si>
  <si>
    <t>كهت-428</t>
  </si>
  <si>
    <t>د.فاطمة مازن علي</t>
  </si>
  <si>
    <t>كهت-498</t>
  </si>
  <si>
    <t>م.محمد ربيع</t>
  </si>
  <si>
    <t>كهت-499</t>
  </si>
  <si>
    <t>م.محمود محمد عادل</t>
  </si>
  <si>
    <t>م.مي شعبان</t>
  </si>
  <si>
    <t>كهح-301</t>
  </si>
  <si>
    <t>م.ندى الجمال</t>
  </si>
  <si>
    <t>كهح-302</t>
  </si>
  <si>
    <t>أ.د.عمرو رفعت</t>
  </si>
  <si>
    <t>م.امنية حسنى</t>
  </si>
  <si>
    <t>كهح-303</t>
  </si>
  <si>
    <t>أ.د.رانيا أبو السعود</t>
  </si>
  <si>
    <t>كهح-314</t>
  </si>
  <si>
    <t>كهح-321</t>
  </si>
  <si>
    <t>م.محمد ناصر</t>
  </si>
  <si>
    <t>كهح-401</t>
  </si>
  <si>
    <t>د.سيد طه</t>
  </si>
  <si>
    <t>كهح-402</t>
  </si>
  <si>
    <t>د.محمد محمود</t>
  </si>
  <si>
    <t>كهح-422</t>
  </si>
  <si>
    <t>كهح-425</t>
  </si>
  <si>
    <t>كهح-428</t>
  </si>
  <si>
    <t>كهح-498</t>
  </si>
  <si>
    <t>د.ياسر ممدوح</t>
  </si>
  <si>
    <t>كهح-499</t>
  </si>
  <si>
    <t>م.احمد سيد عبدالرازق عبدالقوي</t>
  </si>
  <si>
    <t>كهق-301</t>
  </si>
  <si>
    <t>أ.م.د.صابر محمد</t>
  </si>
  <si>
    <t>م.احمد ياسر احمد عبدالفتاح</t>
  </si>
  <si>
    <t>كهق-302</t>
  </si>
  <si>
    <t>م.مصطفي نورالدين مصطفي</t>
  </si>
  <si>
    <t>كهق-303</t>
  </si>
  <si>
    <t>أ.م.د.جيهان الشاذلي</t>
  </si>
  <si>
    <t>م.هادي سامر عبدالحفيظ</t>
  </si>
  <si>
    <t>كهق-304</t>
  </si>
  <si>
    <t>أ.م.د.داليا علام</t>
  </si>
  <si>
    <t>م.محمد يحيى</t>
  </si>
  <si>
    <t>كهق-305</t>
  </si>
  <si>
    <t>د.عماد دعبس</t>
  </si>
  <si>
    <t>كهق-321</t>
  </si>
  <si>
    <t>د.احمد فؤاد</t>
  </si>
  <si>
    <t>م.مايكل عوض عيسى زكى</t>
  </si>
  <si>
    <t>كهق-401</t>
  </si>
  <si>
    <t>أ.م.د.عبير جلال</t>
  </si>
  <si>
    <t>م.احمد عويس شعبان</t>
  </si>
  <si>
    <t>كهق-402</t>
  </si>
  <si>
    <t>د.هبه محمود صوفي</t>
  </si>
  <si>
    <t>كهق-403</t>
  </si>
  <si>
    <t>م.احمد اسامه محمد</t>
  </si>
  <si>
    <t>كهق-404</t>
  </si>
  <si>
    <t>كهق-421</t>
  </si>
  <si>
    <t>كهق-426</t>
  </si>
  <si>
    <t>كهق-498</t>
  </si>
  <si>
    <t>كهق-499</t>
  </si>
  <si>
    <t>أ.م.د.عمرو عبد الله</t>
  </si>
  <si>
    <t>is_valid</t>
  </si>
  <si>
    <t>is_half_slot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</si>
  <si>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</si>
  <si>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</si>
  <si>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</si>
  <si>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</si>
  <si>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</si>
  <si>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</si>
  <si>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</si>
  <si>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</si>
  <si>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</si>
  <si>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</si>
  <si>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</si>
  <si>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</si>
  <si>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</si>
  <si>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</si>
  <si>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</si>
  <si>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</si>
  <si>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الاحد</t>
  </si>
  <si>
    <t>محاضرة</t>
  </si>
  <si>
    <t>مدرج 1</t>
  </si>
  <si>
    <t>الثلاثاء</t>
  </si>
  <si>
    <t>تمارين</t>
  </si>
  <si>
    <t>الاربعاء</t>
  </si>
  <si>
    <t>الاثنين</t>
  </si>
  <si>
    <t>الخميس</t>
  </si>
  <si>
    <t>فصل 3</t>
  </si>
  <si>
    <t>مدرج 2</t>
  </si>
  <si>
    <t>فصل 1</t>
  </si>
  <si>
    <t>فصل 2</t>
  </si>
  <si>
    <t>فصل 5</t>
  </si>
  <si>
    <t>مدرج 4</t>
  </si>
  <si>
    <t>مدرج 3</t>
  </si>
  <si>
    <t>فصل 4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</si>
  <si>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</si>
  <si>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</si>
  <si>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</si>
  <si>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</si>
  <si>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</si>
  <si>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</si>
  <si>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</si>
  <si>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</si>
  <si>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</si>
  <si>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pow 300</t>
  </si>
  <si>
    <t>comp 300</t>
  </si>
  <si>
    <t>comm 200</t>
  </si>
  <si>
    <t>comm 100</t>
  </si>
  <si>
    <t>pow 400</t>
  </si>
  <si>
    <t>comm 400</t>
  </si>
  <si>
    <t>pow 200</t>
  </si>
  <si>
    <t>comm 300</t>
  </si>
  <si>
    <t>comp 400</t>
  </si>
  <si>
    <t xml:space="preserve">هندسة الجهد العالى - كهق-303 تمارين
مدرج 4
م.هادي سامر عبدالحفيظ
</t>
  </si>
  <si>
    <t xml:space="preserve">الاتصالات التناظرية - كهت-303 محاضرة
مدرج 2
أ.م.د.احمد نشأت
</t>
  </si>
  <si>
    <t xml:space="preserve">نظرية الاتصالات - كهح-314 تمارين
فصل 3
م.عبدالرحمن اشرف
</t>
  </si>
  <si>
    <t xml:space="preserve">مقرر إختياري 4 شبكات الحاسب المتطورة  - كهح-425 تمارين
فصل 2
م.محمد ناصر
</t>
  </si>
  <si>
    <t xml:space="preserve">مقرر اختياري 4 : معالجة الصور الرقمية - كهت-428 تمارين
فصل 1
م.عبدالرحمن نادي طه
</t>
  </si>
  <si>
    <t xml:space="preserve">هندسة الموجات الميكرونية - كهت-403 محاضرة
مدرج 2
أ.م.د.طارق مصطفى
</t>
  </si>
  <si>
    <t xml:space="preserve">Logic Design - CCE-111 محاضرة
مدرج 1
د.احمد مصطفى
</t>
  </si>
  <si>
    <t xml:space="preserve">التدريب الميداني - كهح-498 محاضرة
فصل 5
د.ياسر ممدوح
</t>
  </si>
  <si>
    <t xml:space="preserve">تطبيقات الحاسب الآلى فى الهندسة الكهربية - كهق-302 محاضرة
فصل 3
د.أحمد فرحان محمد
</t>
  </si>
  <si>
    <t xml:space="preserve">Properties of Electrical Materials - EPE-211 تمارين
فصل 2
</t>
  </si>
  <si>
    <t xml:space="preserve">Properties of Electrical Materials - EPE-211 تمارين
فصل 1
</t>
  </si>
  <si>
    <t xml:space="preserve">المعالجات - كهت-304 محاضرة
مدرج 4
د.احمد مصطفى
</t>
  </si>
  <si>
    <t xml:space="preserve">التدريب الميداني - كهت-498 محاضرة
مدرج 3
د.رانية فؤاد
</t>
  </si>
  <si>
    <t xml:space="preserve">Electrical Circuits II - EPE-212 تمارين
مدرج 2
</t>
  </si>
  <si>
    <t xml:space="preserve">Physics III - EMP-101 محاضرة
مدرج 1
أ.م.د.احمد عبداللطيف
</t>
  </si>
  <si>
    <t xml:space="preserve">التدريب الميداني - كهح-498 تمارين
فصل 5
م.أحمد محمود
</t>
  </si>
  <si>
    <t xml:space="preserve">مقرر اختياري 3 أنظمة توزيع القوى - كهق-421 تمارين
فصل 4
م.محمد خالد محمد علي
</t>
  </si>
  <si>
    <t xml:space="preserve">الكترونيات القوى - كهق-304 تمارين
فصل 3
م.محمد يحيى
</t>
  </si>
  <si>
    <t xml:space="preserve">Electrical Circuits II - EPE-212 تمارين
فصل 1
</t>
  </si>
  <si>
    <t xml:space="preserve">هندسة التحكم - كهت-305 محاضرة
مدرج 3
د.أحمد فرحان محمد
</t>
  </si>
  <si>
    <t xml:space="preserve">Properties of Electrical Materials - EPE-211 محاضرة
مدرج 1
</t>
  </si>
  <si>
    <t xml:space="preserve">مشروع التخرج 1 - كهق-499 محاضرة
فصل 5
أ.م.د.صابر محمد
</t>
  </si>
  <si>
    <t xml:space="preserve">مقرر إختياري 5 تطبيقات و تقنيات الذكاء الاصطناعى - كهح-428 تمارين
فصل 4
م.مي شعبان
</t>
  </si>
  <si>
    <t xml:space="preserve">التدريب الميداني - كهق-498 تمارين
فصل 3
م.مصطفي نورالدين مصطفي
</t>
  </si>
  <si>
    <t xml:space="preserve">Control Systems - CCE-213 تمارين
فصل 1
</t>
  </si>
  <si>
    <t xml:space="preserve">مقرر اختيارى 1 التركيبات الكهربية - كهق-321 محاضرة
مدرج 4
د.احمد فؤاد
</t>
  </si>
  <si>
    <t xml:space="preserve">نظرية الاتصالات - كهح-314 محاضرة
مدرج 3
أ.م.د.احمد نشأت
</t>
  </si>
  <si>
    <t xml:space="preserve">Control Systems - CCE-213 محاضرة
مدرج 2
</t>
  </si>
  <si>
    <t xml:space="preserve">Differential Equation and Numerical Analysis - EMP-104 تمارين
مدرج 1
م.اندرو امجد
</t>
  </si>
  <si>
    <t xml:space="preserve">مقرر إختياري 3 تصميم نظم قواعد البيانات - كهح-422 تمارين
فصل 5
م.عبدالرحمن رجب هاشم
</t>
  </si>
  <si>
    <t xml:space="preserve">موجات كهرومغناطيسية - كهت-302 محاضرة
فصل 3
أ.م.د.جلال نديم
</t>
  </si>
  <si>
    <t xml:space="preserve">التشغيل الأمثل ودراسة الاتزان والاعتمادية لنظم القوى الكهربية - كهق-401 محاضرة
مدرج 4
أ.م.د.عبير جلال
</t>
  </si>
  <si>
    <t xml:space="preserve">مقرر اختياري 3 - شبكات الحاسب - كهت-421 محاضرة
مدرج 3
أ.م.د.جيهان نجيب
</t>
  </si>
  <si>
    <t xml:space="preserve">Electronics - CCE-211 محاضرة
مدرج 2
</t>
  </si>
  <si>
    <t xml:space="preserve">Electrical Circuits I - EPE-111 محاضرة
مدرج 1
د.وائل وهبه
</t>
  </si>
  <si>
    <t xml:space="preserve">هندسة التحكم - كهت-305 تمارين
فصل 3
م.محمود محمد عادل
</t>
  </si>
  <si>
    <t xml:space="preserve">تطبيقات الحاسب الآلى فى الهندسة الكهربية - كهق-302 تمارين
فصل 2
م.مصطفي نورالدين مصطفي
</t>
  </si>
  <si>
    <t xml:space="preserve">Signals and System Fundamentals - CCE-212 تمارين
فصل 1
</t>
  </si>
  <si>
    <t xml:space="preserve">الاتصالات التناظرية - كهت-303 تمارين
فصل 5
م.عبدالرحمن اشرف
</t>
  </si>
  <si>
    <t xml:space="preserve">النظرية الموحدة للآلات الكهربية - كهق-402 تمارين
فصل 4
م.مصطفي نورالدين مصطفي
</t>
  </si>
  <si>
    <t xml:space="preserve">Electronics - CCE-211 تمارين
فصل 1
</t>
  </si>
  <si>
    <t xml:space="preserve">أساسيات شبكات الحاسب - كهح-303 محاضرة
مدرج 4
أ.د.رانيا أبو السعود
</t>
  </si>
  <si>
    <t xml:space="preserve">تحكم آلي ونظم - كهت-404 تمارين
فصل 4
م.مي شعبان
</t>
  </si>
  <si>
    <t xml:space="preserve">مقرر اختياري 4 تصميم انظمة الطاقة الضوئية والتطبيقات  - كهق-426 تمارين
فصل 1
م.هادي سامر عبدالحفيظ
</t>
  </si>
  <si>
    <t xml:space="preserve">Signals and System Fundamentals - CCE-212 محاضرة
مدرج 4
د.منال شعبان
</t>
  </si>
  <si>
    <t xml:space="preserve">آلات التيار المتردد - كهق-301 محاضرة
مدرج 3
أ.م.د.صابر محمد
</t>
  </si>
  <si>
    <t xml:space="preserve">Differential Equation and Numerical Analysis - EMP-104 محاضرة
مدرج 1
د.اميرة الدسوقي
</t>
  </si>
  <si>
    <t xml:space="preserve">نظم الاتصالات - كهت-402 محاضرة
فصل 4
أ.م.د.تامر بركات
</t>
  </si>
  <si>
    <t xml:space="preserve">تصميم تطبيقات الويب - كهح-401 تمارين
فصل 3
م.ندى الجمال
</t>
  </si>
  <si>
    <t xml:space="preserve">الكترونيات 4 - كهت-301 محاضرة
فصل 1
د.محمد حمدى
</t>
  </si>
  <si>
    <t xml:space="preserve">مقرر اختياري 4 : معالجة الصور الرقمية - كهت-428 محاضرة
مدرج 4
د.فاطمة مازن علي
</t>
  </si>
  <si>
    <t xml:space="preserve">Electrical Circuits II - EPE-212 محاضرة
مدرج 2
</t>
  </si>
  <si>
    <t xml:space="preserve">Logic Design - CCE-111 تمارين
مدرج 1
</t>
  </si>
  <si>
    <t xml:space="preserve">الرسم بالحاسب - كهح-302 محاضرة
فصل 4
أ.د.عمرو رفعت
</t>
  </si>
  <si>
    <t xml:space="preserve">التحكم الالي الرقمى - كهق-403 تمارين
فصل 3
م.احمد اسامه محمد
</t>
  </si>
  <si>
    <t xml:space="preserve">مقرر إختياري 4 شبكات الحاسب المتطورة  - كهح-425 محاضرة
فصل 2
د.منال شعبان
</t>
  </si>
  <si>
    <t xml:space="preserve">المعالجات - كهت-304 تمارين
فصل 1
م.محمد سعد
</t>
  </si>
  <si>
    <t xml:space="preserve">نظم الاتصالات - كهت-402 تمارين
مدرج 4
م.محمد مصطفى محمود علي
</t>
  </si>
  <si>
    <t xml:space="preserve">Programming Techniques - CCE-112 تمارين
مدرج 1
م.جهاد عوض على
</t>
  </si>
  <si>
    <t xml:space="preserve">المشروع 1 - كهح-499 محاضرة
فصل 5
د.رانية فؤاد
</t>
  </si>
  <si>
    <t xml:space="preserve">مقرر اختيارى 1 التركيبات الكهربية - كهق-321 تمارين
فصل 2
م.مايكل عوض عيسى زكى
</t>
  </si>
  <si>
    <t xml:space="preserve">مشروع التخرج 1 - كهت-499 محاضرة
مدرج 4
د.احمد مصطفى
</t>
  </si>
  <si>
    <t xml:space="preserve">هندسة التحكم - كهت-305 تمارين
فصل 4
م.محمد صلاح 
</t>
  </si>
  <si>
    <t xml:space="preserve">مشروع التخرج 1 - كهق-499 محاضرة
فصل 2
أ.م.د.صابر محمد
</t>
  </si>
  <si>
    <t xml:space="preserve">مقرر اختياري 1 - إلكترونيات القوى - كهت-322 محاضرة
مدرج 4
د.احمد جمال احمد
</t>
  </si>
  <si>
    <t xml:space="preserve">الكترونيات صناعية - كهق-404 محاضرة
مدرج 3
د.هبه محمود صوفي
</t>
  </si>
  <si>
    <t xml:space="preserve">مقرر إختياري 5 تطبيقات و تقنيات الذكاء الاصطناعى - كهح-428 محاضرة
مدرج 2
د.فاطمة مازن علي
</t>
  </si>
  <si>
    <t xml:space="preserve">Programming Techniques - CCE-112 محاضرة
مدرج 1
د.مي عزالدين
</t>
  </si>
  <si>
    <t xml:space="preserve">آلات التيار المتردد - كهق-301 تمارين
فصل 3
م.احمد ياسر احمد عبدالفتاح
</t>
  </si>
  <si>
    <t xml:space="preserve">أساسيات شبكات الحاسب - كهح-303 تمارين
فصل 2
م.امنية حسنى
</t>
  </si>
  <si>
    <t xml:space="preserve">المعالجات الدقيقة وتطبيقاتها - كهح-301 تمارين
مدرج 2
م.ندى الجمال
</t>
  </si>
  <si>
    <t xml:space="preserve">Electrical Circuits I - EPE-111 تمارين
مدرج 1
م.عبير مصطفى سيد
</t>
  </si>
  <si>
    <t xml:space="preserve">هندسة الموجات الميكرونية - كهت-403 تمارين
فصل 5
م.عبدالرحمن حسن
</t>
  </si>
  <si>
    <t xml:space="preserve">المعالجات المتوازية - كهح-402 تمارين
فصل 3
م.أحمد محمود
</t>
  </si>
  <si>
    <t xml:space="preserve">اختبارات كهربية - كهق-305 تمارين
فصل 1
م.محمد ربيع
</t>
  </si>
  <si>
    <t xml:space="preserve">مقرر اختياري 1 - إلكترونيات القوى - كهت-322 تمارين
مدرج 3
م.محمد خالد محمد علي
</t>
  </si>
  <si>
    <t xml:space="preserve">Physics III - EMP-101 تمارين
مدرج 1
م.حنان ربيع
</t>
  </si>
  <si>
    <t xml:space="preserve">تحكم آلي ونظم - كهت-404 تمارين
فصل 5
م.عبدالرحمن حسن
</t>
  </si>
  <si>
    <t xml:space="preserve">مشروع التخرج 1 - كهت-499 محاضرة
مدرج 3
د.احمد مصطفى
</t>
  </si>
  <si>
    <t xml:space="preserve">المعالجات المتوازية - كهح-402 محاضرة
فصل 1
د.محمد محمود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</si>
  <si>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</si>
  <si>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</si>
  <si>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Professional Ethics اخلاقيات المهنه - UNI-2 محاضرة
مدرج 1
أ.د. إيهاب محمود بيومي عقبة
</t>
  </si>
  <si>
    <t xml:space="preserve">Signals and System Fundamentals - CCE-212 تمارين
فصل 5
</t>
  </si>
  <si>
    <t xml:space="preserve">مقرر اختياري 3 - شبكات الحاسب - كهت-421 تمارين
فصل 4
م.أحمد محمود
</t>
  </si>
  <si>
    <t xml:space="preserve">مقرر اختياري (1) تعلم الالة - كهح-321 تمارين
فصل 2
م.محمد ناصر
</t>
  </si>
  <si>
    <t xml:space="preserve">موجات كهرومغناطيسية - كهت-302 تمارين
فصل 1
م.عبدالرحمن نادي طه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</si>
  <si>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</si>
  <si>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</si>
  <si>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</si>
  <si>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الكترونيات 4 - كهت-301 تمارين
فصل 3
م.محمد مصطفى محمود علي
</t>
  </si>
  <si>
    <t xml:space="preserve">Signals and System Fundamentals - CCE-213 تمارين
فصل 2
</t>
  </si>
  <si>
    <t xml:space="preserve">الكترونيات 6 - كهت-401 تمارين
مدرج 3
م.عبدالرحمن حسن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</si>
  <si>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</si>
  <si>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</si>
  <si>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Electrical Circuits I - EPE-111 تمارين
فصل 3
م.احمد سيد عبدالرازق عبدالقوي
</t>
  </si>
  <si>
    <t xml:space="preserve">اختبارات كهربية - كهق-305 محاضرة
مدرج 4
د.عماد دعبس
</t>
  </si>
  <si>
    <t xml:space="preserve">الكترونيات صناعية - كهق-404 تمارين
مدرج 3
م.احمد ياسر احمد عبدالفتاح
</t>
  </si>
  <si>
    <t xml:space="preserve">مقرر إختياري 3 تصميم نظم قواعد البيانات - كهح-422 محاضرة
مدرج 1
د.سيد طه
</t>
  </si>
  <si>
    <t xml:space="preserve">التدريب الميداني - كهت-498 تمارين
فصل 4
م.محمد ربيع
</t>
  </si>
  <si>
    <t>no two prof can teach two groups same time</t>
  </si>
  <si>
    <t>valid only one prof</t>
  </si>
  <si>
    <t>invalid</t>
  </si>
  <si>
    <t>pow 100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</si>
  <si>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</si>
  <si>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</si>
  <si>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</si>
  <si>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</si>
  <si>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</si>
  <si>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</si>
  <si>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</si>
  <si>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</si>
  <si>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</si>
  <si>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</si>
  <si>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>المحاضرة الرابعة2:00 - 3:30</t>
  </si>
  <si>
    <t xml:space="preserve">Properties of Electrical Materials - EPE-211 محاضرة
مدرج 2
</t>
  </si>
  <si>
    <t xml:space="preserve">Signals and System Fundamentals - CCE-212 محاضرة
مدرج 2
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</si>
  <si>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</si>
  <si>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</si>
  <si>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</si>
  <si>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>السنة الرابعة– (قوي)
2022-2023
الفصل الدراسي الثاني</t>
  </si>
  <si>
    <t xml:space="preserve">مشروع التخرج 1 - كهق-499 تمارين
فصل 5
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</si>
  <si>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</si>
  <si>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</si>
  <si>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</si>
  <si>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</si>
  <si>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 xml:space="preserve">الكترونيات 6 - كهت-401 محاضرة
مدرج 1
د.رانية فؤاد
</t>
  </si>
  <si>
    <t>السنة الرابعة – (اتصالات لائحه قديمه)
2022-2023
الفصل الدراسي الثاني</t>
  </si>
  <si>
    <t xml:space="preserve">type </t>
  </si>
  <si>
    <t>number</t>
  </si>
  <si>
    <t>location_id</t>
  </si>
  <si>
    <t>مدرج</t>
  </si>
  <si>
    <t>فصل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</si>
  <si>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</si>
  <si>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</si>
  <si>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</si>
  <si>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4
د.احمد مصطفى
</t>
  </si>
  <si>
    <t xml:space="preserve">مقرر اختياري (1) تعلم الالة - كهح-321 محاضرة
فصل 1
د.مي عزالدين
</t>
  </si>
  <si>
    <t xml:space="preserve">الرسم بالحاسب - كهح-302 تمارين
فصل 2
م.امنية حسنى
</t>
  </si>
  <si>
    <t>السنة الرابعة – (حاسبات)
2022-2023
الفصل الدراسي الثاني</t>
  </si>
  <si>
    <t>التدريب الميداني - كهح-498 محاضرة
فصل 5
د.ياسر ممدوح
م.أحمد محمود</t>
  </si>
  <si>
    <t>التدريب الميداني - كهح-498 تمارين
فصل 5
د.ياسر ممدوح
م.أحمد محمود</t>
  </si>
  <si>
    <t>مقرر إختياري 3 تصميم نظم قواعد البيانات - كهح-422 تمارين
فصل 5
د.سيد طه
م.عبدالرحمن رجب هاشم</t>
  </si>
  <si>
    <t>الاتصالات التناظرية - كهت-303 تمارين
فصل 5
أ.م.د.احمد نشأت
م.عبدالرحمن اشرف</t>
  </si>
  <si>
    <t>هندسة الموجات الميكرونية - كهت-403 تمارين
فصل 5
أ.م.د.طارق مصطفى
م.عبدالرحمن حسن</t>
  </si>
  <si>
    <t>تحكم آلي ونظم - كهت-404 تمارين
فصل 5
د.اسماء صلاح فرج
م.عبدالرحمن حسن</t>
  </si>
  <si>
    <t xml:space="preserve">Signals and System Fundamentals - CCE-212 تمارين
فصل 5
د.منال شعبان
</t>
  </si>
  <si>
    <t>التشغيل الأمثل ودراسة الاتزان والاعتمادية لنظم القوى الكهربية - كهق-401 تمارين
فصل 5
أ.م.د.عبير جلال
م.احمد عويس شعبان</t>
  </si>
  <si>
    <t>prof cannot exist in two locations</t>
  </si>
  <si>
    <t xml:space="preserve">valid </t>
  </si>
  <si>
    <t>prof in two locations</t>
  </si>
  <si>
    <t>COUNTUNIQUE of unique location</t>
  </si>
  <si>
    <t>الاثنين 1</t>
  </si>
  <si>
    <t>الاثنين 2</t>
  </si>
  <si>
    <t>الاثنين 3</t>
  </si>
  <si>
    <t>الاحد 2</t>
  </si>
  <si>
    <t>الاحد 3</t>
  </si>
  <si>
    <t>الاحد 4</t>
  </si>
  <si>
    <t>الثلاثاء 2</t>
  </si>
  <si>
    <t>الثلاثاء 4</t>
  </si>
  <si>
    <t>الخميس 1</t>
  </si>
  <si>
    <t>الخميس 2</t>
  </si>
  <si>
    <t>الخميس 3</t>
  </si>
  <si>
    <t>الاثنين 4</t>
  </si>
  <si>
    <t>الاحد 1</t>
  </si>
  <si>
    <t>الثلاثاء 1</t>
  </si>
  <si>
    <t>الاربعاء 1</t>
  </si>
  <si>
    <t>الاربعاء 4</t>
  </si>
  <si>
    <t>الثلاثاء 3</t>
  </si>
  <si>
    <t>الخميس 4</t>
  </si>
  <si>
    <t>الاربعاء 2</t>
  </si>
  <si>
    <t>الاربعاء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</si>
  <si>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</si>
  <si>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</si>
  <si>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</si>
  <si>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</si>
  <si>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</si>
  <si>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</si>
  <si>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</si>
  <si>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</si>
  <si>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</si>
  <si>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</si>
  <si>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</si>
  <si>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</si>
  <si>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عام</t>
  </si>
  <si>
    <t>إدارة أعمال</t>
  </si>
  <si>
    <t>ريض</t>
  </si>
  <si>
    <t>حساب التفاضل والتكامل III والجبر الخطى</t>
  </si>
  <si>
    <t>فيز</t>
  </si>
  <si>
    <t>الاهتزازات والبصريات والفيزياء الحديثة والتطبيقية</t>
  </si>
  <si>
    <t>كهع</t>
  </si>
  <si>
    <t>دوائر كهربية 1</t>
  </si>
  <si>
    <t>مدن</t>
  </si>
  <si>
    <t>هندسة مدنية</t>
  </si>
  <si>
    <t>قوى</t>
  </si>
  <si>
    <t>هندسة ميكانيكية 1</t>
  </si>
  <si>
    <t>013E</t>
  </si>
  <si>
    <t>UNI</t>
  </si>
  <si>
    <t>Entrepreneurship ريادة الاعمال</t>
  </si>
  <si>
    <t>EMP</t>
  </si>
  <si>
    <t>Physics III</t>
  </si>
  <si>
    <t>EPE</t>
  </si>
  <si>
    <t>Electrical Circuits I</t>
  </si>
  <si>
    <t>CCE</t>
  </si>
  <si>
    <t>Programming Techniques</t>
  </si>
  <si>
    <t>Differential Equation and Numerical Analysis</t>
  </si>
  <si>
    <t>وظائف من المتغيرات المعقدة</t>
  </si>
  <si>
    <t>المعادلات التفاضلية الجزئية</t>
  </si>
  <si>
    <t>كهق</t>
  </si>
  <si>
    <t>توليد القوى الكهربية</t>
  </si>
  <si>
    <t>دوائر كهربيه 3</t>
  </si>
  <si>
    <t>كهت</t>
  </si>
  <si>
    <t>تصميم منطقي</t>
  </si>
  <si>
    <t>مجالات كهربية ومغناطيسية 2</t>
  </si>
  <si>
    <t>الكترونيات 2</t>
  </si>
  <si>
    <t>كهح</t>
  </si>
  <si>
    <t>البرمجيات الهندسية</t>
  </si>
  <si>
    <t>Electronics</t>
  </si>
  <si>
    <t>Signals and System Fundamentals</t>
  </si>
  <si>
    <t>Control Systems</t>
  </si>
  <si>
    <t>Properties of Electrical Materials</t>
  </si>
  <si>
    <t>Electrical Circuits II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</si>
  <si>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</si>
  <si>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</si>
  <si>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</si>
  <si>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</si>
  <si>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</si>
  <si>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</si>
  <si>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</si>
  <si>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</si>
  <si>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</si>
  <si>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</si>
  <si>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</si>
  <si>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</si>
  <si>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</si>
  <si>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</si>
  <si>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</si>
  <si>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</si>
  <si>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مقرر اختياري 1 - إلكترونيات القوى</t>
  </si>
  <si>
    <t>(2+1)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</si>
  <si>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</si>
  <si>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</si>
  <si>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</si>
  <si>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التدريب الميداني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</si>
  <si>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</si>
  <si>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</si>
  <si>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</si>
  <si>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مقرر اختياري 4 موضوعات مختارة فى التحكم الآلى</t>
  </si>
  <si>
    <t>مشروع التخرج 1</t>
  </si>
  <si>
    <t>الكترونيات 6</t>
  </si>
  <si>
    <t>نظم الاتصالات</t>
  </si>
  <si>
    <t>هندسة الموجات الميكرونية</t>
  </si>
  <si>
    <t>تحكم آلي ونظم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</si>
  <si>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</si>
  <si>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</si>
  <si>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</si>
  <si>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</si>
  <si>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</si>
  <si>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</si>
  <si>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</si>
  <si>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</si>
  <si>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</si>
  <si>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مقرر اختياري 3 - شبكات الحاسب</t>
  </si>
  <si>
    <t>مقرر اختياري 4 - الاتصالات بالالياف الضوئية</t>
  </si>
  <si>
    <t>مقرر اختياري 4 : معالجة الصور الرقمية</t>
  </si>
  <si>
    <t>Logic Design</t>
  </si>
  <si>
    <t>Professional Ethics اخلاقيات المهنه</t>
  </si>
  <si>
    <t>comm 300comp 300</t>
  </si>
  <si>
    <t>pow 300pow 300</t>
  </si>
  <si>
    <t>comp 300comm 400</t>
  </si>
  <si>
    <t>comm 400comp 400</t>
  </si>
  <si>
    <t>comm 200pow 200</t>
  </si>
  <si>
    <t>comm 100pow 100</t>
  </si>
  <si>
    <t>comm 100pow 100comm 400</t>
  </si>
  <si>
    <t>comp 400pow 400</t>
  </si>
  <si>
    <t>comm 200comp 300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</si>
  <si>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</si>
  <si>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</si>
  <si>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</si>
  <si>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</si>
  <si>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</si>
  <si>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</si>
  <si>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</si>
  <si>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</si>
  <si>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</si>
  <si>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</si>
  <si>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</si>
  <si>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</si>
  <si>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</si>
  <si>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</si>
  <si>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</si>
  <si>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</si>
  <si>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</si>
  <si>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</si>
  <si>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</si>
  <si>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-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</si>
  <si>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</si>
  <si>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</si>
  <si>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</si>
  <si>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</si>
  <si>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</si>
  <si>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</si>
  <si>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</si>
  <si>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</si>
  <si>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</si>
  <si>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</si>
  <si>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</si>
  <si>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</si>
  <si>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</si>
  <si>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</si>
  <si>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</si>
  <si>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</si>
  <si>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</si>
  <si>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</si>
  <si>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</si>
  <si>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</si>
  <si>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</si>
  <si>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</si>
  <si>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</si>
  <si>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</si>
  <si>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</si>
  <si>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</si>
  <si>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</si>
  <si>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</si>
  <si>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</si>
  <si>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</si>
  <si>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</si>
  <si>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</si>
  <si>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</si>
  <si>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</si>
  <si>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</si>
  <si>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الاتصالات الرقمية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</si>
  <si>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</si>
  <si>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</si>
  <si>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</si>
  <si>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</si>
  <si>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</si>
  <si>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</si>
  <si>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</si>
  <si>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</si>
  <si>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</si>
  <si>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</si>
  <si>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</si>
  <si>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</si>
  <si>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</si>
  <si>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</si>
  <si>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</si>
  <si>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</si>
  <si>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</si>
  <si>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</si>
  <si>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</si>
  <si>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</si>
  <si>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</si>
  <si>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</si>
  <si>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هندسة الجهد العالى
تمارين
م.هادي سامر عبدالحفيظ</t>
  </si>
  <si>
    <t>الاتصالات التناظرية
محاضرة
أ.م.د.احمد نشأت</t>
  </si>
  <si>
    <t>نظرية الاتصالات
تمارين
م.عبدالرحمن اشرف</t>
  </si>
  <si>
    <t>مقرر إختياري 4 شبكات الحاسب المتطورة 
تمارين
م.محمد ناصر</t>
  </si>
  <si>
    <t>مقرر اختياري 4 : معالجة الصور الرقمية
تمارين
م.عبدالرحمن نادي طه</t>
  </si>
  <si>
    <t>هندسة الموجات الميكرونية
محاضرة
أ.م.د.طارق مصطفى</t>
  </si>
  <si>
    <t>Logic Design
محاضرة
د.احمد مصطفى</t>
  </si>
  <si>
    <t>التدريب الميداني
محاضرة
د.ياسر ممدوح</t>
  </si>
  <si>
    <t>تطبيقات الحاسب الآلى فى الهندسة الكهربية
محاضرة
د.أحمد فرحان محمد</t>
  </si>
  <si>
    <t xml:space="preserve">Properties of Electrical Materials
تمارين
</t>
  </si>
  <si>
    <t>المعالجات
محاضرة
د.احمد مصطفى</t>
  </si>
  <si>
    <t>التدريب الميداني
محاضرة
د.رانية فؤاد</t>
  </si>
  <si>
    <t xml:space="preserve">Electrical Circuits II
تمارين
</t>
  </si>
  <si>
    <t>Physics III
محاضرة
أ.م.د.احمد عبداللطيف</t>
  </si>
  <si>
    <t>التدريب الميداني
تمارين
م.أحمد محمود</t>
  </si>
  <si>
    <t>مقرر اختياري 3 أنظمة توزيع القوى
تمارين
م.محمد خالد محمد علي</t>
  </si>
  <si>
    <t>الكترونيات القوى
تمارين
م.محمد يحيى</t>
  </si>
  <si>
    <t>هندسة التحكم
محاضرة
د.أحمد فرحان محمد</t>
  </si>
  <si>
    <t xml:space="preserve">Properties of Electrical Materials
محاضرة
</t>
  </si>
  <si>
    <t>مقرر إختياري 5 تطبيقات و تقنيات الذكاء الاصطناعى
تمارين
م.مي شعبان</t>
  </si>
  <si>
    <t>التدريب الميداني
تمارين
م.مصطفي نورالدين مصطفي</t>
  </si>
  <si>
    <t xml:space="preserve">Control Systems
تمارين
</t>
  </si>
  <si>
    <t>مقرر اختيارى 1 التركيبات الكهربية
محاضرة
د.احمد فؤاد</t>
  </si>
  <si>
    <t>نظرية الاتصالات
محاضرة
أ.م.د.احمد نشأت</t>
  </si>
  <si>
    <t xml:space="preserve">Control Systems
محاضرة
</t>
  </si>
  <si>
    <t>Differential Equation and Numerical Analysis
تمارين
م.اندرو امجد</t>
  </si>
  <si>
    <t>مقرر إختياري 3 تصميم نظم قواعد البيانات
تمارين
م.عبدالرحمن رجب هاشم</t>
  </si>
  <si>
    <t>موجات كهرومغناطيسية
محاضرة
أ.م.د.جلال نديم</t>
  </si>
  <si>
    <t>التشغيل الأمثل ودراسة الاتزان والاعتمادية لنظم القوى الكهربية
محاضرة
أ.م.د.عبير جلال</t>
  </si>
  <si>
    <t>مقرر اختياري 3 - شبكات الحاسب
محاضرة
أ.م.د.جيهان نجيب</t>
  </si>
  <si>
    <t xml:space="preserve">Electronics
محاضرة
</t>
  </si>
  <si>
    <t>Electrical Circuits I
محاضرة
د.وائل وهبه</t>
  </si>
  <si>
    <t>هندسة التحكم
تمارين
م.محمود محمد عادل</t>
  </si>
  <si>
    <t>تطبيقات الحاسب الآلى فى الهندسة الكهربية
تمارين
م.مصطفي نورالدين مصطفي</t>
  </si>
  <si>
    <t xml:space="preserve">Signals and System Fundamentals
تمارين
</t>
  </si>
  <si>
    <t>الاتصالات التناظرية
تمارين
م.عبدالرحمن اشرف</t>
  </si>
  <si>
    <t>النظرية الموحدة للآلات الكهربية
تمارين
م.مصطفي نورالدين مصطفي</t>
  </si>
  <si>
    <t xml:space="preserve">Electronics
تمارين
</t>
  </si>
  <si>
    <t>أساسيات شبكات الحاسب
محاضرة
أ.د.رانيا أبو السعود</t>
  </si>
  <si>
    <t>تحكم آلي ونظم
تمارين
م.مي شعبان</t>
  </si>
  <si>
    <t>مقرر اختياري 4 تصميم انظمة الطاقة الضوئية والتطبيقات 
تمارين
م.هادي سامر عبدالحفيظ</t>
  </si>
  <si>
    <t>Signals and System Fundamentals
محاضرة
د.منال شعبان</t>
  </si>
  <si>
    <t>آلات التيار المتردد
محاضرة
أ.م.د.صابر محمد</t>
  </si>
  <si>
    <t>Differential Equation and Numerical Analysis
محاضرة
د.اميرة الدسوقي</t>
  </si>
  <si>
    <t>نظم الاتصالات
محاضرة
أ.م.د.تامر بركات</t>
  </si>
  <si>
    <t>تصميم تطبيقات الويب
تمارين
م.ندى الجمال</t>
  </si>
  <si>
    <t>الكترونيات 4
محاضرة
د.محمد حمدى</t>
  </si>
  <si>
    <t>مقرر اختياري 4 : معالجة الصور الرقمية
محاضرة
د.فاطمة مازن علي</t>
  </si>
  <si>
    <t xml:space="preserve">Electrical Circuits II
محاضرة
</t>
  </si>
  <si>
    <t xml:space="preserve">Logic Design
تمارين
</t>
  </si>
  <si>
    <t>الرسم بالحاسب
محاضرة
أ.د.عمرو رفعت</t>
  </si>
  <si>
    <t>التحكم الالي الرقمى
تمارين
م.احمد اسامه محمد</t>
  </si>
  <si>
    <t>مقرر إختياري 4 شبكات الحاسب المتطورة 
محاضرة
د.منال شعبان</t>
  </si>
  <si>
    <t>المعالجات
تمارين
م.محمد سعد</t>
  </si>
  <si>
    <t>نظم الاتصالات
تمارين
م.محمد مصطفى محمود علي</t>
  </si>
  <si>
    <t>Programming Techniques
تمارين
م.جهاد عوض على</t>
  </si>
  <si>
    <t>المشروع 1
محاضرة
د.رانية فؤاد</t>
  </si>
  <si>
    <t>مقرر اختيارى 1 التركيبات الكهربية
تمارين
م.مايكل عوض عيسى زكى</t>
  </si>
  <si>
    <t>مشروع التخرج 1
محاضرة
د.احمد مصطفى</t>
  </si>
  <si>
    <t xml:space="preserve">هندسة التحكم
تمارين
م.محمد صلاح </t>
  </si>
  <si>
    <t>مشروع التخرج 1
محاضرة
أ.م.د.صابر محمد</t>
  </si>
  <si>
    <t>مقرر اختياري 1 - إلكترونيات القوى
محاضرة
د.احمد جمال احمد</t>
  </si>
  <si>
    <t>الكترونيات صناعية
محاضرة
د.هبه محمود صوفي</t>
  </si>
  <si>
    <t>مقرر إختياري 5 تطبيقات و تقنيات الذكاء الاصطناعى
محاضرة
د.فاطمة مازن علي</t>
  </si>
  <si>
    <t>Programming Techniques
محاضرة
د.مي عزالدين</t>
  </si>
  <si>
    <t>آلات التيار المتردد
تمارين
م.احمد ياسر احمد عبدالفتاح</t>
  </si>
  <si>
    <t>أساسيات شبكات الحاسب
تمارين
م.امنية حسنى</t>
  </si>
  <si>
    <t>المعالجات الدقيقة وتطبيقاتها
تمارين
م.ندى الجمال</t>
  </si>
  <si>
    <t>Electrical Circuits I
تمارين
م.عبير مصطفى سيد</t>
  </si>
  <si>
    <t>هندسة الموجات الميكرونية
تمارين
م.عبدالرحمن حسن</t>
  </si>
  <si>
    <t>المعالجات المتوازية
تمارين
م.أحمد محمود</t>
  </si>
  <si>
    <t>اختبارات كهربية
تمارين
م.محمد ربيع</t>
  </si>
  <si>
    <t>مقرر اختياري 1 - إلكترونيات القوى
تمارين
م.محمد خالد محمد علي</t>
  </si>
  <si>
    <t>Physics III
تمارين
م.حنان ربيع</t>
  </si>
  <si>
    <t>تحكم آلي ونظم
تمارين
م.عبدالرحمن حسن</t>
  </si>
  <si>
    <t>المعالجات المتوازية
محاضرة
د.محمد محمود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</si>
  <si>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</si>
  <si>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</si>
  <si>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</si>
  <si>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مقرر اختياري 3 - شبكات الحاسب
تمارين
م.أحمد محمود</t>
  </si>
  <si>
    <t>مقرر اختياري (1) تعلم الالة
تمارين
م.محمد ناصر</t>
  </si>
  <si>
    <t>موجات كهرومغناطيسية
تمارين
م.عبدالرحمن نادي طه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</si>
  <si>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</si>
  <si>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</si>
  <si>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</si>
  <si>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الكترونيات 4
تمارين
م.محمد مصطفى محمود علي</t>
  </si>
  <si>
    <t>الكترونيات 6
تمارين
م.عبدالرحمن حسن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</si>
  <si>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</si>
  <si>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</si>
  <si>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Electrical Circuits I
تمارين
م.احمد سيد عبدالرازق عبدالقوي</t>
  </si>
  <si>
    <t>اختبارات كهربية
محاضرة
د.عماد دعبس</t>
  </si>
  <si>
    <t>الكترونيات صناعية
تمارين
م.احمد ياسر احمد عبدالفتاح</t>
  </si>
  <si>
    <t>مقرر إختياري 3 تصميم نظم قواعد البيانات
محاضرة
د.سيد طه</t>
  </si>
  <si>
    <t>التدريب الميداني
تمارين
م.محمد ربيع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</si>
  <si>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</si>
  <si>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</si>
  <si>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</si>
  <si>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</si>
  <si>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</si>
  <si>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</si>
  <si>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</si>
  <si>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</si>
  <si>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</si>
  <si>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</si>
  <si>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</si>
  <si>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</si>
  <si>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</si>
  <si>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</si>
  <si>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</si>
  <si>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</si>
  <si>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</si>
  <si>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</si>
  <si>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</si>
  <si>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</si>
  <si>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</si>
  <si>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</si>
  <si>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</si>
  <si>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</si>
  <si>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</si>
  <si>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</si>
  <si>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</si>
  <si>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</si>
  <si>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Differential Equation and Numerical Analysis
comm 100 تمارين </t>
  </si>
  <si>
    <t xml:space="preserve">Electrical Circuits I
comm 100 محاضرة </t>
  </si>
  <si>
    <t xml:space="preserve">Electronics
pow 200 تمارين </t>
  </si>
  <si>
    <t xml:space="preserve">الاتصالات التناظرية
comm 300 تمارين </t>
  </si>
  <si>
    <t xml:space="preserve">الاتصالات التناظرية
comm 300 محاضرة </t>
  </si>
  <si>
    <t xml:space="preserve">Logic Design
comm 100 محاضرة </t>
  </si>
  <si>
    <t xml:space="preserve">Physics III
comm 100 محاضرة </t>
  </si>
  <si>
    <t xml:space="preserve">Control Systems
pow 200 تمارين </t>
  </si>
  <si>
    <t xml:space="preserve">Programming Techniques
comm 100 محاضرة </t>
  </si>
  <si>
    <t xml:space="preserve">Electrical Circuits I
comm 100 تمارين </t>
  </si>
  <si>
    <t xml:space="preserve">Physics III
comm 100 تمارين </t>
  </si>
  <si>
    <t xml:space="preserve">مشروع التخرج 1
comm 400 محاضرة </t>
  </si>
  <si>
    <t xml:space="preserve">Differential Equation and Numerical Analysis
comm 100 محاضرة </t>
  </si>
  <si>
    <t xml:space="preserve">Logic Design
comm 100 تمارين </t>
  </si>
  <si>
    <t xml:space="preserve">Programming Techniques
comm 100 تمارين </t>
  </si>
  <si>
    <t xml:space="preserve">هندسة التحكم
comm 300 تمارين </t>
  </si>
  <si>
    <t xml:space="preserve">Professional Ethics اخلاقيات المهنه
comm 100 محاضرة </t>
  </si>
  <si>
    <t xml:space="preserve">Signals and System Fundamentals
comm 200 تمارين </t>
  </si>
  <si>
    <t xml:space="preserve">Electrical Circuits I
pow 100 تمارين </t>
  </si>
  <si>
    <t xml:space="preserve">اختبارات كهربية
pow 300 محاضرة </t>
  </si>
  <si>
    <t>العام الجامعي
2022-2023
الفصل الدراسي الثاني</t>
  </si>
  <si>
    <t xml:space="preserve">جامعة الفيوم
كلية الهندسة
قسم الهندسة الكهربية
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</si>
  <si>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</si>
  <si>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</si>
  <si>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</si>
  <si>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</si>
  <si>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</si>
  <si>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</si>
  <si>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</si>
  <si>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Signals and System Fundamentals
pow 200</t>
  </si>
  <si>
    <t>Electronics
pow 200</t>
  </si>
  <si>
    <t>Properties of Electrical Materials
comm 200</t>
  </si>
  <si>
    <t>Electrical Circuits II
comm 200</t>
  </si>
  <si>
    <t>Control Systems
pow 200</t>
  </si>
  <si>
    <t>Logic Design
comm 100</t>
  </si>
  <si>
    <t>مشروع التخرج 1
pow 400</t>
  </si>
  <si>
    <t>Signals and System Fundamentals
comm 200</t>
  </si>
  <si>
    <t>Electronics
comm 200</t>
  </si>
  <si>
    <t>التدريب الميداني
comp 400</t>
  </si>
  <si>
    <t>المعالجات المتوازية
comp 400</t>
  </si>
  <si>
    <t>مقرر اختياري 3 - شبكات الحاسب
comm 400</t>
  </si>
  <si>
    <t>التحكم الالي الرقمى
pow 400</t>
  </si>
  <si>
    <t>Electrical Circuits I
pow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</si>
  <si>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</si>
  <si>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</si>
  <si>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</si>
  <si>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</si>
  <si>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الرسم بالحاسب
comp 300</t>
  </si>
  <si>
    <t>Differential Equation and Numerical Analysis
comm 100</t>
  </si>
  <si>
    <t>Programming Techniques
pow 100</t>
  </si>
  <si>
    <t>Programming Techniques
comm 100</t>
  </si>
  <si>
    <t>Physics III
comm 100</t>
  </si>
  <si>
    <t>الاتصالات التناظرية
comm 300</t>
  </si>
  <si>
    <t>نظرية الاتصالات
comp 300</t>
  </si>
  <si>
    <t>هندسة الموجات الميكرونية
comm 400</t>
  </si>
  <si>
    <t>تحكم آلي ونظم
comm 400</t>
  </si>
  <si>
    <t>الكترونيات 6
comm 400</t>
  </si>
  <si>
    <t>مقرر إختياري 3 تصميم نظم قواعد البيانات
comp 400</t>
  </si>
  <si>
    <t>مقرر اختياري 4 : معالجة الصور الرقمية
comm 400</t>
  </si>
  <si>
    <t>موجات كهرومغناطيسية
comm 300</t>
  </si>
  <si>
    <t>Electrical Circuits I
comm 100</t>
  </si>
  <si>
    <t>مقرر اختيارى 1 التركيبات الكهربية
pow 300</t>
  </si>
  <si>
    <t>مقرر اختياري 3 أنظمة توزيع القوى
pow 400</t>
  </si>
  <si>
    <t>مقرر اختياري 1 - إلكترونيات القوى
comm 300</t>
  </si>
  <si>
    <t>اختبارات كهربية
pow 300</t>
  </si>
  <si>
    <t>التدريب الميداني
comm 400</t>
  </si>
  <si>
    <t>المعالجات
comm 300</t>
  </si>
  <si>
    <t>هندسة التحكم
comm 300</t>
  </si>
  <si>
    <t>نظم الاتصالات
comm 400</t>
  </si>
  <si>
    <t>الكترونيات 4
comm 300</t>
  </si>
  <si>
    <t>مقرر إختياري 4 شبكات الحاسب المتطورة 
comp 400</t>
  </si>
  <si>
    <t>مقرر اختياري (1) تعلم الالة
comp 300</t>
  </si>
  <si>
    <t>الكترونيات القوى
pow 300</t>
  </si>
  <si>
    <t>هندسة التحكم
comp 300</t>
  </si>
  <si>
    <t>تطبيقات الحاسب الآلى فى الهندسة الكهربية
pow 300</t>
  </si>
  <si>
    <t>النظرية الموحدة للآلات الكهربية
pow 400</t>
  </si>
  <si>
    <t>التدريب الميداني
pow 400</t>
  </si>
  <si>
    <t>تحكم آلي ونظم
comp 400</t>
  </si>
  <si>
    <t>مقرر إختياري 5 تطبيقات و تقنيات الذكاء الاصطناعى
comp 400</t>
  </si>
  <si>
    <t>المعالجات الدقيقة وتطبيقاتها
comp 300</t>
  </si>
  <si>
    <t>تصميم تطبيقات الويب
comp 400</t>
  </si>
  <si>
    <t>مقرر اختياري 4 تصميم انظمة الطاقة الضوئية والتطبيقات 
pow 400</t>
  </si>
  <si>
    <t>هندسة الجهد العالى
pow 300</t>
  </si>
  <si>
    <t>Control Systems
comm 200</t>
  </si>
  <si>
    <t>Professional Ethics اخلاقيات المهنه
comm 100</t>
  </si>
  <si>
    <t>مشروع التخرج 1
comm 400</t>
  </si>
  <si>
    <t>المشروع 1
comp 400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</si>
  <si>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</si>
  <si>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</si>
  <si>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</si>
  <si>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</si>
  <si>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</si>
  <si>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م.حسن سالم</t>
  </si>
  <si>
    <t>م. محمد داوود</t>
  </si>
  <si>
    <t>م. محمد دخيل</t>
  </si>
  <si>
    <t>م. محمود سيد</t>
  </si>
  <si>
    <t>م.محمود عادل</t>
  </si>
  <si>
    <t>م.احمد رجب</t>
  </si>
  <si>
    <t>م.دميانة اميل ميخائيل</t>
  </si>
  <si>
    <t>م.مايكل ملاك</t>
  </si>
  <si>
    <t>م.ياسمين طنطاوي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</si>
  <si>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</si>
  <si>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</si>
  <si>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</si>
  <si>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</si>
  <si>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</si>
  <si>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</si>
  <si>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م.سمر احمد</t>
  </si>
  <si>
    <t>م.عماد محمد السيد ياسين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</si>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</sst>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b/>
      <color rgb="FF212529"/>
      <name val="Arial"/>
    </font>
    <font>
      <sz val="11.0"/>
      <color rgb="FF000000"/>
      <name val="Inconsolata"/>
    </font>
    <font>
      <sz val="9.0"/>
      <color rgb="FF000000"/>
      <name val="&quot;Google Sans Mono&quot;"/>
    </font>
    <font>
      <sz val="11.0"/>
      <color theme="1"/>
      <name val="Inconsolata"/>
    </font>
    <font>
      <sz val="9.0"/>
      <color theme="1"/>
      <name val="Google Sans Mono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sz val="11.0"/>
      <color rgb="FF000000"/>
      <name val="Docs-Calibri"/>
    </font>
    <font>
      <b/>
      <color rgb="FF000000"/>
      <name val="&quot;Times New Roman&quot;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63D297"/>
        <bgColor rgb="FF63D297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right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0" fillId="0" fontId="1" numFmtId="0" xfId="0" applyFont="1"/>
    <xf borderId="4" fillId="4" fontId="10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3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shrinkToFit="0" vertical="bottom" wrapText="0"/>
    </xf>
    <xf borderId="0" fillId="4" fontId="11" numFmtId="0" xfId="0" applyAlignment="1" applyFont="1">
      <alignment horizontal="left"/>
    </xf>
    <xf borderId="0" fillId="4" fontId="8" numFmtId="0" xfId="0" applyAlignment="1" applyFont="1">
      <alignment horizontal="left" vertical="bottom"/>
    </xf>
    <xf borderId="0" fillId="4" fontId="12" numFmtId="0" xfId="0" applyAlignment="1" applyFont="1">
      <alignment horizontal="left" readingOrder="0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1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13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1" numFmtId="0" xfId="0" applyAlignment="1" applyFont="1">
      <alignment horizontal="left" readingOrder="0" vertical="center"/>
    </xf>
    <xf borderId="0" fillId="4" fontId="1" numFmtId="0" xfId="0" applyAlignment="1" applyFont="1">
      <alignment horizontal="left" readingOrder="0"/>
    </xf>
    <xf borderId="0" fillId="5" fontId="1" numFmtId="0" xfId="0" applyAlignment="1" applyFont="1">
      <alignment horizontal="left" readingOrder="0"/>
    </xf>
    <xf borderId="0" fillId="4" fontId="14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vertical="bottom"/>
    </xf>
    <xf borderId="0" fillId="5" fontId="13" numFmtId="0" xfId="0" applyAlignment="1" applyFont="1">
      <alignment horizontal="left" vertical="bottom"/>
    </xf>
    <xf borderId="0" fillId="5" fontId="14" numFmtId="0" xfId="0" applyAlignment="1" applyFont="1">
      <alignment horizontal="left" vertical="bottom"/>
    </xf>
    <xf borderId="4" fillId="4" fontId="5" numFmtId="0" xfId="0" applyAlignment="1" applyBorder="1" applyFont="1">
      <alignment horizontal="left" readingOrder="0" shrinkToFit="0" vertical="bottom" wrapText="0"/>
    </xf>
    <xf borderId="4" fillId="5" fontId="5" numFmtId="0" xfId="0" applyAlignment="1" applyBorder="1" applyFont="1">
      <alignment horizontal="left" readingOrder="0" shrinkToFit="0" vertical="bottom" wrapText="0"/>
    </xf>
    <xf borderId="0" fillId="6" fontId="1" numFmtId="0" xfId="0" applyAlignment="1" applyFill="1" applyFont="1">
      <alignment horizontal="left" readingOrder="0"/>
    </xf>
    <xf borderId="0" fillId="7" fontId="1" numFmtId="0" xfId="0" applyAlignment="1" applyFill="1" applyFont="1">
      <alignment horizontal="left" readingOrder="0"/>
    </xf>
    <xf borderId="0" fillId="4" fontId="11" numFmtId="0" xfId="0" applyFont="1"/>
    <xf borderId="4" fillId="0" fontId="15" numFmtId="0" xfId="0" applyAlignment="1" applyBorder="1" applyFont="1">
      <alignment horizontal="center" readingOrder="0" shrinkToFit="0" wrapText="1"/>
    </xf>
    <xf borderId="5" fillId="0" fontId="15" numFmtId="0" xfId="0" applyAlignment="1" applyBorder="1" applyFont="1">
      <alignment horizontal="center" readingOrder="0" shrinkToFit="0" wrapText="1"/>
    </xf>
    <xf borderId="6" fillId="0" fontId="15" numFmtId="0" xfId="0" applyAlignment="1" applyBorder="1" applyFont="1">
      <alignment horizontal="center" readingOrder="0" shrinkToFit="0" wrapText="1"/>
    </xf>
    <xf borderId="4" fillId="0" fontId="16" numFmtId="0" xfId="0" applyAlignment="1" applyBorder="1" applyFont="1">
      <alignment horizontal="center" readingOrder="0" shrinkToFit="0" wrapText="1"/>
    </xf>
    <xf borderId="5" fillId="0" fontId="16" numFmtId="0" xfId="0" applyAlignment="1" applyBorder="1" applyFont="1">
      <alignment horizontal="center" readingOrder="0" shrinkToFit="0" wrapText="1"/>
    </xf>
    <xf borderId="6" fillId="0" fontId="16" numFmtId="0" xfId="0" applyAlignment="1" applyBorder="1" applyFont="1">
      <alignment horizontal="center" readingOrder="0" shrinkToFit="0" wrapText="1"/>
    </xf>
    <xf borderId="0" fillId="6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2" vertical="center"/>
    </xf>
    <xf borderId="0" fillId="0" fontId="18" numFmtId="0" xfId="0" applyAlignment="1" applyFont="1">
      <alignment horizontal="center" readingOrder="0" vertical="center"/>
    </xf>
    <xf borderId="0" fillId="4" fontId="17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4" fontId="19" numFmtId="0" xfId="0" applyAlignment="1" applyFont="1">
      <alignment horizontal="center"/>
    </xf>
    <xf borderId="0" fillId="4" fontId="19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9" fontId="1" numFmtId="0" xfId="0" applyAlignment="1" applyBorder="1" applyFill="1" applyFont="1">
      <alignment horizontal="center"/>
    </xf>
    <xf borderId="4" fillId="9" fontId="19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0" numFmtId="0" xfId="0" applyAlignment="1" applyFont="1">
      <alignment horizontal="center" readingOrder="0"/>
    </xf>
    <xf borderId="0" fillId="0" fontId="4" numFmtId="0" xfId="0" applyFont="1"/>
    <xf borderId="0" fillId="4" fontId="20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19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center"/>
    </xf>
    <xf borderId="1" fillId="4" fontId="19" numFmtId="0" xfId="0" applyAlignment="1" applyBorder="1" applyFont="1">
      <alignment horizontal="center"/>
    </xf>
    <xf borderId="3" fillId="9" fontId="19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0" fontId="19" numFmtId="0" xfId="0" applyAlignment="1" applyFill="1" applyFont="1">
      <alignment horizontal="center" vertical="center"/>
    </xf>
    <xf borderId="0" fillId="10" fontId="19" numFmtId="0" xfId="0" applyAlignment="1" applyFont="1">
      <alignment horizontal="center"/>
    </xf>
    <xf borderId="0" fillId="10" fontId="19" numFmtId="0" xfId="0" applyAlignment="1" applyFont="1">
      <alignment horizontal="center"/>
    </xf>
    <xf borderId="3" fillId="9" fontId="1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18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9" fontId="19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0" fillId="4" fontId="22" numFmtId="0" xfId="0" applyAlignment="1" applyFont="1">
      <alignment horizontal="center" vertical="center"/>
    </xf>
    <xf borderId="0" fillId="4" fontId="22" numFmtId="0" xfId="0" applyAlignment="1" applyFont="1">
      <alignment horizontal="center"/>
    </xf>
    <xf borderId="3" fillId="9" fontId="19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3" numFmtId="0" xfId="0" applyAlignment="1" applyFont="1">
      <alignment readingOrder="0"/>
    </xf>
    <xf borderId="0" fillId="4" fontId="24" numFmtId="0" xfId="0" applyAlignment="1" applyFont="1">
      <alignment readingOrder="0"/>
    </xf>
    <xf borderId="0" fillId="11" fontId="25" numFmtId="0" xfId="0" applyAlignment="1" applyFill="1" applyFont="1">
      <alignment readingOrder="0"/>
    </xf>
    <xf borderId="0" fillId="4" fontId="24" numFmtId="0" xfId="0" applyFont="1"/>
    <xf borderId="0" fillId="4" fontId="24" numFmtId="0" xfId="0" applyFont="1"/>
    <xf borderId="4" fillId="0" fontId="26" numFmtId="0" xfId="0" applyAlignment="1" applyBorder="1" applyFont="1">
      <alignment horizontal="center" readingOrder="0" shrinkToFit="0" wrapText="1"/>
    </xf>
    <xf borderId="0" fillId="4" fontId="11" numFmtId="0" xfId="0" applyAlignment="1" applyFont="1">
      <alignment readingOrder="0"/>
    </xf>
    <xf borderId="0" fillId="12" fontId="1" numFmtId="0" xfId="0" applyFill="1" applyFont="1"/>
    <xf borderId="0" fillId="3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5" fontId="5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5" fontId="1" numFmtId="0" xfId="0" applyAlignment="1" applyFont="1">
      <alignment readingOrder="0"/>
    </xf>
    <xf borderId="0" fillId="4" fontId="27" numFmtId="0" xfId="0" applyAlignment="1" applyFont="1">
      <alignment horizontal="left" readingOrder="0"/>
    </xf>
    <xf borderId="0" fillId="5" fontId="1" numFmtId="0" xfId="0" applyAlignment="1" applyFont="1">
      <alignment horizontal="center"/>
    </xf>
    <xf borderId="0" fillId="5" fontId="15" numFmtId="0" xfId="0" applyAlignment="1" applyFont="1">
      <alignment readingOrder="0"/>
    </xf>
    <xf borderId="0" fillId="5" fontId="15" numFmtId="0" xfId="0" applyAlignment="1" applyFont="1">
      <alignment readingOrder="0"/>
    </xf>
    <xf borderId="0" fillId="4" fontId="28" numFmtId="0" xfId="0" applyAlignment="1" applyFont="1">
      <alignment readingOrder="0"/>
    </xf>
    <xf borderId="0" fillId="4" fontId="28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5" fontId="28" numFmtId="0" xfId="0" applyAlignment="1" applyFont="1">
      <alignment readingOrder="0"/>
    </xf>
    <xf borderId="0" fillId="4" fontId="15" numFmtId="0" xfId="0" applyAlignment="1" applyFont="1">
      <alignment readingOrder="0"/>
    </xf>
    <xf borderId="0" fillId="5" fontId="27" numFmtId="0" xfId="0" applyAlignment="1" applyFont="1">
      <alignment horizontal="left" readingOrder="0"/>
    </xf>
    <xf borderId="0" fillId="4" fontId="27" numFmtId="0" xfId="0" applyAlignment="1" applyFont="1">
      <alignment horizontal="center" readingOrder="0"/>
    </xf>
    <xf borderId="11" fillId="0" fontId="29" numFmtId="0" xfId="0" applyAlignment="1" applyBorder="1" applyFont="1">
      <alignment horizontal="center" readingOrder="0"/>
    </xf>
    <xf borderId="12" fillId="0" fontId="29" numFmtId="0" xfId="0" applyAlignment="1" applyBorder="1" applyFont="1">
      <alignment horizontal="center" readingOrder="0"/>
    </xf>
    <xf borderId="13" fillId="0" fontId="29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30" numFmtId="0" xfId="0" applyAlignment="1" applyFont="1">
      <alignment horizontal="center" vertical="center"/>
    </xf>
    <xf borderId="0" fillId="4" fontId="30" numFmtId="0" xfId="0" applyAlignment="1" applyFont="1">
      <alignment horizontal="center" readingOrder="0" vertical="center"/>
    </xf>
    <xf borderId="0" fillId="4" fontId="31" numFmtId="0" xfId="0" applyAlignment="1" applyFont="1">
      <alignment horizontal="center" readingOrder="0" vertical="center"/>
    </xf>
    <xf borderId="0" fillId="4" fontId="32" numFmtId="0" xfId="0" applyAlignment="1" applyFont="1">
      <alignment horizontal="center" vertical="center"/>
    </xf>
    <xf borderId="3" fillId="13" fontId="33" numFmtId="0" xfId="0" applyAlignment="1" applyBorder="1" applyFill="1" applyFont="1">
      <alignment horizontal="center" vertical="center"/>
    </xf>
    <xf borderId="3" fillId="13" fontId="34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center" vertical="center"/>
    </xf>
    <xf borderId="4" fillId="4" fontId="34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1" numFmtId="0" xfId="0" applyAlignment="1" applyBorder="1" applyFont="1">
      <alignment horizontal="center" vertical="center"/>
    </xf>
    <xf borderId="0" fillId="0" fontId="33" numFmtId="0" xfId="0" applyAlignment="1" applyFont="1">
      <alignment horizontal="center" vertical="center"/>
    </xf>
    <xf borderId="0" fillId="4" fontId="34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4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1" numFmtId="0" xfId="0" applyAlignment="1" applyFont="1">
      <alignment readingOrder="0"/>
    </xf>
    <xf borderId="4" fillId="0" fontId="33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readingOrder="0" vertical="center"/>
    </xf>
    <xf borderId="0" fillId="0" fontId="35" numFmtId="0" xfId="0" applyAlignment="1" applyFont="1">
      <alignment horizontal="center" readingOrder="0" vertical="center"/>
    </xf>
    <xf borderId="4" fillId="16" fontId="36" numFmtId="0" xfId="0" applyAlignment="1" applyBorder="1" applyFill="1" applyFont="1">
      <alignment horizontal="center" vertical="center"/>
    </xf>
    <xf borderId="0" fillId="4" fontId="34" numFmtId="0" xfId="0" applyAlignment="1" applyFont="1">
      <alignment horizontal="center" vertical="center"/>
    </xf>
    <xf borderId="4" fillId="0" fontId="33" numFmtId="0" xfId="0" applyAlignment="1" applyBorder="1" applyFont="1">
      <alignment horizontal="center"/>
    </xf>
    <xf borderId="4" fillId="0" fontId="1" numFmtId="0" xfId="0" applyBorder="1" applyFont="1"/>
    <xf borderId="4" fillId="0" fontId="37" numFmtId="0" xfId="0" applyAlignment="1" applyBorder="1" applyFont="1">
      <alignment horizontal="center" readingOrder="0" vertical="center"/>
    </xf>
    <xf borderId="4" fillId="4" fontId="11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4" fillId="0" fontId="33" numFmtId="0" xfId="0" applyAlignment="1" applyBorder="1" applyFont="1">
      <alignment horizont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0" fillId="4" fontId="12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6.xml"/><Relationship Id="rId20" Type="http://schemas.openxmlformats.org/officeDocument/2006/relationships/worksheet" Target="worksheets/sheet17.xml"/><Relationship Id="rId42" Type="http://schemas.openxmlformats.org/officeDocument/2006/relationships/pivotCacheDefinition" Target="pivotCache/pivotCacheDefinition8.xml"/><Relationship Id="rId41" Type="http://schemas.openxmlformats.org/officeDocument/2006/relationships/pivotCacheDefinition" Target="pivotCache/pivotCacheDefinition7.xml"/><Relationship Id="rId22" Type="http://schemas.openxmlformats.org/officeDocument/2006/relationships/worksheet" Target="worksheets/sheet19.xml"/><Relationship Id="rId44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18.xml"/><Relationship Id="rId43" Type="http://schemas.openxmlformats.org/officeDocument/2006/relationships/pivotCacheDefinition" Target="pivotCache/pivotCacheDefinition9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2.xml"/><Relationship Id="rId23" Type="http://schemas.openxmlformats.org/officeDocument/2006/relationships/worksheet" Target="worksheets/sheet20.xml"/><Relationship Id="rId45" Type="http://schemas.openxmlformats.org/officeDocument/2006/relationships/pivotCacheDefinition" Target="pivotCache/pivotCacheDefinition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3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3.xml"/><Relationship Id="rId14" Type="http://schemas.openxmlformats.org/officeDocument/2006/relationships/worksheet" Target="worksheets/sheet11.xml"/><Relationship Id="rId36" Type="http://schemas.openxmlformats.org/officeDocument/2006/relationships/pivotCacheDefinition" Target="pivotCache/pivotCacheDefinition2.xml"/><Relationship Id="rId17" Type="http://schemas.openxmlformats.org/officeDocument/2006/relationships/worksheet" Target="worksheets/sheet14.xml"/><Relationship Id="rId39" Type="http://schemas.openxmlformats.org/officeDocument/2006/relationships/pivotCacheDefinition" Target="pivotCache/pivotCacheDefinition5.xml"/><Relationship Id="rId16" Type="http://schemas.openxmlformats.org/officeDocument/2006/relationships/worksheet" Target="worksheets/sheet13.xml"/><Relationship Id="rId38" Type="http://schemas.openxmlformats.org/officeDocument/2006/relationships/pivotCacheDefinition" Target="pivotCache/pivotCacheDefinition4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2009775</xdr:colOff>
      <xdr:row>21</xdr:row>
      <xdr:rowOff>409575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1400175</xdr:colOff>
      <xdr:row>8</xdr:row>
      <xdr:rowOff>9525</xdr:rowOff>
    </xdr:from>
    <xdr:ext cx="561975" cy="628650"/>
    <xdr:grpSp>
      <xdr:nvGrpSpPr>
        <xdr:cNvPr id="2" name="Shape 2" title="Drawing"/>
        <xdr:cNvGrpSpPr/>
      </xdr:nvGrpSpPr>
      <xdr:grpSpPr>
        <a:xfrm>
          <a:off x="4306825" y="2211125"/>
          <a:ext cx="1178700" cy="896100"/>
          <a:chOff x="4306825" y="2211125"/>
          <a:chExt cx="1178700" cy="896100"/>
        </a:xfrm>
      </xdr:grpSpPr>
      <xdr:cxnSp>
        <xdr:nvCxnSpPr>
          <xdr:cNvPr id="3" name="Shape 3"/>
          <xdr:cNvCxnSpPr/>
        </xdr:nvCxnSpPr>
        <xdr:spPr>
          <a:xfrm flipH="1">
            <a:off x="4306825" y="2211125"/>
            <a:ext cx="1178700" cy="896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teachin_hourse_printalble&amp;&quot; &quot;&amp;activityType&amp;char(10)&amp;location&amp;char(10)&amp;#REF!&amp;char(10)&amp;#REF!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2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 containsBlank="1">
        <s v="د.احمد مصطفى"/>
        <s v="د.مي عزالدين"/>
        <s v="أ.م.د.احمد عبداللطيف"/>
        <s v="د.اميرة الدسوقي"/>
        <s v="د.وائل وهبه"/>
        <s v="أ.د. إيهاب محمود بيومي عقبة"/>
        <m/>
        <s v="د.منال شعبان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سيد طه"/>
        <s v="د.ياسر ممدوح"/>
        <s v="د.هبه محمود صوفي"/>
      </sharedItems>
    </cacheField>
    <cacheField name="helping_stuff" numFmtId="0">
      <sharedItems containsBlank="1">
        <m/>
        <s v="م.جهاد عوض على"/>
        <s v="م.حنان ربيع"/>
        <s v="م.اندرو امجد"/>
        <s v="م.عبير مصطفى سيد"/>
        <s v="أ.د.حجز مكان"/>
        <s v="م.احمد سيد عبدالرازق عبدالقوي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ندى الجمال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main_tutor" numFmtId="0">
      <sharedItems containsBlank="1">
        <s v="د.احمد مصطفى"/>
        <s v="د.مي عزالدين"/>
        <s v="أ.م.د.احمد عبداللطيف"/>
        <s v="د.اميرة الدسوقي"/>
        <s v="د.وائل وهبه"/>
        <s v="أ.د. إيهاب محمود بيومي عقبة"/>
        <m/>
        <s v="د.منال شعبان"/>
        <s v="د.محمد حمدى"/>
        <s v="أ.م.د.احمد نشأت"/>
        <s v="أ.م.د.جلال نديم"/>
        <s v="د.احمد جمال احمد"/>
        <s v="د.أحمد فرحان محمد"/>
        <s v="أ.د.رانيا أبو السعود"/>
        <s v="أ.د.عمرو رفعت"/>
        <s v="د.احمد فؤاد"/>
        <s v="أ.م.د.جيهان الشاذلي"/>
        <s v="أ.م.د.داليا علام"/>
        <s v="أ.م.د.صابر محمد"/>
        <s v="د.عماد دعبس"/>
        <s v="أ.م.د.جيهان نجيب"/>
        <s v="أ.م.د.عبير جلال"/>
        <s v="د.رانية فؤاد"/>
        <s v="د.فاطمة مازن علي"/>
        <s v="أ.م.د.طارق مصطفى"/>
        <s v="د.اسماء صلاح فرج"/>
        <s v="أ.م.د.تامر بركات"/>
        <s v="د.محمد محمود"/>
        <s v="د.سيد طه"/>
        <s v="د.ياسر ممدوح"/>
        <s v="د.هبه محمود صوفي"/>
      </sharedItems>
    </cacheField>
    <cacheField name="helping_stuff" numFmtId="0">
      <sharedItems containsBlank="1">
        <m/>
        <s v="م.جهاد عوض على"/>
        <s v="م.حنان ربيع"/>
        <s v="م.اندرو امجد"/>
        <s v="م.عبير مصطفى سيد"/>
        <s v="أ.د.حجز مكان"/>
        <s v="م.احمد سيد عبدالرازق عبدالقوي"/>
        <s v="م.محمد مصطفى محمود علي"/>
        <s v="م.عبدالرحمن اشرف"/>
        <s v="م.عبدالرحمن نادي طه"/>
        <s v="م.محمد سعد"/>
        <s v="م.محمد خالد محمد علي"/>
        <s v="م.محمد صلاح "/>
        <s v="م.امنية حسنى"/>
        <s v="م.محمود محمد عادل"/>
        <s v="م.محمد ناصر"/>
        <s v="م.ندى الجمال"/>
        <s v="م.مايكل عوض عيسى زكى"/>
        <s v="م.مصطفي نورالدين مصطفي"/>
        <s v="م.هادي سامر عبدالحفيظ"/>
        <s v="م.محمد يحيى"/>
        <s v="م.احمد ياسر احمد عبدالفتاح"/>
        <s v="م.محمد ربيع"/>
        <s v="م.أحمد محمود"/>
        <s v="م.احمد عويس شعبان"/>
        <s v="م.عبدالرحمن حسن"/>
        <s v="م.مي شعبان"/>
        <s v="م.عبدالرحمن رجب هاشم"/>
        <s v="م.احمد اسامه محمد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sp_code" numFmtId="0">
      <sharedItems>
        <s v="commCCE-111"/>
        <s v="commCCE-112"/>
        <s v="commEMP-101"/>
        <s v="commEMP-104"/>
        <s v="commEPE-111"/>
        <s v="commUNI-2"/>
        <s v="powCCE-111"/>
        <s v="powCCE-112"/>
        <s v="powEMP-101"/>
        <s v="powEMP-104"/>
        <s v="powUNI-2"/>
        <s v="powEPE-111"/>
        <s v="powCCE-211"/>
        <s v="commCCE-213"/>
        <s v="commCCE-211"/>
        <s v="powCCE-212"/>
        <s v="commCCE-212"/>
        <s v="commEPE-211"/>
        <s v="powCCE-213"/>
        <s v="commEPE-212"/>
        <s v="powEPE-211"/>
        <s v="powEPE-212"/>
        <s v="commكهت-301"/>
        <s v="commكهت-303"/>
        <s v="commكهت-302"/>
        <s v="commكهت-304"/>
        <s v="commكهت-322"/>
        <s v="commكهت-305"/>
        <s v="compكهح-303"/>
        <s v="compكهح-314"/>
        <s v="compكهت-305"/>
        <s v="compكهح-321"/>
        <s v="compكهح-301"/>
        <s v="compكهح-302"/>
        <s v="powكهق-321"/>
        <s v="powكهق-302"/>
        <s v="powكهق-303"/>
        <s v="powكهق-304"/>
        <s v="powكهق-301"/>
        <s v="powكهق-305"/>
        <s v="commكهت-421"/>
        <s v="powكهق-401"/>
        <s v="commكهت-498"/>
        <s v="commكهت-428"/>
        <s v="commكهت-403"/>
        <s v="commكهت-401"/>
        <s v="commكهت-404"/>
        <s v="commكهت-499"/>
        <s v="commكهت-402"/>
        <s v="compكهح-425"/>
        <s v="compكهح-402"/>
        <s v="compكهت-404"/>
        <s v="compكهح-401"/>
        <s v="compكهح-422"/>
        <s v="compكهح-428"/>
        <s v="compكهح-499"/>
        <s v="compكهح-498"/>
        <s v="powكهق-421"/>
        <s v="powكهق-498"/>
        <s v="powكهق-402"/>
        <s v="powكهق-426"/>
        <s v="powكهق-403"/>
        <s v="powكهق-404"/>
        <s v="powكهق-499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  <cacheField name="teaching_hours" numFmtId="0">
      <sharedItems containsString="0" containsBlank="1" containsNumber="1" containsInteger="1">
        <m/>
        <n v="2.0"/>
        <n v="1.0"/>
      </sharedItems>
    </cacheField>
    <cacheField name="teachin_hourse_printalble" numFmtId="0">
      <sharedItems>
        <s v="(,)"/>
        <s v="(2,1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31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1.0"/>
        <n v="0.0"/>
      </sharedItems>
    </cacheField>
    <cacheField name="day" numFmtId="0">
      <sharedItems>
        <s v="الاحد"/>
        <s v="الثلاثاء"/>
        <s v="الاربعاء"/>
        <s v="الاثنين"/>
        <s v="الخميس"/>
      </sharedItems>
    </cacheField>
    <cacheField name="slot" numFmtId="0">
      <sharedItems containsSemiMixedTypes="0" containsString="0" containsNumber="1" containsInteger="1">
        <n v="2.0"/>
        <n v="3.0"/>
        <n v="1.0"/>
        <n v="4.0"/>
      </sharedItems>
    </cacheField>
    <cacheField name="code" numFmtId="0">
      <sharedItems>
        <s v="CCE-111"/>
        <s v="CCE-112"/>
        <s v="EMP-101"/>
        <s v="EMP-104"/>
        <s v="EPE-111"/>
        <s v="UNI-2"/>
        <s v="CCE-211"/>
        <s v="CCE-213"/>
        <s v="CCE-212"/>
        <s v="EPE-211"/>
        <s v="EPE-212"/>
        <s v="كهت-301"/>
        <s v="كهت-303"/>
        <s v="كهت-302"/>
        <s v="كهت-304"/>
        <s v="كهت-322"/>
        <s v="كهت-305"/>
        <s v="كهح-303"/>
        <s v="كهح-314"/>
        <s v="كهح-321"/>
        <s v="كهح-301"/>
        <s v="كهح-302"/>
        <s v="كهق-321"/>
        <s v="كهق-302"/>
        <s v="كهق-303"/>
        <s v="كهق-304"/>
        <s v="كهق-301"/>
        <s v="كهق-305"/>
        <s v="كهت-421"/>
        <s v="كهق-401"/>
        <s v="كهت-498"/>
        <s v="كهت-428"/>
        <s v="كهت-403"/>
        <s v="كهت-401"/>
        <s v="كهت-404"/>
        <s v="كهت-499"/>
        <s v="كهت-402"/>
        <s v="كهح-425"/>
        <s v="كهح-402"/>
        <s v="كهح-401"/>
        <s v="كهح-422"/>
        <s v="كهح-428"/>
        <s v="كهح-499"/>
        <s v="كهح-498"/>
        <s v="كهق-421"/>
        <s v="كهق-498"/>
        <s v="كهق-402"/>
        <s v="كهق-426"/>
        <s v="كهق-403"/>
        <s v="كهق-404"/>
        <s v="كهق-499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محاضرة"/>
        <s v="تمارين"/>
      </sharedItems>
    </cacheField>
    <cacheField name="location" numFmtId="0">
      <sharedItems>
        <s v="مدرج 1"/>
        <s v="فصل 3"/>
        <s v="مدرج 2"/>
        <s v="فصل 1"/>
        <s v="فصل 2"/>
        <s v="فصل 5"/>
        <s v="مدرج 4"/>
        <s v="مدرج 3"/>
        <s v="فصل 4"/>
      </sharedItems>
    </cacheField>
    <cacheField name="active_tutor" numFmtId="0">
      <sharedItems containsBlank="1">
        <s v="د.احمد مصطفى"/>
        <m/>
        <s v="م.جهاد عوض على"/>
        <s v="د.مي عزالدين"/>
        <s v="أ.م.د.احمد عبداللطيف"/>
        <s v="م.حنان ربيع"/>
        <s v="م.اندرو امجد"/>
        <s v="د.اميرة الدسوقي"/>
        <s v="م.عبير مصطفى سيد"/>
        <s v="د.وائل وهبه"/>
        <s v="أ.د. إيهاب محمود بيومي عقبة"/>
        <s v="م.احمد سيد عبدالرازق عبدالقوي"/>
        <s v="د.منال شعبان"/>
        <s v="م.محمد مصطفى محمود علي"/>
        <s v="م.عبدالرحمن اشرف"/>
        <s v="أ.م.د.جلال نديم"/>
        <s v="م.عبدالرحمن نادي طه"/>
        <s v="د.احمد جمال احمد"/>
        <s v="د.أحمد فرحان محمد"/>
        <s v="م.محمد سعد"/>
        <s v="م.محمد صلاح "/>
        <s v="م.محمد خالد محمد علي"/>
        <s v="د.محمد حمدى"/>
        <s v="أ.م.د.احمد نشأت"/>
        <s v="أ.د.رانيا أبو السعود"/>
        <s v="م.امنية حسنى"/>
        <s v="م.محمود محمد عادل"/>
        <s v="أ.د.عمرو رفعت"/>
        <s v="م.محمد ناصر"/>
        <s v="م.ندى الجمال"/>
        <s v="د.احمد فؤاد"/>
        <s v="م.مصطفي نورالدين مصطفي"/>
        <s v="م.هادي سامر عبدالحفيظ"/>
        <s v="م.محمد يحيى"/>
        <s v="م.احمد ياسر احمد عبدالفتاح"/>
        <s v="م.محمد ربيع"/>
        <s v="أ.م.د.صابر محمد"/>
        <s v="م.مايكل عوض عيسى زكى"/>
        <s v="أ.م.د.جيهان الشاذلي"/>
        <s v="أ.م.د.داليا علام"/>
        <s v="د.عماد دعبس"/>
        <s v="أ.م.د.جيهان نجيب"/>
        <s v="أ.م.د.عبير جلال"/>
        <s v="د.رانية فؤاد"/>
        <s v="أ.م.د.طارق مصطفى"/>
        <s v="م.عبدالرحمن حسن"/>
        <s v="أ.م.د.تامر بركات"/>
        <s v="د.فاطمة مازن علي"/>
        <s v="د.اسماء صلاح فرج"/>
        <s v="م.أحمد محمود"/>
        <s v="د.محمد محمود"/>
        <s v="م.مي شعبان"/>
        <s v="م.عبدالرحمن رجب هاشم"/>
        <s v="د.سيد طه"/>
        <s v="د.ياسر ممدوح"/>
        <s v="م.احمد اسامه محمد"/>
        <s v="م.احمد عويس شعبان"/>
        <s v="د.هبه محمود صوفي"/>
      </sharedItems>
    </cacheField>
    <cacheField name="level" numFmtId="0">
      <sharedItems containsSemiMixedTypes="0" containsString="0" containsNumber="1" containsInteger="1">
        <n v="100.0"/>
        <n v="200.0"/>
        <n v="300.0"/>
        <n v="400.0"/>
      </sharedItems>
    </cacheField>
    <cacheField name="course_name" numFmtId="0">
      <sharedItems>
        <s v="Logic Design"/>
        <s v="Programming Techniques"/>
        <s v="Physics III"/>
        <s v="Differential Equation and Numerical Analysis"/>
        <s v="Electrical Circuits I"/>
        <s v="Professional Ethics اخلاقيات المهنه"/>
        <s v="Electronics"/>
        <s v="Control Systems"/>
        <s v="Signals and System Fundamentals"/>
        <s v="Properties of Electrical Materials"/>
        <s v="Electrical Circuits II"/>
        <s v="الكترونيات 4"/>
        <s v="الاتصالات التناظرية"/>
        <s v="موجات كهرومغناطيسية"/>
        <s v="المعالجات"/>
        <s v="مقرر اختياري 1 - إلكترونيات القوى"/>
        <s v="هندسة التحكم"/>
        <s v="أساسيات شبكات الحاسب"/>
        <s v="نظرية الاتصالات"/>
        <s v="مقرر اختياري (1) تعلم الالة"/>
        <s v="المعالجات الدقيقة وتطبيقاتها"/>
        <s v="الرسم بالحاسب"/>
        <s v="مقرر اختيارى 1 التركيبات الكهربية"/>
        <s v="تطبيقات الحاسب الآلى فى الهندسة الكهربية"/>
        <s v="هندسة الجهد العالى"/>
        <s v="الكترونيات القوى"/>
        <s v="آلات التيار المتردد"/>
        <s v="اختبارات كهربية"/>
        <s v="مقرر اختياري 3 - شبكات الحاسب"/>
        <s v="التشغيل الأمثل ودراسة الاتزان والاعتمادية لنظم القوى الكهربية"/>
        <s v="التدريب الميداني"/>
        <s v="مقرر اختياري 4 : معالجة الصور الرقمية"/>
        <s v="هندسة الموجات الميكرونية"/>
        <s v="الكترونيات 6"/>
        <s v="تحكم آلي ونظم"/>
        <s v="مشروع التخرج 1"/>
        <s v="نظم الاتصالات"/>
        <s v="مقرر إختياري 4 شبكات الحاسب المتطورة "/>
        <s v="المعالجات المتوازية"/>
        <s v="تصميم تطبيقات الويب"/>
        <s v="مقرر إختياري 3 تصميم نظم قواعد البيانات"/>
        <s v="مقرر إختياري 5 تطبيقات و تقنيات الذكاء الاصطناعى"/>
        <s v="المشروع 1"/>
        <s v="مقرر اختياري 3 أنظمة توزيع القوى"/>
        <s v="النظرية الموحدة للآلات الكهربية"/>
        <s v="مقرر اختياري 4 تصميم انظمة الطاقة الضوئية والتطبيقات "/>
        <s v="التحكم الالي الرقمى"/>
        <s v="الكترونيات صناعية"/>
      </sharedItems>
    </cacheField>
    <cacheField name="day_slot" numFmtId="0">
      <sharedItems>
        <s v="الاحد 2"/>
        <s v="الثلاثاء 2"/>
        <s v="الثلاثاء 3"/>
        <s v="الاربعاء 1"/>
        <s v="الاحد 3"/>
        <s v="الاربعاء 3"/>
        <s v="الاثنين 1"/>
        <s v="الثلاثاء 1"/>
        <s v="الاربعاء 2"/>
        <s v="الاثنين 2"/>
        <s v="الخميس 1"/>
        <s v="الخميس 3"/>
        <s v="الاثنين 3"/>
        <s v="الخميس 2"/>
        <s v="الاحد 4"/>
        <s v="الاثنين 4"/>
        <s v="الثلاثاء 4"/>
        <s v="الاحد 1"/>
        <s v="الخميس 4"/>
        <s v="الاربعاء 4"/>
      </sharedItems>
    </cacheField>
    <cacheField name="specialy_level" numFmtId="0">
      <sharedItems>
        <s v="comm 100"/>
        <s v="pow 100"/>
        <s v="pow 200"/>
        <s v="comm 200"/>
        <s v="comm 300"/>
        <s v="comp 300"/>
        <s v="pow 300"/>
        <s v="comm 400"/>
        <s v="pow 400"/>
        <s v="comp 400"/>
      </sharedItems>
    </cacheField>
    <cacheField name="time" numFmtId="0">
      <sharedItems>
        <s v="المحاضرة الثانية10:30 - 12:00"/>
        <s v="المحاضرة الثالثه 12:20 - 1:50"/>
        <s v="المحاضرة الاولي 8:50 - 10:20"/>
        <s v="المحاضرة الرابعة2:00 - 3:30"/>
      </sharedItems>
    </cacheField>
    <cacheField name="day_order" numFmtId="0">
      <sharedItems containsSemiMixedTypes="0" containsString="0" containsNumber="1" containsInteger="1">
        <n v="1.0"/>
        <n v="3.0"/>
        <n v="4.0"/>
        <n v="2.0"/>
        <n v="5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2.xml><?xml version="1.0" encoding="utf-8"?>
<pivotTableDefinition xmlns="http://schemas.openxmlformats.org/spreadsheetml/2006/main" name="pow" cacheId="6" dataCaption="" rowGrandTotals="0" colGrandTotals="0" compact="0" compactData="0">
  <location ref="A23:F30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3.xml><?xml version="1.0" encoding="utf-8"?>
<pivotTableDefinition xmlns="http://schemas.openxmlformats.org/spreadsheetml/2006/main" name="comm" cacheId="7" dataCaption="" rowGrandTotals="0" colGrandTotals="0" compact="0" compactData="0">
  <location ref="A24:F31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4.xml><?xml version="1.0" encoding="utf-8"?>
<pivotTableDefinition xmlns="http://schemas.openxmlformats.org/spreadsheetml/2006/main" name="comm 2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5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2" fld="22" baseField="0"/>
  </dataFields>
</pivotTableDefinition>
</file>

<file path=xl/pivotTables/pivotTable6.xml><?xml version="1.0" encoding="utf-8"?>
<pivotTableDefinition xmlns="http://schemas.openxmlformats.org/spreadsheetml/2006/main" name="comp 2" cacheId="8" dataCaption="" rowGrandTotals="0" colGrandTotals="0" compact="0" compactData="0">
  <location ref="A25:F32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7.xml><?xml version="1.0" encoding="utf-8"?>
<pivotTableDefinition xmlns="http://schemas.openxmlformats.org/spreadsheetml/2006/main" name="comp 3" cacheId="8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8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0"/>
    <pageField fld="7"/>
  </pageFields>
  <dataFields>
    <dataField name="SUM of calculated field 12" fld="23" baseField="0"/>
  </dataFields>
</pivotTableDefinition>
</file>

<file path=xl/pivotTables/pivotTable9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Col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</rowFields>
  <colFields>
    <field x="14"/>
    <field x="2"/>
    <field x="3"/>
  </colFields>
  <pageFields>
    <pageField fld="0"/>
  </pageFields>
  <dataFields>
    <dataField name="SUM of Calculated Field 1" fld="18" baseField="0"/>
  </dataFields>
</pivotTableDefinition>
</file>

<file path=xl/pivotTables/pivotTable10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slot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1.xml><?xml version="1.0" encoding="utf-8"?>
<pivotTableDefinition xmlns="http://schemas.openxmlformats.org/spreadsheetml/2006/main" name="location report" cacheId="10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 defaultSubtotal="0">
      <items>
        <item x="3"/>
        <item x="0"/>
        <item x="2"/>
        <item x="1"/>
        <item x="4"/>
      </items>
    </pivotField>
    <pivotField name="فترة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6"/>
        <item x="7"/>
        <item x="2"/>
        <item x="0"/>
        <item x="5"/>
        <item x="8"/>
        <item x="1"/>
        <item x="4"/>
        <item x="3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2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 defaultSubtotal="0">
      <items>
        <item x="2"/>
        <item x="0"/>
        <item x="1"/>
        <item x="3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3"/>
    <field x="13"/>
  </colFields>
  <dataFields>
    <dataField name="SUM of ." fld="20" baseField="0"/>
  </dataFields>
</pivotTableDefinition>
</file>

<file path=xl/pivotTables/pivotTable13.xml><?xml version="1.0" encoding="utf-8"?>
<pivotTableDefinition xmlns="http://schemas.openxmlformats.org/spreadsheetml/2006/main" name="Professors Load_OLD" cacheId="12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2" fld="15" baseField="0"/>
  </dataFields>
</pivotTableDefinition>
</file>

<file path=xl/pivotTables/pivotTable14.xml><?xml version="1.0" encoding="utf-8"?>
<pivotTableDefinition xmlns="http://schemas.openxmlformats.org/spreadsheetml/2006/main" name="Professors Load_OLD 2" cacheId="12" dataCaption="" rowGrandTotals="0" colGrandTotals="0" compact="0" compactData="0">
  <location ref="A23:F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5.xml><?xml version="1.0" encoding="utf-8"?>
<pivotTableDefinition xmlns="http://schemas.openxmlformats.org/spreadsheetml/2006/main" name="Professors Load_OLD 3" cacheId="12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slot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0"/>
        <item x="3"/>
        <item x="1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6.xml><?xml version="1.0" encoding="utf-8"?>
<pivotTableDefinition xmlns="http://schemas.openxmlformats.org/spreadsheetml/2006/main" name="helping stuffload" cacheId="5" dataCaption="" rowGrandTotals="0" colGrandTotals="0" compact="0" compactData="0">
  <location ref="A4:F52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h="1"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1"/>
        <item x="10"/>
        <item x="24"/>
        <item x="27"/>
        <item x="4"/>
        <item x="23"/>
        <item x="46"/>
        <item x="15"/>
        <item x="38"/>
        <item x="41"/>
        <item x="39"/>
        <item x="36"/>
        <item x="44"/>
        <item x="42"/>
        <item x="18"/>
        <item x="17"/>
        <item x="30"/>
        <item x="0"/>
        <item x="48"/>
        <item x="7"/>
        <item x="43"/>
        <item x="53"/>
        <item x="40"/>
        <item x="47"/>
        <item x="22"/>
        <item x="50"/>
        <item x="12"/>
        <item x="3"/>
        <item x="57"/>
        <item x="9"/>
        <item x="54"/>
        <item x="49"/>
        <item x="55"/>
        <item x="11"/>
        <item x="56"/>
        <item x="34"/>
        <item x="25"/>
        <item x="6"/>
        <item x="2"/>
        <item x="5"/>
        <item x="14"/>
        <item x="45"/>
        <item x="52"/>
        <item x="16"/>
        <item x="8"/>
        <item x="37"/>
        <item x="21"/>
        <item x="35"/>
        <item x="19"/>
        <item x="20"/>
        <item x="13"/>
        <item x="28"/>
        <item x="33"/>
        <item x="26"/>
        <item x="31"/>
        <item x="51"/>
        <item x="29"/>
        <item x="32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8"/>
    <field x="2"/>
  </rowFields>
  <colFields>
    <field x="3"/>
  </colFields>
  <pageFields>
    <pageField fld="6"/>
    <pageField fld="0"/>
  </pageFields>
  <dataFields>
    <dataField name="SUM of ]og" fld="14" baseField="0"/>
  </dataFields>
</pivotTableDefinition>
</file>

<file path=xl/pivotTables/pivotTable17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8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3"/>
        <item x="0"/>
        <item x="2"/>
        <item x="1"/>
        <item x="4"/>
        <item t="default"/>
      </items>
    </pivotField>
    <pivotField name="فترة" axis="axisCol" compact="0" outline="0" multipleItemSelectionAllowed="1" showAll="0" sortType="ascending">
      <items>
        <item x="2"/>
        <item x="0"/>
        <item x="1"/>
        <item x="3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t="default"/>
      </items>
    </pivotField>
    <pivotField name="teachin_hourse_printalble" compact="0" outline="0" multipleItemSelectionAllowed="1" showAll="0">
      <items>
        <item x="0"/>
        <item x="1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main_tutor" axis="axisRow" compact="0" outline="0" multipleItemSelectionAllowed="1" showAll="0" sortType="ascending" defaultSubtotal="0">
      <items>
        <item x="6"/>
        <item x="5"/>
        <item x="13"/>
        <item x="14"/>
        <item x="2"/>
        <item x="9"/>
        <item x="26"/>
        <item x="10"/>
        <item x="16"/>
        <item x="20"/>
        <item x="17"/>
        <item x="18"/>
        <item x="24"/>
        <item x="21"/>
        <item x="12"/>
        <item x="11"/>
        <item x="15"/>
        <item x="0"/>
        <item x="25"/>
        <item x="3"/>
        <item x="22"/>
        <item x="28"/>
        <item x="19"/>
        <item x="23"/>
        <item x="8"/>
        <item x="27"/>
        <item x="7"/>
        <item x="1"/>
        <item x="30"/>
        <item x="4"/>
        <item x="29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9"/>
    <field x="2"/>
  </rowFields>
  <colFields>
    <field x="3"/>
  </colFields>
  <pageFields>
    <pageField fld="0"/>
  </pageFields>
  <dataFields>
    <dataField name="SUM of ]og" fld="24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Relationship Id="rId10" Type="http://schemas.openxmlformats.org/officeDocument/2006/relationships/table" Target="../tables/table7.xml"/><Relationship Id="rId9" Type="http://schemas.openxmlformats.org/officeDocument/2006/relationships/table" Target="../tables/table6.xml"/><Relationship Id="rId7" Type="http://schemas.openxmlformats.org/officeDocument/2006/relationships/table" Target="../tables/table4.xml"/><Relationship Id="rId8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9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13" Type="http://schemas.openxmlformats.org/officeDocument/2006/relationships/table" Target="../tables/table12.xml"/><Relationship Id="rId12" Type="http://schemas.openxmlformats.org/officeDocument/2006/relationships/table" Target="../tables/table11.xml"/><Relationship Id="rId9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11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Relationship Id="rId3" Type="http://schemas.openxmlformats.org/officeDocument/2006/relationships/pivotTable" Target="../pivotTables/pivotTable15.xml"/><Relationship Id="rId4" Type="http://schemas.openxmlformats.org/officeDocument/2006/relationships/drawing" Target="../drawings/drawing26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28.xml"/><Relationship Id="rId4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9.xml"/><Relationship Id="rId4" Type="http://schemas.openxmlformats.org/officeDocument/2006/relationships/table" Target="../tables/table24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5</v>
      </c>
      <c r="D4" s="1" t="s">
        <v>12</v>
      </c>
    </row>
    <row r="5">
      <c r="B5" s="1" t="s">
        <v>13</v>
      </c>
      <c r="C5" s="5">
        <f>'prof validation'!H2</f>
        <v>6</v>
      </c>
      <c r="D5" s="1" t="s">
        <v>14</v>
      </c>
    </row>
    <row r="6">
      <c r="B6" s="1" t="s">
        <v>15</v>
      </c>
      <c r="C6" s="5">
        <f>'group validation'!J2</f>
        <v>2</v>
      </c>
      <c r="D6" s="1" t="s">
        <v>16</v>
      </c>
    </row>
    <row r="7">
      <c r="B7" s="1" t="s">
        <v>17</v>
      </c>
      <c r="C7" s="5">
        <f>'two day policy'!J2</f>
        <v>7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2" t="s">
        <v>30</v>
      </c>
      <c r="C1" s="12" t="s">
        <v>31</v>
      </c>
      <c r="D1" s="13" t="s">
        <v>32</v>
      </c>
      <c r="E1" s="14" t="s">
        <v>33</v>
      </c>
      <c r="J1" s="15" t="s">
        <v>34</v>
      </c>
      <c r="K1" s="9" t="s">
        <v>35</v>
      </c>
    </row>
    <row r="2">
      <c r="A2" s="16" t="s">
        <v>36</v>
      </c>
      <c r="B2" s="17" t="s">
        <v>34</v>
      </c>
      <c r="C2" s="18" t="str">
        <f>VLOOKUP(B2,degreeShorten,2,FALSE)</f>
        <v>أ.د</v>
      </c>
      <c r="D2" s="19" t="s">
        <v>37</v>
      </c>
      <c r="E2" s="20" t="str">
        <f t="shared" ref="E2:E115" si="1">CONCATENATE(C2,".",D2)</f>
        <v>أ.د.مجدي عتيبة</v>
      </c>
      <c r="J2" s="15" t="s">
        <v>38</v>
      </c>
      <c r="K2" s="9" t="s">
        <v>39</v>
      </c>
    </row>
    <row r="3">
      <c r="A3" s="21" t="s">
        <v>36</v>
      </c>
      <c r="B3" s="22" t="s">
        <v>34</v>
      </c>
      <c r="C3" s="23" t="str">
        <f>VLOOKUP(B3,degreeShorten,2,FALSE)</f>
        <v>أ.د</v>
      </c>
      <c r="D3" s="24" t="s">
        <v>40</v>
      </c>
      <c r="E3" s="25" t="str">
        <f t="shared" si="1"/>
        <v>أ.د.عمرو رفعت</v>
      </c>
      <c r="J3" s="15" t="s">
        <v>41</v>
      </c>
      <c r="K3" s="26" t="s">
        <v>42</v>
      </c>
    </row>
    <row r="4">
      <c r="A4" s="16" t="s">
        <v>36</v>
      </c>
      <c r="B4" s="17" t="s">
        <v>34</v>
      </c>
      <c r="C4" s="18" t="str">
        <f>VLOOKUP(B4,degreeShorten,2,FALSE)</f>
        <v>أ.د</v>
      </c>
      <c r="D4" s="19" t="s">
        <v>43</v>
      </c>
      <c r="E4" s="20" t="str">
        <f t="shared" si="1"/>
        <v>أ.د.رانيا أبو السعود</v>
      </c>
      <c r="J4" s="15" t="s">
        <v>44</v>
      </c>
      <c r="K4" s="26" t="s">
        <v>45</v>
      </c>
    </row>
    <row r="5">
      <c r="A5" s="21" t="s">
        <v>36</v>
      </c>
      <c r="B5" s="22" t="s">
        <v>34</v>
      </c>
      <c r="C5" s="23" t="str">
        <f>VLOOKUP(B5,degreeShorten,2,FALSE)</f>
        <v>أ.د</v>
      </c>
      <c r="D5" s="24" t="s">
        <v>46</v>
      </c>
      <c r="E5" s="25" t="str">
        <f t="shared" si="1"/>
        <v>أ.د.اسليمان عوض فرج</v>
      </c>
      <c r="J5" s="15" t="s">
        <v>47</v>
      </c>
      <c r="K5" s="26" t="s">
        <v>45</v>
      </c>
    </row>
    <row r="6">
      <c r="A6" s="16" t="s">
        <v>36</v>
      </c>
      <c r="B6" s="17" t="s">
        <v>38</v>
      </c>
      <c r="C6" s="18" t="str">
        <f>VLOOKUP(B6,degreeShorten,2,FALSE)</f>
        <v>أ.م.د</v>
      </c>
      <c r="D6" s="19" t="s">
        <v>48</v>
      </c>
      <c r="E6" s="20" t="str">
        <f t="shared" si="1"/>
        <v>أ.م.د.جيهان نجيب</v>
      </c>
      <c r="J6" s="15"/>
      <c r="K6" s="27"/>
      <c r="M6" s="28"/>
    </row>
    <row r="7">
      <c r="A7" s="21" t="s">
        <v>36</v>
      </c>
      <c r="B7" s="22" t="s">
        <v>38</v>
      </c>
      <c r="C7" s="23" t="str">
        <f>VLOOKUP(B7,degreeShorten,2,FALSE)</f>
        <v>أ.م.د</v>
      </c>
      <c r="D7" s="24" t="s">
        <v>49</v>
      </c>
      <c r="E7" s="25" t="str">
        <f t="shared" si="1"/>
        <v>أ.م.د.جلال نديم</v>
      </c>
      <c r="K7" s="5"/>
      <c r="M7" s="28"/>
    </row>
    <row r="8">
      <c r="A8" s="16" t="s">
        <v>36</v>
      </c>
      <c r="B8" s="17" t="s">
        <v>38</v>
      </c>
      <c r="C8" s="18" t="str">
        <f>VLOOKUP(B8,degreeShorten,2,FALSE)</f>
        <v>أ.م.د</v>
      </c>
      <c r="D8" s="19" t="s">
        <v>50</v>
      </c>
      <c r="E8" s="20" t="str">
        <f t="shared" si="1"/>
        <v>أ.م.د.تامر بركات</v>
      </c>
      <c r="K8" s="5"/>
      <c r="M8" s="28"/>
    </row>
    <row r="9">
      <c r="A9" s="21" t="s">
        <v>36</v>
      </c>
      <c r="B9" s="22" t="s">
        <v>38</v>
      </c>
      <c r="C9" s="23" t="str">
        <f>VLOOKUP(B9,degreeShorten,2,FALSE)</f>
        <v>أ.م.د</v>
      </c>
      <c r="D9" s="24" t="s">
        <v>51</v>
      </c>
      <c r="E9" s="25" t="str">
        <f t="shared" si="1"/>
        <v>أ.م.د.جيهان الشاذلي</v>
      </c>
      <c r="K9" s="5"/>
      <c r="M9" s="28"/>
    </row>
    <row r="10">
      <c r="A10" s="16" t="s">
        <v>36</v>
      </c>
      <c r="B10" s="17" t="s">
        <v>38</v>
      </c>
      <c r="C10" s="18" t="str">
        <f>VLOOKUP(B10,degreeShorten,2,FALSE)</f>
        <v>أ.م.د</v>
      </c>
      <c r="D10" s="19" t="s">
        <v>52</v>
      </c>
      <c r="E10" s="20" t="str">
        <f t="shared" si="1"/>
        <v>أ.م.د.صابر محمد</v>
      </c>
      <c r="K10" s="5"/>
      <c r="M10" s="28"/>
    </row>
    <row r="11">
      <c r="A11" s="21" t="s">
        <v>36</v>
      </c>
      <c r="B11" s="22" t="s">
        <v>38</v>
      </c>
      <c r="C11" s="23" t="str">
        <f>VLOOKUP(B11,degreeShorten,2,FALSE)</f>
        <v>أ.م.د</v>
      </c>
      <c r="D11" s="24" t="s">
        <v>53</v>
      </c>
      <c r="E11" s="25" t="str">
        <f t="shared" si="1"/>
        <v>أ.م.د.احمد نشأت</v>
      </c>
      <c r="K11" s="5"/>
      <c r="M11" s="28"/>
    </row>
    <row r="12">
      <c r="A12" s="16" t="s">
        <v>36</v>
      </c>
      <c r="B12" s="17" t="s">
        <v>38</v>
      </c>
      <c r="C12" s="18" t="str">
        <f>VLOOKUP(B12,degreeShorten,2,FALSE)</f>
        <v>أ.م.د</v>
      </c>
      <c r="D12" s="19" t="s">
        <v>54</v>
      </c>
      <c r="E12" s="20" t="str">
        <f t="shared" si="1"/>
        <v>أ.م.د.طارق مصطفى</v>
      </c>
      <c r="K12" s="5"/>
      <c r="M12" s="28"/>
    </row>
    <row r="13">
      <c r="A13" s="21" t="s">
        <v>36</v>
      </c>
      <c r="B13" s="22" t="s">
        <v>38</v>
      </c>
      <c r="C13" s="23" t="str">
        <f>VLOOKUP(B13,degreeShorten,2,FALSE)</f>
        <v>أ.م.د</v>
      </c>
      <c r="D13" s="24" t="s">
        <v>55</v>
      </c>
      <c r="E13" s="25" t="str">
        <f t="shared" si="1"/>
        <v>أ.م.د.داليا علام</v>
      </c>
      <c r="K13" s="5"/>
      <c r="M13" s="28"/>
    </row>
    <row r="14">
      <c r="A14" s="16" t="s">
        <v>36</v>
      </c>
      <c r="B14" s="17" t="s">
        <v>38</v>
      </c>
      <c r="C14" s="18" t="str">
        <f>VLOOKUP(B14,degreeShorten,2,FALSE)</f>
        <v>أ.م.د</v>
      </c>
      <c r="D14" s="19" t="s">
        <v>56</v>
      </c>
      <c r="E14" s="20" t="str">
        <f t="shared" si="1"/>
        <v>أ.م.د.عمرو عبد الله</v>
      </c>
      <c r="K14" s="5"/>
      <c r="M14" s="28"/>
    </row>
    <row r="15">
      <c r="A15" s="21" t="s">
        <v>36</v>
      </c>
      <c r="B15" s="22" t="s">
        <v>38</v>
      </c>
      <c r="C15" s="23" t="str">
        <f>VLOOKUP(B15,degreeShorten,2,FALSE)</f>
        <v>أ.م.د</v>
      </c>
      <c r="D15" s="24" t="s">
        <v>57</v>
      </c>
      <c r="E15" s="25" t="str">
        <f t="shared" si="1"/>
        <v>أ.م.د.سوزان عبد الهادى</v>
      </c>
      <c r="K15" s="5"/>
      <c r="M15" s="29"/>
    </row>
    <row r="16">
      <c r="A16" s="16" t="s">
        <v>36</v>
      </c>
      <c r="B16" s="17" t="s">
        <v>41</v>
      </c>
      <c r="C16" s="18" t="str">
        <f>VLOOKUP(B16,degreeShorten,2,FALSE)</f>
        <v>د</v>
      </c>
      <c r="D16" s="19" t="s">
        <v>58</v>
      </c>
      <c r="E16" s="20" t="str">
        <f t="shared" si="1"/>
        <v>د.وائل وهبه</v>
      </c>
      <c r="K16" s="5"/>
      <c r="M16" s="28"/>
    </row>
    <row r="17">
      <c r="A17" s="21" t="s">
        <v>36</v>
      </c>
      <c r="B17" s="22" t="s">
        <v>41</v>
      </c>
      <c r="C17" s="23" t="str">
        <f>VLOOKUP(B17,degreeShorten,2,FALSE)</f>
        <v>د</v>
      </c>
      <c r="D17" s="24" t="s">
        <v>59</v>
      </c>
      <c r="E17" s="25" t="str">
        <f t="shared" si="1"/>
        <v>د.عماد دعبس</v>
      </c>
      <c r="K17" s="5"/>
      <c r="M17" s="28"/>
    </row>
    <row r="18">
      <c r="A18" s="16" t="s">
        <v>36</v>
      </c>
      <c r="B18" s="17" t="s">
        <v>38</v>
      </c>
      <c r="C18" s="18" t="str">
        <f>VLOOKUP(B18,degreeShorten,2,FALSE)</f>
        <v>أ.م.د</v>
      </c>
      <c r="D18" s="19" t="s">
        <v>60</v>
      </c>
      <c r="E18" s="20" t="str">
        <f t="shared" si="1"/>
        <v>أ.م.د.عبير جلال</v>
      </c>
      <c r="K18" s="5"/>
      <c r="M18" s="29"/>
    </row>
    <row r="19">
      <c r="A19" s="21" t="s">
        <v>36</v>
      </c>
      <c r="B19" s="22" t="s">
        <v>41</v>
      </c>
      <c r="C19" s="23" t="str">
        <f>VLOOKUP(B19,degreeShorten,2,FALSE)</f>
        <v>د</v>
      </c>
      <c r="D19" s="22" t="s">
        <v>61</v>
      </c>
      <c r="E19" s="25" t="str">
        <f t="shared" si="1"/>
        <v>د.رانية فؤاد</v>
      </c>
      <c r="K19" s="5"/>
      <c r="M19" s="28"/>
    </row>
    <row r="20">
      <c r="A20" s="16" t="s">
        <v>36</v>
      </c>
      <c r="B20" s="17" t="s">
        <v>41</v>
      </c>
      <c r="C20" s="18" t="str">
        <f>VLOOKUP(B20,degreeShorten,2,FALSE)</f>
        <v>د</v>
      </c>
      <c r="D20" s="19" t="s">
        <v>62</v>
      </c>
      <c r="E20" s="20" t="str">
        <f t="shared" si="1"/>
        <v>د.احمد فؤاد</v>
      </c>
      <c r="K20" s="5"/>
      <c r="M20" s="28"/>
    </row>
    <row r="21">
      <c r="A21" s="21" t="s">
        <v>36</v>
      </c>
      <c r="B21" s="22" t="s">
        <v>41</v>
      </c>
      <c r="C21" s="23" t="str">
        <f>VLOOKUP(B21,degreeShorten,2,FALSE)</f>
        <v>د</v>
      </c>
      <c r="D21" s="24" t="s">
        <v>63</v>
      </c>
      <c r="E21" s="25" t="str">
        <f t="shared" si="1"/>
        <v>د.محمد حسن</v>
      </c>
      <c r="K21" s="5"/>
      <c r="M21" s="28"/>
    </row>
    <row r="22">
      <c r="A22" s="16" t="s">
        <v>36</v>
      </c>
      <c r="B22" s="17" t="s">
        <v>41</v>
      </c>
      <c r="C22" s="18" t="str">
        <f>VLOOKUP(B22,degreeShorten,2,FALSE)</f>
        <v>د</v>
      </c>
      <c r="D22" s="19" t="s">
        <v>64</v>
      </c>
      <c r="E22" s="20" t="str">
        <f t="shared" si="1"/>
        <v>د.احمد مصطفى</v>
      </c>
      <c r="K22" s="5"/>
      <c r="M22" s="28"/>
    </row>
    <row r="23">
      <c r="A23" s="21" t="s">
        <v>36</v>
      </c>
      <c r="B23" s="22" t="s">
        <v>41</v>
      </c>
      <c r="C23" s="23" t="str">
        <f>VLOOKUP(B23,degreeShorten,2,FALSE)</f>
        <v>د</v>
      </c>
      <c r="D23" s="24" t="s">
        <v>65</v>
      </c>
      <c r="E23" s="25" t="str">
        <f t="shared" si="1"/>
        <v>د.محمد كمال</v>
      </c>
      <c r="K23" s="5"/>
      <c r="M23" s="28"/>
    </row>
    <row r="24">
      <c r="A24" s="16" t="s">
        <v>36</v>
      </c>
      <c r="B24" s="17" t="s">
        <v>41</v>
      </c>
      <c r="C24" s="18" t="str">
        <f>VLOOKUP(B24,degreeShorten,2,FALSE)</f>
        <v>د</v>
      </c>
      <c r="D24" s="19" t="s">
        <v>66</v>
      </c>
      <c r="E24" s="20" t="str">
        <f t="shared" si="1"/>
        <v>د.محمود عاطف</v>
      </c>
      <c r="K24" s="5"/>
      <c r="M24" s="28"/>
    </row>
    <row r="25">
      <c r="A25" s="21" t="s">
        <v>36</v>
      </c>
      <c r="B25" s="22" t="s">
        <v>38</v>
      </c>
      <c r="C25" s="23" t="str">
        <f>VLOOKUP(B25,degreeShorten,2,FALSE)</f>
        <v>أ.م.د</v>
      </c>
      <c r="D25" s="24" t="s">
        <v>67</v>
      </c>
      <c r="E25" s="25" t="str">
        <f t="shared" si="1"/>
        <v>أ.م.د.خالد حسنى</v>
      </c>
      <c r="K25" s="5"/>
      <c r="M25" s="28"/>
    </row>
    <row r="26">
      <c r="A26" s="16" t="s">
        <v>36</v>
      </c>
      <c r="B26" s="17" t="s">
        <v>41</v>
      </c>
      <c r="C26" s="18" t="str">
        <f>VLOOKUP(B26,degreeShorten,2,FALSE)</f>
        <v>د</v>
      </c>
      <c r="D26" s="19" t="s">
        <v>68</v>
      </c>
      <c r="E26" s="20" t="str">
        <f t="shared" si="1"/>
        <v>د.محمد حمدى</v>
      </c>
      <c r="K26" s="5"/>
      <c r="M26" s="28"/>
    </row>
    <row r="27">
      <c r="A27" s="21" t="s">
        <v>36</v>
      </c>
      <c r="B27" s="21" t="s">
        <v>38</v>
      </c>
      <c r="C27" s="23" t="str">
        <f>VLOOKUP(B27,degreeShorten,2,FALSE)</f>
        <v>أ.م.د</v>
      </c>
      <c r="D27" s="24" t="s">
        <v>69</v>
      </c>
      <c r="E27" s="25" t="str">
        <f t="shared" si="1"/>
        <v>أ.م.د.مختارسعيد</v>
      </c>
      <c r="K27" s="5"/>
      <c r="M27" s="28"/>
    </row>
    <row r="28">
      <c r="A28" s="16" t="s">
        <v>36</v>
      </c>
      <c r="B28" s="17" t="s">
        <v>41</v>
      </c>
      <c r="C28" s="18" t="str">
        <f>VLOOKUP(B28,degreeShorten,2,FALSE)</f>
        <v>د</v>
      </c>
      <c r="D28" s="19" t="s">
        <v>70</v>
      </c>
      <c r="E28" s="20" t="str">
        <f t="shared" si="1"/>
        <v>د.اسماء صلاح فرج</v>
      </c>
      <c r="K28" s="5"/>
      <c r="M28" s="28"/>
    </row>
    <row r="29">
      <c r="A29" s="21" t="s">
        <v>36</v>
      </c>
      <c r="B29" s="22" t="s">
        <v>41</v>
      </c>
      <c r="C29" s="23" t="str">
        <f>VLOOKUP(B29,degreeShorten,2,FALSE)</f>
        <v>د</v>
      </c>
      <c r="D29" s="24" t="s">
        <v>71</v>
      </c>
      <c r="E29" s="25" t="str">
        <f t="shared" si="1"/>
        <v>د.سيد طه</v>
      </c>
      <c r="K29" s="5"/>
      <c r="M29" s="28"/>
    </row>
    <row r="30">
      <c r="A30" s="16" t="s">
        <v>36</v>
      </c>
      <c r="B30" s="17" t="s">
        <v>41</v>
      </c>
      <c r="C30" s="18" t="str">
        <f>VLOOKUP(B30,degreeShorten,2,FALSE)</f>
        <v>د</v>
      </c>
      <c r="D30" s="19" t="s">
        <v>72</v>
      </c>
      <c r="E30" s="20" t="str">
        <f t="shared" si="1"/>
        <v>د.هبه محمود صوفي</v>
      </c>
      <c r="K30" s="5"/>
      <c r="M30" s="28"/>
    </row>
    <row r="31">
      <c r="A31" s="21" t="s">
        <v>36</v>
      </c>
      <c r="B31" s="22" t="s">
        <v>41</v>
      </c>
      <c r="C31" s="23" t="str">
        <f>VLOOKUP(B31,degreeShorten,2,FALSE)</f>
        <v>د</v>
      </c>
      <c r="D31" s="24" t="s">
        <v>73</v>
      </c>
      <c r="E31" s="25" t="str">
        <f t="shared" si="1"/>
        <v>د.ياسر ممدوح</v>
      </c>
      <c r="K31" s="5"/>
      <c r="M31" s="28"/>
    </row>
    <row r="32">
      <c r="A32" s="16" t="s">
        <v>36</v>
      </c>
      <c r="B32" s="17" t="s">
        <v>41</v>
      </c>
      <c r="C32" s="18" t="str">
        <f>VLOOKUP(B32,degreeShorten,2,FALSE)</f>
        <v>د</v>
      </c>
      <c r="D32" s="19" t="s">
        <v>74</v>
      </c>
      <c r="E32" s="20" t="str">
        <f t="shared" si="1"/>
        <v>د.احمد جمال احمد</v>
      </c>
      <c r="K32" s="5"/>
      <c r="M32" s="28"/>
    </row>
    <row r="33">
      <c r="A33" s="21" t="s">
        <v>36</v>
      </c>
      <c r="B33" s="22" t="s">
        <v>41</v>
      </c>
      <c r="C33" s="23" t="str">
        <f>VLOOKUP(B33,degreeShorten,2,FALSE)</f>
        <v>د</v>
      </c>
      <c r="D33" s="22" t="s">
        <v>75</v>
      </c>
      <c r="E33" s="25" t="str">
        <f t="shared" si="1"/>
        <v>د.أحمد فرحان محمد</v>
      </c>
      <c r="K33" s="5"/>
      <c r="M33" s="29"/>
    </row>
    <row r="34">
      <c r="A34" s="16" t="s">
        <v>36</v>
      </c>
      <c r="B34" s="17" t="s">
        <v>41</v>
      </c>
      <c r="C34" s="18" t="str">
        <f>VLOOKUP(B34,degreeShorten,2,FALSE)</f>
        <v>د</v>
      </c>
      <c r="D34" s="19" t="s">
        <v>76</v>
      </c>
      <c r="E34" s="20" t="str">
        <f t="shared" si="1"/>
        <v>د.داليا عرفه يسري</v>
      </c>
      <c r="K34" s="5"/>
      <c r="M34" s="28"/>
    </row>
    <row r="35">
      <c r="A35" s="21" t="s">
        <v>36</v>
      </c>
      <c r="B35" s="22" t="s">
        <v>41</v>
      </c>
      <c r="C35" s="23" t="str">
        <f>VLOOKUP(B35,degreeShorten,2,FALSE)</f>
        <v>د</v>
      </c>
      <c r="D35" s="24" t="s">
        <v>77</v>
      </c>
      <c r="E35" s="25" t="str">
        <f t="shared" si="1"/>
        <v>د.فاطمة مازن علي</v>
      </c>
      <c r="K35" s="5"/>
      <c r="M35" s="28"/>
    </row>
    <row r="36">
      <c r="A36" s="16" t="s">
        <v>36</v>
      </c>
      <c r="B36" s="17" t="s">
        <v>44</v>
      </c>
      <c r="C36" s="18" t="str">
        <f>VLOOKUP(B36,degreeShorten,2,FALSE)</f>
        <v>م</v>
      </c>
      <c r="D36" s="19" t="s">
        <v>78</v>
      </c>
      <c r="E36" s="20" t="str">
        <f t="shared" si="1"/>
        <v>م.حسن سالم</v>
      </c>
      <c r="K36" s="5"/>
      <c r="M36" s="28"/>
    </row>
    <row r="37">
      <c r="A37" s="21" t="s">
        <v>36</v>
      </c>
      <c r="B37" s="22" t="s">
        <v>41</v>
      </c>
      <c r="C37" s="23" t="str">
        <f>VLOOKUP(B37,degreeShorten,2,FALSE)</f>
        <v>د</v>
      </c>
      <c r="D37" s="24" t="s">
        <v>79</v>
      </c>
      <c r="E37" s="25" t="str">
        <f t="shared" si="1"/>
        <v>د.مريم فايد</v>
      </c>
      <c r="K37" s="5"/>
      <c r="M37" s="28"/>
    </row>
    <row r="38">
      <c r="A38" s="16" t="s">
        <v>36</v>
      </c>
      <c r="B38" s="17" t="s">
        <v>41</v>
      </c>
      <c r="C38" s="18" t="str">
        <f>VLOOKUP(B38,degreeShorten,2,FALSE)</f>
        <v>د</v>
      </c>
      <c r="D38" s="17" t="s">
        <v>80</v>
      </c>
      <c r="E38" s="20" t="str">
        <f t="shared" si="1"/>
        <v>د.محمد محمود</v>
      </c>
      <c r="K38" s="5"/>
      <c r="M38" s="28"/>
    </row>
    <row r="39">
      <c r="A39" s="21" t="s">
        <v>36</v>
      </c>
      <c r="B39" s="22" t="s">
        <v>41</v>
      </c>
      <c r="C39" s="23" t="str">
        <f>VLOOKUP(B39,degreeShorten,2,FALSE)</f>
        <v>د</v>
      </c>
      <c r="D39" s="22" t="s">
        <v>81</v>
      </c>
      <c r="E39" s="25" t="str">
        <f t="shared" si="1"/>
        <v>د.نشأت محمد حسين</v>
      </c>
      <c r="K39" s="5"/>
      <c r="M39" s="28"/>
    </row>
    <row r="40">
      <c r="A40" s="16" t="s">
        <v>36</v>
      </c>
      <c r="B40" s="17" t="s">
        <v>41</v>
      </c>
      <c r="C40" s="18" t="str">
        <f>VLOOKUP(B40,degreeShorten,2,FALSE)</f>
        <v>د</v>
      </c>
      <c r="D40" s="19" t="s">
        <v>82</v>
      </c>
      <c r="E40" s="20" t="str">
        <f t="shared" si="1"/>
        <v>د.يمنى عمران</v>
      </c>
      <c r="K40" s="5"/>
      <c r="M40" s="30"/>
    </row>
    <row r="41">
      <c r="A41" s="21" t="s">
        <v>36</v>
      </c>
      <c r="B41" s="22" t="s">
        <v>44</v>
      </c>
      <c r="C41" s="23" t="str">
        <f>VLOOKUP(B41,degreeShorten,2,FALSE)</f>
        <v>م</v>
      </c>
      <c r="D41" s="22" t="s">
        <v>83</v>
      </c>
      <c r="E41" s="25" t="str">
        <f t="shared" si="1"/>
        <v>م.محمد محمود سعيد</v>
      </c>
      <c r="K41" s="5"/>
      <c r="M41" s="28"/>
    </row>
    <row r="42">
      <c r="A42" s="16" t="s">
        <v>36</v>
      </c>
      <c r="B42" s="17" t="s">
        <v>44</v>
      </c>
      <c r="C42" s="18" t="str">
        <f>VLOOKUP(B42,degreeShorten,2,FALSE)</f>
        <v>م</v>
      </c>
      <c r="D42" s="17" t="s">
        <v>84</v>
      </c>
      <c r="E42" s="20" t="str">
        <f t="shared" si="1"/>
        <v>م.آلاء محمد أحمد فكيرين هلال</v>
      </c>
      <c r="K42" s="5"/>
      <c r="M42" s="28"/>
    </row>
    <row r="43">
      <c r="A43" s="21" t="s">
        <v>36</v>
      </c>
      <c r="B43" s="22" t="s">
        <v>44</v>
      </c>
      <c r="C43" s="23" t="str">
        <f>VLOOKUP(B43,degreeShorten,2,FALSE)</f>
        <v>م</v>
      </c>
      <c r="D43" s="22" t="s">
        <v>85</v>
      </c>
      <c r="E43" s="25" t="str">
        <f t="shared" si="1"/>
        <v>م.احمد اسامه محمد</v>
      </c>
      <c r="K43" s="5"/>
      <c r="M43" s="31"/>
    </row>
    <row r="44">
      <c r="A44" s="16" t="s">
        <v>36</v>
      </c>
      <c r="B44" s="17" t="s">
        <v>44</v>
      </c>
      <c r="C44" s="18" t="str">
        <f>VLOOKUP(B44,degreeShorten,2,FALSE)</f>
        <v>م</v>
      </c>
      <c r="D44" s="32" t="s">
        <v>86</v>
      </c>
      <c r="E44" s="20" t="str">
        <f t="shared" si="1"/>
        <v>م.محمود محمد عادل</v>
      </c>
      <c r="K44" s="5"/>
      <c r="M44" s="28"/>
    </row>
    <row r="45">
      <c r="A45" s="21" t="s">
        <v>36</v>
      </c>
      <c r="B45" s="22" t="s">
        <v>44</v>
      </c>
      <c r="C45" s="23" t="str">
        <f>VLOOKUP(B45,degreeShorten,2,FALSE)</f>
        <v>م</v>
      </c>
      <c r="D45" s="24" t="s">
        <v>87</v>
      </c>
      <c r="E45" s="25" t="str">
        <f t="shared" si="1"/>
        <v>م.احمد عويس شعبان</v>
      </c>
      <c r="K45" s="5"/>
      <c r="M45" s="28"/>
    </row>
    <row r="46">
      <c r="A46" s="16" t="s">
        <v>36</v>
      </c>
      <c r="B46" s="17" t="s">
        <v>47</v>
      </c>
      <c r="C46" s="18" t="str">
        <f>VLOOKUP(B46,degreeShorten,2,FALSE)</f>
        <v>م</v>
      </c>
      <c r="D46" s="19" t="s">
        <v>88</v>
      </c>
      <c r="E46" s="20" t="str">
        <f t="shared" si="1"/>
        <v>م.محمد مصطفى محمود علي</v>
      </c>
      <c r="K46" s="5"/>
      <c r="M46" s="28"/>
    </row>
    <row r="47">
      <c r="A47" s="21" t="s">
        <v>36</v>
      </c>
      <c r="B47" s="22" t="s">
        <v>47</v>
      </c>
      <c r="C47" s="23" t="str">
        <f>VLOOKUP(B47,degreeShorten,2,FALSE)</f>
        <v>م</v>
      </c>
      <c r="D47" s="24" t="s">
        <v>89</v>
      </c>
      <c r="E47" s="25" t="str">
        <f t="shared" si="1"/>
        <v>م.محمد يحيى</v>
      </c>
      <c r="K47" s="5"/>
      <c r="M47" s="28"/>
    </row>
    <row r="48">
      <c r="A48" s="16" t="s">
        <v>36</v>
      </c>
      <c r="B48" s="17" t="s">
        <v>47</v>
      </c>
      <c r="C48" s="18" t="str">
        <f>VLOOKUP(B48,degreeShorten,2,FALSE)</f>
        <v>م</v>
      </c>
      <c r="D48" s="19" t="s">
        <v>90</v>
      </c>
      <c r="E48" s="20" t="str">
        <f t="shared" si="1"/>
        <v>م.عبدالرحمن اشرف</v>
      </c>
      <c r="K48" s="5"/>
      <c r="M48" s="28"/>
    </row>
    <row r="49">
      <c r="A49" s="21" t="s">
        <v>36</v>
      </c>
      <c r="B49" s="22" t="s">
        <v>47</v>
      </c>
      <c r="C49" s="23" t="str">
        <f>VLOOKUP(B49,degreeShorten,2,FALSE)</f>
        <v>م</v>
      </c>
      <c r="D49" s="24" t="s">
        <v>91</v>
      </c>
      <c r="E49" s="25" t="str">
        <f t="shared" si="1"/>
        <v>م.محمد ربيع</v>
      </c>
      <c r="K49" s="5"/>
      <c r="M49" s="28"/>
    </row>
    <row r="50">
      <c r="A50" s="16" t="s">
        <v>36</v>
      </c>
      <c r="B50" s="17" t="s">
        <v>47</v>
      </c>
      <c r="C50" s="18" t="str">
        <f>VLOOKUP(B50,degreeShorten,2,FALSE)</f>
        <v>م</v>
      </c>
      <c r="D50" s="19" t="s">
        <v>92</v>
      </c>
      <c r="E50" s="20" t="str">
        <f t="shared" si="1"/>
        <v>م.امنية حسنى</v>
      </c>
      <c r="K50" s="5"/>
      <c r="M50" s="28"/>
    </row>
    <row r="51">
      <c r="A51" s="21" t="s">
        <v>36</v>
      </c>
      <c r="B51" s="22" t="s">
        <v>47</v>
      </c>
      <c r="C51" s="23" t="str">
        <f>VLOOKUP(B51,degreeShorten,2,FALSE)</f>
        <v>م</v>
      </c>
      <c r="D51" s="22" t="s">
        <v>93</v>
      </c>
      <c r="E51" s="25" t="str">
        <f t="shared" si="1"/>
        <v>م.مي شعبان</v>
      </c>
      <c r="K51" s="5"/>
      <c r="M51" s="28"/>
    </row>
    <row r="52">
      <c r="A52" s="16" t="s">
        <v>36</v>
      </c>
      <c r="B52" s="17" t="s">
        <v>47</v>
      </c>
      <c r="C52" s="18" t="str">
        <f>VLOOKUP(B52,degreeShorten,2,FALSE)</f>
        <v>م</v>
      </c>
      <c r="D52" s="17" t="s">
        <v>94</v>
      </c>
      <c r="E52" s="20" t="str">
        <f t="shared" si="1"/>
        <v>م.مصطفى محمد موسى</v>
      </c>
      <c r="K52" s="5"/>
      <c r="M52" s="28"/>
    </row>
    <row r="53">
      <c r="A53" s="21" t="s">
        <v>36</v>
      </c>
      <c r="B53" s="22" t="s">
        <v>47</v>
      </c>
      <c r="C53" s="23" t="str">
        <f>VLOOKUP(B53,degreeShorten,2,FALSE)</f>
        <v>م</v>
      </c>
      <c r="D53" s="22" t="s">
        <v>95</v>
      </c>
      <c r="E53" s="25" t="str">
        <f t="shared" si="1"/>
        <v>م.شوكت محمد</v>
      </c>
      <c r="K53" s="5"/>
      <c r="M53" s="29"/>
    </row>
    <row r="54">
      <c r="A54" s="16" t="s">
        <v>36</v>
      </c>
      <c r="B54" s="17" t="s">
        <v>47</v>
      </c>
      <c r="C54" s="18" t="str">
        <f>VLOOKUP(B54,degreeShorten,2,FALSE)</f>
        <v>م</v>
      </c>
      <c r="D54" s="16" t="s">
        <v>96</v>
      </c>
      <c r="E54" s="20" t="str">
        <f t="shared" si="1"/>
        <v>م.عبدالرحمن نادي طه</v>
      </c>
      <c r="K54" s="5"/>
      <c r="M54" s="28"/>
    </row>
    <row r="55">
      <c r="A55" s="21" t="s">
        <v>36</v>
      </c>
      <c r="B55" s="22" t="s">
        <v>47</v>
      </c>
      <c r="C55" s="23" t="str">
        <f>VLOOKUP(B55,degreeShorten,2,FALSE)</f>
        <v>م</v>
      </c>
      <c r="D55" s="22" t="s">
        <v>97</v>
      </c>
      <c r="E55" s="25" t="str">
        <f t="shared" si="1"/>
        <v>م.دميانة اميل ميخائيل</v>
      </c>
      <c r="K55" s="5"/>
      <c r="M55" s="28"/>
    </row>
    <row r="56">
      <c r="A56" s="16" t="s">
        <v>36</v>
      </c>
      <c r="B56" s="17" t="s">
        <v>47</v>
      </c>
      <c r="C56" s="18" t="str">
        <f>VLOOKUP(B56,degreeShorten,2,FALSE)</f>
        <v>م</v>
      </c>
      <c r="D56" s="17" t="s">
        <v>98</v>
      </c>
      <c r="E56" s="20" t="str">
        <f t="shared" si="1"/>
        <v>م.جهاد عوض على</v>
      </c>
      <c r="K56" s="5"/>
      <c r="M56" s="28"/>
    </row>
    <row r="57">
      <c r="A57" s="21" t="s">
        <v>36</v>
      </c>
      <c r="B57" s="22" t="s">
        <v>47</v>
      </c>
      <c r="C57" s="23" t="str">
        <f>VLOOKUP(B57,degreeShorten,2,FALSE)</f>
        <v>م</v>
      </c>
      <c r="D57" s="22" t="s">
        <v>99</v>
      </c>
      <c r="E57" s="25" t="str">
        <f t="shared" si="1"/>
        <v>م.ياسمين طنطاوي</v>
      </c>
      <c r="K57" s="5"/>
      <c r="M57" s="28"/>
    </row>
    <row r="58">
      <c r="A58" s="16" t="s">
        <v>36</v>
      </c>
      <c r="B58" s="17" t="s">
        <v>47</v>
      </c>
      <c r="C58" s="18" t="str">
        <f>VLOOKUP(B58,degreeShorten,2,FALSE)</f>
        <v>م</v>
      </c>
      <c r="D58" s="19" t="s">
        <v>100</v>
      </c>
      <c r="E58" s="20" t="str">
        <f t="shared" si="1"/>
        <v>م.عماد محمد السيد ياسين</v>
      </c>
      <c r="K58" s="5"/>
      <c r="M58" s="28"/>
    </row>
    <row r="59">
      <c r="A59" s="21" t="s">
        <v>36</v>
      </c>
      <c r="B59" s="22" t="s">
        <v>47</v>
      </c>
      <c r="C59" s="23" t="str">
        <f>VLOOKUP(B59,degreeShorten,2,FALSE)</f>
        <v>م</v>
      </c>
      <c r="D59" s="22" t="s">
        <v>101</v>
      </c>
      <c r="E59" s="25" t="str">
        <f t="shared" si="1"/>
        <v>م.أحمد محمد علي حلمي</v>
      </c>
      <c r="K59" s="5"/>
      <c r="M59" s="28"/>
    </row>
    <row r="60">
      <c r="A60" s="16" t="s">
        <v>36</v>
      </c>
      <c r="B60" s="16" t="s">
        <v>47</v>
      </c>
      <c r="C60" s="18" t="str">
        <f>VLOOKUP(B60,degreeShorten,2,FALSE)</f>
        <v>م</v>
      </c>
      <c r="D60" s="19" t="s">
        <v>102</v>
      </c>
      <c r="E60" s="20" t="str">
        <f t="shared" si="1"/>
        <v>م.امنه مازن علي</v>
      </c>
      <c r="K60" s="5"/>
      <c r="M60" s="28"/>
    </row>
    <row r="61">
      <c r="A61" s="21" t="s">
        <v>36</v>
      </c>
      <c r="B61" s="22" t="s">
        <v>44</v>
      </c>
      <c r="C61" s="23" t="str">
        <f>VLOOKUP(B61,degreeShorten,2,FALSE)</f>
        <v>م</v>
      </c>
      <c r="D61" s="24" t="s">
        <v>103</v>
      </c>
      <c r="E61" s="25" t="str">
        <f t="shared" si="1"/>
        <v>م.مايكل رفعت حبيب</v>
      </c>
      <c r="K61" s="5"/>
      <c r="M61" s="28"/>
    </row>
    <row r="62">
      <c r="A62" s="16" t="s">
        <v>36</v>
      </c>
      <c r="B62" s="17" t="s">
        <v>47</v>
      </c>
      <c r="C62" s="18" t="str">
        <f>VLOOKUP(B62,degreeShorten,2,FALSE)</f>
        <v>م</v>
      </c>
      <c r="D62" s="17" t="s">
        <v>104</v>
      </c>
      <c r="E62" s="20" t="str">
        <f t="shared" si="1"/>
        <v>م.احمد سيد عبدالرازق عبدالقوي</v>
      </c>
      <c r="K62" s="5"/>
      <c r="M62" s="28"/>
    </row>
    <row r="63">
      <c r="A63" s="21" t="s">
        <v>36</v>
      </c>
      <c r="B63" s="22" t="s">
        <v>47</v>
      </c>
      <c r="C63" s="23" t="str">
        <f>VLOOKUP(B63,degreeShorten,2,FALSE)</f>
        <v>م</v>
      </c>
      <c r="D63" s="22" t="s">
        <v>105</v>
      </c>
      <c r="E63" s="25" t="str">
        <f t="shared" si="1"/>
        <v>م.ندى الجمال</v>
      </c>
      <c r="K63" s="5"/>
      <c r="M63" s="28"/>
    </row>
    <row r="64">
      <c r="A64" s="16" t="s">
        <v>36</v>
      </c>
      <c r="B64" s="17" t="s">
        <v>47</v>
      </c>
      <c r="C64" s="18" t="str">
        <f>VLOOKUP(B64,degreeShorten,2,FALSE)</f>
        <v>م</v>
      </c>
      <c r="D64" s="19" t="s">
        <v>106</v>
      </c>
      <c r="E64" s="20" t="str">
        <f t="shared" si="1"/>
        <v>م.عبدالرحمن جمال محمد</v>
      </c>
      <c r="K64" s="5"/>
      <c r="M64" s="28"/>
    </row>
    <row r="65">
      <c r="A65" s="21" t="s">
        <v>36</v>
      </c>
      <c r="B65" s="22" t="s">
        <v>47</v>
      </c>
      <c r="C65" s="23" t="str">
        <f>VLOOKUP(B65,degreeShorten,2,FALSE)</f>
        <v>م</v>
      </c>
      <c r="D65" s="22" t="s">
        <v>107</v>
      </c>
      <c r="E65" s="25" t="str">
        <f t="shared" si="1"/>
        <v>م.مايكل عوض عيسى زكى</v>
      </c>
      <c r="M65" s="33"/>
    </row>
    <row r="66">
      <c r="A66" s="16" t="s">
        <v>36</v>
      </c>
      <c r="B66" s="17" t="s">
        <v>47</v>
      </c>
      <c r="C66" s="18" t="str">
        <f>VLOOKUP(B66,degreeShorten,2,FALSE)</f>
        <v>م</v>
      </c>
      <c r="D66" s="17" t="s">
        <v>108</v>
      </c>
      <c r="E66" s="20" t="str">
        <f t="shared" si="1"/>
        <v>م.عبير مصطفى سيد</v>
      </c>
      <c r="M66" s="34"/>
    </row>
    <row r="67">
      <c r="A67" s="21" t="s">
        <v>36</v>
      </c>
      <c r="B67" s="22" t="s">
        <v>47</v>
      </c>
      <c r="C67" s="23" t="str">
        <f>VLOOKUP(B67,degreeShorten,2,FALSE)</f>
        <v>م</v>
      </c>
      <c r="D67" s="35" t="s">
        <v>109</v>
      </c>
      <c r="E67" s="25" t="str">
        <f t="shared" si="1"/>
        <v>م.عبدالرحمن رجب هاشم</v>
      </c>
      <c r="M67" s="34"/>
    </row>
    <row r="68">
      <c r="A68" s="16" t="s">
        <v>36</v>
      </c>
      <c r="B68" s="36" t="s">
        <v>47</v>
      </c>
      <c r="C68" s="18" t="str">
        <f>VLOOKUP(B68,degreeShorten,2,FALSE)</f>
        <v>م</v>
      </c>
      <c r="D68" s="37" t="s">
        <v>110</v>
      </c>
      <c r="E68" s="20" t="str">
        <f t="shared" si="1"/>
        <v>م.محمد خالد محمد علي</v>
      </c>
    </row>
    <row r="69">
      <c r="A69" s="38" t="s">
        <v>36</v>
      </c>
      <c r="B69" s="38" t="s">
        <v>47</v>
      </c>
      <c r="C69" s="23" t="str">
        <f>VLOOKUP(B69,degreeShorten,2,FALSE)</f>
        <v>م</v>
      </c>
      <c r="D69" s="39" t="s">
        <v>111</v>
      </c>
      <c r="E69" s="25" t="str">
        <f t="shared" si="1"/>
        <v>م.عبدالرحمن حسن</v>
      </c>
    </row>
    <row r="70">
      <c r="A70" s="18"/>
      <c r="B70" s="40" t="s">
        <v>34</v>
      </c>
      <c r="C70" s="18" t="str">
        <f>VLOOKUP(B70,degreeShorten,2,FALSE)</f>
        <v>أ.د</v>
      </c>
      <c r="D70" s="41" t="s">
        <v>112</v>
      </c>
      <c r="E70" s="20" t="str">
        <f t="shared" si="1"/>
        <v>أ.د.مجدي حنا</v>
      </c>
    </row>
    <row r="71">
      <c r="A71" s="23"/>
      <c r="B71" s="38" t="s">
        <v>34</v>
      </c>
      <c r="C71" s="23" t="str">
        <f>VLOOKUP(B71,degreeShorten,2,FALSE)</f>
        <v>أ.د</v>
      </c>
      <c r="D71" s="39" t="s">
        <v>113</v>
      </c>
      <c r="E71" s="25" t="str">
        <f t="shared" si="1"/>
        <v>أ.د.حازم عطية</v>
      </c>
    </row>
    <row r="72">
      <c r="A72" s="18"/>
      <c r="B72" s="40" t="s">
        <v>41</v>
      </c>
      <c r="C72" s="18" t="str">
        <f>VLOOKUP(B72,degreeShorten,2,FALSE)</f>
        <v>د</v>
      </c>
      <c r="D72" s="41" t="s">
        <v>114</v>
      </c>
      <c r="E72" s="20" t="str">
        <f t="shared" si="1"/>
        <v>د.اماني محمد عطيه</v>
      </c>
    </row>
    <row r="73">
      <c r="A73" s="23"/>
      <c r="B73" s="38" t="s">
        <v>41</v>
      </c>
      <c r="C73" s="23" t="str">
        <f>VLOOKUP(B73,degreeShorten,2,FALSE)</f>
        <v>د</v>
      </c>
      <c r="D73" s="39" t="s">
        <v>115</v>
      </c>
      <c r="E73" s="25" t="str">
        <f t="shared" si="1"/>
        <v>د.حمدية منصور</v>
      </c>
    </row>
    <row r="74">
      <c r="A74" s="18"/>
      <c r="B74" s="40" t="s">
        <v>41</v>
      </c>
      <c r="C74" s="18" t="str">
        <f>VLOOKUP(B74,degreeShorten,2,FALSE)</f>
        <v>د</v>
      </c>
      <c r="D74" s="41" t="s">
        <v>116</v>
      </c>
      <c r="E74" s="20" t="str">
        <f t="shared" si="1"/>
        <v>د.محمود ناصف</v>
      </c>
    </row>
    <row r="75">
      <c r="A75" s="23"/>
      <c r="B75" s="38" t="s">
        <v>47</v>
      </c>
      <c r="C75" s="23" t="str">
        <f>VLOOKUP(B75,degreeShorten,2,FALSE)</f>
        <v>م</v>
      </c>
      <c r="D75" s="39" t="s">
        <v>117</v>
      </c>
      <c r="E75" s="25" t="str">
        <f t="shared" si="1"/>
        <v>م.محمد صلاح </v>
      </c>
    </row>
    <row r="76">
      <c r="A76" s="18"/>
      <c r="B76" s="40" t="s">
        <v>47</v>
      </c>
      <c r="C76" s="18" t="str">
        <f>VLOOKUP(B76,degreeShorten,2,FALSE)</f>
        <v>م</v>
      </c>
      <c r="D76" s="41" t="s">
        <v>118</v>
      </c>
      <c r="E76" s="20" t="str">
        <f t="shared" si="1"/>
        <v>م.محمود سيد</v>
      </c>
    </row>
    <row r="77">
      <c r="A77" s="23"/>
      <c r="B77" s="38" t="s">
        <v>47</v>
      </c>
      <c r="C77" s="23" t="str">
        <f>VLOOKUP(B77,degreeShorten,2,FALSE)</f>
        <v>م</v>
      </c>
      <c r="D77" s="39" t="s">
        <v>119</v>
      </c>
      <c r="E77" s="25" t="str">
        <f t="shared" si="1"/>
        <v>م.احمد رجب</v>
      </c>
    </row>
    <row r="78">
      <c r="A78" s="18"/>
      <c r="B78" s="40" t="s">
        <v>47</v>
      </c>
      <c r="C78" s="18" t="str">
        <f>VLOOKUP(B78,degreeShorten,2,FALSE)</f>
        <v>م</v>
      </c>
      <c r="D78" s="41" t="s">
        <v>120</v>
      </c>
      <c r="E78" s="20" t="str">
        <f t="shared" si="1"/>
        <v>م.اندرو امجد</v>
      </c>
    </row>
    <row r="79">
      <c r="A79" s="23"/>
      <c r="B79" s="38" t="s">
        <v>47</v>
      </c>
      <c r="C79" s="23" t="str">
        <f>VLOOKUP(B79,degreeShorten,2,FALSE)</f>
        <v>م</v>
      </c>
      <c r="D79" s="39" t="s">
        <v>121</v>
      </c>
      <c r="E79" s="25" t="str">
        <f t="shared" si="1"/>
        <v>م.سمر احمد</v>
      </c>
    </row>
    <row r="80">
      <c r="A80" s="18"/>
      <c r="B80" s="40" t="s">
        <v>47</v>
      </c>
      <c r="C80" s="18" t="str">
        <f>VLOOKUP(B80,degreeShorten,2,FALSE)</f>
        <v>م</v>
      </c>
      <c r="D80" s="41" t="s">
        <v>122</v>
      </c>
      <c r="E80" s="20" t="str">
        <f t="shared" si="1"/>
        <v>م.محمود عبد الخالق</v>
      </c>
    </row>
    <row r="81">
      <c r="A81" s="23"/>
      <c r="B81" s="38" t="s">
        <v>34</v>
      </c>
      <c r="C81" s="23" t="str">
        <f>VLOOKUP(B81,degreeShorten,2,FALSE)</f>
        <v>أ.د</v>
      </c>
      <c r="D81" s="39" t="s">
        <v>123</v>
      </c>
      <c r="E81" s="25" t="str">
        <f t="shared" si="1"/>
        <v>أ.د.مصطفى رضوان</v>
      </c>
    </row>
    <row r="82">
      <c r="A82" s="5"/>
      <c r="B82" s="8" t="s">
        <v>38</v>
      </c>
      <c r="C82" s="5" t="str">
        <f>VLOOKUP(B82,degreeShorten,2,FALSE)</f>
        <v>أ.م.د</v>
      </c>
      <c r="D82" s="42" t="s">
        <v>124</v>
      </c>
      <c r="E82" s="43" t="str">
        <f t="shared" si="1"/>
        <v>أ.م.د.ماجد كساب</v>
      </c>
    </row>
    <row r="83">
      <c r="A83" s="5"/>
      <c r="B83" s="8" t="s">
        <v>38</v>
      </c>
      <c r="C83" s="5" t="str">
        <f>VLOOKUP(B83,degreeShorten,2,FALSE)</f>
        <v>أ.م.د</v>
      </c>
      <c r="D83" s="42" t="s">
        <v>125</v>
      </c>
      <c r="E83" s="43" t="str">
        <f t="shared" si="1"/>
        <v>أ.م.د.احمد عبداللطيف</v>
      </c>
    </row>
    <row r="84">
      <c r="A84" s="5"/>
      <c r="B84" s="8" t="s">
        <v>41</v>
      </c>
      <c r="C84" s="5" t="str">
        <f>VLOOKUP(B84,degreeShorten,2,FALSE)</f>
        <v>د</v>
      </c>
      <c r="D84" s="42" t="s">
        <v>126</v>
      </c>
      <c r="E84" s="43" t="str">
        <f t="shared" si="1"/>
        <v>د.رمضان حسن</v>
      </c>
    </row>
    <row r="85">
      <c r="A85" s="5"/>
      <c r="B85" s="8" t="s">
        <v>41</v>
      </c>
      <c r="C85" s="5" t="str">
        <f>VLOOKUP(B85,degreeShorten,2,FALSE)</f>
        <v>د</v>
      </c>
      <c r="D85" s="42" t="s">
        <v>127</v>
      </c>
      <c r="E85" s="43" t="str">
        <f t="shared" si="1"/>
        <v>د.عماد عمر</v>
      </c>
    </row>
    <row r="86">
      <c r="A86" s="5"/>
      <c r="B86" s="8" t="s">
        <v>41</v>
      </c>
      <c r="C86" s="5" t="str">
        <f>VLOOKUP(B86,degreeShorten,2,FALSE)</f>
        <v>د</v>
      </c>
      <c r="D86" s="42" t="s">
        <v>128</v>
      </c>
      <c r="E86" s="43" t="str">
        <f t="shared" si="1"/>
        <v>د.منة البراوي</v>
      </c>
    </row>
    <row r="87">
      <c r="A87" s="5"/>
      <c r="B87" s="8" t="s">
        <v>41</v>
      </c>
      <c r="C87" s="5" t="str">
        <f>VLOOKUP(B87,degreeShorten,2,FALSE)</f>
        <v>د</v>
      </c>
      <c r="D87" s="42" t="s">
        <v>129</v>
      </c>
      <c r="E87" s="43" t="str">
        <f t="shared" si="1"/>
        <v>د.عمرو قاعود</v>
      </c>
    </row>
    <row r="88">
      <c r="A88" s="5"/>
      <c r="B88" s="8" t="s">
        <v>41</v>
      </c>
      <c r="C88" s="5" t="str">
        <f>VLOOKUP(B88,degreeShorten,2,FALSE)</f>
        <v>د</v>
      </c>
      <c r="D88" s="42" t="s">
        <v>130</v>
      </c>
      <c r="E88" s="43" t="str">
        <f t="shared" si="1"/>
        <v>د.عمرو مبروك</v>
      </c>
    </row>
    <row r="89">
      <c r="A89" s="5"/>
      <c r="B89" s="8" t="s">
        <v>47</v>
      </c>
      <c r="C89" s="5" t="str">
        <f>VLOOKUP(B89,degreeShorten,2,FALSE)</f>
        <v>م</v>
      </c>
      <c r="D89" s="42" t="s">
        <v>131</v>
      </c>
      <c r="E89" s="43" t="str">
        <f t="shared" si="1"/>
        <v>م.عبدالله سلامة</v>
      </c>
    </row>
    <row r="90">
      <c r="A90" s="5"/>
      <c r="B90" s="8" t="s">
        <v>41</v>
      </c>
      <c r="C90" s="5" t="str">
        <f>VLOOKUP(B90,degreeShorten,2,FALSE)</f>
        <v>د</v>
      </c>
      <c r="D90" s="42" t="s">
        <v>132</v>
      </c>
      <c r="E90" s="43" t="str">
        <f t="shared" si="1"/>
        <v>د.يارا عبدالجواد</v>
      </c>
    </row>
    <row r="91">
      <c r="A91" s="5"/>
      <c r="B91" s="8" t="s">
        <v>47</v>
      </c>
      <c r="C91" s="5" t="str">
        <f>VLOOKUP(B91,degreeShorten,2,FALSE)</f>
        <v>م</v>
      </c>
      <c r="D91" s="42" t="s">
        <v>133</v>
      </c>
      <c r="E91" s="43" t="str">
        <f t="shared" si="1"/>
        <v>م.احمد السيد عبدالكريم</v>
      </c>
    </row>
    <row r="92">
      <c r="A92" s="5"/>
      <c r="B92" s="8" t="s">
        <v>47</v>
      </c>
      <c r="C92" s="5" t="str">
        <f>VLOOKUP(B92,degreeShorten,2,FALSE)</f>
        <v>م</v>
      </c>
      <c r="D92" s="42" t="s">
        <v>134</v>
      </c>
      <c r="E92" s="43" t="str">
        <f t="shared" si="1"/>
        <v>م.اسلام عاطف</v>
      </c>
    </row>
    <row r="93">
      <c r="A93" s="5"/>
      <c r="B93" s="8" t="s">
        <v>47</v>
      </c>
      <c r="C93" s="5" t="str">
        <f>VLOOKUP(B93,degreeShorten,2,FALSE)</f>
        <v>م</v>
      </c>
      <c r="D93" s="44" t="s">
        <v>135</v>
      </c>
      <c r="E93" s="43" t="str">
        <f t="shared" si="1"/>
        <v>م.شعبان جمال</v>
      </c>
    </row>
    <row r="94">
      <c r="A94" s="5"/>
      <c r="B94" s="8" t="s">
        <v>47</v>
      </c>
      <c r="C94" s="5" t="str">
        <f>VLOOKUP(B94,degreeShorten,2,FALSE)</f>
        <v>م</v>
      </c>
      <c r="D94" s="44" t="s">
        <v>136</v>
      </c>
      <c r="E94" s="43" t="str">
        <f t="shared" si="1"/>
        <v>م.محمود بدوي</v>
      </c>
    </row>
    <row r="95">
      <c r="A95" s="5"/>
      <c r="B95" s="8" t="s">
        <v>47</v>
      </c>
      <c r="C95" s="5" t="str">
        <f>VLOOKUP(B95,degreeShorten,2,FALSE)</f>
        <v>م</v>
      </c>
      <c r="D95" s="44" t="s">
        <v>137</v>
      </c>
      <c r="E95" s="43" t="str">
        <f t="shared" si="1"/>
        <v>م.محمد داوود</v>
      </c>
    </row>
    <row r="96">
      <c r="A96" s="5"/>
      <c r="B96" s="8" t="s">
        <v>41</v>
      </c>
      <c r="C96" s="5" t="str">
        <f>VLOOKUP(B96,degreeShorten,2,FALSE)</f>
        <v>د</v>
      </c>
      <c r="D96" s="45" t="s">
        <v>138</v>
      </c>
      <c r="E96" s="43" t="str">
        <f t="shared" si="1"/>
        <v>د.اميرة الدسوقي</v>
      </c>
    </row>
    <row r="97">
      <c r="A97" s="46"/>
      <c r="B97" s="8" t="s">
        <v>47</v>
      </c>
      <c r="C97" s="5" t="str">
        <f>VLOOKUP(B97,degreeShorten,2,FALSE)</f>
        <v>م</v>
      </c>
      <c r="D97" s="44" t="s">
        <v>139</v>
      </c>
      <c r="E97" s="43" t="str">
        <f t="shared" si="1"/>
        <v>م.حنان ربيع</v>
      </c>
    </row>
    <row r="98">
      <c r="A98" s="46"/>
      <c r="B98" s="8" t="s">
        <v>38</v>
      </c>
      <c r="C98" s="5" t="str">
        <f>VLOOKUP(B98,degreeShorten,2,FALSE)</f>
        <v>أ.م.د</v>
      </c>
      <c r="D98" s="44" t="s">
        <v>140</v>
      </c>
      <c r="E98" s="43" t="str">
        <f t="shared" si="1"/>
        <v>أ.م.د.منة الله محمود</v>
      </c>
    </row>
    <row r="99">
      <c r="A99" s="46"/>
      <c r="B99" s="8" t="s">
        <v>41</v>
      </c>
      <c r="C99" s="5" t="str">
        <f>VLOOKUP(B99,degreeShorten,2,FALSE)</f>
        <v>د</v>
      </c>
      <c r="D99" s="44" t="s">
        <v>141</v>
      </c>
      <c r="E99" s="43" t="str">
        <f t="shared" si="1"/>
        <v>د. محمد دلجاوي</v>
      </c>
    </row>
    <row r="100">
      <c r="A100" s="46"/>
      <c r="B100" s="8" t="s">
        <v>41</v>
      </c>
      <c r="C100" s="5" t="str">
        <f>VLOOKUP(B100,degreeShorten,2,FALSE)</f>
        <v>د</v>
      </c>
      <c r="D100" s="44" t="s">
        <v>142</v>
      </c>
      <c r="E100" s="43" t="str">
        <f t="shared" si="1"/>
        <v>د.محمد مجدي عبدالعزيز</v>
      </c>
    </row>
    <row r="101">
      <c r="A101" s="9" t="s">
        <v>36</v>
      </c>
      <c r="B101" s="8" t="s">
        <v>41</v>
      </c>
      <c r="C101" s="5" t="str">
        <f>VLOOKUP(B101,degreeShorten,2,FALSE)</f>
        <v>د</v>
      </c>
      <c r="D101" s="44" t="s">
        <v>143</v>
      </c>
      <c r="E101" s="43" t="str">
        <f t="shared" si="1"/>
        <v>د.مي عزالدين</v>
      </c>
    </row>
    <row r="102">
      <c r="A102" s="9" t="s">
        <v>36</v>
      </c>
      <c r="B102" s="8" t="s">
        <v>47</v>
      </c>
      <c r="C102" s="5" t="str">
        <f>VLOOKUP(B102,degreeShorten,2,FALSE)</f>
        <v>م</v>
      </c>
      <c r="D102" s="44" t="s">
        <v>144</v>
      </c>
      <c r="E102" s="43" t="str">
        <f t="shared" si="1"/>
        <v>م.محمد ناصر</v>
      </c>
    </row>
    <row r="103">
      <c r="A103" s="46"/>
      <c r="B103" s="8" t="s">
        <v>41</v>
      </c>
      <c r="C103" s="5" t="str">
        <f>VLOOKUP(B103,degreeShorten,2,FALSE)</f>
        <v>د</v>
      </c>
      <c r="D103" s="44" t="s">
        <v>145</v>
      </c>
      <c r="E103" s="43" t="str">
        <f t="shared" si="1"/>
        <v>د.محمد إبراهيم</v>
      </c>
    </row>
    <row r="104">
      <c r="A104" s="9" t="s">
        <v>146</v>
      </c>
      <c r="B104" s="8" t="s">
        <v>41</v>
      </c>
      <c r="C104" s="5" t="str">
        <f>VLOOKUP(B104,degreeShorten,2,FALSE)</f>
        <v>د</v>
      </c>
      <c r="D104" s="44" t="s">
        <v>147</v>
      </c>
      <c r="E104" s="43" t="str">
        <f t="shared" si="1"/>
        <v>د.أيمن عنتر</v>
      </c>
    </row>
    <row r="105">
      <c r="A105" s="9" t="s">
        <v>36</v>
      </c>
      <c r="B105" s="8" t="s">
        <v>47</v>
      </c>
      <c r="C105" s="5" t="str">
        <f>VLOOKUP(B105,degreeShorten,2,FALSE)</f>
        <v>م</v>
      </c>
      <c r="D105" s="44" t="s">
        <v>148</v>
      </c>
      <c r="E105" s="43" t="str">
        <f t="shared" si="1"/>
        <v>م.احمد ياسر احمد عبدالفتاح</v>
      </c>
    </row>
    <row r="106">
      <c r="A106" s="9" t="s">
        <v>36</v>
      </c>
      <c r="B106" s="8" t="s">
        <v>47</v>
      </c>
      <c r="C106" s="5" t="str">
        <f>VLOOKUP(B106,degreeShorten,2,FALSE)</f>
        <v>م</v>
      </c>
      <c r="D106" s="44" t="s">
        <v>149</v>
      </c>
      <c r="E106" s="43" t="str">
        <f t="shared" si="1"/>
        <v>م.محمود هاشم</v>
      </c>
    </row>
    <row r="107">
      <c r="A107" s="9" t="s">
        <v>36</v>
      </c>
      <c r="B107" s="8" t="s">
        <v>47</v>
      </c>
      <c r="C107" s="5" t="str">
        <f>VLOOKUP(B107,degreeShorten,2,FALSE)</f>
        <v>م</v>
      </c>
      <c r="D107" s="44" t="s">
        <v>150</v>
      </c>
      <c r="E107" s="43" t="str">
        <f t="shared" si="1"/>
        <v>م.محمد سعد</v>
      </c>
    </row>
    <row r="108">
      <c r="A108" s="9" t="s">
        <v>36</v>
      </c>
      <c r="B108" s="8" t="s">
        <v>47</v>
      </c>
      <c r="C108" s="5" t="str">
        <f>VLOOKUP(B108,degreeShorten,2,FALSE)</f>
        <v>م</v>
      </c>
      <c r="D108" s="44" t="s">
        <v>151</v>
      </c>
      <c r="E108" s="43" t="str">
        <f t="shared" si="1"/>
        <v>م.أحمد محمود</v>
      </c>
    </row>
    <row r="109">
      <c r="A109" s="9" t="s">
        <v>36</v>
      </c>
      <c r="B109" s="8" t="s">
        <v>47</v>
      </c>
      <c r="C109" s="5" t="str">
        <f>VLOOKUP(B109,degreeShorten,2,FALSE)</f>
        <v>م</v>
      </c>
      <c r="D109" s="44" t="s">
        <v>152</v>
      </c>
      <c r="E109" s="43" t="str">
        <f t="shared" si="1"/>
        <v>م.مصطفي نورالدين مصطفي</v>
      </c>
    </row>
    <row r="110">
      <c r="A110" s="9" t="s">
        <v>36</v>
      </c>
      <c r="B110" s="8" t="s">
        <v>47</v>
      </c>
      <c r="C110" s="5" t="str">
        <f>VLOOKUP(B110,degreeShorten,2,FALSE)</f>
        <v>م</v>
      </c>
      <c r="D110" s="44" t="s">
        <v>153</v>
      </c>
      <c r="E110" s="43" t="str">
        <f t="shared" si="1"/>
        <v>م.هادي سامر عبدالحفيظ</v>
      </c>
    </row>
    <row r="111">
      <c r="A111" s="9"/>
      <c r="B111" s="8" t="s">
        <v>34</v>
      </c>
      <c r="C111" s="5" t="str">
        <f>VLOOKUP(B111,degreeShorten,2,FALSE)</f>
        <v>أ.د</v>
      </c>
      <c r="D111" s="44" t="s">
        <v>154</v>
      </c>
      <c r="E111" s="43" t="str">
        <f t="shared" si="1"/>
        <v>أ.د. إيهاب محمود بيومي عقبة</v>
      </c>
    </row>
    <row r="112">
      <c r="A112" s="9"/>
      <c r="B112" s="8" t="s">
        <v>34</v>
      </c>
      <c r="C112" s="5" t="str">
        <f>VLOOKUP(B112,degreeShorten,2,FALSE)</f>
        <v>أ.د</v>
      </c>
      <c r="D112" s="44" t="s">
        <v>155</v>
      </c>
      <c r="E112" s="43" t="str">
        <f t="shared" si="1"/>
        <v>أ.د.حجز مكان</v>
      </c>
    </row>
    <row r="113">
      <c r="A113" s="9"/>
      <c r="B113" s="8" t="s">
        <v>47</v>
      </c>
      <c r="C113" s="5" t="str">
        <f>VLOOKUP(B113,degreeShorten,2,FALSE)</f>
        <v>م</v>
      </c>
      <c r="D113" s="44" t="s">
        <v>156</v>
      </c>
      <c r="E113" s="43" t="str">
        <f t="shared" si="1"/>
        <v>م.فاطمة محمد</v>
      </c>
    </row>
    <row r="114">
      <c r="A114" s="9" t="s">
        <v>36</v>
      </c>
      <c r="B114" s="8" t="s">
        <v>41</v>
      </c>
      <c r="C114" s="5" t="str">
        <f>VLOOKUP(B114,degreeShorten,2,FALSE)</f>
        <v>د</v>
      </c>
      <c r="D114" s="44" t="s">
        <v>157</v>
      </c>
      <c r="E114" s="43" t="str">
        <f t="shared" si="1"/>
        <v>د.منال شعبان</v>
      </c>
    </row>
    <row r="115">
      <c r="A115" s="9" t="s">
        <v>36</v>
      </c>
      <c r="B115" s="8" t="s">
        <v>47</v>
      </c>
      <c r="C115" s="5" t="str">
        <f>VLOOKUP(B115,degreeShorten,2,FALSE)</f>
        <v>م</v>
      </c>
      <c r="D115" s="47" t="s">
        <v>158</v>
      </c>
      <c r="E115" s="43" t="str">
        <f t="shared" si="1"/>
        <v>م.هشام ياسر أحمد عبد الفتاح</v>
      </c>
    </row>
    <row r="116">
      <c r="D116" s="48"/>
      <c r="E116" s="48"/>
    </row>
    <row r="117">
      <c r="D117" s="48"/>
      <c r="E117" s="48"/>
    </row>
    <row r="118">
      <c r="D118" s="48"/>
      <c r="E118" s="48"/>
    </row>
    <row r="119">
      <c r="D119" s="48"/>
      <c r="E119" s="48"/>
    </row>
    <row r="120">
      <c r="D120" s="48"/>
      <c r="E120" s="48"/>
    </row>
    <row r="121">
      <c r="D121" s="48"/>
      <c r="E121" s="48"/>
    </row>
    <row r="122">
      <c r="D122" s="48"/>
      <c r="E122" s="48"/>
    </row>
    <row r="123">
      <c r="D123" s="48"/>
      <c r="E123" s="48"/>
    </row>
    <row r="124">
      <c r="D124" s="48"/>
      <c r="E124" s="48"/>
    </row>
    <row r="125">
      <c r="D125" s="48"/>
      <c r="E125" s="48"/>
    </row>
    <row r="126">
      <c r="D126" s="48"/>
      <c r="E126" s="48"/>
    </row>
    <row r="127">
      <c r="D127" s="48"/>
      <c r="E127" s="48"/>
    </row>
    <row r="128">
      <c r="D128" s="48"/>
      <c r="E128" s="48"/>
    </row>
    <row r="129">
      <c r="D129" s="48"/>
      <c r="E129" s="48"/>
    </row>
    <row r="130">
      <c r="D130" s="48"/>
      <c r="E130" s="48"/>
    </row>
    <row r="131">
      <c r="D131" s="48"/>
      <c r="E131" s="48"/>
    </row>
    <row r="132">
      <c r="D132" s="48"/>
      <c r="E132" s="48"/>
    </row>
    <row r="133">
      <c r="D133" s="48"/>
      <c r="E133" s="48"/>
    </row>
    <row r="134">
      <c r="D134" s="48"/>
      <c r="E134" s="48"/>
    </row>
    <row r="135">
      <c r="D135" s="48"/>
      <c r="E135" s="48"/>
    </row>
    <row r="136">
      <c r="D136" s="48"/>
      <c r="E136" s="48"/>
    </row>
    <row r="137">
      <c r="D137" s="48"/>
      <c r="E137" s="48"/>
    </row>
    <row r="138">
      <c r="D138" s="48"/>
      <c r="E138" s="48"/>
    </row>
    <row r="139">
      <c r="D139" s="48"/>
      <c r="E139" s="48"/>
    </row>
    <row r="140">
      <c r="D140" s="48"/>
      <c r="E140" s="48"/>
    </row>
    <row r="141">
      <c r="D141" s="48"/>
      <c r="E141" s="48"/>
    </row>
    <row r="142">
      <c r="D142" s="48"/>
      <c r="E142" s="48"/>
    </row>
    <row r="143">
      <c r="D143" s="48"/>
      <c r="E143" s="48"/>
    </row>
    <row r="144">
      <c r="D144" s="48"/>
      <c r="E144" s="48"/>
    </row>
    <row r="145">
      <c r="D145" s="48"/>
      <c r="E145" s="48"/>
    </row>
    <row r="146">
      <c r="D146" s="48"/>
      <c r="E146" s="48"/>
    </row>
    <row r="147">
      <c r="D147" s="48"/>
      <c r="E147" s="48"/>
    </row>
    <row r="148">
      <c r="D148" s="48"/>
      <c r="E148" s="48"/>
    </row>
    <row r="149">
      <c r="D149" s="48"/>
      <c r="E149" s="48"/>
    </row>
    <row r="150">
      <c r="D150" s="48"/>
      <c r="E150" s="48"/>
    </row>
    <row r="151">
      <c r="D151" s="48"/>
      <c r="E151" s="48"/>
    </row>
    <row r="152">
      <c r="D152" s="48"/>
      <c r="E152" s="48"/>
    </row>
    <row r="153">
      <c r="D153" s="48"/>
      <c r="E153" s="48"/>
    </row>
    <row r="154">
      <c r="D154" s="48"/>
      <c r="E154" s="48"/>
    </row>
    <row r="155">
      <c r="D155" s="48"/>
      <c r="E155" s="48"/>
    </row>
    <row r="156">
      <c r="D156" s="48"/>
      <c r="E156" s="48"/>
    </row>
    <row r="157">
      <c r="D157" s="48"/>
      <c r="E157" s="48"/>
    </row>
    <row r="158">
      <c r="D158" s="48"/>
      <c r="E158" s="48"/>
    </row>
    <row r="159">
      <c r="D159" s="48"/>
      <c r="E159" s="48"/>
    </row>
    <row r="160">
      <c r="D160" s="48"/>
      <c r="E160" s="48"/>
    </row>
    <row r="161">
      <c r="D161" s="48"/>
      <c r="E161" s="48"/>
    </row>
    <row r="162">
      <c r="D162" s="48"/>
      <c r="E162" s="48"/>
    </row>
    <row r="163">
      <c r="D163" s="48"/>
      <c r="E163" s="48"/>
    </row>
    <row r="164">
      <c r="D164" s="48"/>
      <c r="E164" s="48"/>
    </row>
    <row r="165">
      <c r="D165" s="48"/>
      <c r="E165" s="48"/>
    </row>
    <row r="166">
      <c r="D166" s="48"/>
      <c r="E166" s="48"/>
    </row>
    <row r="167">
      <c r="D167" s="48"/>
      <c r="E167" s="48"/>
    </row>
    <row r="168">
      <c r="D168" s="48"/>
      <c r="E168" s="48"/>
    </row>
    <row r="169">
      <c r="D169" s="48"/>
      <c r="E169" s="48"/>
    </row>
    <row r="170">
      <c r="D170" s="48"/>
      <c r="E170" s="48"/>
    </row>
    <row r="171">
      <c r="D171" s="48"/>
      <c r="E171" s="48"/>
    </row>
    <row r="172">
      <c r="D172" s="48"/>
      <c r="E172" s="48"/>
    </row>
    <row r="173">
      <c r="D173" s="48"/>
      <c r="E173" s="48"/>
    </row>
    <row r="174">
      <c r="D174" s="48"/>
      <c r="E174" s="48"/>
    </row>
    <row r="175">
      <c r="D175" s="48"/>
      <c r="E175" s="48"/>
    </row>
    <row r="176">
      <c r="D176" s="48"/>
      <c r="E176" s="48"/>
    </row>
    <row r="177">
      <c r="D177" s="48"/>
      <c r="E177" s="48"/>
    </row>
    <row r="178">
      <c r="D178" s="48"/>
      <c r="E178" s="48"/>
    </row>
    <row r="179">
      <c r="D179" s="48"/>
      <c r="E179" s="48"/>
    </row>
    <row r="180">
      <c r="D180" s="48"/>
      <c r="E180" s="48"/>
    </row>
    <row r="181">
      <c r="D181" s="48"/>
      <c r="E181" s="48"/>
    </row>
    <row r="182">
      <c r="D182" s="48"/>
      <c r="E182" s="48"/>
    </row>
    <row r="183">
      <c r="D183" s="48"/>
      <c r="E183" s="48"/>
    </row>
    <row r="184">
      <c r="D184" s="48"/>
      <c r="E184" s="48"/>
    </row>
    <row r="185">
      <c r="D185" s="48"/>
      <c r="E185" s="48"/>
    </row>
    <row r="186">
      <c r="D186" s="48"/>
      <c r="E186" s="48"/>
    </row>
    <row r="187">
      <c r="D187" s="48"/>
      <c r="E187" s="48"/>
    </row>
    <row r="188">
      <c r="D188" s="48"/>
      <c r="E188" s="48"/>
    </row>
    <row r="189">
      <c r="D189" s="48"/>
      <c r="E189" s="48"/>
    </row>
    <row r="190">
      <c r="D190" s="48"/>
      <c r="E190" s="48"/>
    </row>
    <row r="191">
      <c r="D191" s="48"/>
      <c r="E191" s="48"/>
    </row>
    <row r="192">
      <c r="D192" s="48"/>
      <c r="E192" s="48"/>
    </row>
    <row r="193">
      <c r="D193" s="48"/>
      <c r="E193" s="48"/>
    </row>
    <row r="194">
      <c r="D194" s="48"/>
      <c r="E194" s="48"/>
    </row>
    <row r="195">
      <c r="D195" s="48"/>
      <c r="E195" s="48"/>
    </row>
    <row r="196">
      <c r="D196" s="48"/>
      <c r="E196" s="48"/>
    </row>
    <row r="197">
      <c r="D197" s="48"/>
      <c r="E197" s="48"/>
    </row>
    <row r="198">
      <c r="D198" s="48"/>
      <c r="E198" s="48"/>
    </row>
    <row r="199">
      <c r="D199" s="48"/>
      <c r="E199" s="48"/>
    </row>
    <row r="200">
      <c r="D200" s="48"/>
      <c r="E200" s="48"/>
    </row>
    <row r="201">
      <c r="D201" s="48"/>
      <c r="E201" s="48"/>
    </row>
    <row r="202">
      <c r="D202" s="48"/>
      <c r="E202" s="48"/>
    </row>
    <row r="203">
      <c r="D203" s="48"/>
      <c r="E203" s="48"/>
    </row>
    <row r="204">
      <c r="D204" s="48"/>
      <c r="E204" s="48"/>
    </row>
    <row r="205">
      <c r="D205" s="48"/>
      <c r="E205" s="48"/>
    </row>
    <row r="206">
      <c r="D206" s="48"/>
      <c r="E206" s="48"/>
    </row>
    <row r="207">
      <c r="D207" s="48"/>
      <c r="E207" s="48"/>
    </row>
    <row r="208">
      <c r="D208" s="48"/>
      <c r="E208" s="48"/>
    </row>
    <row r="209">
      <c r="D209" s="48"/>
      <c r="E209" s="48"/>
    </row>
    <row r="210">
      <c r="D210" s="48"/>
      <c r="E210" s="48"/>
    </row>
    <row r="211">
      <c r="D211" s="48"/>
      <c r="E211" s="48"/>
    </row>
    <row r="212">
      <c r="D212" s="48"/>
      <c r="E212" s="48"/>
    </row>
    <row r="213">
      <c r="D213" s="48"/>
      <c r="E213" s="48"/>
    </row>
    <row r="214">
      <c r="D214" s="48"/>
      <c r="E214" s="48"/>
    </row>
    <row r="215">
      <c r="D215" s="48"/>
      <c r="E215" s="48"/>
    </row>
    <row r="216">
      <c r="D216" s="48"/>
      <c r="E216" s="48"/>
    </row>
    <row r="217">
      <c r="D217" s="48"/>
      <c r="E217" s="48"/>
    </row>
    <row r="218">
      <c r="D218" s="48"/>
      <c r="E218" s="48"/>
    </row>
    <row r="219">
      <c r="D219" s="48"/>
      <c r="E219" s="48"/>
    </row>
    <row r="220">
      <c r="D220" s="48"/>
      <c r="E220" s="48"/>
    </row>
    <row r="221">
      <c r="D221" s="48"/>
      <c r="E221" s="48"/>
    </row>
    <row r="222">
      <c r="D222" s="48"/>
      <c r="E222" s="48"/>
    </row>
    <row r="223">
      <c r="D223" s="48"/>
      <c r="E223" s="48"/>
    </row>
    <row r="224">
      <c r="D224" s="48"/>
      <c r="E224" s="48"/>
    </row>
    <row r="225">
      <c r="D225" s="48"/>
      <c r="E225" s="48"/>
    </row>
    <row r="226">
      <c r="D226" s="48"/>
      <c r="E226" s="48"/>
    </row>
    <row r="227">
      <c r="D227" s="48"/>
      <c r="E227" s="48"/>
    </row>
    <row r="228">
      <c r="D228" s="48"/>
      <c r="E228" s="48"/>
    </row>
    <row r="229">
      <c r="D229" s="48"/>
      <c r="E229" s="48"/>
    </row>
    <row r="230">
      <c r="D230" s="48"/>
      <c r="E230" s="48"/>
    </row>
    <row r="231">
      <c r="D231" s="48"/>
      <c r="E231" s="48"/>
    </row>
    <row r="232">
      <c r="D232" s="48"/>
      <c r="E232" s="48"/>
    </row>
    <row r="233">
      <c r="D233" s="48"/>
      <c r="E233" s="48"/>
    </row>
    <row r="234">
      <c r="D234" s="48"/>
      <c r="E234" s="48"/>
    </row>
    <row r="235">
      <c r="D235" s="48"/>
      <c r="E235" s="48"/>
    </row>
    <row r="236">
      <c r="D236" s="48"/>
      <c r="E236" s="48"/>
    </row>
    <row r="237">
      <c r="D237" s="48"/>
      <c r="E237" s="48"/>
    </row>
    <row r="238">
      <c r="D238" s="48"/>
      <c r="E238" s="48"/>
    </row>
    <row r="239">
      <c r="D239" s="48"/>
      <c r="E239" s="48"/>
    </row>
    <row r="240">
      <c r="D240" s="48"/>
      <c r="E240" s="48"/>
    </row>
    <row r="241">
      <c r="D241" s="48"/>
      <c r="E241" s="48"/>
    </row>
    <row r="242">
      <c r="D242" s="48"/>
      <c r="E242" s="48"/>
    </row>
    <row r="243">
      <c r="D243" s="48"/>
      <c r="E243" s="48"/>
    </row>
    <row r="244">
      <c r="D244" s="48"/>
      <c r="E244" s="48"/>
    </row>
    <row r="245">
      <c r="D245" s="48"/>
      <c r="E245" s="48"/>
    </row>
    <row r="246">
      <c r="D246" s="48"/>
      <c r="E246" s="48"/>
    </row>
    <row r="247">
      <c r="D247" s="48"/>
      <c r="E247" s="48"/>
    </row>
    <row r="248">
      <c r="D248" s="48"/>
      <c r="E248" s="48"/>
    </row>
    <row r="249">
      <c r="D249" s="48"/>
      <c r="E249" s="48"/>
    </row>
    <row r="250">
      <c r="D250" s="48"/>
      <c r="E250" s="48"/>
    </row>
    <row r="251">
      <c r="D251" s="48"/>
      <c r="E251" s="48"/>
    </row>
    <row r="252">
      <c r="D252" s="48"/>
      <c r="E252" s="48"/>
    </row>
    <row r="253">
      <c r="D253" s="48"/>
      <c r="E253" s="48"/>
    </row>
    <row r="254">
      <c r="D254" s="48"/>
      <c r="E254" s="48"/>
    </row>
    <row r="255">
      <c r="D255" s="48"/>
      <c r="E255" s="48"/>
    </row>
    <row r="256">
      <c r="D256" s="48"/>
      <c r="E256" s="48"/>
    </row>
    <row r="257">
      <c r="D257" s="48"/>
      <c r="E257" s="48"/>
    </row>
    <row r="258">
      <c r="D258" s="48"/>
      <c r="E258" s="48"/>
    </row>
    <row r="259">
      <c r="D259" s="48"/>
      <c r="E259" s="48"/>
    </row>
    <row r="260">
      <c r="D260" s="48"/>
      <c r="E260" s="48"/>
    </row>
    <row r="261">
      <c r="D261" s="48"/>
      <c r="E261" s="48"/>
    </row>
    <row r="262">
      <c r="D262" s="48"/>
      <c r="E262" s="48"/>
    </row>
    <row r="263">
      <c r="D263" s="48"/>
      <c r="E263" s="48"/>
    </row>
    <row r="264">
      <c r="D264" s="48"/>
      <c r="E264" s="48"/>
    </row>
    <row r="265">
      <c r="D265" s="48"/>
      <c r="E265" s="48"/>
    </row>
    <row r="266">
      <c r="D266" s="48"/>
      <c r="E266" s="48"/>
    </row>
    <row r="267">
      <c r="D267" s="48"/>
      <c r="E267" s="48"/>
    </row>
    <row r="268">
      <c r="D268" s="48"/>
      <c r="E268" s="48"/>
    </row>
    <row r="269">
      <c r="D269" s="48"/>
      <c r="E269" s="48"/>
    </row>
    <row r="270">
      <c r="D270" s="48"/>
      <c r="E270" s="48"/>
    </row>
    <row r="271">
      <c r="D271" s="48"/>
      <c r="E271" s="48"/>
    </row>
    <row r="272">
      <c r="D272" s="48"/>
      <c r="E272" s="48"/>
    </row>
    <row r="273">
      <c r="D273" s="48"/>
      <c r="E273" s="48"/>
    </row>
    <row r="274">
      <c r="D274" s="48"/>
      <c r="E274" s="48"/>
    </row>
    <row r="275">
      <c r="D275" s="48"/>
      <c r="E275" s="48"/>
    </row>
    <row r="276">
      <c r="D276" s="48"/>
      <c r="E276" s="48"/>
    </row>
    <row r="277">
      <c r="D277" s="48"/>
      <c r="E277" s="48"/>
    </row>
    <row r="278">
      <c r="D278" s="48"/>
      <c r="E278" s="48"/>
    </row>
    <row r="279">
      <c r="D279" s="48"/>
      <c r="E279" s="48"/>
    </row>
    <row r="280">
      <c r="D280" s="48"/>
      <c r="E280" s="48"/>
    </row>
    <row r="281">
      <c r="D281" s="48"/>
      <c r="E281" s="48"/>
    </row>
    <row r="282">
      <c r="D282" s="48"/>
      <c r="E282" s="48"/>
    </row>
    <row r="283">
      <c r="D283" s="48"/>
      <c r="E283" s="48"/>
    </row>
    <row r="284">
      <c r="D284" s="48"/>
      <c r="E284" s="48"/>
    </row>
    <row r="285">
      <c r="D285" s="48"/>
      <c r="E285" s="48"/>
    </row>
    <row r="286">
      <c r="D286" s="48"/>
      <c r="E286" s="48"/>
    </row>
    <row r="287">
      <c r="D287" s="48"/>
      <c r="E287" s="48"/>
    </row>
    <row r="288">
      <c r="D288" s="48"/>
      <c r="E288" s="48"/>
    </row>
    <row r="289">
      <c r="D289" s="48"/>
      <c r="E289" s="48"/>
    </row>
    <row r="290">
      <c r="D290" s="48"/>
      <c r="E290" s="48"/>
    </row>
    <row r="291">
      <c r="D291" s="48"/>
      <c r="E291" s="48"/>
    </row>
    <row r="292">
      <c r="D292" s="48"/>
      <c r="E292" s="48"/>
    </row>
    <row r="293">
      <c r="D293" s="48"/>
      <c r="E293" s="48"/>
    </row>
    <row r="294">
      <c r="D294" s="48"/>
      <c r="E294" s="48"/>
    </row>
    <row r="295">
      <c r="D295" s="48"/>
      <c r="E295" s="48"/>
    </row>
    <row r="296">
      <c r="D296" s="48"/>
      <c r="E296" s="48"/>
    </row>
    <row r="297">
      <c r="D297" s="48"/>
      <c r="E297" s="48"/>
    </row>
    <row r="298">
      <c r="D298" s="48"/>
      <c r="E298" s="48"/>
    </row>
    <row r="299">
      <c r="D299" s="48"/>
      <c r="E299" s="48"/>
    </row>
    <row r="300">
      <c r="D300" s="48"/>
      <c r="E300" s="48"/>
    </row>
    <row r="301">
      <c r="D301" s="48"/>
      <c r="E301" s="48"/>
    </row>
    <row r="302">
      <c r="D302" s="48"/>
      <c r="E302" s="48"/>
    </row>
    <row r="303">
      <c r="D303" s="48"/>
      <c r="E303" s="48"/>
    </row>
    <row r="304">
      <c r="D304" s="48"/>
      <c r="E304" s="48"/>
    </row>
    <row r="305">
      <c r="D305" s="48"/>
      <c r="E305" s="48"/>
    </row>
    <row r="306">
      <c r="D306" s="48"/>
      <c r="E306" s="48"/>
    </row>
    <row r="307">
      <c r="D307" s="48"/>
      <c r="E307" s="48"/>
    </row>
    <row r="308">
      <c r="D308" s="48"/>
      <c r="E308" s="48"/>
    </row>
    <row r="309">
      <c r="D309" s="48"/>
      <c r="E309" s="48"/>
    </row>
    <row r="310">
      <c r="D310" s="48"/>
      <c r="E310" s="48"/>
    </row>
    <row r="311">
      <c r="D311" s="48"/>
      <c r="E311" s="48"/>
    </row>
    <row r="312">
      <c r="D312" s="48"/>
      <c r="E312" s="48"/>
    </row>
    <row r="313">
      <c r="D313" s="48"/>
      <c r="E313" s="48"/>
    </row>
    <row r="314">
      <c r="D314" s="48"/>
      <c r="E314" s="48"/>
    </row>
    <row r="315">
      <c r="D315" s="48"/>
      <c r="E315" s="48"/>
    </row>
    <row r="316">
      <c r="D316" s="48"/>
      <c r="E316" s="48"/>
    </row>
    <row r="317">
      <c r="D317" s="48"/>
      <c r="E317" s="48"/>
    </row>
    <row r="318">
      <c r="D318" s="48"/>
      <c r="E318" s="48"/>
    </row>
    <row r="319">
      <c r="D319" s="48"/>
      <c r="E319" s="48"/>
    </row>
    <row r="320">
      <c r="D320" s="48"/>
      <c r="E320" s="48"/>
    </row>
    <row r="321">
      <c r="D321" s="48"/>
      <c r="E321" s="48"/>
    </row>
    <row r="322">
      <c r="D322" s="48"/>
      <c r="E322" s="48"/>
    </row>
    <row r="323">
      <c r="D323" s="48"/>
      <c r="E323" s="48"/>
    </row>
    <row r="324">
      <c r="D324" s="48"/>
      <c r="E324" s="48"/>
    </row>
    <row r="325">
      <c r="D325" s="48"/>
      <c r="E325" s="48"/>
    </row>
    <row r="326">
      <c r="D326" s="48"/>
      <c r="E326" s="48"/>
    </row>
    <row r="327">
      <c r="D327" s="48"/>
      <c r="E327" s="48"/>
    </row>
    <row r="328">
      <c r="D328" s="48"/>
      <c r="E328" s="48"/>
    </row>
    <row r="329">
      <c r="D329" s="48"/>
      <c r="E329" s="48"/>
    </row>
    <row r="330">
      <c r="D330" s="48"/>
      <c r="E330" s="48"/>
    </row>
    <row r="331">
      <c r="D331" s="48"/>
      <c r="E331" s="48"/>
    </row>
    <row r="332">
      <c r="D332" s="48"/>
      <c r="E332" s="48"/>
    </row>
    <row r="333">
      <c r="D333" s="48"/>
      <c r="E333" s="48"/>
    </row>
    <row r="334">
      <c r="D334" s="48"/>
      <c r="E334" s="48"/>
    </row>
    <row r="335">
      <c r="D335" s="48"/>
      <c r="E335" s="48"/>
    </row>
    <row r="336">
      <c r="D336" s="48"/>
      <c r="E336" s="48"/>
    </row>
    <row r="337">
      <c r="D337" s="48"/>
      <c r="E337" s="48"/>
    </row>
    <row r="338">
      <c r="D338" s="48"/>
      <c r="E338" s="48"/>
    </row>
    <row r="339">
      <c r="D339" s="48"/>
      <c r="E339" s="48"/>
    </row>
    <row r="340">
      <c r="D340" s="48"/>
      <c r="E340" s="48"/>
    </row>
    <row r="341">
      <c r="D341" s="48"/>
      <c r="E341" s="48"/>
    </row>
    <row r="342">
      <c r="D342" s="48"/>
      <c r="E342" s="48"/>
    </row>
    <row r="343">
      <c r="D343" s="48"/>
      <c r="E343" s="48"/>
    </row>
    <row r="344">
      <c r="D344" s="48"/>
      <c r="E344" s="48"/>
    </row>
    <row r="345">
      <c r="D345" s="48"/>
      <c r="E345" s="48"/>
    </row>
    <row r="346">
      <c r="D346" s="48"/>
      <c r="E346" s="48"/>
    </row>
    <row r="347">
      <c r="D347" s="48"/>
      <c r="E347" s="48"/>
    </row>
    <row r="348">
      <c r="D348" s="48"/>
      <c r="E348" s="48"/>
    </row>
    <row r="349">
      <c r="D349" s="48"/>
      <c r="E349" s="48"/>
    </row>
    <row r="350">
      <c r="D350" s="48"/>
      <c r="E350" s="48"/>
    </row>
    <row r="351">
      <c r="D351" s="48"/>
      <c r="E351" s="48"/>
    </row>
    <row r="352">
      <c r="D352" s="48"/>
      <c r="E352" s="48"/>
    </row>
    <row r="353">
      <c r="D353" s="48"/>
      <c r="E353" s="48"/>
    </row>
    <row r="354">
      <c r="D354" s="48"/>
      <c r="E354" s="48"/>
    </row>
    <row r="355">
      <c r="D355" s="48"/>
      <c r="E355" s="48"/>
    </row>
    <row r="356">
      <c r="D356" s="48"/>
      <c r="E356" s="48"/>
    </row>
    <row r="357">
      <c r="D357" s="48"/>
      <c r="E357" s="48"/>
    </row>
    <row r="358">
      <c r="D358" s="48"/>
      <c r="E358" s="48"/>
    </row>
    <row r="359">
      <c r="D359" s="48"/>
      <c r="E359" s="48"/>
    </row>
    <row r="360">
      <c r="D360" s="48"/>
      <c r="E360" s="48"/>
    </row>
    <row r="361">
      <c r="D361" s="48"/>
      <c r="E361" s="48"/>
    </row>
    <row r="362">
      <c r="D362" s="48"/>
      <c r="E362" s="48"/>
    </row>
    <row r="363">
      <c r="D363" s="48"/>
      <c r="E363" s="48"/>
    </row>
    <row r="364">
      <c r="D364" s="48"/>
      <c r="E364" s="48"/>
    </row>
    <row r="365">
      <c r="D365" s="48"/>
      <c r="E365" s="48"/>
    </row>
    <row r="366">
      <c r="D366" s="48"/>
      <c r="E366" s="48"/>
    </row>
    <row r="367">
      <c r="D367" s="48"/>
      <c r="E367" s="48"/>
    </row>
    <row r="368">
      <c r="D368" s="48"/>
      <c r="E368" s="48"/>
    </row>
    <row r="369">
      <c r="D369" s="48"/>
      <c r="E369" s="48"/>
    </row>
    <row r="370">
      <c r="D370" s="48"/>
      <c r="E370" s="48"/>
    </row>
    <row r="371">
      <c r="D371" s="48"/>
      <c r="E371" s="48"/>
    </row>
    <row r="372">
      <c r="D372" s="48"/>
      <c r="E372" s="48"/>
    </row>
    <row r="373">
      <c r="D373" s="48"/>
      <c r="E373" s="48"/>
    </row>
    <row r="374">
      <c r="D374" s="48"/>
      <c r="E374" s="48"/>
    </row>
    <row r="375">
      <c r="D375" s="48"/>
      <c r="E375" s="48"/>
    </row>
    <row r="376">
      <c r="D376" s="48"/>
      <c r="E376" s="48"/>
    </row>
    <row r="377">
      <c r="D377" s="48"/>
      <c r="E377" s="48"/>
    </row>
    <row r="378">
      <c r="D378" s="48"/>
      <c r="E378" s="48"/>
    </row>
    <row r="379">
      <c r="D379" s="48"/>
      <c r="E379" s="48"/>
    </row>
    <row r="380">
      <c r="D380" s="48"/>
      <c r="E380" s="48"/>
    </row>
    <row r="381">
      <c r="D381" s="48"/>
      <c r="E381" s="48"/>
    </row>
    <row r="382">
      <c r="D382" s="48"/>
      <c r="E382" s="48"/>
    </row>
    <row r="383">
      <c r="D383" s="48"/>
      <c r="E383" s="48"/>
    </row>
    <row r="384">
      <c r="D384" s="48"/>
      <c r="E384" s="48"/>
    </row>
    <row r="385">
      <c r="D385" s="48"/>
      <c r="E385" s="48"/>
    </row>
    <row r="386">
      <c r="D386" s="48"/>
      <c r="E386" s="48"/>
    </row>
    <row r="387">
      <c r="D387" s="48"/>
      <c r="E387" s="48"/>
    </row>
    <row r="388">
      <c r="D388" s="48"/>
      <c r="E388" s="48"/>
    </row>
    <row r="389">
      <c r="D389" s="48"/>
      <c r="E389" s="48"/>
    </row>
    <row r="390">
      <c r="D390" s="48"/>
      <c r="E390" s="48"/>
    </row>
    <row r="391">
      <c r="D391" s="48"/>
      <c r="E391" s="48"/>
    </row>
    <row r="392">
      <c r="D392" s="48"/>
      <c r="E392" s="48"/>
    </row>
    <row r="393">
      <c r="D393" s="48"/>
      <c r="E393" s="48"/>
    </row>
    <row r="394">
      <c r="D394" s="48"/>
      <c r="E394" s="48"/>
    </row>
    <row r="395">
      <c r="D395" s="48"/>
      <c r="E395" s="48"/>
    </row>
    <row r="396">
      <c r="D396" s="48"/>
      <c r="E396" s="48"/>
    </row>
    <row r="397">
      <c r="D397" s="48"/>
      <c r="E397" s="48"/>
    </row>
    <row r="398">
      <c r="D398" s="48"/>
      <c r="E398" s="48"/>
    </row>
    <row r="399">
      <c r="D399" s="48"/>
      <c r="E399" s="48"/>
    </row>
    <row r="400">
      <c r="D400" s="48"/>
      <c r="E400" s="48"/>
    </row>
    <row r="401">
      <c r="D401" s="48"/>
      <c r="E401" s="48"/>
    </row>
    <row r="402">
      <c r="D402" s="48"/>
      <c r="E402" s="48"/>
    </row>
    <row r="403">
      <c r="D403" s="48"/>
      <c r="E403" s="48"/>
    </row>
    <row r="404">
      <c r="D404" s="48"/>
      <c r="E404" s="48"/>
    </row>
    <row r="405">
      <c r="D405" s="48"/>
      <c r="E405" s="48"/>
    </row>
    <row r="406">
      <c r="D406" s="48"/>
      <c r="E406" s="48"/>
    </row>
    <row r="407">
      <c r="D407" s="48"/>
      <c r="E407" s="48"/>
    </row>
    <row r="408">
      <c r="D408" s="48"/>
      <c r="E408" s="48"/>
    </row>
    <row r="409">
      <c r="D409" s="48"/>
      <c r="E409" s="48"/>
    </row>
    <row r="410">
      <c r="D410" s="48"/>
      <c r="E410" s="48"/>
    </row>
    <row r="411">
      <c r="D411" s="48"/>
      <c r="E411" s="48"/>
    </row>
    <row r="412">
      <c r="D412" s="48"/>
      <c r="E412" s="48"/>
    </row>
    <row r="413">
      <c r="D413" s="48"/>
      <c r="E413" s="48"/>
    </row>
    <row r="414">
      <c r="D414" s="48"/>
      <c r="E414" s="48"/>
    </row>
    <row r="415">
      <c r="D415" s="48"/>
      <c r="E415" s="48"/>
    </row>
    <row r="416">
      <c r="D416" s="48"/>
      <c r="E416" s="48"/>
    </row>
    <row r="417">
      <c r="D417" s="48"/>
      <c r="E417" s="48"/>
    </row>
    <row r="418">
      <c r="D418" s="48"/>
      <c r="E418" s="48"/>
    </row>
    <row r="419">
      <c r="D419" s="48"/>
      <c r="E419" s="48"/>
    </row>
    <row r="420">
      <c r="D420" s="48"/>
      <c r="E420" s="48"/>
    </row>
    <row r="421">
      <c r="D421" s="48"/>
      <c r="E421" s="48"/>
    </row>
    <row r="422">
      <c r="D422" s="48"/>
      <c r="E422" s="48"/>
    </row>
    <row r="423">
      <c r="D423" s="48"/>
      <c r="E423" s="48"/>
    </row>
    <row r="424">
      <c r="D424" s="48"/>
      <c r="E424" s="48"/>
    </row>
    <row r="425">
      <c r="D425" s="48"/>
      <c r="E425" s="48"/>
    </row>
    <row r="426">
      <c r="D426" s="48"/>
      <c r="E426" s="48"/>
    </row>
    <row r="427">
      <c r="D427" s="48"/>
      <c r="E427" s="48"/>
    </row>
    <row r="428">
      <c r="D428" s="48"/>
      <c r="E428" s="48"/>
    </row>
    <row r="429">
      <c r="D429" s="48"/>
      <c r="E429" s="48"/>
    </row>
    <row r="430">
      <c r="D430" s="48"/>
      <c r="E430" s="48"/>
    </row>
    <row r="431">
      <c r="D431" s="48"/>
      <c r="E431" s="48"/>
    </row>
    <row r="432">
      <c r="D432" s="48"/>
      <c r="E432" s="48"/>
    </row>
    <row r="433">
      <c r="D433" s="48"/>
      <c r="E433" s="48"/>
    </row>
    <row r="434">
      <c r="D434" s="48"/>
      <c r="E434" s="48"/>
    </row>
    <row r="435">
      <c r="D435" s="48"/>
      <c r="E435" s="48"/>
    </row>
    <row r="436">
      <c r="D436" s="48"/>
      <c r="E436" s="48"/>
    </row>
    <row r="437">
      <c r="D437" s="48"/>
      <c r="E437" s="48"/>
    </row>
    <row r="438">
      <c r="D438" s="48"/>
      <c r="E438" s="48"/>
    </row>
    <row r="439">
      <c r="D439" s="48"/>
      <c r="E439" s="48"/>
    </row>
    <row r="440">
      <c r="D440" s="48"/>
      <c r="E440" s="48"/>
    </row>
    <row r="441">
      <c r="D441" s="48"/>
      <c r="E441" s="48"/>
    </row>
    <row r="442">
      <c r="D442" s="48"/>
      <c r="E442" s="48"/>
    </row>
    <row r="443">
      <c r="D443" s="48"/>
      <c r="E443" s="48"/>
    </row>
    <row r="444">
      <c r="D444" s="48"/>
      <c r="E444" s="48"/>
    </row>
    <row r="445">
      <c r="D445" s="48"/>
      <c r="E445" s="48"/>
    </row>
    <row r="446">
      <c r="D446" s="48"/>
      <c r="E446" s="48"/>
    </row>
    <row r="447">
      <c r="D447" s="48"/>
      <c r="E447" s="48"/>
    </row>
    <row r="448">
      <c r="D448" s="48"/>
      <c r="E448" s="48"/>
    </row>
    <row r="449">
      <c r="D449" s="48"/>
      <c r="E449" s="48"/>
    </row>
    <row r="450">
      <c r="D450" s="48"/>
      <c r="E450" s="48"/>
    </row>
    <row r="451">
      <c r="D451" s="48"/>
      <c r="E451" s="48"/>
    </row>
    <row r="452">
      <c r="D452" s="48"/>
      <c r="E452" s="48"/>
    </row>
    <row r="453">
      <c r="D453" s="48"/>
      <c r="E453" s="48"/>
    </row>
    <row r="454">
      <c r="D454" s="48"/>
      <c r="E454" s="48"/>
    </row>
    <row r="455">
      <c r="D455" s="48"/>
      <c r="E455" s="48"/>
    </row>
    <row r="456">
      <c r="D456" s="48"/>
      <c r="E456" s="48"/>
    </row>
    <row r="457">
      <c r="D457" s="48"/>
      <c r="E457" s="48"/>
    </row>
    <row r="458">
      <c r="D458" s="48"/>
      <c r="E458" s="48"/>
    </row>
    <row r="459">
      <c r="D459" s="48"/>
      <c r="E459" s="48"/>
    </row>
    <row r="460">
      <c r="D460" s="48"/>
      <c r="E460" s="48"/>
    </row>
    <row r="461">
      <c r="D461" s="48"/>
      <c r="E461" s="48"/>
    </row>
    <row r="462">
      <c r="D462" s="48"/>
      <c r="E462" s="48"/>
    </row>
    <row r="463">
      <c r="D463" s="48"/>
      <c r="E463" s="48"/>
    </row>
    <row r="464">
      <c r="D464" s="48"/>
      <c r="E464" s="48"/>
    </row>
    <row r="465">
      <c r="D465" s="48"/>
      <c r="E465" s="48"/>
    </row>
    <row r="466">
      <c r="D466" s="48"/>
      <c r="E466" s="48"/>
    </row>
    <row r="467">
      <c r="D467" s="48"/>
      <c r="E467" s="48"/>
    </row>
    <row r="468">
      <c r="D468" s="48"/>
      <c r="E468" s="48"/>
    </row>
    <row r="469">
      <c r="D469" s="48"/>
      <c r="E469" s="48"/>
    </row>
    <row r="470">
      <c r="D470" s="48"/>
      <c r="E470" s="48"/>
    </row>
    <row r="471">
      <c r="D471" s="48"/>
      <c r="E471" s="48"/>
    </row>
    <row r="472">
      <c r="D472" s="48"/>
      <c r="E472" s="48"/>
    </row>
    <row r="473">
      <c r="D473" s="48"/>
      <c r="E473" s="48"/>
    </row>
    <row r="474">
      <c r="D474" s="48"/>
      <c r="E474" s="48"/>
    </row>
    <row r="475">
      <c r="D475" s="48"/>
      <c r="E475" s="48"/>
    </row>
    <row r="476">
      <c r="D476" s="48"/>
      <c r="E476" s="48"/>
    </row>
    <row r="477">
      <c r="D477" s="48"/>
      <c r="E477" s="48"/>
    </row>
    <row r="478">
      <c r="D478" s="48"/>
      <c r="E478" s="48"/>
    </row>
    <row r="479">
      <c r="D479" s="48"/>
      <c r="E479" s="48"/>
    </row>
    <row r="480">
      <c r="D480" s="48"/>
      <c r="E480" s="48"/>
    </row>
    <row r="481">
      <c r="D481" s="48"/>
      <c r="E481" s="48"/>
    </row>
    <row r="482">
      <c r="D482" s="48"/>
      <c r="E482" s="48"/>
    </row>
    <row r="483">
      <c r="D483" s="48"/>
      <c r="E483" s="48"/>
    </row>
    <row r="484">
      <c r="D484" s="48"/>
      <c r="E484" s="48"/>
    </row>
    <row r="485">
      <c r="D485" s="48"/>
      <c r="E485" s="48"/>
    </row>
    <row r="486">
      <c r="D486" s="48"/>
      <c r="E486" s="48"/>
    </row>
    <row r="487">
      <c r="D487" s="48"/>
      <c r="E487" s="48"/>
    </row>
    <row r="488">
      <c r="D488" s="48"/>
      <c r="E488" s="48"/>
    </row>
    <row r="489">
      <c r="D489" s="48"/>
      <c r="E489" s="48"/>
    </row>
    <row r="490">
      <c r="D490" s="48"/>
      <c r="E490" s="48"/>
    </row>
    <row r="491">
      <c r="D491" s="48"/>
      <c r="E491" s="48"/>
    </row>
    <row r="492">
      <c r="D492" s="48"/>
      <c r="E492" s="48"/>
    </row>
    <row r="493">
      <c r="D493" s="48"/>
      <c r="E493" s="48"/>
    </row>
    <row r="494">
      <c r="D494" s="48"/>
      <c r="E494" s="48"/>
    </row>
    <row r="495">
      <c r="D495" s="48"/>
      <c r="E495" s="48"/>
    </row>
    <row r="496">
      <c r="D496" s="48"/>
      <c r="E496" s="48"/>
    </row>
    <row r="497">
      <c r="D497" s="48"/>
      <c r="E497" s="48"/>
    </row>
    <row r="498">
      <c r="D498" s="48"/>
      <c r="E498" s="48"/>
    </row>
    <row r="499">
      <c r="D499" s="48"/>
      <c r="E499" s="48"/>
    </row>
    <row r="500">
      <c r="D500" s="48"/>
      <c r="E500" s="48"/>
    </row>
    <row r="501">
      <c r="D501" s="48"/>
      <c r="E501" s="48"/>
    </row>
    <row r="502">
      <c r="D502" s="48"/>
      <c r="E502" s="48"/>
    </row>
    <row r="503">
      <c r="D503" s="48"/>
      <c r="E503" s="48"/>
    </row>
    <row r="504">
      <c r="D504" s="48"/>
      <c r="E504" s="48"/>
    </row>
    <row r="505">
      <c r="D505" s="48"/>
      <c r="E505" s="48"/>
    </row>
    <row r="506">
      <c r="D506" s="48"/>
      <c r="E506" s="48"/>
    </row>
    <row r="507">
      <c r="D507" s="48"/>
      <c r="E507" s="48"/>
    </row>
    <row r="508">
      <c r="D508" s="48"/>
      <c r="E508" s="48"/>
    </row>
    <row r="509">
      <c r="D509" s="48"/>
      <c r="E509" s="48"/>
    </row>
    <row r="510">
      <c r="D510" s="48"/>
      <c r="E510" s="48"/>
    </row>
    <row r="511">
      <c r="D511" s="48"/>
      <c r="E511" s="48"/>
    </row>
    <row r="512">
      <c r="D512" s="48"/>
      <c r="E512" s="48"/>
    </row>
    <row r="513">
      <c r="D513" s="48"/>
      <c r="E513" s="48"/>
    </row>
    <row r="514">
      <c r="D514" s="48"/>
      <c r="E514" s="48"/>
    </row>
    <row r="515">
      <c r="D515" s="48"/>
      <c r="E515" s="48"/>
    </row>
    <row r="516">
      <c r="D516" s="48"/>
      <c r="E516" s="48"/>
    </row>
    <row r="517">
      <c r="D517" s="48"/>
      <c r="E517" s="48"/>
    </row>
    <row r="518">
      <c r="D518" s="48"/>
      <c r="E518" s="48"/>
    </row>
    <row r="519">
      <c r="D519" s="48"/>
      <c r="E519" s="48"/>
    </row>
    <row r="520">
      <c r="D520" s="48"/>
      <c r="E520" s="48"/>
    </row>
    <row r="521">
      <c r="D521" s="48"/>
      <c r="E521" s="48"/>
    </row>
    <row r="522">
      <c r="D522" s="48"/>
      <c r="E522" s="48"/>
    </row>
    <row r="523">
      <c r="D523" s="48"/>
      <c r="E523" s="48"/>
    </row>
    <row r="524">
      <c r="D524" s="48"/>
      <c r="E524" s="48"/>
    </row>
    <row r="525">
      <c r="D525" s="48"/>
      <c r="E525" s="48"/>
    </row>
    <row r="526">
      <c r="D526" s="48"/>
      <c r="E526" s="48"/>
    </row>
    <row r="527">
      <c r="D527" s="48"/>
      <c r="E527" s="48"/>
    </row>
    <row r="528">
      <c r="D528" s="48"/>
      <c r="E528" s="48"/>
    </row>
    <row r="529">
      <c r="D529" s="48"/>
      <c r="E529" s="48"/>
    </row>
    <row r="530">
      <c r="D530" s="48"/>
      <c r="E530" s="48"/>
    </row>
    <row r="531">
      <c r="D531" s="48"/>
      <c r="E531" s="48"/>
    </row>
    <row r="532">
      <c r="D532" s="48"/>
      <c r="E532" s="48"/>
    </row>
    <row r="533">
      <c r="D533" s="48"/>
      <c r="E533" s="48"/>
    </row>
    <row r="534">
      <c r="D534" s="48"/>
      <c r="E534" s="48"/>
    </row>
    <row r="535">
      <c r="D535" s="48"/>
      <c r="E535" s="48"/>
    </row>
    <row r="536">
      <c r="D536" s="48"/>
      <c r="E536" s="48"/>
    </row>
    <row r="537">
      <c r="D537" s="48"/>
      <c r="E537" s="48"/>
    </row>
    <row r="538">
      <c r="D538" s="48"/>
      <c r="E538" s="48"/>
    </row>
    <row r="539">
      <c r="D539" s="48"/>
      <c r="E539" s="48"/>
    </row>
    <row r="540">
      <c r="D540" s="48"/>
      <c r="E540" s="48"/>
    </row>
    <row r="541">
      <c r="D541" s="48"/>
      <c r="E541" s="48"/>
    </row>
    <row r="542">
      <c r="D542" s="48"/>
      <c r="E542" s="48"/>
    </row>
    <row r="543">
      <c r="D543" s="48"/>
      <c r="E543" s="48"/>
    </row>
    <row r="544">
      <c r="D544" s="48"/>
      <c r="E544" s="48"/>
    </row>
    <row r="545">
      <c r="D545" s="48"/>
      <c r="E545" s="48"/>
    </row>
    <row r="546">
      <c r="D546" s="48"/>
      <c r="E546" s="48"/>
    </row>
    <row r="547">
      <c r="D547" s="48"/>
      <c r="E547" s="48"/>
    </row>
    <row r="548">
      <c r="D548" s="48"/>
      <c r="E548" s="48"/>
    </row>
    <row r="549">
      <c r="D549" s="48"/>
      <c r="E549" s="48"/>
    </row>
    <row r="550">
      <c r="D550" s="48"/>
      <c r="E550" s="48"/>
    </row>
    <row r="551">
      <c r="D551" s="48"/>
      <c r="E551" s="48"/>
    </row>
    <row r="552">
      <c r="D552" s="48"/>
      <c r="E552" s="48"/>
    </row>
    <row r="553">
      <c r="D553" s="48"/>
      <c r="E553" s="48"/>
    </row>
    <row r="554">
      <c r="D554" s="48"/>
      <c r="E554" s="48"/>
    </row>
    <row r="555">
      <c r="D555" s="48"/>
      <c r="E555" s="48"/>
    </row>
    <row r="556">
      <c r="D556" s="48"/>
      <c r="E556" s="48"/>
    </row>
    <row r="557">
      <c r="D557" s="48"/>
      <c r="E557" s="48"/>
    </row>
    <row r="558">
      <c r="D558" s="48"/>
      <c r="E558" s="48"/>
    </row>
    <row r="559">
      <c r="D559" s="48"/>
      <c r="E559" s="48"/>
    </row>
    <row r="560">
      <c r="D560" s="48"/>
      <c r="E560" s="48"/>
    </row>
    <row r="561">
      <c r="D561" s="48"/>
      <c r="E561" s="48"/>
    </row>
    <row r="562">
      <c r="D562" s="48"/>
      <c r="E562" s="48"/>
    </row>
    <row r="563">
      <c r="D563" s="48"/>
      <c r="E563" s="48"/>
    </row>
    <row r="564">
      <c r="D564" s="48"/>
      <c r="E564" s="48"/>
    </row>
    <row r="565">
      <c r="D565" s="48"/>
      <c r="E565" s="48"/>
    </row>
    <row r="566">
      <c r="D566" s="48"/>
      <c r="E566" s="48"/>
    </row>
    <row r="567">
      <c r="D567" s="48"/>
      <c r="E567" s="48"/>
    </row>
    <row r="568">
      <c r="D568" s="48"/>
      <c r="E568" s="48"/>
    </row>
    <row r="569">
      <c r="D569" s="48"/>
      <c r="E569" s="48"/>
    </row>
    <row r="570">
      <c r="D570" s="48"/>
      <c r="E570" s="48"/>
    </row>
    <row r="571">
      <c r="D571" s="48"/>
      <c r="E571" s="48"/>
    </row>
    <row r="572">
      <c r="D572" s="48"/>
      <c r="E572" s="48"/>
    </row>
    <row r="573">
      <c r="D573" s="48"/>
      <c r="E573" s="48"/>
    </row>
    <row r="574">
      <c r="D574" s="48"/>
      <c r="E574" s="48"/>
    </row>
    <row r="575">
      <c r="D575" s="48"/>
      <c r="E575" s="48"/>
    </row>
    <row r="576">
      <c r="D576" s="48"/>
      <c r="E576" s="48"/>
    </row>
    <row r="577">
      <c r="D577" s="48"/>
      <c r="E577" s="48"/>
    </row>
    <row r="578">
      <c r="D578" s="48"/>
      <c r="E578" s="48"/>
    </row>
    <row r="579">
      <c r="D579" s="48"/>
      <c r="E579" s="48"/>
    </row>
    <row r="580">
      <c r="D580" s="48"/>
      <c r="E580" s="48"/>
    </row>
    <row r="581">
      <c r="D581" s="48"/>
      <c r="E581" s="48"/>
    </row>
    <row r="582">
      <c r="D582" s="48"/>
      <c r="E582" s="48"/>
    </row>
    <row r="583">
      <c r="D583" s="48"/>
      <c r="E583" s="48"/>
    </row>
    <row r="584">
      <c r="D584" s="48"/>
      <c r="E584" s="48"/>
    </row>
    <row r="585">
      <c r="D585" s="48"/>
      <c r="E585" s="48"/>
    </row>
    <row r="586">
      <c r="D586" s="48"/>
      <c r="E586" s="48"/>
    </row>
    <row r="587">
      <c r="D587" s="48"/>
      <c r="E587" s="48"/>
    </row>
    <row r="588">
      <c r="D588" s="48"/>
      <c r="E588" s="48"/>
    </row>
    <row r="589">
      <c r="D589" s="48"/>
      <c r="E589" s="48"/>
    </row>
    <row r="590">
      <c r="D590" s="48"/>
      <c r="E590" s="48"/>
    </row>
    <row r="591">
      <c r="D591" s="48"/>
      <c r="E591" s="48"/>
    </row>
    <row r="592">
      <c r="D592" s="48"/>
      <c r="E592" s="48"/>
    </row>
    <row r="593">
      <c r="D593" s="48"/>
      <c r="E593" s="48"/>
    </row>
    <row r="594">
      <c r="D594" s="48"/>
      <c r="E594" s="48"/>
    </row>
    <row r="595">
      <c r="D595" s="48"/>
      <c r="E595" s="48"/>
    </row>
    <row r="596">
      <c r="D596" s="48"/>
      <c r="E596" s="48"/>
    </row>
    <row r="597">
      <c r="D597" s="48"/>
      <c r="E597" s="48"/>
    </row>
    <row r="598">
      <c r="D598" s="48"/>
      <c r="E598" s="48"/>
    </row>
    <row r="599">
      <c r="D599" s="48"/>
      <c r="E599" s="48"/>
    </row>
    <row r="600">
      <c r="D600" s="48"/>
      <c r="E600" s="48"/>
    </row>
    <row r="601">
      <c r="D601" s="48"/>
      <c r="E601" s="48"/>
    </row>
    <row r="602">
      <c r="D602" s="48"/>
      <c r="E602" s="48"/>
    </row>
    <row r="603">
      <c r="D603" s="48"/>
      <c r="E603" s="48"/>
    </row>
    <row r="604">
      <c r="D604" s="48"/>
      <c r="E604" s="48"/>
    </row>
    <row r="605">
      <c r="D605" s="48"/>
      <c r="E605" s="48"/>
    </row>
    <row r="606">
      <c r="D606" s="48"/>
      <c r="E606" s="48"/>
    </row>
    <row r="607">
      <c r="D607" s="48"/>
      <c r="E607" s="48"/>
    </row>
    <row r="608">
      <c r="D608" s="48"/>
      <c r="E608" s="48"/>
    </row>
    <row r="609">
      <c r="D609" s="48"/>
      <c r="E609" s="48"/>
    </row>
    <row r="610">
      <c r="D610" s="48"/>
      <c r="E610" s="48"/>
    </row>
    <row r="611">
      <c r="D611" s="48"/>
      <c r="E611" s="48"/>
    </row>
    <row r="612">
      <c r="D612" s="48"/>
      <c r="E612" s="48"/>
    </row>
    <row r="613">
      <c r="D613" s="48"/>
      <c r="E613" s="48"/>
    </row>
    <row r="614">
      <c r="D614" s="48"/>
      <c r="E614" s="48"/>
    </row>
    <row r="615">
      <c r="D615" s="48"/>
      <c r="E615" s="48"/>
    </row>
    <row r="616">
      <c r="D616" s="48"/>
      <c r="E616" s="48"/>
    </row>
    <row r="617">
      <c r="D617" s="48"/>
      <c r="E617" s="48"/>
    </row>
    <row r="618">
      <c r="D618" s="48"/>
      <c r="E618" s="48"/>
    </row>
    <row r="619">
      <c r="D619" s="48"/>
      <c r="E619" s="48"/>
    </row>
    <row r="620">
      <c r="D620" s="48"/>
      <c r="E620" s="48"/>
    </row>
    <row r="621">
      <c r="D621" s="48"/>
      <c r="E621" s="48"/>
    </row>
    <row r="622">
      <c r="D622" s="48"/>
      <c r="E622" s="48"/>
    </row>
    <row r="623">
      <c r="D623" s="48"/>
      <c r="E623" s="48"/>
    </row>
    <row r="624">
      <c r="D624" s="48"/>
      <c r="E624" s="48"/>
    </row>
    <row r="625">
      <c r="D625" s="48"/>
      <c r="E625" s="48"/>
    </row>
    <row r="626">
      <c r="D626" s="48"/>
      <c r="E626" s="48"/>
    </row>
    <row r="627">
      <c r="D627" s="48"/>
      <c r="E627" s="48"/>
    </row>
    <row r="628">
      <c r="D628" s="48"/>
      <c r="E628" s="48"/>
    </row>
    <row r="629">
      <c r="D629" s="48"/>
      <c r="E629" s="48"/>
    </row>
    <row r="630">
      <c r="D630" s="48"/>
      <c r="E630" s="48"/>
    </row>
    <row r="631">
      <c r="D631" s="48"/>
      <c r="E631" s="48"/>
    </row>
    <row r="632">
      <c r="D632" s="48"/>
      <c r="E632" s="48"/>
    </row>
    <row r="633">
      <c r="D633" s="48"/>
      <c r="E633" s="48"/>
    </row>
    <row r="634">
      <c r="D634" s="48"/>
      <c r="E634" s="48"/>
    </row>
    <row r="635">
      <c r="D635" s="48"/>
      <c r="E635" s="48"/>
    </row>
    <row r="636">
      <c r="D636" s="48"/>
      <c r="E636" s="48"/>
    </row>
    <row r="637">
      <c r="D637" s="48"/>
      <c r="E637" s="48"/>
    </row>
    <row r="638">
      <c r="D638" s="48"/>
      <c r="E638" s="48"/>
    </row>
    <row r="639">
      <c r="D639" s="48"/>
      <c r="E639" s="48"/>
    </row>
    <row r="640">
      <c r="D640" s="48"/>
      <c r="E640" s="48"/>
    </row>
    <row r="641">
      <c r="D641" s="48"/>
      <c r="E641" s="48"/>
    </row>
    <row r="642">
      <c r="D642" s="48"/>
      <c r="E642" s="48"/>
    </row>
    <row r="643">
      <c r="D643" s="48"/>
      <c r="E643" s="48"/>
    </row>
    <row r="644">
      <c r="D644" s="48"/>
      <c r="E644" s="48"/>
    </row>
    <row r="645">
      <c r="D645" s="48"/>
      <c r="E645" s="48"/>
    </row>
    <row r="646">
      <c r="D646" s="48"/>
      <c r="E646" s="48"/>
    </row>
    <row r="647">
      <c r="D647" s="48"/>
      <c r="E647" s="48"/>
    </row>
    <row r="648">
      <c r="D648" s="48"/>
      <c r="E648" s="48"/>
    </row>
    <row r="649">
      <c r="D649" s="48"/>
      <c r="E649" s="48"/>
    </row>
    <row r="650">
      <c r="D650" s="48"/>
      <c r="E650" s="48"/>
    </row>
    <row r="651">
      <c r="D651" s="48"/>
      <c r="E651" s="48"/>
    </row>
    <row r="652">
      <c r="D652" s="48"/>
      <c r="E652" s="48"/>
    </row>
    <row r="653">
      <c r="D653" s="48"/>
      <c r="E653" s="48"/>
    </row>
    <row r="654">
      <c r="D654" s="48"/>
      <c r="E654" s="48"/>
    </row>
    <row r="655">
      <c r="D655" s="48"/>
      <c r="E655" s="48"/>
    </row>
    <row r="656">
      <c r="D656" s="48"/>
      <c r="E656" s="48"/>
    </row>
    <row r="657">
      <c r="D657" s="48"/>
      <c r="E657" s="48"/>
    </row>
    <row r="658">
      <c r="D658" s="48"/>
      <c r="E658" s="48"/>
    </row>
    <row r="659">
      <c r="D659" s="48"/>
      <c r="E659" s="48"/>
    </row>
    <row r="660">
      <c r="D660" s="48"/>
      <c r="E660" s="48"/>
    </row>
    <row r="661">
      <c r="D661" s="48"/>
      <c r="E661" s="48"/>
    </row>
    <row r="662">
      <c r="D662" s="48"/>
      <c r="E662" s="48"/>
    </row>
    <row r="663">
      <c r="D663" s="48"/>
      <c r="E663" s="48"/>
    </row>
    <row r="664">
      <c r="D664" s="48"/>
      <c r="E664" s="48"/>
    </row>
    <row r="665">
      <c r="D665" s="48"/>
      <c r="E665" s="48"/>
    </row>
    <row r="666">
      <c r="D666" s="48"/>
      <c r="E666" s="48"/>
    </row>
    <row r="667">
      <c r="D667" s="48"/>
      <c r="E667" s="48"/>
    </row>
    <row r="668">
      <c r="D668" s="48"/>
      <c r="E668" s="48"/>
    </row>
    <row r="669">
      <c r="D669" s="48"/>
      <c r="E669" s="48"/>
    </row>
    <row r="670">
      <c r="D670" s="48"/>
      <c r="E670" s="48"/>
    </row>
    <row r="671">
      <c r="D671" s="48"/>
      <c r="E671" s="48"/>
    </row>
    <row r="672">
      <c r="D672" s="48"/>
      <c r="E672" s="48"/>
    </row>
    <row r="673">
      <c r="D673" s="48"/>
      <c r="E673" s="48"/>
    </row>
    <row r="674">
      <c r="D674" s="48"/>
      <c r="E674" s="48"/>
    </row>
    <row r="675">
      <c r="D675" s="48"/>
      <c r="E675" s="48"/>
    </row>
    <row r="676">
      <c r="D676" s="48"/>
      <c r="E676" s="48"/>
    </row>
    <row r="677">
      <c r="D677" s="48"/>
      <c r="E677" s="48"/>
    </row>
    <row r="678">
      <c r="D678" s="48"/>
      <c r="E678" s="48"/>
    </row>
    <row r="679">
      <c r="D679" s="48"/>
      <c r="E679" s="48"/>
    </row>
    <row r="680">
      <c r="D680" s="48"/>
      <c r="E680" s="48"/>
    </row>
    <row r="681">
      <c r="D681" s="48"/>
      <c r="E681" s="48"/>
    </row>
    <row r="682">
      <c r="D682" s="48"/>
      <c r="E682" s="48"/>
    </row>
    <row r="683">
      <c r="D683" s="48"/>
      <c r="E683" s="48"/>
    </row>
    <row r="684">
      <c r="D684" s="48"/>
      <c r="E684" s="48"/>
    </row>
    <row r="685">
      <c r="D685" s="48"/>
      <c r="E685" s="48"/>
    </row>
    <row r="686">
      <c r="D686" s="48"/>
      <c r="E686" s="48"/>
    </row>
    <row r="687">
      <c r="D687" s="48"/>
      <c r="E687" s="48"/>
    </row>
    <row r="688">
      <c r="D688" s="48"/>
      <c r="E688" s="48"/>
    </row>
    <row r="689">
      <c r="D689" s="48"/>
      <c r="E689" s="48"/>
    </row>
    <row r="690">
      <c r="D690" s="48"/>
      <c r="E690" s="48"/>
    </row>
    <row r="691">
      <c r="D691" s="48"/>
      <c r="E691" s="48"/>
    </row>
    <row r="692">
      <c r="D692" s="48"/>
      <c r="E692" s="48"/>
    </row>
    <row r="693">
      <c r="D693" s="48"/>
      <c r="E693" s="48"/>
    </row>
    <row r="694">
      <c r="D694" s="48"/>
      <c r="E694" s="48"/>
    </row>
    <row r="695">
      <c r="D695" s="48"/>
      <c r="E695" s="48"/>
    </row>
    <row r="696">
      <c r="D696" s="48"/>
      <c r="E696" s="48"/>
    </row>
    <row r="697">
      <c r="D697" s="48"/>
      <c r="E697" s="48"/>
    </row>
    <row r="698">
      <c r="D698" s="48"/>
      <c r="E698" s="48"/>
    </row>
    <row r="699">
      <c r="D699" s="48"/>
      <c r="E699" s="48"/>
    </row>
    <row r="700">
      <c r="D700" s="48"/>
      <c r="E700" s="48"/>
    </row>
    <row r="701">
      <c r="D701" s="48"/>
      <c r="E701" s="48"/>
    </row>
    <row r="702">
      <c r="D702" s="48"/>
      <c r="E702" s="48"/>
    </row>
    <row r="703">
      <c r="D703" s="48"/>
      <c r="E703" s="48"/>
    </row>
    <row r="704">
      <c r="D704" s="48"/>
      <c r="E704" s="48"/>
    </row>
    <row r="705">
      <c r="D705" s="48"/>
      <c r="E705" s="48"/>
    </row>
    <row r="706">
      <c r="D706" s="48"/>
      <c r="E706" s="48"/>
    </row>
    <row r="707">
      <c r="D707" s="48"/>
      <c r="E707" s="48"/>
    </row>
    <row r="708">
      <c r="D708" s="48"/>
      <c r="E708" s="48"/>
    </row>
    <row r="709">
      <c r="D709" s="48"/>
      <c r="E709" s="48"/>
    </row>
    <row r="710">
      <c r="D710" s="48"/>
      <c r="E710" s="48"/>
    </row>
    <row r="711">
      <c r="D711" s="48"/>
      <c r="E711" s="48"/>
    </row>
    <row r="712">
      <c r="D712" s="48"/>
      <c r="E712" s="48"/>
    </row>
    <row r="713">
      <c r="D713" s="48"/>
      <c r="E713" s="48"/>
    </row>
    <row r="714">
      <c r="D714" s="48"/>
      <c r="E714" s="48"/>
    </row>
    <row r="715">
      <c r="D715" s="48"/>
      <c r="E715" s="48"/>
    </row>
    <row r="716">
      <c r="D716" s="48"/>
      <c r="E716" s="48"/>
    </row>
    <row r="717">
      <c r="D717" s="48"/>
      <c r="E717" s="48"/>
    </row>
    <row r="718">
      <c r="D718" s="48"/>
      <c r="E718" s="48"/>
    </row>
    <row r="719">
      <c r="D719" s="48"/>
      <c r="E719" s="48"/>
    </row>
    <row r="720">
      <c r="D720" s="48"/>
      <c r="E720" s="48"/>
    </row>
    <row r="721">
      <c r="D721" s="48"/>
      <c r="E721" s="48"/>
    </row>
    <row r="722">
      <c r="D722" s="48"/>
      <c r="E722" s="48"/>
    </row>
    <row r="723">
      <c r="D723" s="48"/>
      <c r="E723" s="48"/>
    </row>
    <row r="724">
      <c r="D724" s="48"/>
      <c r="E724" s="48"/>
    </row>
    <row r="725">
      <c r="D725" s="48"/>
      <c r="E725" s="48"/>
    </row>
    <row r="726">
      <c r="D726" s="48"/>
      <c r="E726" s="48"/>
    </row>
    <row r="727">
      <c r="D727" s="48"/>
      <c r="E727" s="48"/>
    </row>
    <row r="728">
      <c r="D728" s="48"/>
      <c r="E728" s="48"/>
    </row>
    <row r="729">
      <c r="D729" s="48"/>
      <c r="E729" s="48"/>
    </row>
    <row r="730">
      <c r="D730" s="48"/>
      <c r="E730" s="48"/>
    </row>
    <row r="731">
      <c r="D731" s="48"/>
      <c r="E731" s="48"/>
    </row>
    <row r="732">
      <c r="D732" s="48"/>
      <c r="E732" s="48"/>
    </row>
    <row r="733">
      <c r="D733" s="48"/>
      <c r="E733" s="48"/>
    </row>
    <row r="734">
      <c r="D734" s="48"/>
      <c r="E734" s="48"/>
    </row>
    <row r="735">
      <c r="D735" s="48"/>
      <c r="E735" s="48"/>
    </row>
    <row r="736">
      <c r="D736" s="48"/>
      <c r="E736" s="48"/>
    </row>
    <row r="737">
      <c r="D737" s="48"/>
      <c r="E737" s="48"/>
    </row>
    <row r="738">
      <c r="D738" s="48"/>
      <c r="E738" s="48"/>
    </row>
    <row r="739">
      <c r="D739" s="48"/>
      <c r="E739" s="48"/>
    </row>
    <row r="740">
      <c r="D740" s="48"/>
      <c r="E740" s="48"/>
    </row>
    <row r="741">
      <c r="D741" s="48"/>
      <c r="E741" s="48"/>
    </row>
    <row r="742">
      <c r="D742" s="48"/>
      <c r="E742" s="48"/>
    </row>
    <row r="743">
      <c r="D743" s="48"/>
      <c r="E743" s="48"/>
    </row>
    <row r="744">
      <c r="D744" s="48"/>
      <c r="E744" s="48"/>
    </row>
    <row r="745">
      <c r="D745" s="48"/>
      <c r="E745" s="48"/>
    </row>
    <row r="746">
      <c r="D746" s="48"/>
      <c r="E746" s="48"/>
    </row>
    <row r="747">
      <c r="D747" s="48"/>
      <c r="E747" s="48"/>
    </row>
    <row r="748">
      <c r="D748" s="48"/>
      <c r="E748" s="48"/>
    </row>
    <row r="749">
      <c r="D749" s="48"/>
      <c r="E749" s="48"/>
    </row>
    <row r="750">
      <c r="D750" s="48"/>
      <c r="E750" s="48"/>
    </row>
    <row r="751">
      <c r="D751" s="48"/>
      <c r="E751" s="48"/>
    </row>
    <row r="752">
      <c r="D752" s="48"/>
      <c r="E752" s="48"/>
    </row>
    <row r="753">
      <c r="D753" s="48"/>
      <c r="E753" s="48"/>
    </row>
    <row r="754">
      <c r="D754" s="48"/>
      <c r="E754" s="48"/>
    </row>
    <row r="755">
      <c r="D755" s="48"/>
      <c r="E755" s="48"/>
    </row>
    <row r="756">
      <c r="D756" s="48"/>
      <c r="E756" s="48"/>
    </row>
    <row r="757">
      <c r="D757" s="48"/>
      <c r="E757" s="48"/>
    </row>
    <row r="758">
      <c r="D758" s="48"/>
      <c r="E758" s="48"/>
    </row>
    <row r="759">
      <c r="D759" s="48"/>
      <c r="E759" s="48"/>
    </row>
    <row r="760">
      <c r="D760" s="48"/>
      <c r="E760" s="48"/>
    </row>
    <row r="761">
      <c r="D761" s="48"/>
      <c r="E761" s="48"/>
    </row>
    <row r="762">
      <c r="D762" s="48"/>
      <c r="E762" s="48"/>
    </row>
    <row r="763">
      <c r="D763" s="48"/>
      <c r="E763" s="48"/>
    </row>
    <row r="764">
      <c r="D764" s="48"/>
      <c r="E764" s="48"/>
    </row>
    <row r="765">
      <c r="D765" s="48"/>
      <c r="E765" s="48"/>
    </row>
    <row r="766">
      <c r="D766" s="48"/>
      <c r="E766" s="48"/>
    </row>
    <row r="767">
      <c r="D767" s="48"/>
      <c r="E767" s="48"/>
    </row>
    <row r="768">
      <c r="D768" s="48"/>
      <c r="E768" s="48"/>
    </row>
    <row r="769">
      <c r="D769" s="48"/>
      <c r="E769" s="48"/>
    </row>
    <row r="770">
      <c r="D770" s="48"/>
      <c r="E770" s="48"/>
    </row>
    <row r="771">
      <c r="D771" s="48"/>
      <c r="E771" s="48"/>
    </row>
    <row r="772">
      <c r="D772" s="48"/>
      <c r="E772" s="48"/>
    </row>
    <row r="773">
      <c r="D773" s="48"/>
      <c r="E773" s="48"/>
    </row>
    <row r="774">
      <c r="D774" s="48"/>
      <c r="E774" s="48"/>
    </row>
    <row r="775">
      <c r="D775" s="48"/>
      <c r="E775" s="48"/>
    </row>
    <row r="776">
      <c r="D776" s="48"/>
      <c r="E776" s="48"/>
    </row>
    <row r="777">
      <c r="D777" s="48"/>
      <c r="E777" s="48"/>
    </row>
    <row r="778">
      <c r="D778" s="48"/>
      <c r="E778" s="48"/>
    </row>
    <row r="779">
      <c r="D779" s="48"/>
      <c r="E779" s="48"/>
    </row>
    <row r="780">
      <c r="D780" s="48"/>
      <c r="E780" s="48"/>
    </row>
    <row r="781">
      <c r="D781" s="48"/>
      <c r="E781" s="48"/>
    </row>
    <row r="782">
      <c r="D782" s="48"/>
      <c r="E782" s="48"/>
    </row>
    <row r="783">
      <c r="D783" s="48"/>
      <c r="E783" s="48"/>
    </row>
    <row r="784">
      <c r="D784" s="48"/>
      <c r="E784" s="48"/>
    </row>
    <row r="785">
      <c r="D785" s="48"/>
      <c r="E785" s="48"/>
    </row>
    <row r="786">
      <c r="D786" s="48"/>
      <c r="E786" s="48"/>
    </row>
    <row r="787">
      <c r="D787" s="48"/>
      <c r="E787" s="48"/>
    </row>
    <row r="788">
      <c r="D788" s="48"/>
      <c r="E788" s="48"/>
    </row>
    <row r="789">
      <c r="D789" s="48"/>
      <c r="E789" s="48"/>
    </row>
    <row r="790">
      <c r="D790" s="48"/>
      <c r="E790" s="48"/>
    </row>
    <row r="791">
      <c r="D791" s="48"/>
      <c r="E791" s="48"/>
    </row>
    <row r="792">
      <c r="D792" s="48"/>
      <c r="E792" s="48"/>
    </row>
    <row r="793">
      <c r="D793" s="48"/>
      <c r="E793" s="48"/>
    </row>
    <row r="794">
      <c r="D794" s="48"/>
      <c r="E794" s="48"/>
    </row>
    <row r="795">
      <c r="D795" s="48"/>
      <c r="E795" s="48"/>
    </row>
    <row r="796">
      <c r="D796" s="48"/>
      <c r="E796" s="48"/>
    </row>
    <row r="797">
      <c r="D797" s="48"/>
      <c r="E797" s="48"/>
    </row>
    <row r="798">
      <c r="D798" s="48"/>
      <c r="E798" s="48"/>
    </row>
    <row r="799">
      <c r="D799" s="48"/>
      <c r="E799" s="48"/>
    </row>
    <row r="800">
      <c r="D800" s="48"/>
      <c r="E800" s="48"/>
    </row>
    <row r="801">
      <c r="D801" s="48"/>
      <c r="E801" s="48"/>
    </row>
    <row r="802">
      <c r="D802" s="48"/>
      <c r="E802" s="48"/>
    </row>
    <row r="803">
      <c r="D803" s="48"/>
      <c r="E803" s="48"/>
    </row>
    <row r="804">
      <c r="D804" s="48"/>
      <c r="E804" s="48"/>
    </row>
    <row r="805">
      <c r="D805" s="48"/>
      <c r="E805" s="48"/>
    </row>
    <row r="806">
      <c r="D806" s="48"/>
      <c r="E806" s="48"/>
    </row>
    <row r="807">
      <c r="D807" s="48"/>
      <c r="E807" s="48"/>
    </row>
    <row r="808">
      <c r="D808" s="48"/>
      <c r="E808" s="48"/>
    </row>
    <row r="809">
      <c r="D809" s="48"/>
      <c r="E809" s="48"/>
    </row>
    <row r="810">
      <c r="D810" s="48"/>
      <c r="E810" s="48"/>
    </row>
    <row r="811">
      <c r="D811" s="48"/>
      <c r="E811" s="48"/>
    </row>
    <row r="812">
      <c r="D812" s="48"/>
      <c r="E812" s="48"/>
    </row>
    <row r="813">
      <c r="D813" s="48"/>
      <c r="E813" s="48"/>
    </row>
    <row r="814">
      <c r="D814" s="48"/>
      <c r="E814" s="48"/>
    </row>
    <row r="815">
      <c r="D815" s="48"/>
      <c r="E815" s="48"/>
    </row>
    <row r="816">
      <c r="D816" s="48"/>
      <c r="E816" s="48"/>
    </row>
    <row r="817">
      <c r="D817" s="48"/>
      <c r="E817" s="48"/>
    </row>
    <row r="818">
      <c r="D818" s="48"/>
      <c r="E818" s="48"/>
    </row>
    <row r="819">
      <c r="D819" s="48"/>
      <c r="E819" s="48"/>
    </row>
    <row r="820">
      <c r="D820" s="48"/>
      <c r="E820" s="48"/>
    </row>
    <row r="821">
      <c r="D821" s="48"/>
      <c r="E821" s="48"/>
    </row>
    <row r="822">
      <c r="D822" s="48"/>
      <c r="E822" s="48"/>
    </row>
    <row r="823">
      <c r="D823" s="48"/>
      <c r="E823" s="48"/>
    </row>
    <row r="824">
      <c r="D824" s="48"/>
      <c r="E824" s="48"/>
    </row>
    <row r="825">
      <c r="D825" s="48"/>
      <c r="E825" s="48"/>
    </row>
    <row r="826">
      <c r="D826" s="48"/>
      <c r="E826" s="48"/>
    </row>
    <row r="827">
      <c r="D827" s="48"/>
      <c r="E827" s="48"/>
    </row>
    <row r="828">
      <c r="D828" s="48"/>
      <c r="E828" s="48"/>
    </row>
    <row r="829">
      <c r="D829" s="48"/>
      <c r="E829" s="48"/>
    </row>
    <row r="830">
      <c r="D830" s="48"/>
      <c r="E830" s="48"/>
    </row>
    <row r="831">
      <c r="D831" s="48"/>
      <c r="E831" s="48"/>
    </row>
    <row r="832">
      <c r="D832" s="48"/>
      <c r="E832" s="48"/>
    </row>
    <row r="833">
      <c r="D833" s="48"/>
      <c r="E833" s="48"/>
    </row>
    <row r="834">
      <c r="D834" s="48"/>
      <c r="E834" s="48"/>
    </row>
    <row r="835">
      <c r="D835" s="48"/>
      <c r="E835" s="48"/>
    </row>
    <row r="836">
      <c r="D836" s="48"/>
      <c r="E836" s="48"/>
    </row>
    <row r="837">
      <c r="D837" s="48"/>
      <c r="E837" s="48"/>
    </row>
    <row r="838">
      <c r="D838" s="48"/>
      <c r="E838" s="48"/>
    </row>
    <row r="839">
      <c r="D839" s="48"/>
      <c r="E839" s="48"/>
    </row>
    <row r="840">
      <c r="D840" s="48"/>
      <c r="E840" s="48"/>
    </row>
    <row r="841">
      <c r="D841" s="48"/>
      <c r="E841" s="48"/>
    </row>
    <row r="842">
      <c r="D842" s="48"/>
      <c r="E842" s="48"/>
    </row>
    <row r="843">
      <c r="D843" s="48"/>
      <c r="E843" s="48"/>
    </row>
    <row r="844">
      <c r="D844" s="48"/>
      <c r="E844" s="48"/>
    </row>
    <row r="845">
      <c r="D845" s="48"/>
      <c r="E845" s="48"/>
    </row>
    <row r="846">
      <c r="D846" s="48"/>
      <c r="E846" s="48"/>
    </row>
    <row r="847">
      <c r="D847" s="48"/>
      <c r="E847" s="48"/>
    </row>
    <row r="848">
      <c r="D848" s="48"/>
      <c r="E848" s="48"/>
    </row>
    <row r="849">
      <c r="D849" s="48"/>
      <c r="E849" s="48"/>
    </row>
    <row r="850">
      <c r="D850" s="48"/>
      <c r="E850" s="48"/>
    </row>
    <row r="851">
      <c r="D851" s="48"/>
      <c r="E851" s="48"/>
    </row>
    <row r="852">
      <c r="D852" s="48"/>
      <c r="E852" s="48"/>
    </row>
    <row r="853">
      <c r="D853" s="48"/>
      <c r="E853" s="48"/>
    </row>
    <row r="854">
      <c r="D854" s="48"/>
      <c r="E854" s="48"/>
    </row>
    <row r="855">
      <c r="D855" s="48"/>
      <c r="E855" s="48"/>
    </row>
    <row r="856">
      <c r="D856" s="48"/>
      <c r="E856" s="48"/>
    </row>
    <row r="857">
      <c r="D857" s="48"/>
      <c r="E857" s="48"/>
    </row>
    <row r="858">
      <c r="D858" s="48"/>
      <c r="E858" s="48"/>
    </row>
    <row r="859">
      <c r="D859" s="48"/>
      <c r="E859" s="48"/>
    </row>
    <row r="860">
      <c r="D860" s="48"/>
      <c r="E860" s="48"/>
    </row>
    <row r="861">
      <c r="D861" s="48"/>
      <c r="E861" s="48"/>
    </row>
    <row r="862">
      <c r="D862" s="48"/>
      <c r="E862" s="48"/>
    </row>
    <row r="863">
      <c r="D863" s="48"/>
      <c r="E863" s="48"/>
    </row>
    <row r="864">
      <c r="D864" s="48"/>
      <c r="E864" s="48"/>
    </row>
    <row r="865">
      <c r="D865" s="48"/>
      <c r="E865" s="48"/>
    </row>
    <row r="866">
      <c r="D866" s="48"/>
      <c r="E866" s="48"/>
    </row>
    <row r="867">
      <c r="D867" s="48"/>
      <c r="E867" s="48"/>
    </row>
    <row r="868">
      <c r="D868" s="48"/>
      <c r="E868" s="48"/>
    </row>
    <row r="869">
      <c r="D869" s="48"/>
      <c r="E869" s="48"/>
    </row>
    <row r="870">
      <c r="D870" s="48"/>
      <c r="E870" s="48"/>
    </row>
    <row r="871">
      <c r="D871" s="48"/>
      <c r="E871" s="48"/>
    </row>
    <row r="872">
      <c r="D872" s="48"/>
      <c r="E872" s="48"/>
    </row>
    <row r="873">
      <c r="D873" s="48"/>
      <c r="E873" s="48"/>
    </row>
    <row r="874">
      <c r="D874" s="48"/>
      <c r="E874" s="48"/>
    </row>
    <row r="875">
      <c r="D875" s="48"/>
      <c r="E875" s="48"/>
    </row>
    <row r="876">
      <c r="D876" s="48"/>
      <c r="E876" s="48"/>
    </row>
    <row r="877">
      <c r="D877" s="48"/>
      <c r="E877" s="48"/>
    </row>
    <row r="878">
      <c r="D878" s="48"/>
      <c r="E878" s="48"/>
    </row>
    <row r="879">
      <c r="D879" s="48"/>
      <c r="E879" s="48"/>
    </row>
    <row r="880">
      <c r="D880" s="48"/>
      <c r="E880" s="48"/>
    </row>
    <row r="881">
      <c r="D881" s="48"/>
      <c r="E881" s="48"/>
    </row>
    <row r="882">
      <c r="D882" s="48"/>
      <c r="E882" s="48"/>
    </row>
    <row r="883">
      <c r="D883" s="48"/>
      <c r="E883" s="48"/>
    </row>
    <row r="884">
      <c r="D884" s="48"/>
      <c r="E884" s="48"/>
    </row>
    <row r="885">
      <c r="D885" s="48"/>
      <c r="E885" s="48"/>
    </row>
    <row r="886">
      <c r="D886" s="48"/>
      <c r="E886" s="48"/>
    </row>
    <row r="887">
      <c r="D887" s="48"/>
      <c r="E887" s="48"/>
    </row>
    <row r="888">
      <c r="D888" s="48"/>
      <c r="E888" s="48"/>
    </row>
    <row r="889">
      <c r="D889" s="48"/>
      <c r="E889" s="48"/>
    </row>
    <row r="890">
      <c r="D890" s="48"/>
      <c r="E890" s="48"/>
    </row>
    <row r="891">
      <c r="D891" s="48"/>
      <c r="E891" s="48"/>
    </row>
    <row r="892">
      <c r="D892" s="48"/>
      <c r="E892" s="48"/>
    </row>
    <row r="893">
      <c r="D893" s="48"/>
      <c r="E893" s="48"/>
    </row>
    <row r="894">
      <c r="D894" s="48"/>
      <c r="E894" s="48"/>
    </row>
    <row r="895">
      <c r="D895" s="48"/>
      <c r="E895" s="48"/>
    </row>
    <row r="896">
      <c r="D896" s="48"/>
      <c r="E896" s="48"/>
    </row>
    <row r="897">
      <c r="D897" s="48"/>
      <c r="E897" s="48"/>
    </row>
    <row r="898">
      <c r="D898" s="48"/>
      <c r="E898" s="48"/>
    </row>
    <row r="899">
      <c r="D899" s="48"/>
      <c r="E899" s="48"/>
    </row>
    <row r="900">
      <c r="D900" s="48"/>
      <c r="E900" s="48"/>
    </row>
    <row r="901">
      <c r="D901" s="48"/>
      <c r="E901" s="48"/>
    </row>
    <row r="902">
      <c r="D902" s="48"/>
      <c r="E902" s="48"/>
    </row>
    <row r="903">
      <c r="D903" s="48"/>
      <c r="E903" s="48"/>
    </row>
    <row r="904">
      <c r="D904" s="48"/>
      <c r="E904" s="48"/>
    </row>
    <row r="905">
      <c r="D905" s="48"/>
      <c r="E905" s="48"/>
    </row>
    <row r="906">
      <c r="D906" s="48"/>
      <c r="E906" s="48"/>
    </row>
    <row r="907">
      <c r="D907" s="48"/>
      <c r="E907" s="48"/>
    </row>
    <row r="908">
      <c r="D908" s="48"/>
      <c r="E908" s="48"/>
    </row>
    <row r="909">
      <c r="D909" s="48"/>
      <c r="E909" s="48"/>
    </row>
    <row r="910">
      <c r="D910" s="48"/>
      <c r="E910" s="48"/>
    </row>
    <row r="911">
      <c r="D911" s="48"/>
      <c r="E911" s="48"/>
    </row>
    <row r="912">
      <c r="D912" s="48"/>
      <c r="E912" s="48"/>
    </row>
    <row r="913">
      <c r="D913" s="48"/>
      <c r="E913" s="48"/>
    </row>
    <row r="914">
      <c r="D914" s="48"/>
      <c r="E914" s="48"/>
    </row>
    <row r="915">
      <c r="D915" s="48"/>
      <c r="E915" s="48"/>
    </row>
    <row r="916">
      <c r="D916" s="48"/>
      <c r="E916" s="48"/>
    </row>
    <row r="917">
      <c r="D917" s="48"/>
      <c r="E917" s="48"/>
    </row>
    <row r="918">
      <c r="D918" s="48"/>
      <c r="E918" s="48"/>
    </row>
    <row r="919">
      <c r="D919" s="48"/>
      <c r="E919" s="48"/>
    </row>
    <row r="920">
      <c r="D920" s="48"/>
      <c r="E920" s="48"/>
    </row>
    <row r="921">
      <c r="D921" s="48"/>
      <c r="E921" s="48"/>
    </row>
    <row r="922">
      <c r="D922" s="48"/>
      <c r="E922" s="48"/>
    </row>
    <row r="923">
      <c r="D923" s="48"/>
      <c r="E923" s="48"/>
    </row>
    <row r="924">
      <c r="D924" s="48"/>
      <c r="E924" s="48"/>
    </row>
    <row r="925">
      <c r="D925" s="48"/>
      <c r="E925" s="48"/>
    </row>
    <row r="926">
      <c r="D926" s="48"/>
      <c r="E926" s="48"/>
    </row>
    <row r="927">
      <c r="D927" s="48"/>
      <c r="E927" s="48"/>
    </row>
    <row r="928">
      <c r="D928" s="48"/>
      <c r="E928" s="48"/>
    </row>
    <row r="929">
      <c r="D929" s="48"/>
      <c r="E929" s="48"/>
    </row>
    <row r="930">
      <c r="D930" s="48"/>
      <c r="E930" s="48"/>
    </row>
    <row r="931">
      <c r="D931" s="48"/>
      <c r="E931" s="48"/>
    </row>
    <row r="932">
      <c r="D932" s="48"/>
      <c r="E932" s="48"/>
    </row>
    <row r="933">
      <c r="D933" s="48"/>
      <c r="E933" s="48"/>
    </row>
    <row r="934">
      <c r="D934" s="48"/>
      <c r="E934" s="48"/>
    </row>
    <row r="935">
      <c r="D935" s="48"/>
      <c r="E935" s="48"/>
    </row>
    <row r="936">
      <c r="D936" s="48"/>
      <c r="E936" s="48"/>
    </row>
    <row r="937">
      <c r="D937" s="48"/>
      <c r="E937" s="48"/>
    </row>
    <row r="938">
      <c r="D938" s="48"/>
      <c r="E938" s="48"/>
    </row>
    <row r="939">
      <c r="D939" s="48"/>
      <c r="E939" s="48"/>
    </row>
    <row r="940">
      <c r="D940" s="48"/>
      <c r="E940" s="48"/>
    </row>
    <row r="941">
      <c r="D941" s="48"/>
      <c r="E941" s="48"/>
    </row>
    <row r="942">
      <c r="D942" s="48"/>
      <c r="E942" s="48"/>
    </row>
    <row r="943">
      <c r="D943" s="48"/>
      <c r="E943" s="48"/>
    </row>
    <row r="944">
      <c r="D944" s="48"/>
      <c r="E944" s="48"/>
    </row>
    <row r="945">
      <c r="D945" s="48"/>
      <c r="E945" s="48"/>
    </row>
    <row r="946">
      <c r="D946" s="48"/>
      <c r="E946" s="48"/>
    </row>
    <row r="947">
      <c r="D947" s="48"/>
      <c r="E947" s="48"/>
    </row>
    <row r="948">
      <c r="D948" s="48"/>
      <c r="E948" s="48"/>
    </row>
    <row r="949">
      <c r="D949" s="48"/>
      <c r="E949" s="48"/>
    </row>
    <row r="950">
      <c r="D950" s="48"/>
      <c r="E950" s="48"/>
    </row>
    <row r="951">
      <c r="D951" s="48"/>
      <c r="E951" s="48"/>
    </row>
    <row r="952">
      <c r="D952" s="48"/>
      <c r="E952" s="48"/>
    </row>
    <row r="953">
      <c r="D953" s="48"/>
      <c r="E953" s="48"/>
    </row>
    <row r="954">
      <c r="D954" s="48"/>
      <c r="E954" s="48"/>
    </row>
    <row r="955">
      <c r="D955" s="48"/>
      <c r="E955" s="48"/>
    </row>
    <row r="956">
      <c r="D956" s="48"/>
      <c r="E956" s="48"/>
    </row>
    <row r="957">
      <c r="D957" s="48"/>
      <c r="E957" s="48"/>
    </row>
    <row r="958">
      <c r="D958" s="48"/>
      <c r="E958" s="48"/>
    </row>
    <row r="959">
      <c r="D959" s="48"/>
      <c r="E959" s="48"/>
    </row>
    <row r="960">
      <c r="D960" s="48"/>
      <c r="E960" s="48"/>
    </row>
    <row r="961">
      <c r="D961" s="48"/>
      <c r="E961" s="48"/>
    </row>
    <row r="962">
      <c r="D962" s="48"/>
      <c r="E962" s="48"/>
    </row>
    <row r="963">
      <c r="D963" s="48"/>
      <c r="E963" s="48"/>
    </row>
    <row r="964">
      <c r="D964" s="48"/>
      <c r="E964" s="48"/>
    </row>
    <row r="965">
      <c r="D965" s="48"/>
      <c r="E965" s="48"/>
    </row>
    <row r="966">
      <c r="D966" s="48"/>
      <c r="E966" s="48"/>
    </row>
    <row r="967">
      <c r="D967" s="48"/>
      <c r="E967" s="48"/>
    </row>
    <row r="968">
      <c r="D968" s="48"/>
      <c r="E968" s="48"/>
    </row>
    <row r="969">
      <c r="D969" s="48"/>
      <c r="E969" s="48"/>
    </row>
    <row r="970">
      <c r="D970" s="48"/>
      <c r="E970" s="48"/>
    </row>
    <row r="971">
      <c r="D971" s="48"/>
      <c r="E971" s="48"/>
    </row>
    <row r="972">
      <c r="D972" s="48"/>
      <c r="E972" s="48"/>
    </row>
    <row r="973">
      <c r="D973" s="48"/>
      <c r="E973" s="48"/>
    </row>
    <row r="974">
      <c r="D974" s="48"/>
      <c r="E974" s="48"/>
    </row>
    <row r="975">
      <c r="D975" s="48"/>
      <c r="E975" s="48"/>
    </row>
    <row r="976">
      <c r="D976" s="48"/>
      <c r="E976" s="48"/>
    </row>
    <row r="977">
      <c r="D977" s="48"/>
      <c r="E977" s="48"/>
    </row>
    <row r="978">
      <c r="D978" s="48"/>
      <c r="E978" s="48"/>
    </row>
    <row r="979">
      <c r="D979" s="48"/>
      <c r="E979" s="48"/>
    </row>
    <row r="980">
      <c r="D980" s="48"/>
      <c r="E980" s="48"/>
    </row>
    <row r="981">
      <c r="D981" s="48"/>
      <c r="E981" s="48"/>
    </row>
    <row r="982">
      <c r="D982" s="48"/>
      <c r="E982" s="48"/>
    </row>
    <row r="983">
      <c r="D983" s="48"/>
      <c r="E983" s="48"/>
    </row>
    <row r="984">
      <c r="D984" s="48"/>
      <c r="E984" s="48"/>
    </row>
    <row r="985">
      <c r="D985" s="48"/>
      <c r="E985" s="48"/>
    </row>
    <row r="986">
      <c r="D986" s="48"/>
      <c r="E986" s="48"/>
    </row>
    <row r="987">
      <c r="D987" s="48"/>
      <c r="E987" s="48"/>
    </row>
    <row r="988">
      <c r="D988" s="48"/>
      <c r="E988" s="48"/>
    </row>
    <row r="989">
      <c r="D989" s="48"/>
      <c r="E989" s="48"/>
    </row>
    <row r="990">
      <c r="D990" s="48"/>
      <c r="E990" s="48"/>
    </row>
    <row r="991">
      <c r="D991" s="48"/>
      <c r="E991" s="48"/>
    </row>
    <row r="992">
      <c r="D992" s="48"/>
      <c r="E992" s="48"/>
    </row>
    <row r="993">
      <c r="D993" s="48"/>
      <c r="E993" s="48"/>
    </row>
    <row r="994">
      <c r="D994" s="48"/>
      <c r="E994" s="48"/>
    </row>
    <row r="995">
      <c r="D995" s="48"/>
      <c r="E995" s="48"/>
    </row>
    <row r="996">
      <c r="D996" s="48"/>
      <c r="E996" s="48"/>
    </row>
    <row r="997">
      <c r="D997" s="48"/>
      <c r="E997" s="48"/>
    </row>
    <row r="998">
      <c r="D998" s="48"/>
      <c r="E998" s="48"/>
    </row>
    <row r="999">
      <c r="D999" s="48"/>
      <c r="E999" s="48"/>
    </row>
    <row r="1000">
      <c r="D1000" s="48"/>
      <c r="E1000" s="48"/>
    </row>
  </sheetData>
  <autoFilter ref="$D$1:$D$1000"/>
  <dataValidations>
    <dataValidation type="list" allowBlank="1" showErrorMessage="1" sqref="A2:A115">
      <formula1>"كهرباء,منتدب"</formula1>
    </dataValidation>
    <dataValidation type="list" allowBlank="1" showErrorMessage="1" sqref="B2:B115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18.5"/>
    <col customWidth="1" min="5" max="5" width="24.0"/>
    <col customWidth="1" min="6" max="6" width="22.88"/>
    <col customWidth="1" min="7" max="7" width="16.38"/>
    <col customWidth="1" min="9" max="9" width="33.25"/>
  </cols>
  <sheetData>
    <row r="1">
      <c r="A1" s="11" t="s">
        <v>159</v>
      </c>
      <c r="B1" s="49" t="s">
        <v>160</v>
      </c>
      <c r="C1" s="11" t="s">
        <v>161</v>
      </c>
      <c r="D1" s="11" t="s">
        <v>162</v>
      </c>
      <c r="E1" s="11" t="s">
        <v>163</v>
      </c>
      <c r="F1" s="11" t="s">
        <v>164</v>
      </c>
      <c r="G1" s="11" t="s">
        <v>165</v>
      </c>
      <c r="I1" s="11" t="s">
        <v>166</v>
      </c>
      <c r="J1" s="11" t="s">
        <v>167</v>
      </c>
    </row>
    <row r="2">
      <c r="A2" s="9" t="str">
        <f t="shared" ref="A2:A68" si="1">CONCATENATE(C2,B2)</f>
        <v>commCCE-111</v>
      </c>
      <c r="B2" s="49" t="s">
        <v>168</v>
      </c>
      <c r="C2" s="11" t="s">
        <v>169</v>
      </c>
      <c r="D2" s="9" t="s">
        <v>170</v>
      </c>
      <c r="E2" s="46"/>
      <c r="F2" s="9"/>
      <c r="G2" s="9"/>
      <c r="I2" s="46" t="str">
        <f>IFNA(VLOOKUP(B2,course_info!$A$1:$I$201,4,false),"")</f>
        <v>Logic Design</v>
      </c>
      <c r="J2" s="11" t="s">
        <v>169</v>
      </c>
    </row>
    <row r="3">
      <c r="A3" s="9" t="str">
        <f t="shared" si="1"/>
        <v>commCCE-112</v>
      </c>
      <c r="B3" s="49" t="s">
        <v>171</v>
      </c>
      <c r="C3" s="11" t="s">
        <v>169</v>
      </c>
      <c r="D3" s="9" t="s">
        <v>172</v>
      </c>
      <c r="E3" s="46"/>
      <c r="F3" s="9" t="s">
        <v>173</v>
      </c>
      <c r="G3" s="9"/>
      <c r="I3" s="46" t="str">
        <f>IFNA(VLOOKUP(B3,course_info!$A$1:$I$201,4,false),"")</f>
        <v>Programming Techniques</v>
      </c>
      <c r="J3" s="11" t="s">
        <v>174</v>
      </c>
    </row>
    <row r="4">
      <c r="A4" s="9" t="str">
        <f t="shared" si="1"/>
        <v>commCCE-211</v>
      </c>
      <c r="B4" s="49" t="s">
        <v>175</v>
      </c>
      <c r="C4" s="11" t="s">
        <v>169</v>
      </c>
      <c r="D4" s="9"/>
      <c r="E4" s="46"/>
      <c r="F4" s="9"/>
      <c r="G4" s="46"/>
      <c r="I4" s="46" t="str">
        <f>IFNA(VLOOKUP(B4,course_info!$A$1:$I$201,4,false),"")</f>
        <v>Electronics</v>
      </c>
      <c r="J4" s="11" t="s">
        <v>169</v>
      </c>
    </row>
    <row r="5">
      <c r="A5" s="9" t="str">
        <f t="shared" si="1"/>
        <v>commCCE-212</v>
      </c>
      <c r="B5" s="49" t="s">
        <v>176</v>
      </c>
      <c r="C5" s="11" t="s">
        <v>169</v>
      </c>
      <c r="D5" s="9" t="s">
        <v>177</v>
      </c>
      <c r="E5" s="46"/>
      <c r="F5" s="9"/>
      <c r="G5" s="46"/>
      <c r="I5" s="46" t="str">
        <f>IFNA(VLOOKUP(B5,course_info!$A$1:$I$201,4,false),"")</f>
        <v>Signals and System Fundamentals</v>
      </c>
      <c r="J5" s="11" t="s">
        <v>169</v>
      </c>
    </row>
    <row r="6">
      <c r="A6" s="9" t="str">
        <f t="shared" si="1"/>
        <v>commCCE-213</v>
      </c>
      <c r="B6" s="49" t="s">
        <v>178</v>
      </c>
      <c r="C6" s="11" t="s">
        <v>169</v>
      </c>
      <c r="D6" s="9"/>
      <c r="E6" s="46"/>
      <c r="F6" s="9"/>
      <c r="G6" s="46"/>
      <c r="I6" s="46" t="str">
        <f>IFNA(VLOOKUP(B6,course_info!$A$1:$I$201,4,false),"")</f>
        <v>Control Systems</v>
      </c>
      <c r="J6" s="11" t="s">
        <v>169</v>
      </c>
      <c r="L6" s="11" t="s">
        <v>179</v>
      </c>
      <c r="M6" s="11" t="s">
        <v>180</v>
      </c>
      <c r="N6" s="11" t="s">
        <v>181</v>
      </c>
      <c r="O6" s="11" t="s">
        <v>182</v>
      </c>
    </row>
    <row r="7">
      <c r="A7" s="9" t="str">
        <f t="shared" si="1"/>
        <v>commEMP-101</v>
      </c>
      <c r="B7" s="49" t="s">
        <v>183</v>
      </c>
      <c r="C7" s="11" t="s">
        <v>169</v>
      </c>
      <c r="D7" s="9" t="s">
        <v>184</v>
      </c>
      <c r="E7" s="9" t="s">
        <v>185</v>
      </c>
      <c r="F7" s="9" t="s">
        <v>186</v>
      </c>
      <c r="G7" s="9"/>
      <c r="I7" s="46" t="str">
        <f>IFNA(VLOOKUP(B7,course_info!$A$1:$I$201,4,false),"")</f>
        <v>Physics III</v>
      </c>
      <c r="J7" s="11" t="s">
        <v>187</v>
      </c>
      <c r="L7" s="11" t="s">
        <v>169</v>
      </c>
      <c r="M7" s="46">
        <f>COUNTIF(J1:J999,"=comm")</f>
        <v>17</v>
      </c>
      <c r="N7" s="11">
        <v>7.0</v>
      </c>
      <c r="O7" s="46">
        <f t="shared" ref="O7:O9" si="2">CEILING(M7/N7,1)</f>
        <v>3</v>
      </c>
    </row>
    <row r="8">
      <c r="A8" s="9" t="str">
        <f t="shared" si="1"/>
        <v>commEMP-104</v>
      </c>
      <c r="B8" s="49" t="s">
        <v>188</v>
      </c>
      <c r="C8" s="11" t="s">
        <v>169</v>
      </c>
      <c r="D8" s="9" t="s">
        <v>189</v>
      </c>
      <c r="E8" s="9" t="s">
        <v>190</v>
      </c>
      <c r="F8" s="9" t="s">
        <v>191</v>
      </c>
      <c r="G8" s="46"/>
      <c r="I8" s="46" t="str">
        <f>IFNA(VLOOKUP(B8,course_info!$A$1:$I$201,4,false),"")</f>
        <v>Differential Equation and Numerical Analysis</v>
      </c>
      <c r="J8" s="11" t="s">
        <v>187</v>
      </c>
      <c r="L8" s="11" t="s">
        <v>192</v>
      </c>
      <c r="M8" s="46">
        <f>COUNTIF(J1:J1000,"=pow")</f>
        <v>27</v>
      </c>
      <c r="N8" s="11">
        <v>12.0</v>
      </c>
      <c r="O8" s="46">
        <f t="shared" si="2"/>
        <v>3</v>
      </c>
    </row>
    <row r="9">
      <c r="A9" s="9" t="str">
        <f t="shared" si="1"/>
        <v>commEPE-111</v>
      </c>
      <c r="B9" s="49" t="s">
        <v>193</v>
      </c>
      <c r="C9" s="11" t="s">
        <v>169</v>
      </c>
      <c r="D9" s="9" t="s">
        <v>194</v>
      </c>
      <c r="E9" s="46"/>
      <c r="F9" s="9" t="s">
        <v>195</v>
      </c>
      <c r="G9" s="46"/>
      <c r="I9" s="46" t="str">
        <f>IFNA(VLOOKUP(B9,course_info!$A$1:$I$201,4,false),"")</f>
        <v>Electrical Circuits I</v>
      </c>
      <c r="J9" s="11" t="s">
        <v>169</v>
      </c>
      <c r="L9" s="11" t="s">
        <v>174</v>
      </c>
      <c r="M9" s="46">
        <f>COUNTIF(J3:J1001,"=comp")</f>
        <v>16</v>
      </c>
      <c r="N9" s="11">
        <v>7.0</v>
      </c>
      <c r="O9" s="46">
        <f t="shared" si="2"/>
        <v>3</v>
      </c>
    </row>
    <row r="10">
      <c r="A10" s="9" t="str">
        <f t="shared" si="1"/>
        <v>commEPE-211</v>
      </c>
      <c r="B10" s="49" t="s">
        <v>196</v>
      </c>
      <c r="C10" s="11" t="s">
        <v>169</v>
      </c>
      <c r="D10" s="9"/>
      <c r="E10" s="46"/>
      <c r="F10" s="9"/>
      <c r="G10" s="46"/>
      <c r="I10" s="46" t="str">
        <f>IFNA(VLOOKUP(B10,course_info!$A$1:$I$201,4,false),"")</f>
        <v>Properties of Electrical Materials</v>
      </c>
      <c r="J10" s="11" t="s">
        <v>192</v>
      </c>
    </row>
    <row r="11">
      <c r="A11" s="9" t="str">
        <f t="shared" si="1"/>
        <v>commEPE-212</v>
      </c>
      <c r="B11" s="49" t="s">
        <v>197</v>
      </c>
      <c r="C11" s="11" t="s">
        <v>169</v>
      </c>
      <c r="D11" s="9"/>
      <c r="E11" s="46"/>
      <c r="F11" s="9"/>
      <c r="G11" s="46"/>
      <c r="I11" s="46" t="str">
        <f>IFNA(VLOOKUP(B11,course_info!$A$1:$I$201,4,false),"")</f>
        <v>Electrical Circuits II</v>
      </c>
      <c r="J11" s="11" t="s">
        <v>192</v>
      </c>
    </row>
    <row r="12">
      <c r="A12" s="9" t="str">
        <f t="shared" si="1"/>
        <v>commUNI-013E</v>
      </c>
      <c r="B12" s="49" t="s">
        <v>198</v>
      </c>
      <c r="C12" s="11" t="s">
        <v>169</v>
      </c>
      <c r="D12" s="9" t="s">
        <v>199</v>
      </c>
      <c r="E12" s="46"/>
      <c r="F12" s="9" t="s">
        <v>200</v>
      </c>
      <c r="G12" s="9"/>
      <c r="I12" s="46" t="str">
        <f>IFNA(VLOOKUP(B12,course_info!$A$1:$I$201,4,false),"")</f>
        <v>Entrepreneurship ريادة الاعمال</v>
      </c>
      <c r="J12" s="11" t="s">
        <v>187</v>
      </c>
    </row>
    <row r="13">
      <c r="A13" s="9" t="str">
        <f t="shared" si="1"/>
        <v>commUNI-2</v>
      </c>
      <c r="B13" s="49" t="s">
        <v>201</v>
      </c>
      <c r="C13" s="11" t="s">
        <v>169</v>
      </c>
      <c r="D13" s="9" t="s">
        <v>202</v>
      </c>
      <c r="E13" s="46"/>
      <c r="F13" s="9" t="s">
        <v>203</v>
      </c>
      <c r="G13" s="9"/>
      <c r="I13" s="46" t="str">
        <f>IFNA(VLOOKUP(B13,course_info!$A$1:$I$201,4,false),"")</f>
        <v>Professional Ethics اخلاقيات المهنه</v>
      </c>
      <c r="J13" s="11" t="s">
        <v>187</v>
      </c>
    </row>
    <row r="14">
      <c r="A14" s="9" t="str">
        <f t="shared" si="1"/>
        <v>commكهت-301</v>
      </c>
      <c r="B14" s="50" t="s">
        <v>204</v>
      </c>
      <c r="C14" s="11" t="s">
        <v>169</v>
      </c>
      <c r="D14" s="9" t="s">
        <v>205</v>
      </c>
      <c r="E14" s="46"/>
      <c r="F14" s="9" t="s">
        <v>206</v>
      </c>
      <c r="G14" s="46"/>
      <c r="I14" s="46" t="str">
        <f>IFNA(VLOOKUP(B14,course_info!$A$1:$I$201,4,false),"")</f>
        <v>الكترونيات 4</v>
      </c>
      <c r="J14" s="11" t="s">
        <v>169</v>
      </c>
    </row>
    <row r="15">
      <c r="A15" s="9" t="str">
        <f t="shared" si="1"/>
        <v>commكهت-302</v>
      </c>
      <c r="B15" s="50" t="s">
        <v>207</v>
      </c>
      <c r="C15" s="11" t="s">
        <v>169</v>
      </c>
      <c r="D15" s="9" t="s">
        <v>208</v>
      </c>
      <c r="E15" s="46"/>
      <c r="F15" s="9" t="s">
        <v>209</v>
      </c>
      <c r="G15" s="46"/>
      <c r="I15" s="46" t="str">
        <f>IFNA(VLOOKUP(B15,course_info!$A$1:$I$201,4,false),"")</f>
        <v>موجات كهرومغناطيسية</v>
      </c>
      <c r="J15" s="11" t="s">
        <v>169</v>
      </c>
    </row>
    <row r="16">
      <c r="A16" s="9" t="str">
        <f t="shared" si="1"/>
        <v>commكهت-303</v>
      </c>
      <c r="B16" s="50" t="s">
        <v>210</v>
      </c>
      <c r="C16" s="11" t="s">
        <v>169</v>
      </c>
      <c r="D16" s="9" t="s">
        <v>211</v>
      </c>
      <c r="E16" s="46"/>
      <c r="F16" s="9" t="s">
        <v>212</v>
      </c>
      <c r="G16" s="46"/>
      <c r="I16" s="46" t="str">
        <f>IFNA(VLOOKUP(B16,course_info!$A$1:$I$201,4,false),"")</f>
        <v>الاتصالات التناظرية</v>
      </c>
      <c r="J16" s="11" t="s">
        <v>169</v>
      </c>
    </row>
    <row r="17">
      <c r="A17" s="9" t="str">
        <f t="shared" si="1"/>
        <v>commكهت-304</v>
      </c>
      <c r="B17" s="50" t="s">
        <v>213</v>
      </c>
      <c r="C17" s="11" t="s">
        <v>169</v>
      </c>
      <c r="D17" s="9" t="s">
        <v>170</v>
      </c>
      <c r="E17" s="46"/>
      <c r="F17" s="9" t="s">
        <v>214</v>
      </c>
      <c r="G17" s="46"/>
      <c r="I17" s="46" t="str">
        <f>IFNA(VLOOKUP(B17,course_info!$A$1:$I$201,4,false),"")</f>
        <v>المعالجات</v>
      </c>
      <c r="J17" s="11" t="s">
        <v>174</v>
      </c>
    </row>
    <row r="18">
      <c r="A18" s="9" t="str">
        <f t="shared" si="1"/>
        <v>commكهت-305</v>
      </c>
      <c r="B18" s="50" t="s">
        <v>215</v>
      </c>
      <c r="C18" s="11" t="s">
        <v>169</v>
      </c>
      <c r="D18" s="9" t="s">
        <v>216</v>
      </c>
      <c r="E18" s="46"/>
      <c r="F18" s="9" t="s">
        <v>217</v>
      </c>
      <c r="G18" s="46"/>
      <c r="I18" s="46" t="str">
        <f>IFNA(VLOOKUP(B18,course_info!$A$1:$I$201,4,false),"")</f>
        <v>هندسة التحكم</v>
      </c>
      <c r="J18" s="11" t="s">
        <v>169</v>
      </c>
    </row>
    <row r="19">
      <c r="A19" s="9" t="str">
        <f t="shared" si="1"/>
        <v>commكهت-322</v>
      </c>
      <c r="B19" s="50" t="s">
        <v>218</v>
      </c>
      <c r="C19" s="11" t="s">
        <v>169</v>
      </c>
      <c r="D19" s="9" t="s">
        <v>219</v>
      </c>
      <c r="E19" s="46"/>
      <c r="F19" s="9" t="s">
        <v>220</v>
      </c>
      <c r="G19" s="46"/>
      <c r="I19" s="46" t="str">
        <f>IFNA(VLOOKUP(B19,course_info!$A$1:$I$201,4,false),"")</f>
        <v>مقرر اختياري 1 - إلكترونيات القوى</v>
      </c>
      <c r="J19" s="11" t="s">
        <v>169</v>
      </c>
    </row>
    <row r="20">
      <c r="A20" s="9" t="str">
        <f t="shared" si="1"/>
        <v>commكهت-401</v>
      </c>
      <c r="B20" s="50" t="s">
        <v>221</v>
      </c>
      <c r="C20" s="11" t="s">
        <v>169</v>
      </c>
      <c r="D20" s="9" t="s">
        <v>222</v>
      </c>
      <c r="E20" s="46"/>
      <c r="F20" s="9" t="s">
        <v>223</v>
      </c>
      <c r="G20" s="46"/>
      <c r="I20" s="46" t="str">
        <f>IFNA(VLOOKUP(B20,course_info!$A$1:$I$201,4,false),"")</f>
        <v>الكترونيات 6</v>
      </c>
      <c r="J20" s="11" t="s">
        <v>169</v>
      </c>
    </row>
    <row r="21">
      <c r="A21" s="9" t="str">
        <f t="shared" si="1"/>
        <v>commكهت-402</v>
      </c>
      <c r="B21" s="50" t="s">
        <v>224</v>
      </c>
      <c r="C21" s="11" t="s">
        <v>169</v>
      </c>
      <c r="D21" s="9" t="s">
        <v>225</v>
      </c>
      <c r="E21" s="46"/>
      <c r="F21" s="9" t="s">
        <v>206</v>
      </c>
      <c r="G21" s="46"/>
      <c r="I21" s="46" t="str">
        <f>IFNA(VLOOKUP(B21,course_info!$A$1:$I$201,4,false),"")</f>
        <v>نظم الاتصالات</v>
      </c>
      <c r="J21" s="11" t="s">
        <v>169</v>
      </c>
    </row>
    <row r="22">
      <c r="A22" s="9" t="str">
        <f t="shared" si="1"/>
        <v>commكهت-403</v>
      </c>
      <c r="B22" s="50" t="s">
        <v>226</v>
      </c>
      <c r="C22" s="11" t="s">
        <v>169</v>
      </c>
      <c r="D22" s="9" t="s">
        <v>227</v>
      </c>
      <c r="E22" s="46"/>
      <c r="F22" s="9" t="s">
        <v>223</v>
      </c>
      <c r="G22" s="46"/>
      <c r="I22" s="46" t="str">
        <f>IFNA(VLOOKUP(B22,course_info!$A$1:$I$201,4,false),"")</f>
        <v>هندسة الموجات الميكرونية</v>
      </c>
      <c r="J22" s="11" t="s">
        <v>169</v>
      </c>
    </row>
    <row r="23">
      <c r="A23" s="9" t="str">
        <f t="shared" si="1"/>
        <v>commكهت-404</v>
      </c>
      <c r="B23" s="50" t="s">
        <v>228</v>
      </c>
      <c r="C23" s="11" t="s">
        <v>169</v>
      </c>
      <c r="D23" s="9" t="s">
        <v>229</v>
      </c>
      <c r="E23" s="46"/>
      <c r="F23" s="9" t="s">
        <v>223</v>
      </c>
      <c r="G23" s="46"/>
      <c r="I23" s="46" t="str">
        <f>IFNA(VLOOKUP(B23,course_info!$A$1:$I$201,4,false),"")</f>
        <v>تحكم آلي ونظم</v>
      </c>
      <c r="J23" s="11" t="s">
        <v>169</v>
      </c>
    </row>
    <row r="24">
      <c r="A24" s="9" t="str">
        <f t="shared" si="1"/>
        <v>commكهت-421</v>
      </c>
      <c r="B24" s="50" t="s">
        <v>230</v>
      </c>
      <c r="C24" s="11" t="s">
        <v>169</v>
      </c>
      <c r="D24" s="9" t="s">
        <v>231</v>
      </c>
      <c r="E24" s="46"/>
      <c r="F24" s="9" t="s">
        <v>232</v>
      </c>
      <c r="G24" s="9" t="s">
        <v>233</v>
      </c>
      <c r="I24" s="46" t="str">
        <f>IFNA(VLOOKUP(B24,course_info!$A$1:$I$201,4,false),"")</f>
        <v>مقرر اختياري 3 - شبكات الحاسب</v>
      </c>
      <c r="J24" s="11" t="s">
        <v>174</v>
      </c>
    </row>
    <row r="25">
      <c r="A25" s="9" t="str">
        <f t="shared" si="1"/>
        <v>commكهت-428</v>
      </c>
      <c r="B25" s="50" t="s">
        <v>234</v>
      </c>
      <c r="C25" s="11" t="s">
        <v>169</v>
      </c>
      <c r="D25" s="9" t="s">
        <v>235</v>
      </c>
      <c r="E25" s="46"/>
      <c r="F25" s="9" t="s">
        <v>209</v>
      </c>
      <c r="G25" s="46"/>
      <c r="I25" s="46" t="str">
        <f>IFNA(VLOOKUP(B25,course_info!$A$1:$I$201,4,false),"")</f>
        <v>مقرر اختياري 4 : معالجة الصور الرقمية</v>
      </c>
      <c r="J25" s="11" t="s">
        <v>169</v>
      </c>
    </row>
    <row r="26">
      <c r="A26" s="9" t="str">
        <f t="shared" si="1"/>
        <v>commكهت-498</v>
      </c>
      <c r="B26" s="50" t="s">
        <v>236</v>
      </c>
      <c r="C26" s="11" t="s">
        <v>169</v>
      </c>
      <c r="D26" s="9" t="s">
        <v>222</v>
      </c>
      <c r="E26" s="46"/>
      <c r="F26" s="9" t="s">
        <v>237</v>
      </c>
      <c r="G26" s="46"/>
      <c r="I26" s="46" t="str">
        <f>IFNA(VLOOKUP(B26,course_info!$A$1:$I$201,4,false),"")</f>
        <v>التدريب الميداني</v>
      </c>
      <c r="J26" s="11" t="s">
        <v>169</v>
      </c>
    </row>
    <row r="27">
      <c r="A27" s="9" t="str">
        <f t="shared" si="1"/>
        <v>commكهت-499</v>
      </c>
      <c r="B27" s="50" t="s">
        <v>238</v>
      </c>
      <c r="C27" s="11" t="s">
        <v>169</v>
      </c>
      <c r="D27" s="9" t="s">
        <v>170</v>
      </c>
      <c r="E27" s="46"/>
      <c r="F27" s="46"/>
      <c r="G27" s="46"/>
      <c r="I27" s="46" t="str">
        <f>IFNA(VLOOKUP(B27,course_info!$A$1:$I$201,4,false),"")</f>
        <v>مشروع التخرج 1</v>
      </c>
      <c r="J27" s="46"/>
    </row>
    <row r="28">
      <c r="A28" s="9" t="str">
        <f t="shared" si="1"/>
        <v>compUNI-2</v>
      </c>
      <c r="B28" s="49" t="s">
        <v>201</v>
      </c>
      <c r="C28" s="11" t="s">
        <v>174</v>
      </c>
      <c r="D28" s="9" t="s">
        <v>202</v>
      </c>
      <c r="E28" s="46"/>
      <c r="F28" s="9" t="s">
        <v>203</v>
      </c>
      <c r="G28" s="9"/>
      <c r="I28" s="46" t="str">
        <f>IFNA(VLOOKUP(B28,course_info!$A$1:$I$201,4,false),"")</f>
        <v>Professional Ethics اخلاقيات المهنه</v>
      </c>
      <c r="J28" s="11" t="s">
        <v>187</v>
      </c>
    </row>
    <row r="29">
      <c r="A29" s="9" t="str">
        <f t="shared" si="1"/>
        <v>compكهت-305</v>
      </c>
      <c r="B29" s="50" t="s">
        <v>215</v>
      </c>
      <c r="C29" s="11" t="s">
        <v>174</v>
      </c>
      <c r="D29" s="9" t="s">
        <v>216</v>
      </c>
      <c r="E29" s="46"/>
      <c r="F29" s="9" t="s">
        <v>239</v>
      </c>
      <c r="G29" s="46"/>
      <c r="I29" s="46" t="str">
        <f>IFNA(VLOOKUP(B29,course_info!$A$1:$I$201,4,false),"")</f>
        <v>هندسة التحكم</v>
      </c>
      <c r="J29" s="11" t="s">
        <v>192</v>
      </c>
    </row>
    <row r="30">
      <c r="A30" s="9" t="str">
        <f t="shared" si="1"/>
        <v>compكهت-404</v>
      </c>
      <c r="B30" s="50" t="s">
        <v>228</v>
      </c>
      <c r="C30" s="11" t="s">
        <v>174</v>
      </c>
      <c r="D30" s="9" t="s">
        <v>229</v>
      </c>
      <c r="E30" s="46"/>
      <c r="F30" s="9" t="s">
        <v>240</v>
      </c>
      <c r="G30" s="46"/>
      <c r="I30" s="46" t="str">
        <f>IFNA(VLOOKUP(B30,course_info!$A$1:$I$201,4,false),"")</f>
        <v>تحكم آلي ونظم</v>
      </c>
      <c r="J30" s="11" t="s">
        <v>174</v>
      </c>
    </row>
    <row r="31">
      <c r="A31" s="9" t="str">
        <f t="shared" si="1"/>
        <v>compكهح-301</v>
      </c>
      <c r="B31" s="50" t="s">
        <v>241</v>
      </c>
      <c r="C31" s="11" t="s">
        <v>174</v>
      </c>
      <c r="D31" s="9" t="s">
        <v>170</v>
      </c>
      <c r="E31" s="46"/>
      <c r="F31" s="9" t="s">
        <v>242</v>
      </c>
      <c r="G31" s="9" t="s">
        <v>214</v>
      </c>
      <c r="I31" s="46" t="str">
        <f>IFNA(VLOOKUP(B31,course_info!$A$1:$I$201,4,false),"")</f>
        <v>المعالجات الدقيقة وتطبيقاتها</v>
      </c>
      <c r="J31" s="11" t="s">
        <v>174</v>
      </c>
    </row>
    <row r="32">
      <c r="A32" s="9" t="str">
        <f t="shared" si="1"/>
        <v>compكهح-302</v>
      </c>
      <c r="B32" s="50" t="s">
        <v>243</v>
      </c>
      <c r="C32" s="11" t="s">
        <v>174</v>
      </c>
      <c r="D32" s="9" t="s">
        <v>244</v>
      </c>
      <c r="E32" s="46"/>
      <c r="F32" s="9" t="s">
        <v>245</v>
      </c>
      <c r="G32" s="9"/>
      <c r="I32" s="46" t="str">
        <f>IFNA(VLOOKUP(B32,course_info!$A$1:$I$201,4,false),"")</f>
        <v>الرسم بالحاسب</v>
      </c>
      <c r="J32" s="11" t="s">
        <v>174</v>
      </c>
    </row>
    <row r="33">
      <c r="A33" s="9" t="str">
        <f t="shared" si="1"/>
        <v>compكهح-303</v>
      </c>
      <c r="B33" s="50" t="s">
        <v>246</v>
      </c>
      <c r="C33" s="11" t="s">
        <v>174</v>
      </c>
      <c r="D33" s="9" t="s">
        <v>247</v>
      </c>
      <c r="E33" s="46"/>
      <c r="F33" s="9" t="s">
        <v>245</v>
      </c>
      <c r="G33" s="46"/>
      <c r="I33" s="46" t="str">
        <f>IFNA(VLOOKUP(B33,course_info!$A$1:$I$201,4,false),"")</f>
        <v>أساسيات شبكات الحاسب</v>
      </c>
      <c r="J33" s="11" t="s">
        <v>174</v>
      </c>
    </row>
    <row r="34">
      <c r="A34" s="9" t="str">
        <f t="shared" si="1"/>
        <v>compكهح-314</v>
      </c>
      <c r="B34" s="50" t="s">
        <v>248</v>
      </c>
      <c r="C34" s="11" t="s">
        <v>174</v>
      </c>
      <c r="D34" s="9" t="s">
        <v>211</v>
      </c>
      <c r="E34" s="46"/>
      <c r="F34" s="9" t="s">
        <v>212</v>
      </c>
      <c r="G34" s="46"/>
      <c r="I34" s="46" t="str">
        <f>IFNA(VLOOKUP(B34,course_info!$A$1:$I$201,4,false),"")</f>
        <v>نظرية الاتصالات</v>
      </c>
      <c r="J34" s="11" t="s">
        <v>169</v>
      </c>
    </row>
    <row r="35">
      <c r="A35" s="9" t="str">
        <f t="shared" si="1"/>
        <v>compكهح-321</v>
      </c>
      <c r="B35" s="50" t="s">
        <v>249</v>
      </c>
      <c r="C35" s="11" t="s">
        <v>174</v>
      </c>
      <c r="D35" s="9" t="s">
        <v>172</v>
      </c>
      <c r="E35" s="46"/>
      <c r="F35" s="9" t="s">
        <v>250</v>
      </c>
      <c r="G35" s="9" t="s">
        <v>173</v>
      </c>
      <c r="I35" s="46" t="str">
        <f>IFNA(VLOOKUP(B35,course_info!$A$1:$I$201,4,false),"")</f>
        <v>مقرر اختياري (1) تعلم الالة</v>
      </c>
      <c r="J35" s="11" t="s">
        <v>174</v>
      </c>
    </row>
    <row r="36">
      <c r="A36" s="9" t="str">
        <f t="shared" si="1"/>
        <v>compكهح-401</v>
      </c>
      <c r="B36" s="50" t="s">
        <v>251</v>
      </c>
      <c r="C36" s="11" t="s">
        <v>174</v>
      </c>
      <c r="D36" s="9" t="s">
        <v>252</v>
      </c>
      <c r="E36" s="46"/>
      <c r="F36" s="9" t="s">
        <v>242</v>
      </c>
      <c r="G36" s="9"/>
      <c r="I36" s="46" t="str">
        <f>IFNA(VLOOKUP(B36,course_info!$A$1:$I$201,4,false),"")</f>
        <v>تصميم تطبيقات الويب</v>
      </c>
      <c r="J36" s="11" t="s">
        <v>174</v>
      </c>
    </row>
    <row r="37">
      <c r="A37" s="9" t="str">
        <f t="shared" si="1"/>
        <v>compكهح-402</v>
      </c>
      <c r="B37" s="50" t="s">
        <v>253</v>
      </c>
      <c r="C37" s="11" t="s">
        <v>174</v>
      </c>
      <c r="D37" s="9" t="s">
        <v>254</v>
      </c>
      <c r="E37" s="46"/>
      <c r="F37" s="9" t="s">
        <v>232</v>
      </c>
      <c r="G37" s="46"/>
      <c r="I37" s="46" t="str">
        <f>IFNA(VLOOKUP(B37,course_info!$A$1:$I$201,4,false),"")</f>
        <v>المعالجات المتوازية</v>
      </c>
      <c r="J37" s="11" t="s">
        <v>174</v>
      </c>
    </row>
    <row r="38">
      <c r="A38" s="9" t="str">
        <f t="shared" si="1"/>
        <v>compكهح-422</v>
      </c>
      <c r="B38" s="50" t="s">
        <v>255</v>
      </c>
      <c r="C38" s="11" t="s">
        <v>174</v>
      </c>
      <c r="D38" s="9" t="s">
        <v>252</v>
      </c>
      <c r="E38" s="46"/>
      <c r="F38" s="9" t="s">
        <v>233</v>
      </c>
      <c r="G38" s="46"/>
      <c r="I38" s="46" t="str">
        <f>IFNA(VLOOKUP(B38,course_info!$A$1:$I$201,4,false),"")</f>
        <v>مقرر إختياري 3 تصميم نظم قواعد البيانات</v>
      </c>
      <c r="J38" s="11" t="s">
        <v>174</v>
      </c>
    </row>
    <row r="39">
      <c r="A39" s="9" t="str">
        <f t="shared" si="1"/>
        <v>compكهح-425</v>
      </c>
      <c r="B39" s="50" t="s">
        <v>256</v>
      </c>
      <c r="C39" s="11" t="s">
        <v>174</v>
      </c>
      <c r="D39" s="9" t="s">
        <v>177</v>
      </c>
      <c r="E39" s="46"/>
      <c r="F39" s="9" t="s">
        <v>250</v>
      </c>
      <c r="G39" s="46"/>
      <c r="I39" s="46" t="str">
        <f>IFNA(VLOOKUP(B39,course_info!$A$1:$I$201,4,false),"")</f>
        <v>مقرر إختياري 4 شبكات الحاسب المتطورة </v>
      </c>
      <c r="J39" s="11" t="s">
        <v>174</v>
      </c>
    </row>
    <row r="40">
      <c r="A40" s="9" t="str">
        <f t="shared" si="1"/>
        <v>compكهح-428</v>
      </c>
      <c r="B40" s="50" t="s">
        <v>257</v>
      </c>
      <c r="C40" s="11" t="s">
        <v>174</v>
      </c>
      <c r="D40" s="9" t="s">
        <v>235</v>
      </c>
      <c r="E40" s="46"/>
      <c r="F40" s="9" t="s">
        <v>240</v>
      </c>
      <c r="G40" s="9" t="s">
        <v>240</v>
      </c>
      <c r="I40" s="46" t="str">
        <f>IFNA(VLOOKUP(B40,course_info!$A$1:$I$201,4,false),"")</f>
        <v>مقرر إختياري 5 تطبيقات و تقنيات الذكاء الاصطناعى</v>
      </c>
      <c r="J40" s="11" t="s">
        <v>174</v>
      </c>
    </row>
    <row r="41">
      <c r="A41" s="9" t="str">
        <f t="shared" si="1"/>
        <v>compكهح-498</v>
      </c>
      <c r="B41" s="50" t="s">
        <v>258</v>
      </c>
      <c r="C41" s="11" t="s">
        <v>174</v>
      </c>
      <c r="D41" s="9" t="s">
        <v>259</v>
      </c>
      <c r="E41" s="46"/>
      <c r="F41" s="9" t="s">
        <v>232</v>
      </c>
      <c r="G41" s="46"/>
      <c r="I41" s="46" t="str">
        <f>IFNA(VLOOKUP(B41,course_info!$A$1:$I$201,4,false),"")</f>
        <v>التدريب الميداني</v>
      </c>
      <c r="J41" s="11" t="s">
        <v>174</v>
      </c>
    </row>
    <row r="42">
      <c r="A42" s="9" t="str">
        <f t="shared" si="1"/>
        <v>compكهح-499</v>
      </c>
      <c r="B42" s="50" t="s">
        <v>260</v>
      </c>
      <c r="C42" s="11" t="s">
        <v>174</v>
      </c>
      <c r="D42" s="9" t="s">
        <v>222</v>
      </c>
      <c r="E42" s="46"/>
      <c r="F42" s="46"/>
      <c r="G42" s="46"/>
      <c r="I42" s="46" t="str">
        <f>IFNA(VLOOKUP(B42,course_info!$A$1:$I$201,4,false),"")</f>
        <v>المشروع 1</v>
      </c>
      <c r="J42" s="11" t="s">
        <v>174</v>
      </c>
    </row>
    <row r="43">
      <c r="A43" s="9" t="str">
        <f t="shared" si="1"/>
        <v>powCCE-111</v>
      </c>
      <c r="B43" s="49" t="s">
        <v>168</v>
      </c>
      <c r="C43" s="11" t="s">
        <v>192</v>
      </c>
      <c r="D43" s="9" t="s">
        <v>170</v>
      </c>
      <c r="E43" s="46"/>
      <c r="F43" s="9"/>
      <c r="G43" s="9"/>
      <c r="I43" s="46" t="str">
        <f>IFNA(VLOOKUP(B43,course_info!$A$1:$I$201,4,false),"")</f>
        <v>Logic Design</v>
      </c>
      <c r="J43" s="11" t="s">
        <v>192</v>
      </c>
    </row>
    <row r="44">
      <c r="A44" s="9" t="str">
        <f t="shared" si="1"/>
        <v>powCCE-112</v>
      </c>
      <c r="B44" s="49" t="s">
        <v>171</v>
      </c>
      <c r="C44" s="11" t="s">
        <v>192</v>
      </c>
      <c r="D44" s="9" t="s">
        <v>172</v>
      </c>
      <c r="E44" s="46"/>
      <c r="F44" s="9" t="s">
        <v>173</v>
      </c>
      <c r="G44" s="9"/>
      <c r="I44" s="46" t="str">
        <f>IFNA(VLOOKUP(B44,course_info!$A$1:$I$201,4,false),"")</f>
        <v>Programming Techniques</v>
      </c>
      <c r="J44" s="11" t="s">
        <v>174</v>
      </c>
    </row>
    <row r="45">
      <c r="A45" s="9" t="str">
        <f t="shared" si="1"/>
        <v>powCCE-211</v>
      </c>
      <c r="B45" s="49" t="s">
        <v>175</v>
      </c>
      <c r="C45" s="11" t="s">
        <v>192</v>
      </c>
      <c r="D45" s="9"/>
      <c r="E45" s="9"/>
      <c r="F45" s="9"/>
      <c r="G45" s="46"/>
      <c r="I45" s="46" t="str">
        <f>IFNA(VLOOKUP(B45,course_info!$A$1:$I$201,4,false),"")</f>
        <v>Electronics</v>
      </c>
      <c r="J45" s="11" t="s">
        <v>192</v>
      </c>
    </row>
    <row r="46">
      <c r="A46" s="9" t="str">
        <f t="shared" si="1"/>
        <v>powCCE-212</v>
      </c>
      <c r="B46" s="49" t="s">
        <v>176</v>
      </c>
      <c r="C46" s="11" t="s">
        <v>192</v>
      </c>
      <c r="D46" s="9"/>
      <c r="E46" s="9"/>
      <c r="F46" s="9"/>
      <c r="G46" s="46"/>
      <c r="I46" s="46" t="str">
        <f>IFNA(VLOOKUP(B46,course_info!$A$1:$I$201,4,false),"")</f>
        <v>Signals and System Fundamentals</v>
      </c>
      <c r="J46" s="11" t="s">
        <v>192</v>
      </c>
    </row>
    <row r="47">
      <c r="A47" s="9" t="str">
        <f t="shared" si="1"/>
        <v>powCCE-213</v>
      </c>
      <c r="B47" s="49" t="s">
        <v>178</v>
      </c>
      <c r="C47" s="11" t="s">
        <v>192</v>
      </c>
      <c r="D47" s="9"/>
      <c r="E47" s="9"/>
      <c r="F47" s="9"/>
      <c r="G47" s="46"/>
      <c r="I47" s="46" t="str">
        <f>IFNA(VLOOKUP(B47,course_info!$A$1:$I$201,4,false),"")</f>
        <v>Control Systems</v>
      </c>
      <c r="J47" s="11" t="s">
        <v>192</v>
      </c>
    </row>
    <row r="48">
      <c r="A48" s="9" t="str">
        <f t="shared" si="1"/>
        <v>powEMP-101</v>
      </c>
      <c r="B48" s="49" t="s">
        <v>183</v>
      </c>
      <c r="C48" s="11" t="s">
        <v>192</v>
      </c>
      <c r="D48" s="9" t="s">
        <v>184</v>
      </c>
      <c r="E48" s="9" t="s">
        <v>185</v>
      </c>
      <c r="F48" s="9" t="s">
        <v>186</v>
      </c>
      <c r="G48" s="9"/>
      <c r="I48" s="46" t="str">
        <f>IFNA(VLOOKUP(B48,course_info!$A$1:$I$201,4,false),"")</f>
        <v>Physics III</v>
      </c>
      <c r="J48" s="11" t="s">
        <v>192</v>
      </c>
    </row>
    <row r="49">
      <c r="A49" s="9" t="str">
        <f t="shared" si="1"/>
        <v>powEMP-104</v>
      </c>
      <c r="B49" s="49" t="s">
        <v>188</v>
      </c>
      <c r="C49" s="11" t="s">
        <v>192</v>
      </c>
      <c r="D49" s="9" t="s">
        <v>189</v>
      </c>
      <c r="E49" s="9" t="s">
        <v>190</v>
      </c>
      <c r="F49" s="9" t="s">
        <v>191</v>
      </c>
      <c r="G49" s="46"/>
      <c r="I49" s="46" t="str">
        <f>IFNA(VLOOKUP(B49,course_info!$A$1:$I$201,4,false),"")</f>
        <v>Differential Equation and Numerical Analysis</v>
      </c>
      <c r="J49" s="11" t="s">
        <v>192</v>
      </c>
    </row>
    <row r="50">
      <c r="A50" s="9" t="str">
        <f t="shared" si="1"/>
        <v>powEPE-111</v>
      </c>
      <c r="B50" s="49" t="s">
        <v>193</v>
      </c>
      <c r="C50" s="11" t="s">
        <v>192</v>
      </c>
      <c r="D50" s="9" t="s">
        <v>194</v>
      </c>
      <c r="E50" s="46"/>
      <c r="F50" s="9" t="s">
        <v>261</v>
      </c>
      <c r="G50" s="46"/>
      <c r="I50" s="46" t="str">
        <f>IFNA(VLOOKUP(B50,course_info!$A$1:$I$201,4,false),"")</f>
        <v>Electrical Circuits I</v>
      </c>
      <c r="J50" s="11" t="s">
        <v>192</v>
      </c>
    </row>
    <row r="51">
      <c r="A51" s="9" t="str">
        <f t="shared" si="1"/>
        <v>powEPE-211</v>
      </c>
      <c r="B51" s="49" t="s">
        <v>196</v>
      </c>
      <c r="C51" s="11" t="s">
        <v>192</v>
      </c>
      <c r="D51" s="9"/>
      <c r="E51" s="46"/>
      <c r="F51" s="9"/>
      <c r="G51" s="46"/>
      <c r="I51" s="46" t="str">
        <f>IFNA(VLOOKUP(B51,course_info!$A$1:$I$201,4,false),"")</f>
        <v>Properties of Electrical Materials</v>
      </c>
      <c r="J51" s="11" t="s">
        <v>192</v>
      </c>
    </row>
    <row r="52">
      <c r="A52" s="9" t="str">
        <f t="shared" si="1"/>
        <v>powEPE-212</v>
      </c>
      <c r="B52" s="49" t="s">
        <v>197</v>
      </c>
      <c r="C52" s="11" t="s">
        <v>192</v>
      </c>
      <c r="D52" s="9"/>
      <c r="E52" s="46"/>
      <c r="F52" s="9"/>
      <c r="G52" s="46"/>
      <c r="I52" s="46" t="str">
        <f>IFNA(VLOOKUP(B52,course_info!$A$1:$I$201,4,false),"")</f>
        <v>Electrical Circuits II</v>
      </c>
      <c r="J52" s="11" t="s">
        <v>192</v>
      </c>
    </row>
    <row r="53">
      <c r="A53" s="9" t="str">
        <f t="shared" si="1"/>
        <v>powUNI-013E</v>
      </c>
      <c r="B53" s="49" t="s">
        <v>198</v>
      </c>
      <c r="C53" s="11" t="s">
        <v>192</v>
      </c>
      <c r="D53" s="9" t="s">
        <v>199</v>
      </c>
      <c r="E53" s="46"/>
      <c r="F53" s="9" t="s">
        <v>200</v>
      </c>
      <c r="G53" s="9"/>
      <c r="I53" s="46" t="str">
        <f>IFNA(VLOOKUP(B53,course_info!$A$1:$I$201,4,false),"")</f>
        <v>Entrepreneurship ريادة الاعمال</v>
      </c>
      <c r="J53" s="11" t="s">
        <v>192</v>
      </c>
    </row>
    <row r="54">
      <c r="A54" s="9" t="str">
        <f t="shared" si="1"/>
        <v>powUNI-2</v>
      </c>
      <c r="B54" s="49" t="s">
        <v>201</v>
      </c>
      <c r="C54" s="11" t="s">
        <v>192</v>
      </c>
      <c r="D54" s="9" t="s">
        <v>202</v>
      </c>
      <c r="E54" s="46"/>
      <c r="F54" s="9" t="s">
        <v>203</v>
      </c>
      <c r="G54" s="9"/>
      <c r="I54" s="46" t="str">
        <f>IFNA(VLOOKUP(B54,course_info!$A$1:$I$201,4,false),"")</f>
        <v>Professional Ethics اخلاقيات المهنه</v>
      </c>
      <c r="J54" s="11" t="s">
        <v>192</v>
      </c>
    </row>
    <row r="55">
      <c r="A55" s="9" t="str">
        <f t="shared" si="1"/>
        <v>powكهق-301</v>
      </c>
      <c r="B55" s="50" t="s">
        <v>262</v>
      </c>
      <c r="C55" s="11" t="s">
        <v>192</v>
      </c>
      <c r="D55" s="9" t="s">
        <v>263</v>
      </c>
      <c r="E55" s="46"/>
      <c r="F55" s="9" t="s">
        <v>264</v>
      </c>
      <c r="G55" s="46"/>
      <c r="I55" s="46" t="str">
        <f>IFNA(VLOOKUP(B55,course_info!$A$1:$I$201,4,false),"")</f>
        <v>آلات التيار المتردد</v>
      </c>
      <c r="J55" s="11" t="s">
        <v>192</v>
      </c>
    </row>
    <row r="56">
      <c r="A56" s="9" t="str">
        <f t="shared" si="1"/>
        <v>powكهق-302</v>
      </c>
      <c r="B56" s="50" t="s">
        <v>265</v>
      </c>
      <c r="C56" s="11" t="s">
        <v>192</v>
      </c>
      <c r="D56" s="9" t="s">
        <v>216</v>
      </c>
      <c r="E56" s="46"/>
      <c r="F56" s="9" t="s">
        <v>266</v>
      </c>
      <c r="G56" s="46"/>
      <c r="I56" s="46" t="str">
        <f>IFNA(VLOOKUP(B56,course_info!$A$1:$I$201,4,false),"")</f>
        <v>تطبيقات الحاسب الآلى فى الهندسة الكهربية</v>
      </c>
      <c r="J56" s="11" t="s">
        <v>192</v>
      </c>
    </row>
    <row r="57">
      <c r="A57" s="9" t="str">
        <f t="shared" si="1"/>
        <v>powكهق-303</v>
      </c>
      <c r="B57" s="50" t="s">
        <v>267</v>
      </c>
      <c r="C57" s="11" t="s">
        <v>192</v>
      </c>
      <c r="D57" s="9" t="s">
        <v>268</v>
      </c>
      <c r="E57" s="46"/>
      <c r="F57" s="9" t="s">
        <v>269</v>
      </c>
      <c r="G57" s="46"/>
      <c r="I57" s="46" t="str">
        <f>IFNA(VLOOKUP(B57,course_info!$A$1:$I$201,4,false),"")</f>
        <v>هندسة الجهد العالى</v>
      </c>
      <c r="J57" s="11" t="s">
        <v>192</v>
      </c>
    </row>
    <row r="58">
      <c r="A58" s="9" t="str">
        <f t="shared" si="1"/>
        <v>powكهق-304</v>
      </c>
      <c r="B58" s="50" t="s">
        <v>270</v>
      </c>
      <c r="C58" s="11" t="s">
        <v>192</v>
      </c>
      <c r="D58" s="9" t="s">
        <v>271</v>
      </c>
      <c r="E58" s="46"/>
      <c r="F58" s="9" t="s">
        <v>272</v>
      </c>
      <c r="G58" s="46"/>
      <c r="I58" s="46" t="str">
        <f>IFNA(VLOOKUP(B58,course_info!$A$1:$I$201,4,false),"")</f>
        <v>الكترونيات القوى</v>
      </c>
      <c r="J58" s="11" t="s">
        <v>192</v>
      </c>
    </row>
    <row r="59">
      <c r="A59" s="9" t="str">
        <f t="shared" si="1"/>
        <v>powكهق-305</v>
      </c>
      <c r="B59" s="50" t="s">
        <v>273</v>
      </c>
      <c r="C59" s="11" t="s">
        <v>192</v>
      </c>
      <c r="D59" s="9" t="s">
        <v>274</v>
      </c>
      <c r="E59" s="46"/>
      <c r="F59" s="9" t="s">
        <v>237</v>
      </c>
      <c r="G59" s="46"/>
      <c r="I59" s="46" t="str">
        <f>IFNA(VLOOKUP(B59,course_info!$A$1:$I$201,4,false),"")</f>
        <v>اختبارات كهربية</v>
      </c>
      <c r="J59" s="11" t="s">
        <v>192</v>
      </c>
    </row>
    <row r="60">
      <c r="A60" s="9" t="str">
        <f t="shared" si="1"/>
        <v>powكهق-321</v>
      </c>
      <c r="B60" s="50" t="s">
        <v>275</v>
      </c>
      <c r="C60" s="11" t="s">
        <v>192</v>
      </c>
      <c r="D60" s="9" t="s">
        <v>276</v>
      </c>
      <c r="E60" s="46"/>
      <c r="F60" s="9" t="s">
        <v>277</v>
      </c>
      <c r="G60" s="46"/>
      <c r="I60" s="46" t="str">
        <f>IFNA(VLOOKUP(B60,course_info!$A$1:$I$201,4,false),"")</f>
        <v>مقرر اختيارى 1 التركيبات الكهربية</v>
      </c>
      <c r="J60" s="11" t="s">
        <v>192</v>
      </c>
    </row>
    <row r="61">
      <c r="A61" s="9" t="str">
        <f t="shared" si="1"/>
        <v>powكهق-401</v>
      </c>
      <c r="B61" s="50" t="s">
        <v>278</v>
      </c>
      <c r="C61" s="11" t="s">
        <v>192</v>
      </c>
      <c r="D61" s="9" t="s">
        <v>279</v>
      </c>
      <c r="E61" s="46"/>
      <c r="F61" s="9" t="s">
        <v>280</v>
      </c>
      <c r="G61" s="9" t="s">
        <v>239</v>
      </c>
      <c r="I61" s="46" t="str">
        <f>IFNA(VLOOKUP(B61,course_info!$A$1:$I$201,4,false),"")</f>
        <v>التشغيل الأمثل ودراسة الاتزان والاعتمادية لنظم القوى الكهربية</v>
      </c>
      <c r="J61" s="11" t="s">
        <v>192</v>
      </c>
    </row>
    <row r="62">
      <c r="A62" s="9" t="str">
        <f t="shared" si="1"/>
        <v>powكهق-402</v>
      </c>
      <c r="B62" s="50" t="s">
        <v>281</v>
      </c>
      <c r="C62" s="11" t="s">
        <v>192</v>
      </c>
      <c r="D62" s="9" t="s">
        <v>282</v>
      </c>
      <c r="E62" s="46"/>
      <c r="F62" s="9" t="s">
        <v>266</v>
      </c>
      <c r="G62" s="46"/>
      <c r="I62" s="46" t="str">
        <f>IFNA(VLOOKUP(B62,course_info!$A$1:$I$201,4,false),"")</f>
        <v>النظرية الموحدة للآلات الكهربية</v>
      </c>
      <c r="J62" s="11" t="s">
        <v>192</v>
      </c>
    </row>
    <row r="63">
      <c r="A63" s="9" t="str">
        <f t="shared" si="1"/>
        <v>powكهق-403</v>
      </c>
      <c r="B63" s="50" t="s">
        <v>283</v>
      </c>
      <c r="C63" s="11" t="s">
        <v>192</v>
      </c>
      <c r="D63" s="9" t="s">
        <v>229</v>
      </c>
      <c r="E63" s="46"/>
      <c r="F63" s="9" t="s">
        <v>284</v>
      </c>
      <c r="G63" s="9" t="s">
        <v>272</v>
      </c>
      <c r="I63" s="46" t="str">
        <f>IFNA(VLOOKUP(B63,course_info!$A$1:$I$201,4,false),"")</f>
        <v>التحكم الالي الرقمى</v>
      </c>
      <c r="J63" s="11" t="s">
        <v>192</v>
      </c>
    </row>
    <row r="64">
      <c r="A64" s="9" t="str">
        <f t="shared" si="1"/>
        <v>powكهق-404</v>
      </c>
      <c r="B64" s="50" t="s">
        <v>285</v>
      </c>
      <c r="C64" s="11" t="s">
        <v>192</v>
      </c>
      <c r="D64" s="9" t="s">
        <v>282</v>
      </c>
      <c r="E64" s="46"/>
      <c r="F64" s="9" t="s">
        <v>264</v>
      </c>
      <c r="G64" s="46"/>
      <c r="I64" s="46" t="str">
        <f>IFNA(VLOOKUP(B64,course_info!$A$1:$I$201,4,false),"")</f>
        <v>الكترونيات صناعية</v>
      </c>
      <c r="J64" s="11" t="s">
        <v>192</v>
      </c>
    </row>
    <row r="65">
      <c r="A65" s="9" t="str">
        <f t="shared" si="1"/>
        <v>powكهق-421</v>
      </c>
      <c r="B65" s="50" t="s">
        <v>286</v>
      </c>
      <c r="C65" s="11" t="s">
        <v>192</v>
      </c>
      <c r="D65" s="9" t="s">
        <v>219</v>
      </c>
      <c r="E65" s="46"/>
      <c r="F65" s="9" t="s">
        <v>220</v>
      </c>
      <c r="G65" s="46"/>
      <c r="I65" s="46" t="str">
        <f>IFNA(VLOOKUP(B65,course_info!$A$1:$I$201,4,false),"")</f>
        <v>مقرر اختياري 3 أنظمة توزيع القوى</v>
      </c>
      <c r="J65" s="11" t="s">
        <v>192</v>
      </c>
    </row>
    <row r="66">
      <c r="A66" s="9" t="str">
        <f t="shared" si="1"/>
        <v>powكهق-426</v>
      </c>
      <c r="B66" s="50" t="s">
        <v>287</v>
      </c>
      <c r="C66" s="11" t="s">
        <v>192</v>
      </c>
      <c r="D66" s="9" t="s">
        <v>274</v>
      </c>
      <c r="E66" s="46"/>
      <c r="F66" s="9" t="s">
        <v>269</v>
      </c>
      <c r="G66" s="46"/>
      <c r="I66" s="46" t="str">
        <f>IFNA(VLOOKUP(B66,course_info!$A$1:$I$201,4,false),"")</f>
        <v>مقرر اختياري 4 تصميم انظمة الطاقة الضوئية والتطبيقات </v>
      </c>
      <c r="J66" s="11" t="s">
        <v>192</v>
      </c>
    </row>
    <row r="67">
      <c r="A67" s="9" t="str">
        <f t="shared" si="1"/>
        <v>powكهق-498</v>
      </c>
      <c r="B67" s="50" t="s">
        <v>288</v>
      </c>
      <c r="C67" s="11" t="s">
        <v>192</v>
      </c>
      <c r="D67" s="9" t="s">
        <v>219</v>
      </c>
      <c r="E67" s="9"/>
      <c r="F67" s="9" t="s">
        <v>266</v>
      </c>
      <c r="G67" s="9" t="s">
        <v>269</v>
      </c>
      <c r="I67" s="46" t="str">
        <f>IFNA(VLOOKUP(B67,course_info!$A$1:$I$201,4,false),"")</f>
        <v>التدريب الميداني</v>
      </c>
      <c r="J67" s="11" t="s">
        <v>192</v>
      </c>
    </row>
    <row r="68">
      <c r="A68" s="9" t="str">
        <f t="shared" si="1"/>
        <v>powكهق-499</v>
      </c>
      <c r="B68" s="50" t="s">
        <v>289</v>
      </c>
      <c r="C68" s="11" t="s">
        <v>192</v>
      </c>
      <c r="D68" s="9" t="s">
        <v>263</v>
      </c>
      <c r="E68" s="9" t="s">
        <v>290</v>
      </c>
      <c r="F68" s="9"/>
      <c r="G68" s="9"/>
      <c r="I68" s="46" t="str">
        <f>IFNA(VLOOKUP(B68,course_info!$A$1:$I$201,4,false),"")</f>
        <v>مشروع التخرج 1</v>
      </c>
      <c r="J68" s="46"/>
    </row>
    <row r="69">
      <c r="A69" s="9"/>
      <c r="B69" s="50"/>
      <c r="C69" s="46"/>
      <c r="D69" s="9"/>
      <c r="E69" s="46"/>
      <c r="F69" s="9"/>
      <c r="G69" s="46"/>
      <c r="I69" s="9"/>
    </row>
    <row r="70">
      <c r="B70" s="50"/>
      <c r="C70" s="46"/>
      <c r="D70" s="46"/>
      <c r="E70" s="46"/>
      <c r="F70" s="46"/>
      <c r="G70" s="46"/>
    </row>
    <row r="71">
      <c r="B71" s="51"/>
      <c r="C71" s="46"/>
      <c r="D71" s="46"/>
      <c r="E71" s="46"/>
      <c r="F71" s="46"/>
      <c r="G71" s="46"/>
    </row>
    <row r="72">
      <c r="B72" s="51"/>
      <c r="C72" s="46"/>
      <c r="D72" s="46"/>
      <c r="E72" s="46"/>
      <c r="F72" s="46"/>
      <c r="G72" s="46"/>
    </row>
    <row r="73">
      <c r="B73" s="51"/>
      <c r="C73" s="46"/>
      <c r="D73" s="46"/>
      <c r="E73" s="46"/>
      <c r="F73" s="46"/>
      <c r="G73" s="46"/>
    </row>
    <row r="74">
      <c r="B74" s="51"/>
      <c r="C74" s="46"/>
      <c r="D74" s="46"/>
      <c r="E74" s="46"/>
      <c r="F74" s="46"/>
      <c r="G74" s="46"/>
    </row>
    <row r="75">
      <c r="B75" s="51"/>
      <c r="C75" s="46"/>
      <c r="D75" s="46"/>
      <c r="E75" s="46"/>
      <c r="F75" s="46"/>
      <c r="G75" s="46"/>
    </row>
    <row r="76">
      <c r="B76" s="51"/>
      <c r="C76" s="46"/>
      <c r="D76" s="46"/>
      <c r="E76" s="46"/>
      <c r="F76" s="46"/>
      <c r="G76" s="46"/>
    </row>
    <row r="77">
      <c r="B77" s="51"/>
      <c r="C77" s="46"/>
      <c r="D77" s="46"/>
      <c r="E77" s="46"/>
      <c r="F77" s="46"/>
      <c r="G77" s="46"/>
    </row>
    <row r="78">
      <c r="B78" s="51"/>
      <c r="C78" s="46"/>
      <c r="D78" s="46"/>
      <c r="E78" s="46"/>
      <c r="F78" s="46"/>
      <c r="G78" s="46"/>
    </row>
    <row r="79">
      <c r="B79" s="51"/>
      <c r="C79" s="46"/>
      <c r="D79" s="46"/>
      <c r="E79" s="46"/>
      <c r="F79" s="46"/>
      <c r="G79" s="46"/>
    </row>
    <row r="80">
      <c r="B80" s="51"/>
      <c r="C80" s="46"/>
      <c r="D80" s="46"/>
      <c r="E80" s="46"/>
      <c r="F80" s="46"/>
      <c r="G80" s="46"/>
    </row>
    <row r="81">
      <c r="B81" s="51"/>
      <c r="C81" s="46"/>
      <c r="D81" s="46"/>
      <c r="E81" s="46"/>
      <c r="F81" s="46"/>
      <c r="G81" s="46"/>
    </row>
    <row r="82">
      <c r="B82" s="51"/>
      <c r="C82" s="46"/>
      <c r="D82" s="46"/>
      <c r="E82" s="46"/>
      <c r="F82" s="46"/>
      <c r="G82" s="46"/>
    </row>
    <row r="83">
      <c r="B83" s="51"/>
      <c r="C83" s="46"/>
      <c r="D83" s="46"/>
      <c r="E83" s="46"/>
      <c r="F83" s="46"/>
      <c r="G83" s="46"/>
    </row>
    <row r="84">
      <c r="B84" s="51"/>
      <c r="C84" s="46"/>
      <c r="D84" s="46"/>
      <c r="E84" s="46"/>
      <c r="F84" s="46"/>
      <c r="G84" s="46"/>
    </row>
    <row r="85">
      <c r="B85" s="51"/>
      <c r="C85" s="46"/>
      <c r="D85" s="46"/>
      <c r="E85" s="46"/>
      <c r="F85" s="46"/>
      <c r="G85" s="46"/>
    </row>
    <row r="86">
      <c r="B86" s="51"/>
      <c r="C86" s="46"/>
      <c r="D86" s="46"/>
      <c r="E86" s="46"/>
      <c r="F86" s="46"/>
      <c r="G86" s="46"/>
    </row>
    <row r="87">
      <c r="B87" s="51"/>
      <c r="C87" s="46"/>
      <c r="D87" s="46"/>
      <c r="E87" s="46"/>
      <c r="F87" s="46"/>
      <c r="G87" s="46"/>
    </row>
    <row r="88">
      <c r="B88" s="51"/>
      <c r="C88" s="46"/>
      <c r="D88" s="46"/>
      <c r="E88" s="46"/>
      <c r="F88" s="46"/>
      <c r="G88" s="46"/>
    </row>
    <row r="89">
      <c r="B89" s="51"/>
      <c r="C89" s="46"/>
      <c r="D89" s="46"/>
      <c r="E89" s="46"/>
      <c r="F89" s="46"/>
      <c r="G89" s="46"/>
    </row>
    <row r="90">
      <c r="B90" s="51"/>
      <c r="C90" s="46"/>
      <c r="D90" s="46"/>
      <c r="E90" s="46"/>
      <c r="F90" s="46"/>
      <c r="G90" s="46"/>
    </row>
    <row r="91">
      <c r="B91" s="51"/>
      <c r="C91" s="46"/>
      <c r="D91" s="46"/>
      <c r="E91" s="46"/>
      <c r="F91" s="46"/>
      <c r="G91" s="46"/>
    </row>
    <row r="92">
      <c r="B92" s="51"/>
      <c r="C92" s="46"/>
      <c r="D92" s="46"/>
      <c r="E92" s="46"/>
      <c r="F92" s="46"/>
      <c r="G92" s="46"/>
    </row>
    <row r="93">
      <c r="B93" s="51"/>
      <c r="C93" s="46"/>
      <c r="D93" s="46"/>
      <c r="E93" s="46"/>
      <c r="F93" s="46"/>
      <c r="G93" s="46"/>
    </row>
    <row r="94">
      <c r="B94" s="51"/>
      <c r="C94" s="46"/>
      <c r="D94" s="46"/>
      <c r="E94" s="46"/>
      <c r="F94" s="46"/>
      <c r="G94" s="46"/>
    </row>
    <row r="95">
      <c r="B95" s="51"/>
      <c r="C95" s="46"/>
      <c r="D95" s="46"/>
      <c r="E95" s="46"/>
      <c r="F95" s="46"/>
      <c r="G95" s="46"/>
    </row>
    <row r="96">
      <c r="B96" s="51"/>
      <c r="C96" s="46"/>
      <c r="D96" s="46"/>
      <c r="E96" s="46"/>
      <c r="F96" s="46"/>
      <c r="G96" s="46"/>
    </row>
    <row r="97">
      <c r="B97" s="51"/>
      <c r="C97" s="46"/>
      <c r="D97" s="46"/>
      <c r="E97" s="46"/>
      <c r="F97" s="46"/>
      <c r="G97" s="46"/>
    </row>
    <row r="98">
      <c r="B98" s="51"/>
      <c r="C98" s="46"/>
      <c r="D98" s="46"/>
      <c r="E98" s="46"/>
      <c r="F98" s="46"/>
      <c r="G98" s="46"/>
    </row>
    <row r="99">
      <c r="B99" s="51"/>
      <c r="C99" s="46"/>
      <c r="D99" s="46"/>
      <c r="E99" s="46"/>
      <c r="F99" s="46"/>
      <c r="G99" s="46"/>
    </row>
    <row r="100">
      <c r="B100" s="51"/>
      <c r="C100" s="46"/>
      <c r="D100" s="46"/>
      <c r="E100" s="46"/>
      <c r="F100" s="46"/>
      <c r="G100" s="46"/>
    </row>
    <row r="101">
      <c r="B101" s="51"/>
      <c r="C101" s="46"/>
      <c r="D101" s="46"/>
      <c r="E101" s="46"/>
      <c r="F101" s="46"/>
      <c r="G101" s="46"/>
    </row>
    <row r="102">
      <c r="B102" s="51"/>
      <c r="C102" s="46"/>
      <c r="D102" s="46"/>
      <c r="E102" s="46"/>
      <c r="F102" s="46"/>
      <c r="G102" s="46"/>
    </row>
    <row r="103">
      <c r="B103" s="51"/>
      <c r="C103" s="46"/>
      <c r="D103" s="46"/>
      <c r="E103" s="46"/>
      <c r="F103" s="46"/>
      <c r="G103" s="46"/>
    </row>
    <row r="104">
      <c r="B104" s="51"/>
      <c r="C104" s="46"/>
      <c r="D104" s="46"/>
      <c r="E104" s="46"/>
      <c r="F104" s="46"/>
      <c r="G104" s="46"/>
    </row>
    <row r="105">
      <c r="B105" s="51"/>
      <c r="C105" s="46"/>
      <c r="D105" s="46"/>
      <c r="E105" s="46"/>
      <c r="F105" s="46"/>
      <c r="G105" s="46"/>
    </row>
    <row r="106">
      <c r="B106" s="51"/>
      <c r="C106" s="46"/>
      <c r="D106" s="46"/>
      <c r="E106" s="46"/>
      <c r="F106" s="46"/>
      <c r="G106" s="46"/>
    </row>
    <row r="107">
      <c r="B107" s="51"/>
      <c r="C107" s="46"/>
      <c r="D107" s="46"/>
      <c r="E107" s="46"/>
      <c r="F107" s="46"/>
      <c r="G107" s="46"/>
    </row>
    <row r="108">
      <c r="B108" s="51"/>
      <c r="C108" s="46"/>
      <c r="D108" s="46"/>
      <c r="E108" s="46"/>
      <c r="F108" s="46"/>
      <c r="G108" s="46"/>
    </row>
    <row r="109">
      <c r="B109" s="51"/>
      <c r="C109" s="46"/>
      <c r="D109" s="46"/>
      <c r="E109" s="46"/>
      <c r="F109" s="46"/>
      <c r="G109" s="46"/>
    </row>
    <row r="110">
      <c r="B110" s="51"/>
      <c r="C110" s="46"/>
      <c r="D110" s="46"/>
      <c r="E110" s="46"/>
      <c r="F110" s="46"/>
      <c r="G110" s="46"/>
    </row>
    <row r="111">
      <c r="B111" s="51"/>
      <c r="C111" s="46"/>
      <c r="D111" s="46"/>
      <c r="E111" s="46"/>
      <c r="F111" s="46"/>
      <c r="G111" s="46"/>
    </row>
    <row r="112">
      <c r="B112" s="51"/>
      <c r="C112" s="46"/>
      <c r="D112" s="46"/>
      <c r="E112" s="46"/>
      <c r="F112" s="46"/>
      <c r="G112" s="46"/>
    </row>
    <row r="113">
      <c r="B113" s="51"/>
      <c r="C113" s="46"/>
      <c r="D113" s="46"/>
      <c r="E113" s="46"/>
      <c r="F113" s="46"/>
      <c r="G113" s="46"/>
    </row>
    <row r="114">
      <c r="B114" s="51"/>
      <c r="C114" s="46"/>
      <c r="D114" s="46"/>
      <c r="E114" s="46"/>
      <c r="F114" s="46"/>
      <c r="G114" s="46"/>
    </row>
    <row r="115">
      <c r="B115" s="51"/>
      <c r="C115" s="46"/>
      <c r="D115" s="46"/>
      <c r="E115" s="46"/>
      <c r="F115" s="46"/>
      <c r="G115" s="46"/>
    </row>
    <row r="116">
      <c r="B116" s="51"/>
      <c r="C116" s="46"/>
      <c r="D116" s="46"/>
      <c r="E116" s="46"/>
      <c r="F116" s="46"/>
      <c r="G116" s="46"/>
    </row>
    <row r="117">
      <c r="B117" s="51"/>
      <c r="C117" s="46"/>
      <c r="D117" s="46"/>
      <c r="E117" s="46"/>
      <c r="F117" s="46"/>
      <c r="G117" s="46"/>
    </row>
    <row r="118">
      <c r="B118" s="51"/>
      <c r="C118" s="46"/>
      <c r="D118" s="46"/>
      <c r="E118" s="46"/>
      <c r="F118" s="46"/>
      <c r="G118" s="46"/>
    </row>
    <row r="119">
      <c r="B119" s="51"/>
      <c r="C119" s="46"/>
      <c r="D119" s="46"/>
      <c r="E119" s="46"/>
      <c r="F119" s="46"/>
      <c r="G119" s="46"/>
    </row>
    <row r="120">
      <c r="B120" s="51"/>
      <c r="C120" s="46"/>
      <c r="D120" s="46"/>
      <c r="E120" s="46"/>
      <c r="F120" s="46"/>
      <c r="G120" s="46"/>
    </row>
    <row r="121">
      <c r="B121" s="51"/>
      <c r="C121" s="46"/>
      <c r="D121" s="46"/>
      <c r="E121" s="46"/>
      <c r="F121" s="46"/>
      <c r="G121" s="46"/>
    </row>
    <row r="122">
      <c r="B122" s="51"/>
      <c r="C122" s="46"/>
      <c r="D122" s="46"/>
      <c r="E122" s="46"/>
      <c r="F122" s="46"/>
      <c r="G122" s="46"/>
    </row>
    <row r="123">
      <c r="B123" s="51"/>
      <c r="C123" s="46"/>
      <c r="D123" s="46"/>
      <c r="E123" s="46"/>
      <c r="F123" s="46"/>
      <c r="G123" s="46"/>
    </row>
    <row r="124">
      <c r="B124" s="51"/>
      <c r="C124" s="46"/>
      <c r="D124" s="46"/>
      <c r="E124" s="46"/>
      <c r="F124" s="46"/>
      <c r="G124" s="46"/>
    </row>
    <row r="125">
      <c r="B125" s="51"/>
      <c r="C125" s="46"/>
      <c r="D125" s="46"/>
      <c r="E125" s="46"/>
      <c r="F125" s="46"/>
      <c r="G125" s="46"/>
    </row>
    <row r="126">
      <c r="B126" s="51"/>
      <c r="C126" s="46"/>
      <c r="D126" s="46"/>
      <c r="E126" s="46"/>
      <c r="F126" s="46"/>
      <c r="G126" s="46"/>
    </row>
    <row r="127">
      <c r="B127" s="51"/>
      <c r="C127" s="46"/>
      <c r="D127" s="46"/>
      <c r="E127" s="46"/>
      <c r="F127" s="46"/>
      <c r="G127" s="46"/>
    </row>
    <row r="128">
      <c r="B128" s="51"/>
      <c r="C128" s="46"/>
      <c r="D128" s="46"/>
      <c r="E128" s="46"/>
      <c r="F128" s="46"/>
      <c r="G128" s="46"/>
    </row>
    <row r="129">
      <c r="B129" s="51"/>
      <c r="C129" s="46"/>
      <c r="D129" s="46"/>
      <c r="E129" s="46"/>
      <c r="F129" s="46"/>
      <c r="G129" s="46"/>
    </row>
    <row r="130">
      <c r="B130" s="51"/>
      <c r="C130" s="46"/>
      <c r="D130" s="46"/>
      <c r="E130" s="46"/>
      <c r="F130" s="46"/>
      <c r="G130" s="46"/>
    </row>
    <row r="131">
      <c r="B131" s="51"/>
      <c r="C131" s="46"/>
      <c r="D131" s="46"/>
      <c r="E131" s="46"/>
      <c r="F131" s="46"/>
      <c r="G131" s="46"/>
    </row>
    <row r="132">
      <c r="B132" s="51"/>
      <c r="C132" s="46"/>
      <c r="D132" s="46"/>
      <c r="E132" s="46"/>
      <c r="F132" s="46"/>
      <c r="G132" s="46"/>
    </row>
    <row r="133">
      <c r="B133" s="51"/>
      <c r="C133" s="46"/>
      <c r="D133" s="46"/>
      <c r="E133" s="46"/>
      <c r="F133" s="46"/>
      <c r="G133" s="46"/>
    </row>
    <row r="134">
      <c r="B134" s="51"/>
      <c r="C134" s="46"/>
      <c r="D134" s="46"/>
      <c r="E134" s="46"/>
      <c r="F134" s="46"/>
      <c r="G134" s="46"/>
    </row>
    <row r="135">
      <c r="B135" s="51"/>
      <c r="C135" s="46"/>
      <c r="D135" s="46"/>
      <c r="E135" s="46"/>
      <c r="F135" s="46"/>
      <c r="G135" s="46"/>
    </row>
    <row r="136">
      <c r="B136" s="51"/>
      <c r="C136" s="46"/>
      <c r="D136" s="46"/>
      <c r="E136" s="46"/>
      <c r="F136" s="46"/>
      <c r="G136" s="46"/>
    </row>
    <row r="137">
      <c r="B137" s="51"/>
      <c r="C137" s="46"/>
      <c r="D137" s="46"/>
      <c r="E137" s="46"/>
      <c r="F137" s="46"/>
      <c r="G137" s="46"/>
    </row>
    <row r="138">
      <c r="B138" s="51"/>
      <c r="C138" s="46"/>
      <c r="D138" s="46"/>
      <c r="E138" s="46"/>
      <c r="F138" s="46"/>
      <c r="G138" s="46"/>
    </row>
    <row r="139">
      <c r="B139" s="51"/>
      <c r="C139" s="46"/>
      <c r="D139" s="46"/>
      <c r="E139" s="46"/>
      <c r="F139" s="46"/>
      <c r="G139" s="46"/>
    </row>
    <row r="140">
      <c r="B140" s="51"/>
      <c r="C140" s="46"/>
      <c r="D140" s="46"/>
      <c r="E140" s="46"/>
      <c r="F140" s="46"/>
      <c r="G140" s="46"/>
    </row>
    <row r="141">
      <c r="B141" s="51"/>
      <c r="C141" s="46"/>
      <c r="D141" s="46"/>
      <c r="E141" s="46"/>
      <c r="F141" s="46"/>
      <c r="G141" s="46"/>
    </row>
    <row r="142">
      <c r="B142" s="51"/>
      <c r="C142" s="46"/>
      <c r="D142" s="46"/>
      <c r="E142" s="46"/>
      <c r="F142" s="46"/>
      <c r="G142" s="46"/>
    </row>
    <row r="143">
      <c r="B143" s="51"/>
      <c r="C143" s="46"/>
      <c r="D143" s="46"/>
      <c r="E143" s="46"/>
      <c r="F143" s="46"/>
      <c r="G143" s="46"/>
    </row>
    <row r="144">
      <c r="B144" s="51"/>
      <c r="C144" s="46"/>
      <c r="D144" s="46"/>
      <c r="E144" s="46"/>
      <c r="F144" s="46"/>
      <c r="G144" s="46"/>
    </row>
    <row r="145">
      <c r="B145" s="51"/>
      <c r="C145" s="46"/>
      <c r="D145" s="46"/>
      <c r="E145" s="46"/>
      <c r="F145" s="46"/>
      <c r="G145" s="46"/>
    </row>
    <row r="146">
      <c r="B146" s="51"/>
      <c r="C146" s="46"/>
      <c r="D146" s="46"/>
      <c r="E146" s="46"/>
      <c r="F146" s="46"/>
      <c r="G146" s="46"/>
    </row>
    <row r="147">
      <c r="B147" s="51"/>
      <c r="C147" s="46"/>
      <c r="D147" s="46"/>
      <c r="E147" s="46"/>
      <c r="F147" s="46"/>
      <c r="G147" s="46"/>
    </row>
    <row r="148">
      <c r="B148" s="51"/>
      <c r="C148" s="46"/>
      <c r="D148" s="46"/>
      <c r="E148" s="46"/>
      <c r="F148" s="46"/>
      <c r="G148" s="46"/>
    </row>
    <row r="149">
      <c r="B149" s="51"/>
      <c r="C149" s="46"/>
      <c r="D149" s="46"/>
      <c r="E149" s="46"/>
      <c r="F149" s="46"/>
      <c r="G149" s="46"/>
    </row>
    <row r="150">
      <c r="B150" s="51"/>
      <c r="C150" s="46"/>
      <c r="D150" s="46"/>
      <c r="E150" s="46"/>
      <c r="F150" s="46"/>
      <c r="G150" s="46"/>
    </row>
    <row r="151">
      <c r="B151" s="51"/>
      <c r="C151" s="46"/>
      <c r="D151" s="46"/>
      <c r="E151" s="46"/>
      <c r="F151" s="46"/>
      <c r="G151" s="46"/>
    </row>
    <row r="152">
      <c r="B152" s="51"/>
      <c r="C152" s="46"/>
      <c r="D152" s="46"/>
      <c r="E152" s="46"/>
      <c r="F152" s="46"/>
      <c r="G152" s="46"/>
    </row>
    <row r="153">
      <c r="B153" s="51"/>
      <c r="C153" s="46"/>
      <c r="D153" s="46"/>
      <c r="E153" s="46"/>
      <c r="F153" s="46"/>
      <c r="G153" s="46"/>
    </row>
    <row r="154">
      <c r="B154" s="51"/>
      <c r="C154" s="46"/>
      <c r="D154" s="46"/>
      <c r="E154" s="46"/>
      <c r="F154" s="46"/>
      <c r="G154" s="46"/>
    </row>
    <row r="155">
      <c r="B155" s="51"/>
      <c r="C155" s="46"/>
      <c r="D155" s="46"/>
      <c r="E155" s="46"/>
      <c r="F155" s="46"/>
      <c r="G155" s="46"/>
    </row>
    <row r="156">
      <c r="B156" s="51"/>
      <c r="C156" s="46"/>
      <c r="D156" s="46"/>
      <c r="E156" s="46"/>
      <c r="F156" s="46"/>
      <c r="G156" s="46"/>
    </row>
    <row r="157">
      <c r="B157" s="51"/>
      <c r="C157" s="46"/>
      <c r="D157" s="46"/>
      <c r="E157" s="46"/>
      <c r="F157" s="46"/>
      <c r="G157" s="46"/>
    </row>
    <row r="158">
      <c r="B158" s="51"/>
      <c r="C158" s="46"/>
      <c r="D158" s="46"/>
      <c r="E158" s="46"/>
      <c r="F158" s="46"/>
      <c r="G158" s="46"/>
    </row>
    <row r="159">
      <c r="B159" s="51"/>
      <c r="C159" s="46"/>
      <c r="D159" s="46"/>
      <c r="E159" s="46"/>
      <c r="F159" s="46"/>
      <c r="G159" s="46"/>
    </row>
    <row r="160">
      <c r="B160" s="51"/>
      <c r="C160" s="46"/>
      <c r="D160" s="46"/>
      <c r="E160" s="46"/>
      <c r="F160" s="46"/>
      <c r="G160" s="46"/>
    </row>
    <row r="161">
      <c r="B161" s="51"/>
      <c r="C161" s="46"/>
      <c r="D161" s="46"/>
      <c r="E161" s="46"/>
      <c r="F161" s="46"/>
      <c r="G161" s="46"/>
    </row>
    <row r="162">
      <c r="B162" s="51"/>
      <c r="C162" s="46"/>
      <c r="D162" s="46"/>
      <c r="E162" s="46"/>
      <c r="F162" s="46"/>
      <c r="G162" s="46"/>
    </row>
    <row r="163">
      <c r="B163" s="51"/>
      <c r="C163" s="46"/>
      <c r="D163" s="46"/>
      <c r="E163" s="46"/>
      <c r="F163" s="46"/>
      <c r="G163" s="46"/>
    </row>
    <row r="164">
      <c r="B164" s="51"/>
      <c r="C164" s="46"/>
      <c r="D164" s="46"/>
      <c r="E164" s="46"/>
      <c r="F164" s="46"/>
      <c r="G164" s="46"/>
    </row>
    <row r="165">
      <c r="B165" s="51"/>
      <c r="C165" s="46"/>
      <c r="D165" s="46"/>
      <c r="E165" s="46"/>
      <c r="F165" s="46"/>
      <c r="G165" s="46"/>
    </row>
    <row r="166">
      <c r="B166" s="51"/>
      <c r="C166" s="46"/>
      <c r="D166" s="46"/>
      <c r="E166" s="46"/>
      <c r="F166" s="46"/>
      <c r="G166" s="46"/>
    </row>
    <row r="167">
      <c r="B167" s="51"/>
      <c r="C167" s="46"/>
      <c r="D167" s="46"/>
      <c r="E167" s="46"/>
      <c r="F167" s="46"/>
      <c r="G167" s="46"/>
    </row>
    <row r="168">
      <c r="B168" s="51"/>
      <c r="C168" s="46"/>
      <c r="D168" s="46"/>
      <c r="E168" s="46"/>
      <c r="F168" s="46"/>
      <c r="G168" s="46"/>
    </row>
    <row r="169">
      <c r="B169" s="51"/>
      <c r="C169" s="46"/>
      <c r="D169" s="46"/>
      <c r="E169" s="46"/>
      <c r="F169" s="46"/>
      <c r="G169" s="46"/>
    </row>
    <row r="170">
      <c r="B170" s="51"/>
      <c r="C170" s="46"/>
      <c r="D170" s="46"/>
      <c r="E170" s="46"/>
      <c r="F170" s="46"/>
      <c r="G170" s="46"/>
    </row>
    <row r="171">
      <c r="B171" s="51"/>
      <c r="C171" s="46"/>
      <c r="D171" s="46"/>
      <c r="E171" s="46"/>
      <c r="F171" s="46"/>
      <c r="G171" s="46"/>
    </row>
    <row r="172">
      <c r="B172" s="51"/>
      <c r="C172" s="46"/>
      <c r="D172" s="46"/>
      <c r="E172" s="46"/>
      <c r="F172" s="46"/>
      <c r="G172" s="46"/>
    </row>
    <row r="173">
      <c r="B173" s="51"/>
      <c r="C173" s="46"/>
      <c r="D173" s="46"/>
      <c r="E173" s="46"/>
      <c r="F173" s="46"/>
      <c r="G173" s="46"/>
    </row>
    <row r="174">
      <c r="B174" s="51"/>
      <c r="C174" s="46"/>
      <c r="D174" s="46"/>
      <c r="E174" s="46"/>
      <c r="F174" s="46"/>
      <c r="G174" s="46"/>
    </row>
    <row r="175">
      <c r="B175" s="51"/>
      <c r="C175" s="46"/>
      <c r="D175" s="46"/>
      <c r="E175" s="46"/>
      <c r="F175" s="46"/>
      <c r="G175" s="46"/>
    </row>
    <row r="176">
      <c r="B176" s="51"/>
      <c r="C176" s="46"/>
      <c r="D176" s="46"/>
      <c r="E176" s="46"/>
      <c r="F176" s="46"/>
      <c r="G176" s="46"/>
    </row>
    <row r="177">
      <c r="B177" s="51"/>
      <c r="C177" s="46"/>
      <c r="D177" s="46"/>
      <c r="E177" s="46"/>
      <c r="F177" s="46"/>
      <c r="G177" s="46"/>
    </row>
    <row r="178">
      <c r="B178" s="51"/>
      <c r="C178" s="46"/>
      <c r="D178" s="46"/>
      <c r="E178" s="46"/>
      <c r="F178" s="46"/>
      <c r="G178" s="46"/>
    </row>
    <row r="179">
      <c r="B179" s="51"/>
      <c r="C179" s="46"/>
      <c r="D179" s="46"/>
      <c r="E179" s="46"/>
      <c r="F179" s="46"/>
      <c r="G179" s="46"/>
    </row>
    <row r="180">
      <c r="B180" s="51"/>
      <c r="C180" s="46"/>
      <c r="D180" s="46"/>
      <c r="E180" s="46"/>
      <c r="F180" s="46"/>
      <c r="G180" s="46"/>
    </row>
    <row r="181">
      <c r="B181" s="51"/>
      <c r="C181" s="46"/>
      <c r="D181" s="46"/>
      <c r="E181" s="46"/>
      <c r="F181" s="46"/>
      <c r="G181" s="46"/>
    </row>
    <row r="182">
      <c r="B182" s="51"/>
      <c r="C182" s="46"/>
      <c r="D182" s="46"/>
      <c r="E182" s="46"/>
      <c r="F182" s="46"/>
      <c r="G182" s="46"/>
    </row>
    <row r="183">
      <c r="B183" s="51"/>
      <c r="C183" s="46"/>
      <c r="D183" s="46"/>
      <c r="E183" s="46"/>
      <c r="F183" s="46"/>
      <c r="G183" s="46"/>
    </row>
    <row r="184">
      <c r="B184" s="51"/>
      <c r="C184" s="46"/>
      <c r="D184" s="46"/>
      <c r="E184" s="46"/>
      <c r="F184" s="46"/>
      <c r="G184" s="46"/>
    </row>
    <row r="185">
      <c r="B185" s="51"/>
      <c r="C185" s="46"/>
      <c r="D185" s="46"/>
      <c r="E185" s="46"/>
      <c r="F185" s="46"/>
      <c r="G185" s="46"/>
    </row>
    <row r="186">
      <c r="B186" s="51"/>
      <c r="C186" s="46"/>
      <c r="D186" s="46"/>
      <c r="E186" s="46"/>
      <c r="F186" s="46"/>
      <c r="G186" s="46"/>
    </row>
    <row r="187">
      <c r="B187" s="51"/>
      <c r="C187" s="46"/>
      <c r="D187" s="46"/>
      <c r="E187" s="46"/>
      <c r="F187" s="46"/>
      <c r="G187" s="46"/>
    </row>
    <row r="188">
      <c r="B188" s="51"/>
      <c r="C188" s="46"/>
      <c r="D188" s="46"/>
      <c r="E188" s="46"/>
      <c r="F188" s="46"/>
      <c r="G188" s="46"/>
    </row>
    <row r="189">
      <c r="B189" s="51"/>
      <c r="C189" s="46"/>
      <c r="D189" s="46"/>
      <c r="E189" s="46"/>
      <c r="F189" s="46"/>
      <c r="G189" s="46"/>
    </row>
    <row r="190">
      <c r="B190" s="51"/>
      <c r="C190" s="46"/>
      <c r="D190" s="46"/>
      <c r="E190" s="46"/>
      <c r="F190" s="46"/>
      <c r="G190" s="46"/>
    </row>
    <row r="191">
      <c r="B191" s="51"/>
      <c r="C191" s="46"/>
      <c r="D191" s="46"/>
      <c r="E191" s="46"/>
      <c r="F191" s="46"/>
      <c r="G191" s="46"/>
    </row>
    <row r="192">
      <c r="B192" s="51"/>
      <c r="C192" s="46"/>
      <c r="D192" s="46"/>
      <c r="E192" s="46"/>
      <c r="F192" s="46"/>
      <c r="G192" s="46"/>
    </row>
    <row r="193">
      <c r="B193" s="51"/>
      <c r="C193" s="46"/>
      <c r="D193" s="46"/>
      <c r="E193" s="46"/>
      <c r="F193" s="46"/>
      <c r="G193" s="46"/>
    </row>
    <row r="194">
      <c r="B194" s="51"/>
      <c r="C194" s="46"/>
      <c r="D194" s="46"/>
      <c r="E194" s="46"/>
      <c r="F194" s="46"/>
      <c r="G194" s="46"/>
    </row>
    <row r="195">
      <c r="B195" s="51"/>
      <c r="C195" s="46"/>
      <c r="D195" s="46"/>
      <c r="E195" s="46"/>
      <c r="F195" s="46"/>
      <c r="G195" s="46"/>
    </row>
    <row r="196">
      <c r="B196" s="51"/>
      <c r="C196" s="46"/>
      <c r="D196" s="46"/>
      <c r="E196" s="46"/>
      <c r="F196" s="46"/>
      <c r="G196" s="46"/>
    </row>
    <row r="197">
      <c r="B197" s="51"/>
      <c r="C197" s="46"/>
      <c r="D197" s="46"/>
      <c r="E197" s="46"/>
      <c r="F197" s="46"/>
      <c r="G197" s="46"/>
    </row>
    <row r="198">
      <c r="B198" s="51"/>
      <c r="C198" s="46"/>
      <c r="D198" s="46"/>
      <c r="E198" s="46"/>
      <c r="F198" s="46"/>
      <c r="G198" s="46"/>
    </row>
    <row r="199">
      <c r="B199" s="51"/>
      <c r="C199" s="46"/>
      <c r="D199" s="46"/>
      <c r="E199" s="46"/>
      <c r="F199" s="46"/>
      <c r="G199" s="46"/>
    </row>
    <row r="200">
      <c r="B200" s="51"/>
      <c r="C200" s="46"/>
      <c r="D200" s="46"/>
      <c r="E200" s="46"/>
      <c r="F200" s="46"/>
      <c r="G200" s="46"/>
    </row>
    <row r="201">
      <c r="B201" s="51"/>
      <c r="C201" s="46"/>
      <c r="D201" s="46"/>
      <c r="E201" s="46"/>
      <c r="F201" s="46"/>
      <c r="G201" s="46"/>
    </row>
    <row r="202">
      <c r="B202" s="51"/>
      <c r="C202" s="46"/>
      <c r="D202" s="46"/>
      <c r="E202" s="46"/>
      <c r="F202" s="46"/>
      <c r="G202" s="46"/>
    </row>
    <row r="203">
      <c r="B203" s="51"/>
      <c r="C203" s="46"/>
      <c r="D203" s="46"/>
      <c r="E203" s="46"/>
      <c r="F203" s="46"/>
      <c r="G203" s="46"/>
    </row>
    <row r="204">
      <c r="B204" s="51"/>
      <c r="C204" s="46"/>
      <c r="D204" s="46"/>
      <c r="E204" s="46"/>
      <c r="F204" s="46"/>
      <c r="G204" s="46"/>
    </row>
    <row r="205">
      <c r="B205" s="51"/>
      <c r="C205" s="46"/>
      <c r="D205" s="46"/>
      <c r="E205" s="46"/>
      <c r="F205" s="46"/>
      <c r="G205" s="46"/>
    </row>
    <row r="206">
      <c r="B206" s="51"/>
      <c r="C206" s="46"/>
      <c r="D206" s="46"/>
      <c r="E206" s="46"/>
      <c r="F206" s="46"/>
      <c r="G206" s="46"/>
    </row>
    <row r="207">
      <c r="B207" s="51"/>
      <c r="C207" s="46"/>
      <c r="D207" s="46"/>
      <c r="E207" s="46"/>
      <c r="F207" s="46"/>
      <c r="G207" s="46"/>
    </row>
    <row r="208">
      <c r="B208" s="51"/>
      <c r="C208" s="46"/>
      <c r="D208" s="46"/>
      <c r="E208" s="46"/>
      <c r="F208" s="46"/>
      <c r="G208" s="46"/>
    </row>
    <row r="209">
      <c r="B209" s="51"/>
      <c r="C209" s="46"/>
      <c r="D209" s="46"/>
      <c r="E209" s="46"/>
      <c r="F209" s="46"/>
      <c r="G209" s="46"/>
    </row>
    <row r="210">
      <c r="B210" s="51"/>
      <c r="C210" s="46"/>
      <c r="D210" s="46"/>
      <c r="E210" s="46"/>
      <c r="F210" s="46"/>
      <c r="G210" s="46"/>
    </row>
    <row r="211">
      <c r="B211" s="51"/>
      <c r="C211" s="46"/>
      <c r="D211" s="46"/>
      <c r="E211" s="46"/>
      <c r="F211" s="46"/>
      <c r="G211" s="46"/>
    </row>
    <row r="212">
      <c r="B212" s="51"/>
      <c r="C212" s="46"/>
      <c r="D212" s="46"/>
      <c r="E212" s="46"/>
      <c r="F212" s="46"/>
      <c r="G212" s="46"/>
    </row>
    <row r="213">
      <c r="B213" s="51"/>
      <c r="C213" s="46"/>
      <c r="D213" s="46"/>
      <c r="E213" s="46"/>
      <c r="F213" s="46"/>
      <c r="G213" s="46"/>
    </row>
    <row r="214">
      <c r="B214" s="51"/>
      <c r="C214" s="46"/>
      <c r="D214" s="46"/>
      <c r="E214" s="46"/>
      <c r="F214" s="46"/>
      <c r="G214" s="46"/>
    </row>
    <row r="215">
      <c r="B215" s="51"/>
      <c r="C215" s="46"/>
      <c r="D215" s="46"/>
      <c r="E215" s="46"/>
      <c r="F215" s="46"/>
      <c r="G215" s="46"/>
    </row>
    <row r="216">
      <c r="B216" s="51"/>
      <c r="C216" s="46"/>
      <c r="D216" s="46"/>
      <c r="E216" s="46"/>
      <c r="F216" s="46"/>
      <c r="G216" s="46"/>
    </row>
    <row r="217">
      <c r="B217" s="51"/>
      <c r="C217" s="46"/>
      <c r="D217" s="46"/>
      <c r="E217" s="46"/>
      <c r="F217" s="46"/>
      <c r="G217" s="46"/>
    </row>
    <row r="218">
      <c r="B218" s="51"/>
      <c r="C218" s="46"/>
      <c r="D218" s="46"/>
      <c r="E218" s="46"/>
      <c r="F218" s="46"/>
      <c r="G218" s="46"/>
    </row>
    <row r="219">
      <c r="B219" s="51"/>
      <c r="C219" s="46"/>
      <c r="D219" s="46"/>
      <c r="E219" s="46"/>
      <c r="F219" s="46"/>
      <c r="G219" s="46"/>
    </row>
    <row r="220">
      <c r="B220" s="51"/>
      <c r="C220" s="46"/>
      <c r="D220" s="46"/>
      <c r="E220" s="46"/>
      <c r="F220" s="46"/>
      <c r="G220" s="46"/>
    </row>
    <row r="221">
      <c r="B221" s="51"/>
      <c r="C221" s="46"/>
      <c r="D221" s="46"/>
      <c r="E221" s="46"/>
      <c r="F221" s="46"/>
      <c r="G221" s="46"/>
    </row>
    <row r="222">
      <c r="B222" s="51"/>
      <c r="C222" s="46"/>
      <c r="D222" s="46"/>
      <c r="E222" s="46"/>
      <c r="F222" s="46"/>
      <c r="G222" s="46"/>
    </row>
    <row r="223">
      <c r="B223" s="51"/>
      <c r="C223" s="46"/>
      <c r="D223" s="46"/>
      <c r="E223" s="46"/>
      <c r="F223" s="46"/>
      <c r="G223" s="46"/>
    </row>
    <row r="224">
      <c r="B224" s="51"/>
      <c r="C224" s="46"/>
      <c r="D224" s="46"/>
      <c r="E224" s="46"/>
      <c r="F224" s="46"/>
      <c r="G224" s="46"/>
    </row>
    <row r="225">
      <c r="B225" s="51"/>
      <c r="C225" s="46"/>
      <c r="D225" s="46"/>
      <c r="E225" s="46"/>
      <c r="F225" s="46"/>
      <c r="G225" s="46"/>
    </row>
    <row r="226">
      <c r="B226" s="51"/>
      <c r="C226" s="46"/>
      <c r="D226" s="46"/>
      <c r="E226" s="46"/>
      <c r="F226" s="46"/>
      <c r="G226" s="46"/>
    </row>
    <row r="227">
      <c r="B227" s="51"/>
      <c r="C227" s="46"/>
      <c r="D227" s="46"/>
      <c r="E227" s="46"/>
      <c r="F227" s="46"/>
      <c r="G227" s="46"/>
    </row>
    <row r="228">
      <c r="B228" s="51"/>
      <c r="C228" s="46"/>
      <c r="D228" s="46"/>
      <c r="E228" s="46"/>
      <c r="F228" s="46"/>
      <c r="G228" s="46"/>
    </row>
    <row r="229">
      <c r="B229" s="51"/>
      <c r="C229" s="46"/>
      <c r="D229" s="46"/>
      <c r="E229" s="46"/>
      <c r="F229" s="46"/>
      <c r="G229" s="46"/>
    </row>
    <row r="230">
      <c r="B230" s="51"/>
      <c r="C230" s="46"/>
      <c r="D230" s="46"/>
      <c r="E230" s="46"/>
      <c r="F230" s="46"/>
      <c r="G230" s="46"/>
    </row>
    <row r="231">
      <c r="B231" s="51"/>
      <c r="C231" s="46"/>
      <c r="D231" s="46"/>
      <c r="E231" s="46"/>
      <c r="F231" s="46"/>
      <c r="G231" s="46"/>
    </row>
    <row r="232">
      <c r="B232" s="51"/>
      <c r="C232" s="46"/>
      <c r="D232" s="46"/>
      <c r="E232" s="46"/>
      <c r="F232" s="46"/>
      <c r="G232" s="46"/>
    </row>
    <row r="233">
      <c r="B233" s="51"/>
      <c r="C233" s="46"/>
      <c r="D233" s="46"/>
      <c r="E233" s="46"/>
      <c r="F233" s="46"/>
      <c r="G233" s="46"/>
    </row>
    <row r="234">
      <c r="B234" s="51"/>
      <c r="C234" s="46"/>
      <c r="D234" s="46"/>
      <c r="E234" s="46"/>
      <c r="F234" s="46"/>
      <c r="G234" s="46"/>
    </row>
    <row r="235">
      <c r="B235" s="51"/>
      <c r="C235" s="46"/>
      <c r="D235" s="46"/>
      <c r="E235" s="46"/>
      <c r="F235" s="46"/>
      <c r="G235" s="46"/>
    </row>
    <row r="236">
      <c r="B236" s="51"/>
      <c r="C236" s="46"/>
      <c r="D236" s="46"/>
      <c r="E236" s="46"/>
      <c r="F236" s="46"/>
      <c r="G236" s="46"/>
    </row>
    <row r="237">
      <c r="B237" s="51"/>
      <c r="C237" s="46"/>
      <c r="D237" s="46"/>
      <c r="E237" s="46"/>
      <c r="F237" s="46"/>
      <c r="G237" s="46"/>
    </row>
    <row r="238">
      <c r="B238" s="51"/>
      <c r="C238" s="46"/>
      <c r="D238" s="46"/>
      <c r="E238" s="46"/>
      <c r="F238" s="46"/>
      <c r="G238" s="46"/>
    </row>
    <row r="239">
      <c r="B239" s="51"/>
      <c r="C239" s="46"/>
      <c r="D239" s="46"/>
      <c r="E239" s="46"/>
      <c r="F239" s="46"/>
      <c r="G239" s="46"/>
    </row>
    <row r="240">
      <c r="B240" s="51"/>
      <c r="C240" s="46"/>
      <c r="D240" s="46"/>
      <c r="E240" s="46"/>
      <c r="F240" s="46"/>
      <c r="G240" s="46"/>
    </row>
    <row r="241">
      <c r="B241" s="51"/>
      <c r="C241" s="46"/>
      <c r="D241" s="46"/>
      <c r="E241" s="46"/>
      <c r="F241" s="46"/>
      <c r="G241" s="46"/>
    </row>
    <row r="242">
      <c r="B242" s="51"/>
      <c r="C242" s="46"/>
      <c r="D242" s="46"/>
      <c r="E242" s="46"/>
      <c r="F242" s="46"/>
      <c r="G242" s="46"/>
    </row>
    <row r="243">
      <c r="B243" s="51"/>
      <c r="C243" s="46"/>
      <c r="D243" s="46"/>
      <c r="E243" s="46"/>
      <c r="F243" s="46"/>
      <c r="G243" s="46"/>
    </row>
    <row r="244">
      <c r="B244" s="51"/>
      <c r="C244" s="46"/>
      <c r="D244" s="46"/>
      <c r="E244" s="46"/>
      <c r="F244" s="46"/>
      <c r="G244" s="46"/>
    </row>
    <row r="245">
      <c r="B245" s="51"/>
      <c r="C245" s="46"/>
      <c r="D245" s="46"/>
      <c r="E245" s="46"/>
      <c r="F245" s="46"/>
      <c r="G245" s="46"/>
    </row>
    <row r="246">
      <c r="B246" s="51"/>
      <c r="C246" s="46"/>
      <c r="D246" s="46"/>
      <c r="E246" s="46"/>
      <c r="F246" s="46"/>
      <c r="G246" s="46"/>
    </row>
    <row r="247">
      <c r="B247" s="51"/>
      <c r="C247" s="46"/>
      <c r="D247" s="46"/>
      <c r="E247" s="46"/>
      <c r="F247" s="46"/>
      <c r="G247" s="46"/>
    </row>
    <row r="248">
      <c r="B248" s="51"/>
      <c r="C248" s="46"/>
      <c r="D248" s="46"/>
      <c r="E248" s="46"/>
      <c r="F248" s="46"/>
      <c r="G248" s="46"/>
    </row>
    <row r="249">
      <c r="B249" s="51"/>
      <c r="C249" s="46"/>
      <c r="D249" s="46"/>
      <c r="E249" s="46"/>
      <c r="F249" s="46"/>
      <c r="G249" s="46"/>
    </row>
    <row r="250">
      <c r="B250" s="51"/>
      <c r="C250" s="46"/>
      <c r="D250" s="46"/>
      <c r="E250" s="46"/>
      <c r="F250" s="46"/>
      <c r="G250" s="46"/>
    </row>
    <row r="251">
      <c r="B251" s="51"/>
      <c r="C251" s="46"/>
      <c r="D251" s="46"/>
      <c r="E251" s="46"/>
      <c r="F251" s="46"/>
      <c r="G251" s="46"/>
    </row>
    <row r="252">
      <c r="B252" s="51"/>
      <c r="C252" s="46"/>
      <c r="D252" s="46"/>
      <c r="E252" s="46"/>
      <c r="F252" s="46"/>
      <c r="G252" s="46"/>
    </row>
    <row r="253">
      <c r="B253" s="51"/>
      <c r="C253" s="46"/>
      <c r="D253" s="46"/>
      <c r="E253" s="46"/>
      <c r="F253" s="46"/>
      <c r="G253" s="46"/>
    </row>
    <row r="254">
      <c r="B254" s="51"/>
      <c r="C254" s="46"/>
      <c r="D254" s="46"/>
      <c r="E254" s="46"/>
      <c r="F254" s="46"/>
      <c r="G254" s="46"/>
    </row>
    <row r="255">
      <c r="B255" s="51"/>
      <c r="C255" s="46"/>
      <c r="D255" s="46"/>
      <c r="E255" s="46"/>
      <c r="F255" s="46"/>
      <c r="G255" s="46"/>
    </row>
    <row r="256">
      <c r="B256" s="51"/>
      <c r="C256" s="46"/>
      <c r="D256" s="46"/>
      <c r="E256" s="46"/>
      <c r="F256" s="46"/>
      <c r="G256" s="46"/>
    </row>
    <row r="257">
      <c r="B257" s="51"/>
      <c r="C257" s="46"/>
      <c r="D257" s="46"/>
      <c r="E257" s="46"/>
      <c r="F257" s="46"/>
      <c r="G257" s="46"/>
    </row>
    <row r="258">
      <c r="B258" s="51"/>
      <c r="C258" s="46"/>
      <c r="D258" s="46"/>
      <c r="E258" s="46"/>
      <c r="F258" s="46"/>
      <c r="G258" s="46"/>
    </row>
    <row r="259">
      <c r="B259" s="51"/>
      <c r="C259" s="46"/>
      <c r="D259" s="46"/>
      <c r="E259" s="46"/>
      <c r="F259" s="46"/>
      <c r="G259" s="46"/>
    </row>
    <row r="260">
      <c r="B260" s="51"/>
      <c r="C260" s="46"/>
      <c r="D260" s="46"/>
      <c r="E260" s="46"/>
      <c r="F260" s="46"/>
      <c r="G260" s="46"/>
    </row>
    <row r="261">
      <c r="B261" s="51"/>
      <c r="C261" s="46"/>
      <c r="D261" s="46"/>
      <c r="E261" s="46"/>
      <c r="F261" s="46"/>
      <c r="G261" s="46"/>
    </row>
    <row r="262">
      <c r="B262" s="51"/>
      <c r="C262" s="46"/>
      <c r="D262" s="46"/>
      <c r="E262" s="46"/>
      <c r="F262" s="46"/>
      <c r="G262" s="46"/>
    </row>
    <row r="263">
      <c r="B263" s="51"/>
      <c r="C263" s="46"/>
      <c r="D263" s="46"/>
      <c r="E263" s="46"/>
      <c r="F263" s="46"/>
      <c r="G263" s="46"/>
    </row>
    <row r="264">
      <c r="B264" s="51"/>
      <c r="C264" s="46"/>
      <c r="D264" s="46"/>
      <c r="E264" s="46"/>
      <c r="F264" s="46"/>
      <c r="G264" s="46"/>
    </row>
    <row r="265">
      <c r="B265" s="51"/>
      <c r="C265" s="46"/>
      <c r="D265" s="46"/>
      <c r="E265" s="46"/>
      <c r="F265" s="46"/>
      <c r="G265" s="46"/>
    </row>
    <row r="266">
      <c r="B266" s="51"/>
      <c r="C266" s="46"/>
      <c r="D266" s="46"/>
      <c r="E266" s="46"/>
      <c r="F266" s="46"/>
      <c r="G266" s="46"/>
    </row>
    <row r="267">
      <c r="B267" s="51"/>
      <c r="C267" s="46"/>
      <c r="D267" s="46"/>
      <c r="E267" s="46"/>
      <c r="F267" s="46"/>
      <c r="G267" s="46"/>
    </row>
    <row r="268">
      <c r="B268" s="51"/>
      <c r="C268" s="46"/>
      <c r="D268" s="46"/>
      <c r="E268" s="46"/>
      <c r="F268" s="46"/>
      <c r="G268" s="46"/>
    </row>
    <row r="269">
      <c r="B269" s="51"/>
      <c r="C269" s="46"/>
      <c r="D269" s="46"/>
      <c r="E269" s="46"/>
      <c r="F269" s="46"/>
      <c r="G269" s="46"/>
    </row>
    <row r="270">
      <c r="B270" s="51"/>
      <c r="C270" s="46"/>
      <c r="D270" s="46"/>
      <c r="E270" s="46"/>
      <c r="F270" s="46"/>
      <c r="G270" s="46"/>
    </row>
    <row r="271">
      <c r="B271" s="51"/>
      <c r="C271" s="46"/>
      <c r="D271" s="46"/>
      <c r="E271" s="46"/>
      <c r="F271" s="46"/>
      <c r="G271" s="46"/>
    </row>
    <row r="272">
      <c r="B272" s="51"/>
      <c r="C272" s="46"/>
      <c r="D272" s="46"/>
      <c r="E272" s="46"/>
      <c r="F272" s="46"/>
      <c r="G272" s="46"/>
    </row>
    <row r="273">
      <c r="B273" s="51"/>
      <c r="C273" s="46"/>
      <c r="D273" s="46"/>
      <c r="E273" s="46"/>
      <c r="F273" s="46"/>
      <c r="G273" s="46"/>
    </row>
    <row r="274">
      <c r="B274" s="51"/>
      <c r="C274" s="46"/>
      <c r="D274" s="46"/>
      <c r="E274" s="46"/>
      <c r="F274" s="46"/>
      <c r="G274" s="46"/>
    </row>
    <row r="275">
      <c r="B275" s="51"/>
      <c r="C275" s="46"/>
      <c r="D275" s="46"/>
      <c r="E275" s="46"/>
      <c r="F275" s="46"/>
      <c r="G275" s="46"/>
    </row>
    <row r="276">
      <c r="B276" s="51"/>
      <c r="C276" s="46"/>
      <c r="D276" s="46"/>
      <c r="E276" s="46"/>
      <c r="F276" s="46"/>
      <c r="G276" s="46"/>
    </row>
    <row r="277">
      <c r="B277" s="51"/>
      <c r="C277" s="46"/>
      <c r="D277" s="46"/>
      <c r="E277" s="46"/>
      <c r="F277" s="46"/>
      <c r="G277" s="46"/>
    </row>
    <row r="278">
      <c r="B278" s="51"/>
      <c r="C278" s="46"/>
      <c r="D278" s="46"/>
      <c r="E278" s="46"/>
      <c r="F278" s="46"/>
      <c r="G278" s="46"/>
    </row>
    <row r="279">
      <c r="B279" s="51"/>
      <c r="C279" s="46"/>
      <c r="D279" s="46"/>
      <c r="E279" s="46"/>
      <c r="F279" s="46"/>
      <c r="G279" s="46"/>
    </row>
    <row r="280">
      <c r="B280" s="51"/>
      <c r="C280" s="46"/>
      <c r="D280" s="46"/>
      <c r="E280" s="46"/>
      <c r="F280" s="46"/>
      <c r="G280" s="46"/>
    </row>
    <row r="281">
      <c r="B281" s="51"/>
      <c r="C281" s="46"/>
      <c r="D281" s="46"/>
      <c r="E281" s="46"/>
      <c r="F281" s="46"/>
      <c r="G281" s="46"/>
    </row>
    <row r="282">
      <c r="B282" s="51"/>
      <c r="C282" s="46"/>
      <c r="D282" s="46"/>
      <c r="E282" s="46"/>
      <c r="F282" s="46"/>
      <c r="G282" s="46"/>
    </row>
    <row r="283">
      <c r="B283" s="51"/>
      <c r="C283" s="46"/>
      <c r="D283" s="46"/>
      <c r="E283" s="46"/>
      <c r="F283" s="46"/>
      <c r="G283" s="46"/>
    </row>
    <row r="284">
      <c r="B284" s="51"/>
      <c r="C284" s="46"/>
      <c r="D284" s="46"/>
      <c r="E284" s="46"/>
      <c r="F284" s="46"/>
      <c r="G284" s="46"/>
    </row>
    <row r="285">
      <c r="B285" s="51"/>
      <c r="C285" s="46"/>
      <c r="D285" s="46"/>
      <c r="E285" s="46"/>
      <c r="F285" s="46"/>
      <c r="G285" s="46"/>
    </row>
    <row r="286">
      <c r="B286" s="51"/>
      <c r="C286" s="46"/>
      <c r="D286" s="46"/>
      <c r="E286" s="46"/>
      <c r="F286" s="46"/>
      <c r="G286" s="46"/>
    </row>
    <row r="287">
      <c r="B287" s="51"/>
      <c r="C287" s="46"/>
      <c r="D287" s="46"/>
      <c r="E287" s="46"/>
      <c r="F287" s="46"/>
      <c r="G287" s="46"/>
    </row>
    <row r="288">
      <c r="B288" s="51"/>
      <c r="C288" s="46"/>
      <c r="D288" s="46"/>
      <c r="E288" s="46"/>
      <c r="F288" s="46"/>
      <c r="G288" s="46"/>
    </row>
    <row r="289">
      <c r="B289" s="51"/>
      <c r="C289" s="46"/>
      <c r="D289" s="46"/>
      <c r="E289" s="46"/>
      <c r="F289" s="46"/>
      <c r="G289" s="46"/>
    </row>
    <row r="290">
      <c r="B290" s="51"/>
      <c r="C290" s="46"/>
      <c r="D290" s="46"/>
      <c r="E290" s="46"/>
      <c r="F290" s="46"/>
      <c r="G290" s="46"/>
    </row>
    <row r="291">
      <c r="B291" s="51"/>
      <c r="C291" s="46"/>
      <c r="D291" s="46"/>
      <c r="E291" s="46"/>
      <c r="F291" s="46"/>
      <c r="G291" s="46"/>
    </row>
    <row r="292">
      <c r="B292" s="51"/>
      <c r="C292" s="46"/>
      <c r="D292" s="46"/>
      <c r="E292" s="46"/>
      <c r="F292" s="46"/>
      <c r="G292" s="46"/>
    </row>
    <row r="293">
      <c r="B293" s="51"/>
      <c r="C293" s="46"/>
      <c r="D293" s="46"/>
      <c r="E293" s="46"/>
      <c r="F293" s="46"/>
      <c r="G293" s="46"/>
    </row>
    <row r="294">
      <c r="B294" s="51"/>
      <c r="C294" s="46"/>
      <c r="D294" s="46"/>
      <c r="E294" s="46"/>
      <c r="F294" s="46"/>
      <c r="G294" s="46"/>
    </row>
    <row r="295">
      <c r="B295" s="51"/>
      <c r="C295" s="46"/>
      <c r="D295" s="46"/>
      <c r="E295" s="46"/>
      <c r="F295" s="46"/>
      <c r="G295" s="46"/>
    </row>
    <row r="296">
      <c r="B296" s="51"/>
      <c r="C296" s="46"/>
      <c r="D296" s="46"/>
      <c r="E296" s="46"/>
      <c r="F296" s="46"/>
      <c r="G296" s="46"/>
    </row>
    <row r="297">
      <c r="B297" s="51"/>
      <c r="C297" s="46"/>
      <c r="D297" s="46"/>
      <c r="E297" s="46"/>
      <c r="F297" s="46"/>
      <c r="G297" s="46"/>
    </row>
    <row r="298">
      <c r="B298" s="51"/>
      <c r="C298" s="46"/>
      <c r="D298" s="46"/>
      <c r="E298" s="46"/>
      <c r="F298" s="46"/>
      <c r="G298" s="46"/>
    </row>
    <row r="299">
      <c r="B299" s="51"/>
      <c r="C299" s="46"/>
      <c r="D299" s="46"/>
      <c r="E299" s="46"/>
      <c r="F299" s="46"/>
      <c r="G299" s="46"/>
    </row>
    <row r="300">
      <c r="B300" s="51"/>
      <c r="C300" s="46"/>
      <c r="D300" s="46"/>
      <c r="E300" s="46"/>
      <c r="F300" s="46"/>
      <c r="G300" s="46"/>
    </row>
    <row r="301">
      <c r="B301" s="51"/>
      <c r="C301" s="46"/>
      <c r="D301" s="46"/>
      <c r="E301" s="46"/>
      <c r="F301" s="46"/>
      <c r="G301" s="46"/>
    </row>
    <row r="302">
      <c r="B302" s="51"/>
      <c r="C302" s="46"/>
      <c r="D302" s="46"/>
      <c r="E302" s="46"/>
      <c r="F302" s="46"/>
      <c r="G302" s="46"/>
    </row>
    <row r="303">
      <c r="B303" s="51"/>
      <c r="C303" s="46"/>
      <c r="D303" s="46"/>
      <c r="E303" s="46"/>
      <c r="F303" s="46"/>
      <c r="G303" s="46"/>
    </row>
    <row r="304">
      <c r="B304" s="51"/>
      <c r="C304" s="46"/>
      <c r="D304" s="46"/>
      <c r="E304" s="46"/>
      <c r="F304" s="46"/>
      <c r="G304" s="46"/>
    </row>
    <row r="305">
      <c r="B305" s="51"/>
      <c r="C305" s="46"/>
      <c r="D305" s="46"/>
      <c r="E305" s="46"/>
      <c r="F305" s="46"/>
      <c r="G305" s="46"/>
    </row>
    <row r="306">
      <c r="B306" s="51"/>
      <c r="C306" s="46"/>
      <c r="D306" s="46"/>
      <c r="E306" s="46"/>
      <c r="F306" s="46"/>
      <c r="G306" s="46"/>
    </row>
    <row r="307">
      <c r="B307" s="51"/>
      <c r="C307" s="46"/>
      <c r="D307" s="46"/>
      <c r="E307" s="46"/>
      <c r="F307" s="46"/>
      <c r="G307" s="46"/>
    </row>
    <row r="308">
      <c r="B308" s="51"/>
      <c r="C308" s="46"/>
      <c r="D308" s="46"/>
      <c r="E308" s="46"/>
      <c r="F308" s="46"/>
      <c r="G308" s="46"/>
    </row>
    <row r="309">
      <c r="B309" s="51"/>
      <c r="C309" s="46"/>
      <c r="D309" s="46"/>
      <c r="E309" s="46"/>
      <c r="F309" s="46"/>
      <c r="G309" s="46"/>
    </row>
    <row r="310">
      <c r="B310" s="51"/>
      <c r="C310" s="46"/>
      <c r="D310" s="46"/>
      <c r="E310" s="46"/>
      <c r="F310" s="46"/>
      <c r="G310" s="46"/>
    </row>
    <row r="311">
      <c r="B311" s="51"/>
      <c r="C311" s="46"/>
      <c r="D311" s="46"/>
      <c r="E311" s="46"/>
      <c r="F311" s="46"/>
      <c r="G311" s="46"/>
    </row>
    <row r="312">
      <c r="B312" s="51"/>
      <c r="C312" s="46"/>
      <c r="D312" s="46"/>
      <c r="E312" s="46"/>
      <c r="F312" s="46"/>
      <c r="G312" s="46"/>
    </row>
    <row r="313">
      <c r="B313" s="51"/>
      <c r="C313" s="46"/>
      <c r="D313" s="46"/>
      <c r="E313" s="46"/>
      <c r="F313" s="46"/>
      <c r="G313" s="46"/>
    </row>
    <row r="314">
      <c r="B314" s="51"/>
      <c r="C314" s="46"/>
      <c r="D314" s="46"/>
      <c r="E314" s="46"/>
      <c r="F314" s="46"/>
      <c r="G314" s="46"/>
    </row>
    <row r="315">
      <c r="B315" s="51"/>
      <c r="C315" s="46"/>
      <c r="D315" s="46"/>
      <c r="E315" s="46"/>
      <c r="F315" s="46"/>
      <c r="G315" s="46"/>
    </row>
    <row r="316">
      <c r="B316" s="51"/>
      <c r="C316" s="46"/>
      <c r="D316" s="46"/>
      <c r="E316" s="46"/>
      <c r="F316" s="46"/>
      <c r="G316" s="46"/>
    </row>
    <row r="317">
      <c r="B317" s="51"/>
      <c r="C317" s="46"/>
      <c r="D317" s="46"/>
      <c r="E317" s="46"/>
      <c r="F317" s="46"/>
      <c r="G317" s="46"/>
    </row>
    <row r="318">
      <c r="B318" s="51"/>
      <c r="C318" s="46"/>
      <c r="D318" s="46"/>
      <c r="E318" s="46"/>
      <c r="F318" s="46"/>
      <c r="G318" s="46"/>
    </row>
    <row r="319">
      <c r="B319" s="51"/>
      <c r="C319" s="46"/>
      <c r="D319" s="46"/>
      <c r="E319" s="46"/>
      <c r="F319" s="46"/>
      <c r="G319" s="46"/>
    </row>
    <row r="320">
      <c r="B320" s="51"/>
      <c r="C320" s="46"/>
      <c r="D320" s="46"/>
      <c r="E320" s="46"/>
      <c r="F320" s="46"/>
      <c r="G320" s="46"/>
    </row>
    <row r="321">
      <c r="B321" s="51"/>
      <c r="C321" s="46"/>
      <c r="D321" s="46"/>
      <c r="E321" s="46"/>
      <c r="F321" s="46"/>
      <c r="G321" s="46"/>
    </row>
    <row r="322">
      <c r="B322" s="51"/>
      <c r="C322" s="46"/>
      <c r="D322" s="46"/>
      <c r="E322" s="46"/>
      <c r="F322" s="46"/>
      <c r="G322" s="46"/>
    </row>
    <row r="323">
      <c r="B323" s="51"/>
      <c r="C323" s="46"/>
      <c r="D323" s="46"/>
      <c r="E323" s="46"/>
      <c r="F323" s="46"/>
      <c r="G323" s="46"/>
    </row>
    <row r="324">
      <c r="B324" s="51"/>
      <c r="C324" s="46"/>
      <c r="D324" s="46"/>
      <c r="E324" s="46"/>
      <c r="F324" s="46"/>
      <c r="G324" s="46"/>
    </row>
    <row r="325">
      <c r="B325" s="51"/>
      <c r="C325" s="46"/>
      <c r="D325" s="46"/>
      <c r="E325" s="46"/>
      <c r="F325" s="46"/>
      <c r="G325" s="46"/>
    </row>
    <row r="326">
      <c r="B326" s="51"/>
      <c r="C326" s="46"/>
      <c r="D326" s="46"/>
      <c r="E326" s="46"/>
      <c r="F326" s="46"/>
      <c r="G326" s="46"/>
    </row>
    <row r="327">
      <c r="B327" s="51"/>
      <c r="C327" s="46"/>
      <c r="D327" s="46"/>
      <c r="E327" s="46"/>
      <c r="F327" s="46"/>
      <c r="G327" s="46"/>
    </row>
    <row r="328">
      <c r="B328" s="51"/>
      <c r="C328" s="46"/>
      <c r="D328" s="46"/>
      <c r="E328" s="46"/>
      <c r="F328" s="46"/>
      <c r="G328" s="46"/>
    </row>
    <row r="329">
      <c r="B329" s="51"/>
      <c r="C329" s="46"/>
      <c r="D329" s="46"/>
      <c r="E329" s="46"/>
      <c r="F329" s="46"/>
      <c r="G329" s="46"/>
    </row>
    <row r="330">
      <c r="B330" s="51"/>
      <c r="C330" s="46"/>
      <c r="D330" s="46"/>
      <c r="E330" s="46"/>
      <c r="F330" s="46"/>
      <c r="G330" s="46"/>
    </row>
    <row r="331">
      <c r="B331" s="51"/>
      <c r="C331" s="46"/>
      <c r="D331" s="46"/>
      <c r="E331" s="46"/>
      <c r="F331" s="46"/>
      <c r="G331" s="46"/>
    </row>
    <row r="332">
      <c r="B332" s="51"/>
      <c r="C332" s="46"/>
      <c r="D332" s="46"/>
      <c r="E332" s="46"/>
      <c r="F332" s="46"/>
      <c r="G332" s="46"/>
    </row>
    <row r="333">
      <c r="B333" s="51"/>
      <c r="C333" s="46"/>
      <c r="D333" s="46"/>
      <c r="E333" s="46"/>
      <c r="F333" s="46"/>
      <c r="G333" s="46"/>
    </row>
    <row r="334">
      <c r="B334" s="51"/>
      <c r="C334" s="46"/>
      <c r="D334" s="46"/>
      <c r="E334" s="46"/>
      <c r="F334" s="46"/>
      <c r="G334" s="46"/>
    </row>
    <row r="335">
      <c r="B335" s="51"/>
      <c r="C335" s="46"/>
      <c r="D335" s="46"/>
      <c r="E335" s="46"/>
      <c r="F335" s="46"/>
      <c r="G335" s="46"/>
    </row>
    <row r="336">
      <c r="B336" s="51"/>
      <c r="C336" s="46"/>
      <c r="D336" s="46"/>
      <c r="E336" s="46"/>
      <c r="F336" s="46"/>
      <c r="G336" s="46"/>
    </row>
    <row r="337">
      <c r="B337" s="51"/>
      <c r="C337" s="46"/>
      <c r="D337" s="46"/>
      <c r="E337" s="46"/>
      <c r="F337" s="46"/>
      <c r="G337" s="46"/>
    </row>
    <row r="338">
      <c r="B338" s="51"/>
      <c r="C338" s="46"/>
      <c r="D338" s="46"/>
      <c r="E338" s="46"/>
      <c r="F338" s="46"/>
      <c r="G338" s="46"/>
    </row>
    <row r="339">
      <c r="B339" s="51"/>
      <c r="C339" s="46"/>
      <c r="D339" s="46"/>
      <c r="E339" s="46"/>
      <c r="F339" s="46"/>
      <c r="G339" s="46"/>
    </row>
    <row r="340">
      <c r="B340" s="51"/>
      <c r="C340" s="46"/>
      <c r="D340" s="46"/>
      <c r="E340" s="46"/>
      <c r="F340" s="46"/>
      <c r="G340" s="46"/>
    </row>
    <row r="341">
      <c r="B341" s="51"/>
      <c r="C341" s="46"/>
      <c r="D341" s="46"/>
      <c r="E341" s="46"/>
      <c r="F341" s="46"/>
      <c r="G341" s="46"/>
    </row>
    <row r="342">
      <c r="B342" s="51"/>
      <c r="C342" s="46"/>
      <c r="D342" s="46"/>
      <c r="E342" s="46"/>
      <c r="F342" s="46"/>
      <c r="G342" s="46"/>
    </row>
    <row r="343">
      <c r="B343" s="51"/>
      <c r="C343" s="46"/>
      <c r="D343" s="46"/>
      <c r="E343" s="46"/>
      <c r="F343" s="46"/>
      <c r="G343" s="46"/>
    </row>
    <row r="344">
      <c r="B344" s="51"/>
      <c r="C344" s="46"/>
      <c r="D344" s="46"/>
      <c r="E344" s="46"/>
      <c r="F344" s="46"/>
      <c r="G344" s="46"/>
    </row>
    <row r="345">
      <c r="B345" s="51"/>
      <c r="C345" s="46"/>
      <c r="D345" s="46"/>
      <c r="E345" s="46"/>
      <c r="F345" s="46"/>
      <c r="G345" s="46"/>
    </row>
    <row r="346">
      <c r="B346" s="51"/>
      <c r="C346" s="46"/>
      <c r="D346" s="46"/>
      <c r="E346" s="46"/>
      <c r="F346" s="46"/>
      <c r="G346" s="46"/>
    </row>
    <row r="347">
      <c r="B347" s="51"/>
      <c r="C347" s="46"/>
      <c r="D347" s="46"/>
      <c r="E347" s="46"/>
      <c r="F347" s="46"/>
      <c r="G347" s="46"/>
    </row>
    <row r="348">
      <c r="B348" s="51"/>
      <c r="C348" s="46"/>
      <c r="D348" s="46"/>
      <c r="E348" s="46"/>
      <c r="F348" s="46"/>
      <c r="G348" s="46"/>
    </row>
    <row r="349">
      <c r="B349" s="51"/>
      <c r="C349" s="46"/>
      <c r="D349" s="46"/>
      <c r="E349" s="46"/>
      <c r="F349" s="46"/>
      <c r="G349" s="46"/>
    </row>
    <row r="350">
      <c r="B350" s="51"/>
      <c r="C350" s="46"/>
      <c r="D350" s="46"/>
      <c r="E350" s="46"/>
      <c r="F350" s="46"/>
      <c r="G350" s="46"/>
    </row>
    <row r="351">
      <c r="B351" s="51"/>
      <c r="C351" s="46"/>
      <c r="D351" s="46"/>
      <c r="E351" s="46"/>
      <c r="F351" s="46"/>
      <c r="G351" s="46"/>
    </row>
    <row r="352">
      <c r="B352" s="51"/>
      <c r="C352" s="46"/>
      <c r="D352" s="46"/>
      <c r="E352" s="46"/>
      <c r="F352" s="46"/>
      <c r="G352" s="46"/>
    </row>
    <row r="353">
      <c r="B353" s="51"/>
      <c r="C353" s="46"/>
      <c r="D353" s="46"/>
      <c r="E353" s="46"/>
      <c r="F353" s="46"/>
      <c r="G353" s="46"/>
    </row>
    <row r="354">
      <c r="B354" s="51"/>
      <c r="C354" s="46"/>
      <c r="D354" s="46"/>
      <c r="E354" s="46"/>
      <c r="F354" s="46"/>
      <c r="G354" s="46"/>
    </row>
    <row r="355">
      <c r="B355" s="51"/>
      <c r="C355" s="46"/>
      <c r="D355" s="46"/>
      <c r="E355" s="46"/>
      <c r="F355" s="46"/>
      <c r="G355" s="46"/>
    </row>
    <row r="356">
      <c r="B356" s="51"/>
      <c r="C356" s="46"/>
      <c r="D356" s="46"/>
      <c r="E356" s="46"/>
      <c r="F356" s="46"/>
      <c r="G356" s="46"/>
    </row>
    <row r="357">
      <c r="B357" s="51"/>
      <c r="C357" s="46"/>
      <c r="D357" s="46"/>
      <c r="E357" s="46"/>
      <c r="F357" s="46"/>
      <c r="G357" s="46"/>
    </row>
    <row r="358">
      <c r="B358" s="51"/>
      <c r="C358" s="46"/>
      <c r="D358" s="46"/>
      <c r="E358" s="46"/>
      <c r="F358" s="46"/>
      <c r="G358" s="46"/>
    </row>
    <row r="359">
      <c r="B359" s="51"/>
      <c r="C359" s="46"/>
      <c r="D359" s="46"/>
      <c r="E359" s="46"/>
      <c r="F359" s="46"/>
      <c r="G359" s="46"/>
    </row>
    <row r="360">
      <c r="B360" s="51"/>
      <c r="C360" s="46"/>
      <c r="D360" s="46"/>
      <c r="E360" s="46"/>
      <c r="F360" s="46"/>
      <c r="G360" s="46"/>
    </row>
    <row r="361">
      <c r="B361" s="51"/>
      <c r="C361" s="46"/>
      <c r="D361" s="46"/>
      <c r="E361" s="46"/>
      <c r="F361" s="46"/>
      <c r="G361" s="46"/>
    </row>
    <row r="362">
      <c r="B362" s="51"/>
      <c r="C362" s="46"/>
      <c r="D362" s="46"/>
      <c r="E362" s="46"/>
      <c r="F362" s="46"/>
      <c r="G362" s="46"/>
    </row>
    <row r="363">
      <c r="B363" s="51"/>
      <c r="C363" s="46"/>
      <c r="D363" s="46"/>
      <c r="E363" s="46"/>
      <c r="F363" s="46"/>
      <c r="G363" s="46"/>
    </row>
    <row r="364">
      <c r="B364" s="51"/>
      <c r="C364" s="46"/>
      <c r="D364" s="46"/>
      <c r="E364" s="46"/>
      <c r="F364" s="46"/>
      <c r="G364" s="46"/>
    </row>
    <row r="365">
      <c r="B365" s="51"/>
      <c r="C365" s="46"/>
      <c r="D365" s="46"/>
      <c r="E365" s="46"/>
      <c r="F365" s="46"/>
      <c r="G365" s="46"/>
    </row>
    <row r="366">
      <c r="B366" s="51"/>
      <c r="C366" s="46"/>
      <c r="D366" s="46"/>
      <c r="E366" s="46"/>
      <c r="F366" s="46"/>
      <c r="G366" s="46"/>
    </row>
    <row r="367">
      <c r="B367" s="51"/>
      <c r="C367" s="46"/>
      <c r="D367" s="46"/>
      <c r="E367" s="46"/>
      <c r="F367" s="46"/>
      <c r="G367" s="46"/>
    </row>
    <row r="368">
      <c r="B368" s="51"/>
      <c r="C368" s="46"/>
      <c r="D368" s="46"/>
      <c r="E368" s="46"/>
      <c r="F368" s="46"/>
      <c r="G368" s="46"/>
    </row>
    <row r="369">
      <c r="B369" s="51"/>
      <c r="C369" s="46"/>
      <c r="D369" s="46"/>
      <c r="E369" s="46"/>
      <c r="F369" s="46"/>
      <c r="G369" s="46"/>
    </row>
    <row r="370">
      <c r="B370" s="51"/>
      <c r="C370" s="46"/>
      <c r="D370" s="46"/>
      <c r="E370" s="46"/>
      <c r="F370" s="46"/>
      <c r="G370" s="46"/>
    </row>
    <row r="371">
      <c r="B371" s="51"/>
      <c r="C371" s="46"/>
      <c r="D371" s="46"/>
      <c r="E371" s="46"/>
      <c r="F371" s="46"/>
      <c r="G371" s="46"/>
    </row>
    <row r="372">
      <c r="B372" s="51"/>
      <c r="C372" s="46"/>
      <c r="D372" s="46"/>
      <c r="E372" s="46"/>
      <c r="F372" s="46"/>
      <c r="G372" s="46"/>
    </row>
    <row r="373">
      <c r="B373" s="51"/>
      <c r="C373" s="46"/>
      <c r="D373" s="46"/>
      <c r="E373" s="46"/>
      <c r="F373" s="46"/>
      <c r="G373" s="46"/>
    </row>
    <row r="374">
      <c r="B374" s="51"/>
      <c r="C374" s="46"/>
      <c r="D374" s="46"/>
      <c r="E374" s="46"/>
      <c r="F374" s="46"/>
      <c r="G374" s="46"/>
    </row>
    <row r="375">
      <c r="B375" s="51"/>
      <c r="C375" s="46"/>
      <c r="D375" s="46"/>
      <c r="E375" s="46"/>
      <c r="F375" s="46"/>
      <c r="G375" s="46"/>
    </row>
    <row r="376">
      <c r="B376" s="51"/>
      <c r="C376" s="46"/>
      <c r="D376" s="46"/>
      <c r="E376" s="46"/>
      <c r="F376" s="46"/>
      <c r="G376" s="46"/>
    </row>
    <row r="377">
      <c r="B377" s="51"/>
      <c r="C377" s="46"/>
      <c r="D377" s="46"/>
      <c r="E377" s="46"/>
      <c r="F377" s="46"/>
      <c r="G377" s="46"/>
    </row>
    <row r="378">
      <c r="B378" s="51"/>
      <c r="C378" s="46"/>
      <c r="D378" s="46"/>
      <c r="E378" s="46"/>
      <c r="F378" s="46"/>
      <c r="G378" s="46"/>
    </row>
    <row r="379">
      <c r="B379" s="51"/>
      <c r="C379" s="46"/>
      <c r="D379" s="46"/>
      <c r="E379" s="46"/>
      <c r="F379" s="46"/>
      <c r="G379" s="46"/>
    </row>
    <row r="380">
      <c r="B380" s="51"/>
      <c r="C380" s="46"/>
      <c r="D380" s="46"/>
      <c r="E380" s="46"/>
      <c r="F380" s="46"/>
      <c r="G380" s="46"/>
    </row>
    <row r="381">
      <c r="B381" s="51"/>
      <c r="C381" s="46"/>
      <c r="D381" s="46"/>
      <c r="E381" s="46"/>
      <c r="F381" s="46"/>
      <c r="G381" s="46"/>
    </row>
    <row r="382">
      <c r="B382" s="51"/>
      <c r="C382" s="46"/>
      <c r="D382" s="46"/>
      <c r="E382" s="46"/>
      <c r="F382" s="46"/>
      <c r="G382" s="46"/>
    </row>
    <row r="383">
      <c r="B383" s="51"/>
      <c r="C383" s="46"/>
      <c r="D383" s="46"/>
      <c r="E383" s="46"/>
      <c r="F383" s="46"/>
      <c r="G383" s="46"/>
    </row>
    <row r="384">
      <c r="B384" s="51"/>
      <c r="C384" s="46"/>
      <c r="D384" s="46"/>
      <c r="E384" s="46"/>
      <c r="F384" s="46"/>
      <c r="G384" s="46"/>
    </row>
    <row r="385">
      <c r="B385" s="51"/>
      <c r="C385" s="46"/>
      <c r="D385" s="46"/>
      <c r="E385" s="46"/>
      <c r="F385" s="46"/>
      <c r="G385" s="46"/>
    </row>
    <row r="386">
      <c r="B386" s="51"/>
      <c r="C386" s="46"/>
      <c r="D386" s="46"/>
      <c r="E386" s="46"/>
      <c r="F386" s="46"/>
      <c r="G386" s="46"/>
    </row>
    <row r="387">
      <c r="B387" s="51"/>
      <c r="C387" s="46"/>
      <c r="D387" s="46"/>
      <c r="E387" s="46"/>
      <c r="F387" s="46"/>
      <c r="G387" s="46"/>
    </row>
    <row r="388">
      <c r="B388" s="51"/>
      <c r="C388" s="46"/>
      <c r="D388" s="46"/>
      <c r="E388" s="46"/>
      <c r="F388" s="46"/>
      <c r="G388" s="46"/>
    </row>
    <row r="389">
      <c r="B389" s="51"/>
      <c r="C389" s="46"/>
      <c r="D389" s="46"/>
      <c r="E389" s="46"/>
      <c r="F389" s="46"/>
      <c r="G389" s="46"/>
    </row>
    <row r="390">
      <c r="B390" s="51"/>
      <c r="C390" s="46"/>
      <c r="D390" s="46"/>
      <c r="E390" s="46"/>
      <c r="F390" s="46"/>
      <c r="G390" s="46"/>
    </row>
    <row r="391">
      <c r="B391" s="51"/>
      <c r="C391" s="46"/>
      <c r="D391" s="46"/>
      <c r="E391" s="46"/>
      <c r="F391" s="46"/>
      <c r="G391" s="46"/>
    </row>
    <row r="392">
      <c r="B392" s="51"/>
      <c r="C392" s="46"/>
      <c r="D392" s="46"/>
      <c r="E392" s="46"/>
      <c r="F392" s="46"/>
      <c r="G392" s="46"/>
    </row>
    <row r="393">
      <c r="B393" s="51"/>
      <c r="C393" s="46"/>
      <c r="D393" s="46"/>
      <c r="E393" s="46"/>
      <c r="F393" s="46"/>
      <c r="G393" s="46"/>
    </row>
    <row r="394">
      <c r="B394" s="51"/>
      <c r="C394" s="46"/>
      <c r="D394" s="46"/>
      <c r="E394" s="46"/>
      <c r="F394" s="46"/>
      <c r="G394" s="46"/>
    </row>
    <row r="395">
      <c r="B395" s="51"/>
      <c r="C395" s="46"/>
      <c r="D395" s="46"/>
      <c r="E395" s="46"/>
      <c r="F395" s="46"/>
      <c r="G395" s="46"/>
    </row>
    <row r="396">
      <c r="B396" s="51"/>
      <c r="C396" s="46"/>
      <c r="D396" s="46"/>
      <c r="E396" s="46"/>
      <c r="F396" s="46"/>
      <c r="G396" s="46"/>
    </row>
    <row r="397">
      <c r="B397" s="51"/>
      <c r="C397" s="46"/>
      <c r="D397" s="46"/>
      <c r="E397" s="46"/>
      <c r="F397" s="46"/>
      <c r="G397" s="46"/>
    </row>
    <row r="398">
      <c r="B398" s="51"/>
      <c r="C398" s="46"/>
      <c r="D398" s="46"/>
      <c r="E398" s="46"/>
      <c r="F398" s="46"/>
      <c r="G398" s="46"/>
    </row>
    <row r="399">
      <c r="B399" s="51"/>
      <c r="C399" s="46"/>
      <c r="D399" s="46"/>
      <c r="E399" s="46"/>
      <c r="F399" s="46"/>
      <c r="G399" s="46"/>
    </row>
    <row r="400">
      <c r="B400" s="51"/>
      <c r="C400" s="46"/>
      <c r="D400" s="46"/>
      <c r="E400" s="46"/>
      <c r="F400" s="46"/>
      <c r="G400" s="46"/>
    </row>
    <row r="401">
      <c r="B401" s="51"/>
      <c r="C401" s="46"/>
      <c r="D401" s="46"/>
      <c r="E401" s="46"/>
      <c r="F401" s="46"/>
      <c r="G401" s="46"/>
    </row>
    <row r="402">
      <c r="B402" s="51"/>
      <c r="C402" s="46"/>
      <c r="D402" s="46"/>
      <c r="E402" s="46"/>
      <c r="F402" s="46"/>
      <c r="G402" s="46"/>
    </row>
    <row r="403">
      <c r="B403" s="51"/>
      <c r="C403" s="46"/>
      <c r="D403" s="46"/>
      <c r="E403" s="46"/>
      <c r="F403" s="46"/>
      <c r="G403" s="46"/>
    </row>
    <row r="404">
      <c r="B404" s="51"/>
      <c r="C404" s="46"/>
      <c r="D404" s="46"/>
      <c r="E404" s="46"/>
      <c r="F404" s="46"/>
      <c r="G404" s="46"/>
    </row>
    <row r="405">
      <c r="B405" s="51"/>
      <c r="C405" s="46"/>
      <c r="D405" s="46"/>
      <c r="E405" s="46"/>
      <c r="F405" s="46"/>
      <c r="G405" s="46"/>
    </row>
    <row r="406">
      <c r="B406" s="51"/>
      <c r="C406" s="46"/>
      <c r="D406" s="46"/>
      <c r="E406" s="46"/>
      <c r="F406" s="46"/>
      <c r="G406" s="46"/>
    </row>
    <row r="407">
      <c r="B407" s="51"/>
      <c r="C407" s="46"/>
      <c r="D407" s="46"/>
      <c r="E407" s="46"/>
      <c r="F407" s="46"/>
      <c r="G407" s="46"/>
    </row>
    <row r="408">
      <c r="B408" s="51"/>
      <c r="C408" s="46"/>
      <c r="D408" s="46"/>
      <c r="E408" s="46"/>
      <c r="F408" s="46"/>
      <c r="G408" s="46"/>
    </row>
    <row r="409">
      <c r="B409" s="51"/>
      <c r="C409" s="46"/>
      <c r="D409" s="46"/>
      <c r="E409" s="46"/>
      <c r="F409" s="46"/>
      <c r="G409" s="46"/>
    </row>
    <row r="410">
      <c r="B410" s="51"/>
      <c r="C410" s="46"/>
      <c r="D410" s="46"/>
      <c r="E410" s="46"/>
      <c r="F410" s="46"/>
      <c r="G410" s="46"/>
    </row>
    <row r="411">
      <c r="B411" s="51"/>
      <c r="C411" s="46"/>
      <c r="D411" s="46"/>
      <c r="E411" s="46"/>
      <c r="F411" s="46"/>
      <c r="G411" s="46"/>
    </row>
    <row r="412">
      <c r="B412" s="51"/>
      <c r="C412" s="46"/>
      <c r="D412" s="46"/>
      <c r="E412" s="46"/>
      <c r="F412" s="46"/>
      <c r="G412" s="46"/>
    </row>
    <row r="413">
      <c r="B413" s="51"/>
      <c r="C413" s="46"/>
      <c r="D413" s="46"/>
      <c r="E413" s="46"/>
      <c r="F413" s="46"/>
      <c r="G413" s="46"/>
    </row>
    <row r="414">
      <c r="B414" s="51"/>
      <c r="C414" s="46"/>
      <c r="D414" s="46"/>
      <c r="E414" s="46"/>
      <c r="F414" s="46"/>
      <c r="G414" s="46"/>
    </row>
    <row r="415">
      <c r="B415" s="51"/>
      <c r="C415" s="46"/>
      <c r="D415" s="46"/>
      <c r="E415" s="46"/>
      <c r="F415" s="46"/>
      <c r="G415" s="46"/>
    </row>
    <row r="416">
      <c r="B416" s="51"/>
      <c r="C416" s="46"/>
      <c r="D416" s="46"/>
      <c r="E416" s="46"/>
      <c r="F416" s="46"/>
      <c r="G416" s="46"/>
    </row>
    <row r="417">
      <c r="B417" s="51"/>
      <c r="C417" s="46"/>
      <c r="D417" s="46"/>
      <c r="E417" s="46"/>
      <c r="F417" s="46"/>
      <c r="G417" s="46"/>
    </row>
    <row r="418">
      <c r="B418" s="51"/>
      <c r="C418" s="46"/>
      <c r="D418" s="46"/>
      <c r="E418" s="46"/>
      <c r="F418" s="46"/>
      <c r="G418" s="46"/>
    </row>
    <row r="419">
      <c r="B419" s="51"/>
      <c r="C419" s="46"/>
      <c r="D419" s="46"/>
      <c r="E419" s="46"/>
      <c r="F419" s="46"/>
      <c r="G419" s="46"/>
    </row>
    <row r="420">
      <c r="B420" s="51"/>
      <c r="C420" s="46"/>
      <c r="D420" s="46"/>
      <c r="E420" s="46"/>
      <c r="F420" s="46"/>
      <c r="G420" s="46"/>
    </row>
    <row r="421">
      <c r="B421" s="51"/>
      <c r="C421" s="46"/>
      <c r="D421" s="46"/>
      <c r="E421" s="46"/>
      <c r="F421" s="46"/>
      <c r="G421" s="46"/>
    </row>
    <row r="422">
      <c r="B422" s="51"/>
      <c r="C422" s="46"/>
      <c r="D422" s="46"/>
      <c r="E422" s="46"/>
      <c r="F422" s="46"/>
      <c r="G422" s="46"/>
    </row>
    <row r="423">
      <c r="B423" s="51"/>
      <c r="C423" s="46"/>
      <c r="D423" s="46"/>
      <c r="E423" s="46"/>
      <c r="F423" s="46"/>
      <c r="G423" s="46"/>
    </row>
    <row r="424">
      <c r="B424" s="51"/>
      <c r="C424" s="46"/>
      <c r="D424" s="46"/>
      <c r="E424" s="46"/>
      <c r="F424" s="46"/>
      <c r="G424" s="46"/>
    </row>
    <row r="425">
      <c r="B425" s="51"/>
      <c r="C425" s="46"/>
      <c r="D425" s="46"/>
      <c r="E425" s="46"/>
      <c r="F425" s="46"/>
      <c r="G425" s="46"/>
    </row>
    <row r="426">
      <c r="B426" s="51"/>
      <c r="C426" s="46"/>
      <c r="D426" s="46"/>
      <c r="E426" s="46"/>
      <c r="F426" s="46"/>
      <c r="G426" s="46"/>
    </row>
    <row r="427">
      <c r="B427" s="51"/>
      <c r="C427" s="46"/>
      <c r="D427" s="46"/>
      <c r="E427" s="46"/>
      <c r="F427" s="46"/>
      <c r="G427" s="46"/>
    </row>
    <row r="428">
      <c r="B428" s="51"/>
      <c r="C428" s="46"/>
      <c r="D428" s="46"/>
      <c r="E428" s="46"/>
      <c r="F428" s="46"/>
      <c r="G428" s="46"/>
    </row>
    <row r="429">
      <c r="B429" s="51"/>
      <c r="C429" s="46"/>
      <c r="D429" s="46"/>
      <c r="E429" s="46"/>
      <c r="F429" s="46"/>
      <c r="G429" s="46"/>
    </row>
    <row r="430">
      <c r="B430" s="51"/>
      <c r="C430" s="46"/>
      <c r="D430" s="46"/>
      <c r="E430" s="46"/>
      <c r="F430" s="46"/>
      <c r="G430" s="46"/>
    </row>
    <row r="431">
      <c r="B431" s="51"/>
      <c r="C431" s="46"/>
      <c r="D431" s="46"/>
      <c r="E431" s="46"/>
      <c r="F431" s="46"/>
      <c r="G431" s="46"/>
    </row>
    <row r="432">
      <c r="B432" s="51"/>
      <c r="C432" s="46"/>
      <c r="D432" s="46"/>
      <c r="E432" s="46"/>
      <c r="F432" s="46"/>
      <c r="G432" s="46"/>
    </row>
    <row r="433">
      <c r="B433" s="51"/>
      <c r="C433" s="46"/>
      <c r="D433" s="46"/>
      <c r="E433" s="46"/>
      <c r="F433" s="46"/>
      <c r="G433" s="46"/>
    </row>
    <row r="434">
      <c r="B434" s="51"/>
      <c r="C434" s="46"/>
      <c r="D434" s="46"/>
      <c r="E434" s="46"/>
      <c r="F434" s="46"/>
      <c r="G434" s="46"/>
    </row>
    <row r="435">
      <c r="B435" s="51"/>
      <c r="C435" s="46"/>
      <c r="D435" s="46"/>
      <c r="E435" s="46"/>
      <c r="F435" s="46"/>
      <c r="G435" s="46"/>
    </row>
    <row r="436">
      <c r="B436" s="51"/>
      <c r="C436" s="46"/>
      <c r="D436" s="46"/>
      <c r="E436" s="46"/>
      <c r="F436" s="46"/>
      <c r="G436" s="46"/>
    </row>
    <row r="437">
      <c r="B437" s="51"/>
      <c r="C437" s="46"/>
      <c r="D437" s="46"/>
      <c r="E437" s="46"/>
      <c r="F437" s="46"/>
      <c r="G437" s="46"/>
    </row>
    <row r="438">
      <c r="B438" s="51"/>
      <c r="C438" s="46"/>
      <c r="D438" s="46"/>
      <c r="E438" s="46"/>
      <c r="F438" s="46"/>
      <c r="G438" s="46"/>
    </row>
    <row r="439">
      <c r="B439" s="51"/>
      <c r="C439" s="46"/>
      <c r="D439" s="46"/>
      <c r="E439" s="46"/>
      <c r="F439" s="46"/>
      <c r="G439" s="46"/>
    </row>
    <row r="440">
      <c r="B440" s="51"/>
      <c r="C440" s="46"/>
      <c r="D440" s="46"/>
      <c r="E440" s="46"/>
      <c r="F440" s="46"/>
      <c r="G440" s="46"/>
    </row>
    <row r="441">
      <c r="B441" s="51"/>
      <c r="C441" s="46"/>
      <c r="D441" s="46"/>
      <c r="E441" s="46"/>
      <c r="F441" s="46"/>
      <c r="G441" s="46"/>
    </row>
    <row r="442">
      <c r="B442" s="51"/>
      <c r="C442" s="46"/>
      <c r="D442" s="46"/>
      <c r="E442" s="46"/>
      <c r="F442" s="46"/>
      <c r="G442" s="46"/>
    </row>
    <row r="443">
      <c r="B443" s="51"/>
      <c r="C443" s="46"/>
      <c r="D443" s="46"/>
      <c r="E443" s="46"/>
      <c r="F443" s="46"/>
      <c r="G443" s="46"/>
    </row>
    <row r="444">
      <c r="B444" s="51"/>
      <c r="C444" s="46"/>
      <c r="D444" s="46"/>
      <c r="E444" s="46"/>
      <c r="F444" s="46"/>
      <c r="G444" s="46"/>
    </row>
    <row r="445">
      <c r="B445" s="51"/>
      <c r="C445" s="46"/>
      <c r="D445" s="46"/>
      <c r="E445" s="46"/>
      <c r="F445" s="46"/>
      <c r="G445" s="46"/>
    </row>
    <row r="446">
      <c r="B446" s="51"/>
      <c r="C446" s="46"/>
      <c r="D446" s="46"/>
      <c r="E446" s="46"/>
      <c r="F446" s="46"/>
      <c r="G446" s="46"/>
    </row>
    <row r="447">
      <c r="B447" s="51"/>
      <c r="C447" s="46"/>
      <c r="D447" s="46"/>
      <c r="E447" s="46"/>
      <c r="F447" s="46"/>
      <c r="G447" s="46"/>
    </row>
    <row r="448">
      <c r="B448" s="51"/>
      <c r="C448" s="46"/>
      <c r="D448" s="46"/>
      <c r="E448" s="46"/>
      <c r="F448" s="46"/>
      <c r="G448" s="46"/>
    </row>
    <row r="449">
      <c r="B449" s="51"/>
      <c r="C449" s="46"/>
      <c r="D449" s="46"/>
      <c r="E449" s="46"/>
      <c r="F449" s="46"/>
      <c r="G449" s="46"/>
    </row>
    <row r="450">
      <c r="B450" s="51"/>
      <c r="C450" s="46"/>
      <c r="D450" s="46"/>
      <c r="E450" s="46"/>
      <c r="F450" s="46"/>
      <c r="G450" s="46"/>
    </row>
    <row r="451">
      <c r="B451" s="51"/>
      <c r="C451" s="46"/>
      <c r="D451" s="46"/>
      <c r="E451" s="46"/>
      <c r="F451" s="46"/>
      <c r="G451" s="46"/>
    </row>
    <row r="452">
      <c r="B452" s="51"/>
      <c r="C452" s="46"/>
      <c r="D452" s="46"/>
      <c r="E452" s="46"/>
      <c r="F452" s="46"/>
      <c r="G452" s="46"/>
    </row>
    <row r="453">
      <c r="B453" s="51"/>
      <c r="C453" s="46"/>
      <c r="D453" s="46"/>
      <c r="E453" s="46"/>
      <c r="F453" s="46"/>
      <c r="G453" s="46"/>
    </row>
    <row r="454">
      <c r="B454" s="51"/>
      <c r="C454" s="46"/>
      <c r="D454" s="46"/>
      <c r="E454" s="46"/>
      <c r="F454" s="46"/>
      <c r="G454" s="46"/>
    </row>
    <row r="455">
      <c r="B455" s="51"/>
      <c r="C455" s="46"/>
      <c r="D455" s="46"/>
      <c r="E455" s="46"/>
      <c r="F455" s="46"/>
      <c r="G455" s="46"/>
    </row>
    <row r="456">
      <c r="B456" s="51"/>
      <c r="C456" s="46"/>
      <c r="D456" s="46"/>
      <c r="E456" s="46"/>
      <c r="F456" s="46"/>
      <c r="G456" s="46"/>
    </row>
    <row r="457">
      <c r="B457" s="51"/>
      <c r="C457" s="46"/>
      <c r="D457" s="46"/>
      <c r="E457" s="46"/>
      <c r="F457" s="46"/>
      <c r="G457" s="46"/>
    </row>
    <row r="458">
      <c r="B458" s="51"/>
      <c r="C458" s="46"/>
      <c r="D458" s="46"/>
      <c r="E458" s="46"/>
      <c r="F458" s="46"/>
      <c r="G458" s="46"/>
    </row>
    <row r="459">
      <c r="B459" s="51"/>
      <c r="C459" s="46"/>
      <c r="D459" s="46"/>
      <c r="E459" s="46"/>
      <c r="F459" s="46"/>
      <c r="G459" s="46"/>
    </row>
    <row r="460">
      <c r="B460" s="51"/>
      <c r="C460" s="46"/>
      <c r="D460" s="46"/>
      <c r="E460" s="46"/>
      <c r="F460" s="46"/>
      <c r="G460" s="46"/>
    </row>
    <row r="461">
      <c r="B461" s="51"/>
      <c r="C461" s="46"/>
      <c r="D461" s="46"/>
      <c r="E461" s="46"/>
      <c r="F461" s="46"/>
      <c r="G461" s="46"/>
    </row>
    <row r="462">
      <c r="B462" s="51"/>
      <c r="C462" s="46"/>
      <c r="D462" s="46"/>
      <c r="E462" s="46"/>
      <c r="F462" s="46"/>
      <c r="G462" s="46"/>
    </row>
    <row r="463">
      <c r="B463" s="51"/>
      <c r="C463" s="46"/>
      <c r="D463" s="46"/>
      <c r="E463" s="46"/>
      <c r="F463" s="46"/>
      <c r="G463" s="46"/>
    </row>
    <row r="464">
      <c r="B464" s="51"/>
      <c r="C464" s="46"/>
      <c r="D464" s="46"/>
      <c r="E464" s="46"/>
      <c r="F464" s="46"/>
      <c r="G464" s="46"/>
    </row>
    <row r="465">
      <c r="B465" s="51"/>
      <c r="C465" s="46"/>
      <c r="D465" s="46"/>
      <c r="E465" s="46"/>
      <c r="F465" s="46"/>
      <c r="G465" s="46"/>
    </row>
    <row r="466">
      <c r="B466" s="51"/>
      <c r="C466" s="46"/>
      <c r="D466" s="46"/>
      <c r="E466" s="46"/>
      <c r="F466" s="46"/>
      <c r="G466" s="46"/>
    </row>
    <row r="467">
      <c r="B467" s="51"/>
      <c r="C467" s="46"/>
      <c r="D467" s="46"/>
      <c r="E467" s="46"/>
      <c r="F467" s="46"/>
      <c r="G467" s="46"/>
    </row>
    <row r="468">
      <c r="B468" s="51"/>
      <c r="C468" s="46"/>
      <c r="D468" s="46"/>
      <c r="E468" s="46"/>
      <c r="F468" s="46"/>
      <c r="G468" s="46"/>
    </row>
    <row r="469">
      <c r="B469" s="51"/>
      <c r="C469" s="46"/>
      <c r="D469" s="46"/>
      <c r="E469" s="46"/>
      <c r="F469" s="46"/>
      <c r="G469" s="46"/>
    </row>
    <row r="470">
      <c r="B470" s="51"/>
      <c r="C470" s="46"/>
      <c r="D470" s="46"/>
      <c r="E470" s="46"/>
      <c r="F470" s="46"/>
      <c r="G470" s="46"/>
    </row>
    <row r="471">
      <c r="B471" s="51"/>
      <c r="C471" s="46"/>
      <c r="D471" s="46"/>
      <c r="E471" s="46"/>
      <c r="F471" s="46"/>
      <c r="G471" s="46"/>
    </row>
    <row r="472">
      <c r="B472" s="51"/>
      <c r="C472" s="46"/>
      <c r="D472" s="46"/>
      <c r="E472" s="46"/>
      <c r="F472" s="46"/>
      <c r="G472" s="46"/>
    </row>
    <row r="473">
      <c r="B473" s="51"/>
      <c r="C473" s="46"/>
      <c r="D473" s="46"/>
      <c r="E473" s="46"/>
      <c r="F473" s="46"/>
      <c r="G473" s="46"/>
    </row>
    <row r="474">
      <c r="B474" s="51"/>
      <c r="C474" s="46"/>
      <c r="D474" s="46"/>
      <c r="E474" s="46"/>
      <c r="F474" s="46"/>
      <c r="G474" s="46"/>
    </row>
    <row r="475">
      <c r="B475" s="51"/>
      <c r="C475" s="46"/>
      <c r="D475" s="46"/>
      <c r="E475" s="46"/>
      <c r="F475" s="46"/>
      <c r="G475" s="46"/>
    </row>
    <row r="476">
      <c r="B476" s="51"/>
      <c r="C476" s="46"/>
      <c r="D476" s="46"/>
      <c r="E476" s="46"/>
      <c r="F476" s="46"/>
      <c r="G476" s="46"/>
    </row>
    <row r="477">
      <c r="B477" s="51"/>
      <c r="C477" s="46"/>
      <c r="D477" s="46"/>
      <c r="E477" s="46"/>
      <c r="F477" s="46"/>
      <c r="G477" s="46"/>
    </row>
    <row r="478">
      <c r="B478" s="51"/>
      <c r="C478" s="46"/>
      <c r="D478" s="46"/>
      <c r="E478" s="46"/>
      <c r="F478" s="46"/>
      <c r="G478" s="46"/>
    </row>
    <row r="479">
      <c r="B479" s="51"/>
      <c r="C479" s="46"/>
      <c r="D479" s="46"/>
      <c r="E479" s="46"/>
      <c r="F479" s="46"/>
      <c r="G479" s="46"/>
    </row>
    <row r="480">
      <c r="B480" s="51"/>
      <c r="C480" s="46"/>
      <c r="D480" s="46"/>
      <c r="E480" s="46"/>
      <c r="F480" s="46"/>
      <c r="G480" s="46"/>
    </row>
    <row r="481">
      <c r="B481" s="51"/>
      <c r="C481" s="46"/>
      <c r="D481" s="46"/>
      <c r="E481" s="46"/>
      <c r="F481" s="46"/>
      <c r="G481" s="46"/>
    </row>
    <row r="482">
      <c r="B482" s="51"/>
      <c r="C482" s="46"/>
      <c r="D482" s="46"/>
      <c r="E482" s="46"/>
      <c r="F482" s="46"/>
      <c r="G482" s="46"/>
    </row>
    <row r="483">
      <c r="B483" s="51"/>
      <c r="C483" s="46"/>
      <c r="D483" s="46"/>
      <c r="E483" s="46"/>
      <c r="F483" s="46"/>
      <c r="G483" s="46"/>
    </row>
    <row r="484">
      <c r="B484" s="51"/>
      <c r="C484" s="46"/>
      <c r="D484" s="46"/>
      <c r="E484" s="46"/>
      <c r="F484" s="46"/>
      <c r="G484" s="46"/>
    </row>
    <row r="485">
      <c r="B485" s="51"/>
      <c r="C485" s="46"/>
      <c r="D485" s="46"/>
      <c r="E485" s="46"/>
      <c r="F485" s="46"/>
      <c r="G485" s="46"/>
    </row>
    <row r="486">
      <c r="B486" s="51"/>
      <c r="C486" s="46"/>
      <c r="D486" s="46"/>
      <c r="E486" s="46"/>
      <c r="F486" s="46"/>
      <c r="G486" s="46"/>
    </row>
    <row r="487">
      <c r="B487" s="51"/>
      <c r="C487" s="46"/>
      <c r="D487" s="46"/>
      <c r="E487" s="46"/>
      <c r="F487" s="46"/>
      <c r="G487" s="46"/>
    </row>
    <row r="488">
      <c r="B488" s="51"/>
      <c r="C488" s="46"/>
      <c r="D488" s="46"/>
      <c r="E488" s="46"/>
      <c r="F488" s="46"/>
      <c r="G488" s="46"/>
    </row>
    <row r="489">
      <c r="B489" s="51"/>
      <c r="C489" s="46"/>
      <c r="D489" s="46"/>
      <c r="E489" s="46"/>
      <c r="F489" s="46"/>
      <c r="G489" s="46"/>
    </row>
    <row r="490">
      <c r="B490" s="51"/>
      <c r="C490" s="46"/>
      <c r="D490" s="46"/>
      <c r="E490" s="46"/>
      <c r="F490" s="46"/>
      <c r="G490" s="46"/>
    </row>
    <row r="491">
      <c r="B491" s="51"/>
      <c r="C491" s="46"/>
      <c r="D491" s="46"/>
      <c r="E491" s="46"/>
      <c r="F491" s="46"/>
      <c r="G491" s="46"/>
    </row>
    <row r="492">
      <c r="B492" s="51"/>
      <c r="C492" s="46"/>
      <c r="D492" s="46"/>
      <c r="E492" s="46"/>
      <c r="F492" s="46"/>
      <c r="G492" s="46"/>
    </row>
    <row r="493">
      <c r="B493" s="51"/>
      <c r="C493" s="46"/>
      <c r="D493" s="46"/>
      <c r="E493" s="46"/>
      <c r="F493" s="46"/>
      <c r="G493" s="46"/>
    </row>
    <row r="494">
      <c r="B494" s="51"/>
      <c r="C494" s="46"/>
      <c r="D494" s="46"/>
      <c r="E494" s="46"/>
      <c r="F494" s="46"/>
      <c r="G494" s="46"/>
    </row>
    <row r="495">
      <c r="B495" s="51"/>
      <c r="C495" s="46"/>
      <c r="D495" s="46"/>
      <c r="E495" s="46"/>
      <c r="F495" s="46"/>
      <c r="G495" s="46"/>
    </row>
    <row r="496">
      <c r="B496" s="51"/>
      <c r="C496" s="46"/>
      <c r="D496" s="46"/>
      <c r="E496" s="46"/>
      <c r="F496" s="46"/>
      <c r="G496" s="46"/>
    </row>
    <row r="497">
      <c r="B497" s="51"/>
      <c r="C497" s="46"/>
      <c r="D497" s="46"/>
      <c r="E497" s="46"/>
      <c r="F497" s="46"/>
      <c r="G497" s="46"/>
    </row>
    <row r="498">
      <c r="B498" s="51"/>
      <c r="C498" s="46"/>
      <c r="D498" s="46"/>
      <c r="E498" s="46"/>
      <c r="F498" s="46"/>
      <c r="G498" s="46"/>
    </row>
    <row r="499">
      <c r="B499" s="51"/>
      <c r="C499" s="46"/>
      <c r="D499" s="46"/>
      <c r="E499" s="46"/>
      <c r="F499" s="46"/>
      <c r="G499" s="46"/>
    </row>
    <row r="500">
      <c r="B500" s="51"/>
      <c r="C500" s="46"/>
      <c r="D500" s="46"/>
      <c r="E500" s="46"/>
      <c r="F500" s="46"/>
      <c r="G500" s="46"/>
    </row>
    <row r="501">
      <c r="B501" s="51"/>
      <c r="C501" s="46"/>
      <c r="D501" s="46"/>
      <c r="E501" s="46"/>
      <c r="F501" s="46"/>
      <c r="G501" s="46"/>
    </row>
    <row r="502">
      <c r="B502" s="51"/>
      <c r="C502" s="46"/>
      <c r="D502" s="46"/>
      <c r="E502" s="46"/>
      <c r="F502" s="46"/>
      <c r="G502" s="46"/>
    </row>
    <row r="503">
      <c r="B503" s="51"/>
      <c r="C503" s="46"/>
      <c r="D503" s="46"/>
      <c r="E503" s="46"/>
      <c r="F503" s="46"/>
      <c r="G503" s="46"/>
    </row>
    <row r="504">
      <c r="B504" s="51"/>
      <c r="C504" s="46"/>
      <c r="D504" s="46"/>
      <c r="E504" s="46"/>
      <c r="F504" s="46"/>
      <c r="G504" s="46"/>
    </row>
    <row r="505">
      <c r="B505" s="51"/>
      <c r="C505" s="46"/>
      <c r="D505" s="46"/>
      <c r="E505" s="46"/>
      <c r="F505" s="46"/>
      <c r="G505" s="46"/>
    </row>
    <row r="506">
      <c r="B506" s="51"/>
      <c r="C506" s="46"/>
      <c r="D506" s="46"/>
      <c r="E506" s="46"/>
      <c r="F506" s="46"/>
      <c r="G506" s="46"/>
    </row>
    <row r="507">
      <c r="B507" s="51"/>
      <c r="C507" s="46"/>
      <c r="D507" s="46"/>
      <c r="E507" s="46"/>
      <c r="F507" s="46"/>
      <c r="G507" s="46"/>
    </row>
    <row r="508">
      <c r="B508" s="51"/>
      <c r="C508" s="46"/>
      <c r="D508" s="46"/>
      <c r="E508" s="46"/>
      <c r="F508" s="46"/>
      <c r="G508" s="46"/>
    </row>
    <row r="509">
      <c r="B509" s="51"/>
      <c r="C509" s="46"/>
      <c r="D509" s="46"/>
      <c r="E509" s="46"/>
      <c r="F509" s="46"/>
      <c r="G509" s="46"/>
    </row>
    <row r="510">
      <c r="B510" s="51"/>
      <c r="C510" s="46"/>
      <c r="D510" s="46"/>
      <c r="E510" s="46"/>
      <c r="F510" s="46"/>
      <c r="G510" s="46"/>
    </row>
    <row r="511">
      <c r="B511" s="51"/>
      <c r="C511" s="46"/>
      <c r="D511" s="46"/>
      <c r="E511" s="46"/>
      <c r="F511" s="46"/>
      <c r="G511" s="46"/>
    </row>
    <row r="512">
      <c r="B512" s="51"/>
      <c r="C512" s="46"/>
      <c r="D512" s="46"/>
      <c r="E512" s="46"/>
      <c r="F512" s="46"/>
      <c r="G512" s="46"/>
    </row>
    <row r="513">
      <c r="B513" s="51"/>
      <c r="C513" s="46"/>
      <c r="D513" s="46"/>
      <c r="E513" s="46"/>
      <c r="F513" s="46"/>
      <c r="G513" s="46"/>
    </row>
    <row r="514">
      <c r="B514" s="51"/>
      <c r="C514" s="46"/>
      <c r="D514" s="46"/>
      <c r="E514" s="46"/>
      <c r="F514" s="46"/>
      <c r="G514" s="46"/>
    </row>
    <row r="515">
      <c r="B515" s="51"/>
      <c r="C515" s="46"/>
      <c r="D515" s="46"/>
      <c r="E515" s="46"/>
      <c r="F515" s="46"/>
      <c r="G515" s="46"/>
    </row>
    <row r="516">
      <c r="B516" s="51"/>
      <c r="C516" s="46"/>
      <c r="D516" s="46"/>
      <c r="E516" s="46"/>
      <c r="F516" s="46"/>
      <c r="G516" s="46"/>
    </row>
    <row r="517">
      <c r="B517" s="51"/>
      <c r="C517" s="46"/>
      <c r="D517" s="46"/>
      <c r="E517" s="46"/>
      <c r="F517" s="46"/>
      <c r="G517" s="46"/>
    </row>
    <row r="518">
      <c r="B518" s="51"/>
      <c r="C518" s="46"/>
      <c r="D518" s="46"/>
      <c r="E518" s="46"/>
      <c r="F518" s="46"/>
      <c r="G518" s="46"/>
    </row>
    <row r="519">
      <c r="B519" s="51"/>
      <c r="C519" s="46"/>
      <c r="D519" s="46"/>
      <c r="E519" s="46"/>
      <c r="F519" s="46"/>
      <c r="G519" s="46"/>
    </row>
    <row r="520">
      <c r="B520" s="51"/>
      <c r="C520" s="46"/>
      <c r="D520" s="46"/>
      <c r="E520" s="46"/>
      <c r="F520" s="46"/>
      <c r="G520" s="46"/>
    </row>
    <row r="521">
      <c r="B521" s="51"/>
      <c r="C521" s="46"/>
      <c r="D521" s="46"/>
      <c r="E521" s="46"/>
      <c r="F521" s="46"/>
      <c r="G521" s="46"/>
    </row>
    <row r="522">
      <c r="B522" s="51"/>
      <c r="C522" s="46"/>
      <c r="D522" s="46"/>
      <c r="E522" s="46"/>
      <c r="F522" s="46"/>
      <c r="G522" s="46"/>
    </row>
    <row r="523">
      <c r="B523" s="51"/>
      <c r="C523" s="46"/>
      <c r="D523" s="46"/>
      <c r="E523" s="46"/>
      <c r="F523" s="46"/>
      <c r="G523" s="46"/>
    </row>
    <row r="524">
      <c r="B524" s="51"/>
      <c r="C524" s="46"/>
      <c r="D524" s="46"/>
      <c r="E524" s="46"/>
      <c r="F524" s="46"/>
      <c r="G524" s="46"/>
    </row>
    <row r="525">
      <c r="B525" s="51"/>
      <c r="C525" s="46"/>
      <c r="D525" s="46"/>
      <c r="E525" s="46"/>
      <c r="F525" s="46"/>
      <c r="G525" s="46"/>
    </row>
    <row r="526">
      <c r="B526" s="51"/>
      <c r="C526" s="46"/>
      <c r="D526" s="46"/>
      <c r="E526" s="46"/>
      <c r="F526" s="46"/>
      <c r="G526" s="46"/>
    </row>
    <row r="527">
      <c r="B527" s="51"/>
      <c r="C527" s="46"/>
      <c r="D527" s="46"/>
      <c r="E527" s="46"/>
      <c r="F527" s="46"/>
      <c r="G527" s="46"/>
    </row>
    <row r="528">
      <c r="B528" s="51"/>
      <c r="C528" s="46"/>
      <c r="D528" s="46"/>
      <c r="E528" s="46"/>
      <c r="F528" s="46"/>
      <c r="G528" s="46"/>
    </row>
    <row r="529">
      <c r="B529" s="51"/>
      <c r="C529" s="46"/>
      <c r="D529" s="46"/>
      <c r="E529" s="46"/>
      <c r="F529" s="46"/>
      <c r="G529" s="46"/>
    </row>
    <row r="530">
      <c r="B530" s="51"/>
      <c r="C530" s="46"/>
      <c r="D530" s="46"/>
      <c r="E530" s="46"/>
      <c r="F530" s="46"/>
      <c r="G530" s="46"/>
    </row>
    <row r="531">
      <c r="B531" s="51"/>
      <c r="C531" s="46"/>
      <c r="D531" s="46"/>
      <c r="E531" s="46"/>
      <c r="F531" s="46"/>
      <c r="G531" s="46"/>
    </row>
    <row r="532">
      <c r="B532" s="51"/>
      <c r="C532" s="46"/>
      <c r="D532" s="46"/>
      <c r="E532" s="46"/>
      <c r="F532" s="46"/>
      <c r="G532" s="46"/>
    </row>
    <row r="533">
      <c r="B533" s="51"/>
      <c r="C533" s="46"/>
      <c r="D533" s="46"/>
      <c r="E533" s="46"/>
      <c r="F533" s="46"/>
      <c r="G533" s="46"/>
    </row>
    <row r="534">
      <c r="B534" s="51"/>
      <c r="C534" s="46"/>
      <c r="D534" s="46"/>
      <c r="E534" s="46"/>
      <c r="F534" s="46"/>
      <c r="G534" s="46"/>
    </row>
    <row r="535">
      <c r="B535" s="51"/>
      <c r="C535" s="46"/>
      <c r="D535" s="46"/>
      <c r="E535" s="46"/>
      <c r="F535" s="46"/>
      <c r="G535" s="46"/>
    </row>
    <row r="536">
      <c r="B536" s="51"/>
      <c r="C536" s="46"/>
      <c r="D536" s="46"/>
      <c r="E536" s="46"/>
      <c r="F536" s="46"/>
      <c r="G536" s="46"/>
    </row>
    <row r="537">
      <c r="B537" s="51"/>
      <c r="C537" s="46"/>
      <c r="D537" s="46"/>
      <c r="E537" s="46"/>
      <c r="F537" s="46"/>
      <c r="G537" s="46"/>
    </row>
    <row r="538">
      <c r="B538" s="51"/>
      <c r="C538" s="46"/>
      <c r="D538" s="46"/>
      <c r="E538" s="46"/>
      <c r="F538" s="46"/>
      <c r="G538" s="46"/>
    </row>
    <row r="539">
      <c r="B539" s="51"/>
      <c r="C539" s="46"/>
      <c r="D539" s="46"/>
      <c r="E539" s="46"/>
      <c r="F539" s="46"/>
      <c r="G539" s="46"/>
    </row>
    <row r="540">
      <c r="B540" s="51"/>
      <c r="C540" s="46"/>
      <c r="D540" s="46"/>
      <c r="E540" s="46"/>
      <c r="F540" s="46"/>
      <c r="G540" s="46"/>
    </row>
    <row r="541">
      <c r="B541" s="51"/>
      <c r="C541" s="46"/>
      <c r="D541" s="46"/>
      <c r="E541" s="46"/>
      <c r="F541" s="46"/>
      <c r="G541" s="46"/>
    </row>
    <row r="542">
      <c r="B542" s="51"/>
      <c r="C542" s="46"/>
      <c r="D542" s="46"/>
      <c r="E542" s="46"/>
      <c r="F542" s="46"/>
      <c r="G542" s="46"/>
    </row>
    <row r="543">
      <c r="B543" s="51"/>
      <c r="C543" s="46"/>
      <c r="D543" s="46"/>
      <c r="E543" s="46"/>
      <c r="F543" s="46"/>
      <c r="G543" s="46"/>
    </row>
    <row r="544">
      <c r="B544" s="51"/>
      <c r="C544" s="46"/>
      <c r="D544" s="46"/>
      <c r="E544" s="46"/>
      <c r="F544" s="46"/>
      <c r="G544" s="46"/>
    </row>
    <row r="545">
      <c r="B545" s="51"/>
      <c r="C545" s="46"/>
      <c r="D545" s="46"/>
      <c r="E545" s="46"/>
      <c r="F545" s="46"/>
      <c r="G545" s="46"/>
    </row>
    <row r="546">
      <c r="B546" s="51"/>
      <c r="C546" s="46"/>
      <c r="D546" s="46"/>
      <c r="E546" s="46"/>
      <c r="F546" s="46"/>
      <c r="G546" s="46"/>
    </row>
    <row r="547">
      <c r="B547" s="51"/>
      <c r="C547" s="46"/>
      <c r="D547" s="46"/>
      <c r="E547" s="46"/>
      <c r="F547" s="46"/>
      <c r="G547" s="46"/>
    </row>
    <row r="548">
      <c r="B548" s="51"/>
      <c r="C548" s="46"/>
      <c r="D548" s="46"/>
      <c r="E548" s="46"/>
      <c r="F548" s="46"/>
      <c r="G548" s="46"/>
    </row>
    <row r="549">
      <c r="B549" s="51"/>
      <c r="C549" s="46"/>
      <c r="D549" s="46"/>
      <c r="E549" s="46"/>
      <c r="F549" s="46"/>
      <c r="G549" s="46"/>
    </row>
    <row r="550">
      <c r="B550" s="51"/>
      <c r="C550" s="46"/>
      <c r="D550" s="46"/>
      <c r="E550" s="46"/>
      <c r="F550" s="46"/>
      <c r="G550" s="46"/>
    </row>
    <row r="551">
      <c r="B551" s="51"/>
      <c r="C551" s="46"/>
      <c r="D551" s="46"/>
      <c r="E551" s="46"/>
      <c r="F551" s="46"/>
      <c r="G551" s="46"/>
    </row>
    <row r="552">
      <c r="B552" s="51"/>
      <c r="C552" s="46"/>
      <c r="D552" s="46"/>
      <c r="E552" s="46"/>
      <c r="F552" s="46"/>
      <c r="G552" s="46"/>
    </row>
    <row r="553">
      <c r="B553" s="51"/>
      <c r="C553" s="46"/>
      <c r="D553" s="46"/>
      <c r="E553" s="46"/>
      <c r="F553" s="46"/>
      <c r="G553" s="46"/>
    </row>
    <row r="554">
      <c r="B554" s="51"/>
      <c r="C554" s="46"/>
      <c r="D554" s="46"/>
      <c r="E554" s="46"/>
      <c r="F554" s="46"/>
      <c r="G554" s="46"/>
    </row>
    <row r="555">
      <c r="B555" s="51"/>
      <c r="C555" s="46"/>
      <c r="D555" s="46"/>
      <c r="E555" s="46"/>
      <c r="F555" s="46"/>
      <c r="G555" s="46"/>
    </row>
    <row r="556">
      <c r="B556" s="51"/>
      <c r="C556" s="46"/>
      <c r="D556" s="46"/>
      <c r="E556" s="46"/>
      <c r="F556" s="46"/>
      <c r="G556" s="46"/>
    </row>
    <row r="557">
      <c r="B557" s="51"/>
      <c r="C557" s="46"/>
      <c r="D557" s="46"/>
      <c r="E557" s="46"/>
      <c r="F557" s="46"/>
      <c r="G557" s="46"/>
    </row>
    <row r="558">
      <c r="B558" s="51"/>
      <c r="C558" s="46"/>
      <c r="D558" s="46"/>
      <c r="E558" s="46"/>
      <c r="F558" s="46"/>
      <c r="G558" s="46"/>
    </row>
    <row r="559">
      <c r="B559" s="51"/>
      <c r="C559" s="46"/>
      <c r="D559" s="46"/>
      <c r="E559" s="46"/>
      <c r="F559" s="46"/>
      <c r="G559" s="46"/>
    </row>
    <row r="560">
      <c r="B560" s="51"/>
      <c r="C560" s="46"/>
      <c r="D560" s="46"/>
      <c r="E560" s="46"/>
      <c r="F560" s="46"/>
      <c r="G560" s="46"/>
    </row>
    <row r="561">
      <c r="B561" s="51"/>
      <c r="C561" s="46"/>
      <c r="D561" s="46"/>
      <c r="E561" s="46"/>
      <c r="F561" s="46"/>
      <c r="G561" s="46"/>
    </row>
    <row r="562">
      <c r="B562" s="51"/>
      <c r="C562" s="46"/>
      <c r="D562" s="46"/>
      <c r="E562" s="46"/>
      <c r="F562" s="46"/>
      <c r="G562" s="46"/>
    </row>
    <row r="563">
      <c r="B563" s="51"/>
      <c r="C563" s="46"/>
      <c r="D563" s="46"/>
      <c r="E563" s="46"/>
      <c r="F563" s="46"/>
      <c r="G563" s="46"/>
    </row>
    <row r="564">
      <c r="B564" s="51"/>
      <c r="C564" s="46"/>
      <c r="D564" s="46"/>
      <c r="E564" s="46"/>
      <c r="F564" s="46"/>
      <c r="G564" s="46"/>
    </row>
    <row r="565">
      <c r="B565" s="51"/>
      <c r="C565" s="46"/>
      <c r="D565" s="46"/>
      <c r="E565" s="46"/>
      <c r="F565" s="46"/>
      <c r="G565" s="46"/>
    </row>
    <row r="566">
      <c r="B566" s="51"/>
      <c r="C566" s="46"/>
      <c r="D566" s="46"/>
      <c r="E566" s="46"/>
      <c r="F566" s="46"/>
      <c r="G566" s="46"/>
    </row>
    <row r="567">
      <c r="B567" s="51"/>
      <c r="C567" s="46"/>
      <c r="D567" s="46"/>
      <c r="E567" s="46"/>
      <c r="F567" s="46"/>
      <c r="G567" s="46"/>
    </row>
    <row r="568">
      <c r="B568" s="51"/>
      <c r="C568" s="46"/>
      <c r="D568" s="46"/>
      <c r="E568" s="46"/>
      <c r="F568" s="46"/>
      <c r="G568" s="46"/>
    </row>
    <row r="569">
      <c r="B569" s="51"/>
      <c r="C569" s="46"/>
      <c r="D569" s="46"/>
      <c r="E569" s="46"/>
      <c r="F569" s="46"/>
      <c r="G569" s="46"/>
    </row>
    <row r="570">
      <c r="B570" s="51"/>
      <c r="C570" s="46"/>
      <c r="D570" s="46"/>
      <c r="E570" s="46"/>
      <c r="F570" s="46"/>
      <c r="G570" s="46"/>
    </row>
    <row r="571">
      <c r="B571" s="51"/>
      <c r="C571" s="46"/>
      <c r="D571" s="46"/>
      <c r="E571" s="46"/>
      <c r="F571" s="46"/>
      <c r="G571" s="46"/>
    </row>
    <row r="572">
      <c r="B572" s="51"/>
      <c r="C572" s="46"/>
      <c r="D572" s="46"/>
      <c r="E572" s="46"/>
      <c r="F572" s="46"/>
      <c r="G572" s="46"/>
    </row>
    <row r="573">
      <c r="B573" s="51"/>
      <c r="C573" s="46"/>
      <c r="D573" s="46"/>
      <c r="E573" s="46"/>
      <c r="F573" s="46"/>
      <c r="G573" s="46"/>
    </row>
    <row r="574">
      <c r="B574" s="51"/>
      <c r="C574" s="46"/>
      <c r="D574" s="46"/>
      <c r="E574" s="46"/>
      <c r="F574" s="46"/>
      <c r="G574" s="46"/>
    </row>
    <row r="575">
      <c r="B575" s="51"/>
      <c r="C575" s="46"/>
      <c r="D575" s="46"/>
      <c r="E575" s="46"/>
      <c r="F575" s="46"/>
      <c r="G575" s="46"/>
    </row>
    <row r="576">
      <c r="B576" s="51"/>
      <c r="C576" s="46"/>
      <c r="D576" s="46"/>
      <c r="E576" s="46"/>
      <c r="F576" s="46"/>
      <c r="G576" s="46"/>
    </row>
    <row r="577">
      <c r="B577" s="51"/>
      <c r="C577" s="46"/>
      <c r="D577" s="46"/>
      <c r="E577" s="46"/>
      <c r="F577" s="46"/>
      <c r="G577" s="46"/>
    </row>
    <row r="578">
      <c r="B578" s="51"/>
      <c r="C578" s="46"/>
      <c r="D578" s="46"/>
      <c r="E578" s="46"/>
      <c r="F578" s="46"/>
      <c r="G578" s="46"/>
    </row>
    <row r="579">
      <c r="B579" s="51"/>
      <c r="C579" s="46"/>
      <c r="D579" s="46"/>
      <c r="E579" s="46"/>
      <c r="F579" s="46"/>
      <c r="G579" s="46"/>
    </row>
    <row r="580">
      <c r="B580" s="51"/>
      <c r="C580" s="46"/>
      <c r="D580" s="46"/>
      <c r="E580" s="46"/>
      <c r="F580" s="46"/>
      <c r="G580" s="46"/>
    </row>
    <row r="581">
      <c r="B581" s="51"/>
      <c r="C581" s="46"/>
      <c r="D581" s="46"/>
      <c r="E581" s="46"/>
      <c r="F581" s="46"/>
      <c r="G581" s="46"/>
    </row>
    <row r="582">
      <c r="B582" s="51"/>
      <c r="C582" s="46"/>
      <c r="D582" s="46"/>
      <c r="E582" s="46"/>
      <c r="F582" s="46"/>
      <c r="G582" s="46"/>
    </row>
    <row r="583">
      <c r="B583" s="51"/>
      <c r="C583" s="46"/>
      <c r="D583" s="46"/>
      <c r="E583" s="46"/>
      <c r="F583" s="46"/>
      <c r="G583" s="46"/>
    </row>
    <row r="584">
      <c r="B584" s="51"/>
      <c r="C584" s="46"/>
      <c r="D584" s="46"/>
      <c r="E584" s="46"/>
      <c r="F584" s="46"/>
      <c r="G584" s="46"/>
    </row>
    <row r="585">
      <c r="B585" s="51"/>
      <c r="C585" s="46"/>
      <c r="D585" s="46"/>
      <c r="E585" s="46"/>
      <c r="F585" s="46"/>
      <c r="G585" s="46"/>
    </row>
    <row r="586">
      <c r="B586" s="51"/>
      <c r="C586" s="46"/>
      <c r="D586" s="46"/>
      <c r="E586" s="46"/>
      <c r="F586" s="46"/>
      <c r="G586" s="46"/>
    </row>
    <row r="587">
      <c r="B587" s="51"/>
      <c r="C587" s="46"/>
      <c r="D587" s="46"/>
      <c r="E587" s="46"/>
      <c r="F587" s="46"/>
      <c r="G587" s="46"/>
    </row>
    <row r="588">
      <c r="B588" s="51"/>
      <c r="C588" s="46"/>
      <c r="D588" s="46"/>
      <c r="E588" s="46"/>
      <c r="F588" s="46"/>
      <c r="G588" s="46"/>
    </row>
    <row r="589">
      <c r="B589" s="51"/>
      <c r="C589" s="46"/>
      <c r="D589" s="46"/>
      <c r="E589" s="46"/>
      <c r="F589" s="46"/>
      <c r="G589" s="46"/>
    </row>
    <row r="590">
      <c r="B590" s="51"/>
      <c r="C590" s="46"/>
      <c r="D590" s="46"/>
      <c r="E590" s="46"/>
      <c r="F590" s="46"/>
      <c r="G590" s="46"/>
    </row>
    <row r="591">
      <c r="B591" s="51"/>
      <c r="C591" s="46"/>
      <c r="D591" s="46"/>
      <c r="E591" s="46"/>
      <c r="F591" s="46"/>
      <c r="G591" s="46"/>
    </row>
    <row r="592">
      <c r="B592" s="51"/>
      <c r="C592" s="46"/>
      <c r="D592" s="46"/>
      <c r="E592" s="46"/>
      <c r="F592" s="46"/>
      <c r="G592" s="46"/>
    </row>
    <row r="593">
      <c r="B593" s="51"/>
      <c r="C593" s="46"/>
      <c r="D593" s="46"/>
      <c r="E593" s="46"/>
      <c r="F593" s="46"/>
      <c r="G593" s="46"/>
    </row>
    <row r="594">
      <c r="B594" s="51"/>
      <c r="C594" s="46"/>
      <c r="D594" s="46"/>
      <c r="E594" s="46"/>
      <c r="F594" s="46"/>
      <c r="G594" s="46"/>
    </row>
    <row r="595">
      <c r="B595" s="51"/>
      <c r="C595" s="46"/>
      <c r="D595" s="46"/>
      <c r="E595" s="46"/>
      <c r="F595" s="46"/>
      <c r="G595" s="46"/>
    </row>
    <row r="596">
      <c r="B596" s="51"/>
      <c r="C596" s="46"/>
      <c r="D596" s="46"/>
      <c r="E596" s="46"/>
      <c r="F596" s="46"/>
      <c r="G596" s="46"/>
    </row>
    <row r="597">
      <c r="B597" s="51"/>
      <c r="C597" s="46"/>
      <c r="D597" s="46"/>
      <c r="E597" s="46"/>
      <c r="F597" s="46"/>
      <c r="G597" s="46"/>
    </row>
    <row r="598">
      <c r="B598" s="51"/>
      <c r="C598" s="46"/>
      <c r="D598" s="46"/>
      <c r="E598" s="46"/>
      <c r="F598" s="46"/>
      <c r="G598" s="46"/>
    </row>
    <row r="599">
      <c r="B599" s="51"/>
      <c r="C599" s="46"/>
      <c r="D599" s="46"/>
      <c r="E599" s="46"/>
      <c r="F599" s="46"/>
      <c r="G599" s="46"/>
    </row>
    <row r="600">
      <c r="B600" s="51"/>
      <c r="C600" s="46"/>
      <c r="D600" s="46"/>
      <c r="E600" s="46"/>
      <c r="F600" s="46"/>
      <c r="G600" s="46"/>
    </row>
    <row r="601">
      <c r="B601" s="51"/>
      <c r="C601" s="46"/>
      <c r="D601" s="46"/>
      <c r="E601" s="46"/>
      <c r="F601" s="46"/>
      <c r="G601" s="46"/>
    </row>
    <row r="602">
      <c r="B602" s="51"/>
      <c r="C602" s="46"/>
      <c r="D602" s="46"/>
      <c r="E602" s="46"/>
      <c r="F602" s="46"/>
      <c r="G602" s="46"/>
    </row>
    <row r="603">
      <c r="B603" s="51"/>
      <c r="C603" s="46"/>
      <c r="D603" s="46"/>
      <c r="E603" s="46"/>
      <c r="F603" s="46"/>
      <c r="G603" s="46"/>
    </row>
    <row r="604">
      <c r="B604" s="51"/>
      <c r="C604" s="46"/>
      <c r="D604" s="46"/>
      <c r="E604" s="46"/>
      <c r="F604" s="46"/>
      <c r="G604" s="46"/>
    </row>
    <row r="605">
      <c r="B605" s="51"/>
      <c r="C605" s="46"/>
      <c r="D605" s="46"/>
      <c r="E605" s="46"/>
      <c r="F605" s="46"/>
      <c r="G605" s="46"/>
    </row>
    <row r="606">
      <c r="B606" s="51"/>
      <c r="C606" s="46"/>
      <c r="D606" s="46"/>
      <c r="E606" s="46"/>
      <c r="F606" s="46"/>
      <c r="G606" s="46"/>
    </row>
    <row r="607">
      <c r="B607" s="51"/>
      <c r="C607" s="46"/>
      <c r="D607" s="46"/>
      <c r="E607" s="46"/>
      <c r="F607" s="46"/>
      <c r="G607" s="46"/>
    </row>
    <row r="608">
      <c r="B608" s="51"/>
      <c r="C608" s="46"/>
      <c r="D608" s="46"/>
      <c r="E608" s="46"/>
      <c r="F608" s="46"/>
      <c r="G608" s="46"/>
    </row>
    <row r="609">
      <c r="B609" s="51"/>
      <c r="C609" s="46"/>
      <c r="D609" s="46"/>
      <c r="E609" s="46"/>
      <c r="F609" s="46"/>
      <c r="G609" s="46"/>
    </row>
    <row r="610">
      <c r="B610" s="51"/>
      <c r="C610" s="46"/>
      <c r="D610" s="46"/>
      <c r="E610" s="46"/>
      <c r="F610" s="46"/>
      <c r="G610" s="46"/>
    </row>
    <row r="611">
      <c r="B611" s="51"/>
      <c r="C611" s="46"/>
      <c r="D611" s="46"/>
      <c r="E611" s="46"/>
      <c r="F611" s="46"/>
      <c r="G611" s="46"/>
    </row>
    <row r="612">
      <c r="B612" s="51"/>
      <c r="C612" s="46"/>
      <c r="D612" s="46"/>
      <c r="E612" s="46"/>
      <c r="F612" s="46"/>
      <c r="G612" s="46"/>
    </row>
    <row r="613">
      <c r="B613" s="51"/>
      <c r="C613" s="46"/>
      <c r="D613" s="46"/>
      <c r="E613" s="46"/>
      <c r="F613" s="46"/>
      <c r="G613" s="46"/>
    </row>
    <row r="614">
      <c r="B614" s="51"/>
      <c r="C614" s="46"/>
      <c r="D614" s="46"/>
      <c r="E614" s="46"/>
      <c r="F614" s="46"/>
      <c r="G614" s="46"/>
    </row>
    <row r="615">
      <c r="B615" s="51"/>
      <c r="C615" s="46"/>
      <c r="D615" s="46"/>
      <c r="E615" s="46"/>
      <c r="F615" s="46"/>
      <c r="G615" s="46"/>
    </row>
    <row r="616">
      <c r="B616" s="51"/>
      <c r="C616" s="46"/>
      <c r="D616" s="46"/>
      <c r="E616" s="46"/>
      <c r="F616" s="46"/>
      <c r="G616" s="46"/>
    </row>
    <row r="617">
      <c r="B617" s="51"/>
      <c r="C617" s="46"/>
      <c r="D617" s="46"/>
      <c r="E617" s="46"/>
      <c r="F617" s="46"/>
      <c r="G617" s="46"/>
    </row>
    <row r="618">
      <c r="B618" s="51"/>
      <c r="C618" s="46"/>
      <c r="D618" s="46"/>
      <c r="E618" s="46"/>
      <c r="F618" s="46"/>
      <c r="G618" s="46"/>
    </row>
    <row r="619">
      <c r="B619" s="51"/>
      <c r="C619" s="46"/>
      <c r="D619" s="46"/>
      <c r="E619" s="46"/>
      <c r="F619" s="46"/>
      <c r="G619" s="46"/>
    </row>
    <row r="620">
      <c r="B620" s="51"/>
      <c r="C620" s="46"/>
      <c r="D620" s="46"/>
      <c r="E620" s="46"/>
      <c r="F620" s="46"/>
      <c r="G620" s="46"/>
    </row>
    <row r="621">
      <c r="B621" s="51"/>
      <c r="C621" s="46"/>
      <c r="D621" s="46"/>
      <c r="E621" s="46"/>
      <c r="F621" s="46"/>
      <c r="G621" s="46"/>
    </row>
    <row r="622">
      <c r="B622" s="51"/>
      <c r="C622" s="46"/>
      <c r="D622" s="46"/>
      <c r="E622" s="46"/>
      <c r="F622" s="46"/>
      <c r="G622" s="46"/>
    </row>
    <row r="623">
      <c r="B623" s="51"/>
      <c r="C623" s="46"/>
      <c r="D623" s="46"/>
      <c r="E623" s="46"/>
      <c r="F623" s="46"/>
      <c r="G623" s="46"/>
    </row>
    <row r="624">
      <c r="B624" s="51"/>
      <c r="C624" s="46"/>
      <c r="D624" s="46"/>
      <c r="E624" s="46"/>
      <c r="F624" s="46"/>
      <c r="G624" s="46"/>
    </row>
    <row r="625">
      <c r="B625" s="51"/>
      <c r="C625" s="46"/>
      <c r="D625" s="46"/>
      <c r="E625" s="46"/>
      <c r="F625" s="46"/>
      <c r="G625" s="46"/>
    </row>
    <row r="626">
      <c r="B626" s="51"/>
      <c r="C626" s="46"/>
      <c r="D626" s="46"/>
      <c r="E626" s="46"/>
      <c r="F626" s="46"/>
      <c r="G626" s="46"/>
    </row>
    <row r="627">
      <c r="B627" s="51"/>
      <c r="C627" s="46"/>
      <c r="D627" s="46"/>
      <c r="E627" s="46"/>
      <c r="F627" s="46"/>
      <c r="G627" s="46"/>
    </row>
    <row r="628">
      <c r="B628" s="51"/>
      <c r="C628" s="46"/>
      <c r="D628" s="46"/>
      <c r="E628" s="46"/>
      <c r="F628" s="46"/>
      <c r="G628" s="46"/>
    </row>
    <row r="629">
      <c r="B629" s="51"/>
      <c r="C629" s="46"/>
      <c r="D629" s="46"/>
      <c r="E629" s="46"/>
      <c r="F629" s="46"/>
      <c r="G629" s="46"/>
    </row>
    <row r="630">
      <c r="B630" s="51"/>
      <c r="C630" s="46"/>
      <c r="D630" s="46"/>
      <c r="E630" s="46"/>
      <c r="F630" s="46"/>
      <c r="G630" s="46"/>
    </row>
    <row r="631">
      <c r="B631" s="51"/>
      <c r="C631" s="46"/>
      <c r="D631" s="46"/>
      <c r="E631" s="46"/>
      <c r="F631" s="46"/>
      <c r="G631" s="46"/>
    </row>
    <row r="632">
      <c r="B632" s="51"/>
      <c r="C632" s="46"/>
      <c r="D632" s="46"/>
      <c r="E632" s="46"/>
      <c r="F632" s="46"/>
      <c r="G632" s="46"/>
    </row>
    <row r="633">
      <c r="B633" s="51"/>
      <c r="C633" s="46"/>
      <c r="D633" s="46"/>
      <c r="E633" s="46"/>
      <c r="F633" s="46"/>
      <c r="G633" s="46"/>
    </row>
    <row r="634">
      <c r="B634" s="51"/>
      <c r="C634" s="46"/>
      <c r="D634" s="46"/>
      <c r="E634" s="46"/>
      <c r="F634" s="46"/>
      <c r="G634" s="46"/>
    </row>
    <row r="635">
      <c r="B635" s="51"/>
      <c r="C635" s="46"/>
      <c r="D635" s="46"/>
      <c r="E635" s="46"/>
      <c r="F635" s="46"/>
      <c r="G635" s="46"/>
    </row>
    <row r="636">
      <c r="B636" s="51"/>
      <c r="C636" s="46"/>
      <c r="D636" s="46"/>
      <c r="E636" s="46"/>
      <c r="F636" s="46"/>
      <c r="G636" s="46"/>
    </row>
    <row r="637">
      <c r="B637" s="51"/>
      <c r="C637" s="46"/>
      <c r="D637" s="46"/>
      <c r="E637" s="46"/>
      <c r="F637" s="46"/>
      <c r="G637" s="46"/>
    </row>
    <row r="638">
      <c r="B638" s="51"/>
      <c r="C638" s="46"/>
      <c r="D638" s="46"/>
      <c r="E638" s="46"/>
      <c r="F638" s="46"/>
      <c r="G638" s="46"/>
    </row>
    <row r="639">
      <c r="B639" s="51"/>
      <c r="C639" s="46"/>
      <c r="D639" s="46"/>
      <c r="E639" s="46"/>
      <c r="F639" s="46"/>
      <c r="G639" s="46"/>
    </row>
    <row r="640">
      <c r="B640" s="51"/>
      <c r="C640" s="46"/>
      <c r="D640" s="46"/>
      <c r="E640" s="46"/>
      <c r="F640" s="46"/>
      <c r="G640" s="46"/>
    </row>
    <row r="641">
      <c r="B641" s="51"/>
      <c r="C641" s="46"/>
      <c r="D641" s="46"/>
      <c r="E641" s="46"/>
      <c r="F641" s="46"/>
      <c r="G641" s="46"/>
    </row>
    <row r="642">
      <c r="B642" s="51"/>
      <c r="C642" s="46"/>
      <c r="D642" s="46"/>
      <c r="E642" s="46"/>
      <c r="F642" s="46"/>
      <c r="G642" s="46"/>
    </row>
    <row r="643">
      <c r="B643" s="51"/>
      <c r="C643" s="46"/>
      <c r="D643" s="46"/>
      <c r="E643" s="46"/>
      <c r="F643" s="46"/>
      <c r="G643" s="46"/>
    </row>
    <row r="644">
      <c r="B644" s="51"/>
      <c r="C644" s="46"/>
      <c r="D644" s="46"/>
      <c r="E644" s="46"/>
      <c r="F644" s="46"/>
      <c r="G644" s="46"/>
    </row>
    <row r="645">
      <c r="B645" s="51"/>
      <c r="C645" s="46"/>
      <c r="D645" s="46"/>
      <c r="E645" s="46"/>
      <c r="F645" s="46"/>
      <c r="G645" s="46"/>
    </row>
    <row r="646">
      <c r="B646" s="51"/>
      <c r="C646" s="46"/>
      <c r="D646" s="46"/>
      <c r="E646" s="46"/>
      <c r="F646" s="46"/>
      <c r="G646" s="46"/>
    </row>
    <row r="647">
      <c r="B647" s="51"/>
      <c r="C647" s="46"/>
      <c r="D647" s="46"/>
      <c r="E647" s="46"/>
      <c r="F647" s="46"/>
      <c r="G647" s="46"/>
    </row>
    <row r="648">
      <c r="B648" s="51"/>
      <c r="C648" s="46"/>
      <c r="D648" s="46"/>
      <c r="E648" s="46"/>
      <c r="F648" s="46"/>
      <c r="G648" s="46"/>
    </row>
    <row r="649">
      <c r="B649" s="51"/>
      <c r="C649" s="46"/>
      <c r="D649" s="46"/>
      <c r="E649" s="46"/>
      <c r="F649" s="46"/>
      <c r="G649" s="46"/>
    </row>
    <row r="650">
      <c r="B650" s="51"/>
      <c r="C650" s="46"/>
      <c r="D650" s="46"/>
      <c r="E650" s="46"/>
      <c r="F650" s="46"/>
      <c r="G650" s="46"/>
    </row>
    <row r="651">
      <c r="B651" s="51"/>
      <c r="C651" s="46"/>
      <c r="D651" s="46"/>
      <c r="E651" s="46"/>
      <c r="F651" s="46"/>
      <c r="G651" s="46"/>
    </row>
    <row r="652">
      <c r="B652" s="51"/>
      <c r="C652" s="46"/>
      <c r="D652" s="46"/>
      <c r="E652" s="46"/>
      <c r="F652" s="46"/>
      <c r="G652" s="46"/>
    </row>
    <row r="653">
      <c r="B653" s="51"/>
      <c r="C653" s="46"/>
      <c r="D653" s="46"/>
      <c r="E653" s="46"/>
      <c r="F653" s="46"/>
      <c r="G653" s="46"/>
    </row>
    <row r="654">
      <c r="B654" s="51"/>
      <c r="C654" s="46"/>
      <c r="D654" s="46"/>
      <c r="E654" s="46"/>
      <c r="F654" s="46"/>
      <c r="G654" s="46"/>
    </row>
    <row r="655">
      <c r="B655" s="51"/>
      <c r="C655" s="46"/>
      <c r="D655" s="46"/>
      <c r="E655" s="46"/>
      <c r="F655" s="46"/>
      <c r="G655" s="46"/>
    </row>
    <row r="656">
      <c r="B656" s="51"/>
      <c r="C656" s="46"/>
      <c r="D656" s="46"/>
      <c r="E656" s="46"/>
      <c r="F656" s="46"/>
      <c r="G656" s="46"/>
    </row>
    <row r="657">
      <c r="B657" s="51"/>
      <c r="C657" s="46"/>
      <c r="D657" s="46"/>
      <c r="E657" s="46"/>
      <c r="F657" s="46"/>
      <c r="G657" s="46"/>
    </row>
    <row r="658">
      <c r="B658" s="51"/>
      <c r="C658" s="46"/>
      <c r="D658" s="46"/>
      <c r="E658" s="46"/>
      <c r="F658" s="46"/>
      <c r="G658" s="46"/>
    </row>
    <row r="659">
      <c r="B659" s="51"/>
      <c r="C659" s="46"/>
      <c r="D659" s="46"/>
      <c r="E659" s="46"/>
      <c r="F659" s="46"/>
      <c r="G659" s="46"/>
    </row>
    <row r="660">
      <c r="B660" s="51"/>
      <c r="C660" s="46"/>
      <c r="D660" s="46"/>
      <c r="E660" s="46"/>
      <c r="F660" s="46"/>
      <c r="G660" s="46"/>
    </row>
    <row r="661">
      <c r="B661" s="51"/>
      <c r="C661" s="46"/>
      <c r="D661" s="46"/>
      <c r="E661" s="46"/>
      <c r="F661" s="46"/>
      <c r="G661" s="46"/>
    </row>
    <row r="662">
      <c r="B662" s="51"/>
      <c r="C662" s="46"/>
      <c r="D662" s="46"/>
      <c r="E662" s="46"/>
      <c r="F662" s="46"/>
      <c r="G662" s="46"/>
    </row>
    <row r="663">
      <c r="B663" s="51"/>
      <c r="C663" s="46"/>
      <c r="D663" s="46"/>
      <c r="E663" s="46"/>
      <c r="F663" s="46"/>
      <c r="G663" s="46"/>
    </row>
    <row r="664">
      <c r="B664" s="51"/>
      <c r="C664" s="46"/>
      <c r="D664" s="46"/>
      <c r="E664" s="46"/>
      <c r="F664" s="46"/>
      <c r="G664" s="46"/>
    </row>
    <row r="665">
      <c r="B665" s="51"/>
      <c r="C665" s="46"/>
      <c r="D665" s="46"/>
      <c r="E665" s="46"/>
      <c r="F665" s="46"/>
      <c r="G665" s="46"/>
    </row>
    <row r="666">
      <c r="B666" s="51"/>
      <c r="C666" s="46"/>
      <c r="D666" s="46"/>
      <c r="E666" s="46"/>
      <c r="F666" s="46"/>
      <c r="G666" s="46"/>
    </row>
    <row r="667">
      <c r="B667" s="51"/>
      <c r="C667" s="46"/>
      <c r="D667" s="46"/>
      <c r="E667" s="46"/>
      <c r="F667" s="46"/>
      <c r="G667" s="46"/>
    </row>
    <row r="668">
      <c r="B668" s="51"/>
      <c r="C668" s="46"/>
      <c r="D668" s="46"/>
      <c r="E668" s="46"/>
      <c r="F668" s="46"/>
      <c r="G668" s="46"/>
    </row>
    <row r="669">
      <c r="B669" s="51"/>
      <c r="C669" s="46"/>
      <c r="D669" s="46"/>
      <c r="E669" s="46"/>
      <c r="F669" s="46"/>
      <c r="G669" s="46"/>
    </row>
    <row r="670">
      <c r="B670" s="51"/>
      <c r="C670" s="46"/>
      <c r="D670" s="46"/>
      <c r="E670" s="46"/>
      <c r="F670" s="46"/>
      <c r="G670" s="46"/>
    </row>
    <row r="671">
      <c r="B671" s="51"/>
      <c r="C671" s="46"/>
      <c r="D671" s="46"/>
      <c r="E671" s="46"/>
      <c r="F671" s="46"/>
      <c r="G671" s="46"/>
    </row>
    <row r="672">
      <c r="B672" s="51"/>
      <c r="C672" s="46"/>
      <c r="D672" s="46"/>
      <c r="E672" s="46"/>
      <c r="F672" s="46"/>
      <c r="G672" s="46"/>
    </row>
    <row r="673">
      <c r="B673" s="51"/>
      <c r="C673" s="46"/>
      <c r="D673" s="46"/>
      <c r="E673" s="46"/>
      <c r="F673" s="46"/>
      <c r="G673" s="46"/>
    </row>
    <row r="674">
      <c r="B674" s="51"/>
      <c r="C674" s="46"/>
      <c r="D674" s="46"/>
      <c r="E674" s="46"/>
      <c r="F674" s="46"/>
      <c r="G674" s="46"/>
    </row>
    <row r="675">
      <c r="B675" s="51"/>
      <c r="C675" s="46"/>
      <c r="D675" s="46"/>
      <c r="E675" s="46"/>
      <c r="F675" s="46"/>
      <c r="G675" s="46"/>
    </row>
    <row r="676">
      <c r="B676" s="51"/>
      <c r="C676" s="46"/>
      <c r="D676" s="46"/>
      <c r="E676" s="46"/>
      <c r="F676" s="46"/>
      <c r="G676" s="46"/>
    </row>
    <row r="677">
      <c r="B677" s="51"/>
      <c r="C677" s="46"/>
      <c r="D677" s="46"/>
      <c r="E677" s="46"/>
      <c r="F677" s="46"/>
      <c r="G677" s="46"/>
    </row>
    <row r="678">
      <c r="B678" s="51"/>
      <c r="C678" s="46"/>
      <c r="D678" s="46"/>
      <c r="E678" s="46"/>
      <c r="F678" s="46"/>
      <c r="G678" s="46"/>
    </row>
    <row r="679">
      <c r="B679" s="51"/>
      <c r="C679" s="46"/>
      <c r="D679" s="46"/>
      <c r="E679" s="46"/>
      <c r="F679" s="46"/>
      <c r="G679" s="46"/>
    </row>
    <row r="680">
      <c r="B680" s="51"/>
      <c r="C680" s="46"/>
      <c r="D680" s="46"/>
      <c r="E680" s="46"/>
      <c r="F680" s="46"/>
      <c r="G680" s="46"/>
    </row>
    <row r="681">
      <c r="B681" s="51"/>
      <c r="C681" s="46"/>
      <c r="D681" s="46"/>
      <c r="E681" s="46"/>
      <c r="F681" s="46"/>
      <c r="G681" s="46"/>
    </row>
    <row r="682">
      <c r="B682" s="51"/>
      <c r="C682" s="46"/>
      <c r="D682" s="46"/>
      <c r="E682" s="46"/>
      <c r="F682" s="46"/>
      <c r="G682" s="46"/>
    </row>
    <row r="683">
      <c r="B683" s="51"/>
      <c r="C683" s="46"/>
      <c r="D683" s="46"/>
      <c r="E683" s="46"/>
      <c r="F683" s="46"/>
      <c r="G683" s="46"/>
    </row>
    <row r="684">
      <c r="B684" s="51"/>
      <c r="C684" s="46"/>
      <c r="D684" s="46"/>
      <c r="E684" s="46"/>
      <c r="F684" s="46"/>
      <c r="G684" s="46"/>
    </row>
    <row r="685">
      <c r="B685" s="51"/>
      <c r="C685" s="46"/>
      <c r="D685" s="46"/>
      <c r="E685" s="46"/>
      <c r="F685" s="46"/>
      <c r="G685" s="46"/>
    </row>
    <row r="686">
      <c r="B686" s="51"/>
      <c r="C686" s="46"/>
      <c r="D686" s="46"/>
      <c r="E686" s="46"/>
      <c r="F686" s="46"/>
      <c r="G686" s="46"/>
    </row>
    <row r="687">
      <c r="B687" s="51"/>
      <c r="C687" s="46"/>
      <c r="D687" s="46"/>
      <c r="E687" s="46"/>
      <c r="F687" s="46"/>
      <c r="G687" s="46"/>
    </row>
    <row r="688">
      <c r="B688" s="51"/>
      <c r="C688" s="46"/>
      <c r="D688" s="46"/>
      <c r="E688" s="46"/>
      <c r="F688" s="46"/>
      <c r="G688" s="46"/>
    </row>
    <row r="689">
      <c r="B689" s="51"/>
      <c r="C689" s="46"/>
      <c r="D689" s="46"/>
      <c r="E689" s="46"/>
      <c r="F689" s="46"/>
      <c r="G689" s="46"/>
    </row>
    <row r="690">
      <c r="B690" s="51"/>
      <c r="C690" s="46"/>
      <c r="D690" s="46"/>
      <c r="E690" s="46"/>
      <c r="F690" s="46"/>
      <c r="G690" s="46"/>
    </row>
    <row r="691">
      <c r="B691" s="51"/>
      <c r="C691" s="46"/>
      <c r="D691" s="46"/>
      <c r="E691" s="46"/>
      <c r="F691" s="46"/>
      <c r="G691" s="46"/>
    </row>
    <row r="692">
      <c r="B692" s="51"/>
      <c r="C692" s="46"/>
      <c r="D692" s="46"/>
      <c r="E692" s="46"/>
      <c r="F692" s="46"/>
      <c r="G692" s="46"/>
    </row>
    <row r="693">
      <c r="B693" s="51"/>
      <c r="C693" s="46"/>
      <c r="D693" s="46"/>
      <c r="E693" s="46"/>
      <c r="F693" s="46"/>
      <c r="G693" s="46"/>
    </row>
    <row r="694">
      <c r="B694" s="51"/>
      <c r="C694" s="46"/>
      <c r="D694" s="46"/>
      <c r="E694" s="46"/>
      <c r="F694" s="46"/>
      <c r="G694" s="46"/>
    </row>
    <row r="695">
      <c r="B695" s="51"/>
      <c r="C695" s="46"/>
      <c r="D695" s="46"/>
      <c r="E695" s="46"/>
      <c r="F695" s="46"/>
      <c r="G695" s="46"/>
    </row>
    <row r="696">
      <c r="B696" s="51"/>
      <c r="C696" s="46"/>
      <c r="D696" s="46"/>
      <c r="E696" s="46"/>
      <c r="F696" s="46"/>
      <c r="G696" s="46"/>
    </row>
    <row r="697">
      <c r="B697" s="51"/>
      <c r="C697" s="46"/>
      <c r="D697" s="46"/>
      <c r="E697" s="46"/>
      <c r="F697" s="46"/>
      <c r="G697" s="46"/>
    </row>
    <row r="698">
      <c r="B698" s="51"/>
      <c r="C698" s="46"/>
      <c r="D698" s="46"/>
      <c r="E698" s="46"/>
      <c r="F698" s="46"/>
      <c r="G698" s="46"/>
    </row>
    <row r="699">
      <c r="B699" s="51"/>
      <c r="C699" s="46"/>
      <c r="D699" s="46"/>
      <c r="E699" s="46"/>
      <c r="F699" s="46"/>
      <c r="G699" s="46"/>
    </row>
    <row r="700">
      <c r="B700" s="51"/>
      <c r="C700" s="46"/>
      <c r="D700" s="46"/>
      <c r="E700" s="46"/>
      <c r="F700" s="46"/>
      <c r="G700" s="46"/>
    </row>
    <row r="701">
      <c r="B701" s="51"/>
      <c r="C701" s="46"/>
      <c r="D701" s="46"/>
      <c r="E701" s="46"/>
      <c r="F701" s="46"/>
      <c r="G701" s="46"/>
    </row>
    <row r="702">
      <c r="B702" s="51"/>
      <c r="C702" s="46"/>
      <c r="D702" s="46"/>
      <c r="E702" s="46"/>
      <c r="F702" s="46"/>
      <c r="G702" s="46"/>
    </row>
    <row r="703">
      <c r="B703" s="51"/>
      <c r="C703" s="46"/>
      <c r="D703" s="46"/>
      <c r="E703" s="46"/>
      <c r="F703" s="46"/>
      <c r="G703" s="46"/>
    </row>
    <row r="704">
      <c r="B704" s="51"/>
      <c r="C704" s="46"/>
      <c r="D704" s="46"/>
      <c r="E704" s="46"/>
      <c r="F704" s="46"/>
      <c r="G704" s="46"/>
    </row>
    <row r="705">
      <c r="B705" s="51"/>
      <c r="C705" s="46"/>
      <c r="D705" s="46"/>
      <c r="E705" s="46"/>
      <c r="F705" s="46"/>
      <c r="G705" s="46"/>
    </row>
    <row r="706">
      <c r="B706" s="51"/>
      <c r="C706" s="46"/>
      <c r="D706" s="46"/>
      <c r="E706" s="46"/>
      <c r="F706" s="46"/>
      <c r="G706" s="46"/>
    </row>
    <row r="707">
      <c r="B707" s="51"/>
      <c r="C707" s="46"/>
      <c r="D707" s="46"/>
      <c r="E707" s="46"/>
      <c r="F707" s="46"/>
      <c r="G707" s="46"/>
    </row>
    <row r="708">
      <c r="B708" s="51"/>
      <c r="C708" s="46"/>
      <c r="D708" s="46"/>
      <c r="E708" s="46"/>
      <c r="F708" s="46"/>
      <c r="G708" s="46"/>
    </row>
    <row r="709">
      <c r="B709" s="51"/>
      <c r="C709" s="46"/>
      <c r="D709" s="46"/>
      <c r="E709" s="46"/>
      <c r="F709" s="46"/>
      <c r="G709" s="46"/>
    </row>
    <row r="710">
      <c r="B710" s="51"/>
      <c r="C710" s="46"/>
      <c r="D710" s="46"/>
      <c r="E710" s="46"/>
      <c r="F710" s="46"/>
      <c r="G710" s="46"/>
    </row>
    <row r="711">
      <c r="B711" s="51"/>
      <c r="C711" s="46"/>
      <c r="D711" s="46"/>
      <c r="E711" s="46"/>
      <c r="F711" s="46"/>
      <c r="G711" s="46"/>
    </row>
    <row r="712">
      <c r="B712" s="51"/>
      <c r="C712" s="46"/>
      <c r="D712" s="46"/>
      <c r="E712" s="46"/>
      <c r="F712" s="46"/>
      <c r="G712" s="46"/>
    </row>
    <row r="713">
      <c r="B713" s="51"/>
      <c r="C713" s="46"/>
      <c r="D713" s="46"/>
      <c r="E713" s="46"/>
      <c r="F713" s="46"/>
      <c r="G713" s="46"/>
    </row>
    <row r="714">
      <c r="B714" s="51"/>
      <c r="C714" s="46"/>
      <c r="D714" s="46"/>
      <c r="E714" s="46"/>
      <c r="F714" s="46"/>
      <c r="G714" s="46"/>
    </row>
    <row r="715">
      <c r="B715" s="51"/>
      <c r="C715" s="46"/>
      <c r="D715" s="46"/>
      <c r="E715" s="46"/>
      <c r="F715" s="46"/>
      <c r="G715" s="46"/>
    </row>
    <row r="716">
      <c r="B716" s="51"/>
      <c r="C716" s="46"/>
      <c r="D716" s="46"/>
      <c r="E716" s="46"/>
      <c r="F716" s="46"/>
      <c r="G716" s="46"/>
    </row>
    <row r="717">
      <c r="B717" s="51"/>
      <c r="C717" s="46"/>
      <c r="D717" s="46"/>
      <c r="E717" s="46"/>
      <c r="F717" s="46"/>
      <c r="G717" s="46"/>
    </row>
    <row r="718">
      <c r="B718" s="51"/>
      <c r="C718" s="46"/>
      <c r="D718" s="46"/>
      <c r="E718" s="46"/>
      <c r="F718" s="46"/>
      <c r="G718" s="46"/>
    </row>
    <row r="719">
      <c r="B719" s="51"/>
      <c r="C719" s="46"/>
      <c r="D719" s="46"/>
      <c r="E719" s="46"/>
      <c r="F719" s="46"/>
      <c r="G719" s="46"/>
    </row>
    <row r="720">
      <c r="B720" s="51"/>
      <c r="C720" s="46"/>
      <c r="D720" s="46"/>
      <c r="E720" s="46"/>
      <c r="F720" s="46"/>
      <c r="G720" s="46"/>
    </row>
    <row r="721">
      <c r="B721" s="51"/>
      <c r="C721" s="46"/>
      <c r="D721" s="46"/>
      <c r="E721" s="46"/>
      <c r="F721" s="46"/>
      <c r="G721" s="46"/>
    </row>
    <row r="722">
      <c r="B722" s="51"/>
      <c r="C722" s="46"/>
      <c r="D722" s="46"/>
      <c r="E722" s="46"/>
      <c r="F722" s="46"/>
      <c r="G722" s="46"/>
    </row>
    <row r="723">
      <c r="B723" s="51"/>
      <c r="C723" s="46"/>
      <c r="D723" s="46"/>
      <c r="E723" s="46"/>
      <c r="F723" s="46"/>
      <c r="G723" s="46"/>
    </row>
    <row r="724">
      <c r="B724" s="51"/>
      <c r="C724" s="46"/>
      <c r="D724" s="46"/>
      <c r="E724" s="46"/>
      <c r="F724" s="46"/>
      <c r="G724" s="46"/>
    </row>
    <row r="725">
      <c r="B725" s="51"/>
      <c r="C725" s="46"/>
      <c r="D725" s="46"/>
      <c r="E725" s="46"/>
      <c r="F725" s="46"/>
      <c r="G725" s="46"/>
    </row>
    <row r="726">
      <c r="B726" s="51"/>
      <c r="C726" s="46"/>
      <c r="D726" s="46"/>
      <c r="E726" s="46"/>
      <c r="F726" s="46"/>
      <c r="G726" s="46"/>
    </row>
    <row r="727">
      <c r="B727" s="51"/>
      <c r="C727" s="46"/>
      <c r="D727" s="46"/>
      <c r="E727" s="46"/>
      <c r="F727" s="46"/>
      <c r="G727" s="46"/>
    </row>
    <row r="728">
      <c r="B728" s="51"/>
      <c r="C728" s="46"/>
      <c r="D728" s="46"/>
      <c r="E728" s="46"/>
      <c r="F728" s="46"/>
      <c r="G728" s="46"/>
    </row>
    <row r="729">
      <c r="B729" s="51"/>
      <c r="C729" s="46"/>
      <c r="D729" s="46"/>
      <c r="E729" s="46"/>
      <c r="F729" s="46"/>
      <c r="G729" s="46"/>
    </row>
    <row r="730">
      <c r="B730" s="51"/>
      <c r="C730" s="46"/>
      <c r="D730" s="46"/>
      <c r="E730" s="46"/>
      <c r="F730" s="46"/>
      <c r="G730" s="46"/>
    </row>
    <row r="731">
      <c r="B731" s="51"/>
      <c r="C731" s="46"/>
      <c r="D731" s="46"/>
      <c r="E731" s="46"/>
      <c r="F731" s="46"/>
      <c r="G731" s="46"/>
    </row>
    <row r="732">
      <c r="B732" s="51"/>
      <c r="C732" s="46"/>
      <c r="D732" s="46"/>
      <c r="E732" s="46"/>
      <c r="F732" s="46"/>
      <c r="G732" s="46"/>
    </row>
    <row r="733">
      <c r="B733" s="51"/>
      <c r="C733" s="46"/>
      <c r="D733" s="46"/>
      <c r="E733" s="46"/>
      <c r="F733" s="46"/>
      <c r="G733" s="46"/>
    </row>
    <row r="734">
      <c r="B734" s="51"/>
      <c r="C734" s="46"/>
      <c r="D734" s="46"/>
      <c r="E734" s="46"/>
      <c r="F734" s="46"/>
      <c r="G734" s="46"/>
    </row>
    <row r="735">
      <c r="B735" s="51"/>
      <c r="C735" s="46"/>
      <c r="D735" s="46"/>
      <c r="E735" s="46"/>
      <c r="F735" s="46"/>
      <c r="G735" s="46"/>
    </row>
    <row r="736">
      <c r="B736" s="51"/>
      <c r="C736" s="46"/>
      <c r="D736" s="46"/>
      <c r="E736" s="46"/>
      <c r="F736" s="46"/>
      <c r="G736" s="46"/>
    </row>
    <row r="737">
      <c r="B737" s="51"/>
      <c r="C737" s="46"/>
      <c r="D737" s="46"/>
      <c r="E737" s="46"/>
      <c r="F737" s="46"/>
      <c r="G737" s="46"/>
    </row>
    <row r="738">
      <c r="B738" s="51"/>
      <c r="C738" s="46"/>
      <c r="D738" s="46"/>
      <c r="E738" s="46"/>
      <c r="F738" s="46"/>
      <c r="G738" s="46"/>
    </row>
    <row r="739">
      <c r="B739" s="51"/>
      <c r="C739" s="46"/>
      <c r="D739" s="46"/>
      <c r="E739" s="46"/>
      <c r="F739" s="46"/>
      <c r="G739" s="46"/>
    </row>
    <row r="740">
      <c r="B740" s="51"/>
      <c r="C740" s="46"/>
      <c r="D740" s="46"/>
      <c r="E740" s="46"/>
      <c r="F740" s="46"/>
      <c r="G740" s="46"/>
    </row>
    <row r="741">
      <c r="B741" s="51"/>
      <c r="C741" s="46"/>
      <c r="D741" s="46"/>
      <c r="E741" s="46"/>
      <c r="F741" s="46"/>
      <c r="G741" s="46"/>
    </row>
    <row r="742">
      <c r="B742" s="51"/>
      <c r="C742" s="46"/>
      <c r="D742" s="46"/>
      <c r="E742" s="46"/>
      <c r="F742" s="46"/>
      <c r="G742" s="46"/>
    </row>
    <row r="743">
      <c r="B743" s="51"/>
      <c r="C743" s="46"/>
      <c r="D743" s="46"/>
      <c r="E743" s="46"/>
      <c r="F743" s="46"/>
      <c r="G743" s="46"/>
    </row>
    <row r="744">
      <c r="B744" s="51"/>
      <c r="C744" s="46"/>
      <c r="D744" s="46"/>
      <c r="E744" s="46"/>
      <c r="F744" s="46"/>
      <c r="G744" s="46"/>
    </row>
    <row r="745">
      <c r="B745" s="51"/>
      <c r="C745" s="46"/>
      <c r="D745" s="46"/>
      <c r="E745" s="46"/>
      <c r="F745" s="46"/>
      <c r="G745" s="46"/>
    </row>
    <row r="746">
      <c r="B746" s="51"/>
      <c r="C746" s="46"/>
      <c r="D746" s="46"/>
      <c r="E746" s="46"/>
      <c r="F746" s="46"/>
      <c r="G746" s="46"/>
    </row>
    <row r="747">
      <c r="B747" s="51"/>
      <c r="C747" s="46"/>
      <c r="D747" s="46"/>
      <c r="E747" s="46"/>
      <c r="F747" s="46"/>
      <c r="G747" s="46"/>
    </row>
    <row r="748">
      <c r="B748" s="51"/>
      <c r="C748" s="46"/>
      <c r="D748" s="46"/>
      <c r="E748" s="46"/>
      <c r="F748" s="46"/>
      <c r="G748" s="46"/>
    </row>
    <row r="749">
      <c r="B749" s="51"/>
      <c r="C749" s="46"/>
      <c r="D749" s="46"/>
      <c r="E749" s="46"/>
      <c r="F749" s="46"/>
      <c r="G749" s="46"/>
    </row>
    <row r="750">
      <c r="B750" s="51"/>
      <c r="C750" s="46"/>
      <c r="D750" s="46"/>
      <c r="E750" s="46"/>
      <c r="F750" s="46"/>
      <c r="G750" s="46"/>
    </row>
    <row r="751">
      <c r="B751" s="51"/>
      <c r="C751" s="46"/>
      <c r="D751" s="46"/>
      <c r="E751" s="46"/>
      <c r="F751" s="46"/>
      <c r="G751" s="46"/>
    </row>
    <row r="752">
      <c r="B752" s="51"/>
      <c r="C752" s="46"/>
      <c r="D752" s="46"/>
      <c r="E752" s="46"/>
      <c r="F752" s="46"/>
      <c r="G752" s="46"/>
    </row>
    <row r="753">
      <c r="B753" s="51"/>
      <c r="C753" s="46"/>
      <c r="D753" s="46"/>
      <c r="E753" s="46"/>
      <c r="F753" s="46"/>
      <c r="G753" s="46"/>
    </row>
    <row r="754">
      <c r="B754" s="51"/>
      <c r="C754" s="46"/>
      <c r="D754" s="46"/>
      <c r="E754" s="46"/>
      <c r="F754" s="46"/>
      <c r="G754" s="46"/>
    </row>
    <row r="755">
      <c r="B755" s="51"/>
      <c r="C755" s="46"/>
      <c r="D755" s="46"/>
      <c r="E755" s="46"/>
      <c r="F755" s="46"/>
      <c r="G755" s="46"/>
    </row>
    <row r="756">
      <c r="B756" s="51"/>
      <c r="C756" s="46"/>
      <c r="D756" s="46"/>
      <c r="E756" s="46"/>
      <c r="F756" s="46"/>
      <c r="G756" s="46"/>
    </row>
    <row r="757">
      <c r="B757" s="51"/>
      <c r="C757" s="46"/>
      <c r="D757" s="46"/>
      <c r="E757" s="46"/>
      <c r="F757" s="46"/>
      <c r="G757" s="46"/>
    </row>
    <row r="758">
      <c r="B758" s="51"/>
      <c r="C758" s="46"/>
      <c r="D758" s="46"/>
      <c r="E758" s="46"/>
      <c r="F758" s="46"/>
      <c r="G758" s="46"/>
    </row>
    <row r="759">
      <c r="B759" s="51"/>
      <c r="C759" s="46"/>
      <c r="D759" s="46"/>
      <c r="E759" s="46"/>
      <c r="F759" s="46"/>
      <c r="G759" s="46"/>
    </row>
    <row r="760">
      <c r="B760" s="51"/>
      <c r="C760" s="46"/>
      <c r="D760" s="46"/>
      <c r="E760" s="46"/>
      <c r="F760" s="46"/>
      <c r="G760" s="46"/>
    </row>
    <row r="761">
      <c r="B761" s="51"/>
      <c r="C761" s="46"/>
      <c r="D761" s="46"/>
      <c r="E761" s="46"/>
      <c r="F761" s="46"/>
      <c r="G761" s="46"/>
    </row>
    <row r="762">
      <c r="B762" s="51"/>
      <c r="C762" s="46"/>
      <c r="D762" s="46"/>
      <c r="E762" s="46"/>
      <c r="F762" s="46"/>
      <c r="G762" s="46"/>
    </row>
    <row r="763">
      <c r="B763" s="51"/>
      <c r="C763" s="46"/>
      <c r="D763" s="46"/>
      <c r="E763" s="46"/>
      <c r="F763" s="46"/>
      <c r="G763" s="46"/>
    </row>
    <row r="764">
      <c r="B764" s="51"/>
      <c r="C764" s="46"/>
      <c r="D764" s="46"/>
      <c r="E764" s="46"/>
      <c r="F764" s="46"/>
      <c r="G764" s="46"/>
    </row>
    <row r="765">
      <c r="B765" s="51"/>
      <c r="C765" s="46"/>
      <c r="D765" s="46"/>
      <c r="E765" s="46"/>
      <c r="F765" s="46"/>
      <c r="G765" s="46"/>
    </row>
    <row r="766">
      <c r="B766" s="51"/>
      <c r="C766" s="46"/>
      <c r="D766" s="46"/>
      <c r="E766" s="46"/>
      <c r="F766" s="46"/>
      <c r="G766" s="46"/>
    </row>
    <row r="767">
      <c r="B767" s="51"/>
      <c r="C767" s="46"/>
      <c r="D767" s="46"/>
      <c r="E767" s="46"/>
      <c r="F767" s="46"/>
      <c r="G767" s="46"/>
    </row>
    <row r="768">
      <c r="B768" s="51"/>
      <c r="C768" s="46"/>
      <c r="D768" s="46"/>
      <c r="E768" s="46"/>
      <c r="F768" s="46"/>
      <c r="G768" s="46"/>
    </row>
    <row r="769">
      <c r="B769" s="51"/>
      <c r="C769" s="46"/>
      <c r="D769" s="46"/>
      <c r="E769" s="46"/>
      <c r="F769" s="46"/>
      <c r="G769" s="46"/>
    </row>
    <row r="770">
      <c r="B770" s="51"/>
      <c r="C770" s="46"/>
      <c r="D770" s="46"/>
      <c r="E770" s="46"/>
      <c r="F770" s="46"/>
      <c r="G770" s="46"/>
    </row>
    <row r="771">
      <c r="B771" s="51"/>
      <c r="C771" s="46"/>
      <c r="D771" s="46"/>
      <c r="E771" s="46"/>
      <c r="F771" s="46"/>
      <c r="G771" s="46"/>
    </row>
    <row r="772">
      <c r="B772" s="51"/>
      <c r="C772" s="46"/>
      <c r="D772" s="46"/>
      <c r="E772" s="46"/>
      <c r="F772" s="46"/>
      <c r="G772" s="46"/>
    </row>
    <row r="773">
      <c r="B773" s="51"/>
      <c r="C773" s="46"/>
      <c r="D773" s="46"/>
      <c r="E773" s="46"/>
      <c r="F773" s="46"/>
      <c r="G773" s="46"/>
    </row>
    <row r="774">
      <c r="B774" s="51"/>
      <c r="C774" s="46"/>
      <c r="D774" s="46"/>
      <c r="E774" s="46"/>
      <c r="F774" s="46"/>
      <c r="G774" s="46"/>
    </row>
    <row r="775">
      <c r="B775" s="51"/>
      <c r="C775" s="46"/>
      <c r="D775" s="46"/>
      <c r="E775" s="46"/>
      <c r="F775" s="46"/>
      <c r="G775" s="46"/>
    </row>
    <row r="776">
      <c r="B776" s="51"/>
      <c r="C776" s="46"/>
      <c r="D776" s="46"/>
      <c r="E776" s="46"/>
      <c r="F776" s="46"/>
      <c r="G776" s="46"/>
    </row>
    <row r="777">
      <c r="B777" s="51"/>
      <c r="C777" s="46"/>
      <c r="D777" s="46"/>
      <c r="E777" s="46"/>
      <c r="F777" s="46"/>
      <c r="G777" s="46"/>
    </row>
    <row r="778">
      <c r="B778" s="51"/>
      <c r="C778" s="46"/>
      <c r="D778" s="46"/>
      <c r="E778" s="46"/>
      <c r="F778" s="46"/>
      <c r="G778" s="46"/>
    </row>
    <row r="779">
      <c r="B779" s="51"/>
      <c r="C779" s="46"/>
      <c r="D779" s="46"/>
      <c r="E779" s="46"/>
      <c r="F779" s="46"/>
      <c r="G779" s="46"/>
    </row>
    <row r="780">
      <c r="B780" s="51"/>
      <c r="C780" s="46"/>
      <c r="D780" s="46"/>
      <c r="E780" s="46"/>
      <c r="F780" s="46"/>
      <c r="G780" s="46"/>
    </row>
    <row r="781">
      <c r="B781" s="51"/>
      <c r="C781" s="46"/>
      <c r="D781" s="46"/>
      <c r="E781" s="46"/>
      <c r="F781" s="46"/>
      <c r="G781" s="46"/>
    </row>
    <row r="782">
      <c r="B782" s="51"/>
      <c r="C782" s="46"/>
      <c r="D782" s="46"/>
      <c r="E782" s="46"/>
      <c r="F782" s="46"/>
      <c r="G782" s="46"/>
    </row>
    <row r="783">
      <c r="B783" s="51"/>
      <c r="C783" s="46"/>
      <c r="D783" s="46"/>
      <c r="E783" s="46"/>
      <c r="F783" s="46"/>
      <c r="G783" s="46"/>
    </row>
    <row r="784">
      <c r="B784" s="51"/>
      <c r="C784" s="46"/>
      <c r="D784" s="46"/>
      <c r="E784" s="46"/>
      <c r="F784" s="46"/>
      <c r="G784" s="46"/>
    </row>
    <row r="785">
      <c r="B785" s="51"/>
      <c r="C785" s="46"/>
      <c r="D785" s="46"/>
      <c r="E785" s="46"/>
      <c r="F785" s="46"/>
      <c r="G785" s="46"/>
    </row>
    <row r="786">
      <c r="B786" s="51"/>
      <c r="C786" s="46"/>
      <c r="D786" s="46"/>
      <c r="E786" s="46"/>
      <c r="F786" s="46"/>
      <c r="G786" s="46"/>
    </row>
    <row r="787">
      <c r="B787" s="51"/>
      <c r="C787" s="46"/>
      <c r="D787" s="46"/>
      <c r="E787" s="46"/>
      <c r="F787" s="46"/>
      <c r="G787" s="46"/>
    </row>
    <row r="788">
      <c r="B788" s="51"/>
      <c r="C788" s="46"/>
      <c r="D788" s="46"/>
      <c r="E788" s="46"/>
      <c r="F788" s="46"/>
      <c r="G788" s="46"/>
    </row>
    <row r="789">
      <c r="B789" s="51"/>
      <c r="C789" s="46"/>
      <c r="D789" s="46"/>
      <c r="E789" s="46"/>
      <c r="F789" s="46"/>
      <c r="G789" s="46"/>
    </row>
    <row r="790">
      <c r="B790" s="51"/>
      <c r="C790" s="46"/>
      <c r="D790" s="46"/>
      <c r="E790" s="46"/>
      <c r="F790" s="46"/>
      <c r="G790" s="46"/>
    </row>
    <row r="791">
      <c r="B791" s="51"/>
      <c r="C791" s="46"/>
      <c r="D791" s="46"/>
      <c r="E791" s="46"/>
      <c r="F791" s="46"/>
      <c r="G791" s="46"/>
    </row>
    <row r="792">
      <c r="B792" s="51"/>
      <c r="C792" s="46"/>
      <c r="D792" s="46"/>
      <c r="E792" s="46"/>
      <c r="F792" s="46"/>
      <c r="G792" s="46"/>
    </row>
    <row r="793">
      <c r="B793" s="51"/>
      <c r="C793" s="46"/>
      <c r="D793" s="46"/>
      <c r="E793" s="46"/>
      <c r="F793" s="46"/>
      <c r="G793" s="46"/>
    </row>
    <row r="794">
      <c r="B794" s="51"/>
      <c r="C794" s="46"/>
      <c r="D794" s="46"/>
      <c r="E794" s="46"/>
      <c r="F794" s="46"/>
      <c r="G794" s="46"/>
    </row>
    <row r="795">
      <c r="B795" s="51"/>
      <c r="C795" s="46"/>
      <c r="D795" s="46"/>
      <c r="E795" s="46"/>
      <c r="F795" s="46"/>
      <c r="G795" s="46"/>
    </row>
    <row r="796">
      <c r="B796" s="51"/>
      <c r="C796" s="46"/>
      <c r="D796" s="46"/>
      <c r="E796" s="46"/>
      <c r="F796" s="46"/>
      <c r="G796" s="46"/>
    </row>
    <row r="797">
      <c r="B797" s="51"/>
      <c r="C797" s="46"/>
      <c r="D797" s="46"/>
      <c r="E797" s="46"/>
      <c r="F797" s="46"/>
      <c r="G797" s="46"/>
    </row>
    <row r="798">
      <c r="B798" s="51"/>
      <c r="C798" s="46"/>
      <c r="D798" s="46"/>
      <c r="E798" s="46"/>
      <c r="F798" s="46"/>
      <c r="G798" s="46"/>
    </row>
    <row r="799">
      <c r="B799" s="51"/>
      <c r="C799" s="46"/>
      <c r="D799" s="46"/>
      <c r="E799" s="46"/>
      <c r="F799" s="46"/>
      <c r="G799" s="46"/>
    </row>
    <row r="800">
      <c r="B800" s="51"/>
      <c r="C800" s="46"/>
      <c r="D800" s="46"/>
      <c r="E800" s="46"/>
      <c r="F800" s="46"/>
      <c r="G800" s="46"/>
    </row>
    <row r="801">
      <c r="B801" s="51"/>
      <c r="C801" s="46"/>
      <c r="D801" s="46"/>
      <c r="E801" s="46"/>
      <c r="F801" s="46"/>
      <c r="G801" s="46"/>
    </row>
    <row r="802">
      <c r="B802" s="51"/>
      <c r="C802" s="46"/>
      <c r="D802" s="46"/>
      <c r="E802" s="46"/>
      <c r="F802" s="46"/>
      <c r="G802" s="46"/>
    </row>
    <row r="803">
      <c r="B803" s="51"/>
      <c r="C803" s="46"/>
      <c r="D803" s="46"/>
      <c r="E803" s="46"/>
      <c r="F803" s="46"/>
      <c r="G803" s="46"/>
    </row>
    <row r="804">
      <c r="B804" s="51"/>
      <c r="C804" s="46"/>
      <c r="D804" s="46"/>
      <c r="E804" s="46"/>
      <c r="F804" s="46"/>
      <c r="G804" s="46"/>
    </row>
    <row r="805">
      <c r="B805" s="51"/>
      <c r="C805" s="46"/>
      <c r="D805" s="46"/>
      <c r="E805" s="46"/>
      <c r="F805" s="46"/>
      <c r="G805" s="46"/>
    </row>
    <row r="806">
      <c r="B806" s="51"/>
      <c r="C806" s="46"/>
      <c r="D806" s="46"/>
      <c r="E806" s="46"/>
      <c r="F806" s="46"/>
      <c r="G806" s="46"/>
    </row>
    <row r="807">
      <c r="B807" s="51"/>
      <c r="C807" s="46"/>
      <c r="D807" s="46"/>
      <c r="E807" s="46"/>
      <c r="F807" s="46"/>
      <c r="G807" s="46"/>
    </row>
    <row r="808">
      <c r="B808" s="51"/>
      <c r="C808" s="46"/>
      <c r="D808" s="46"/>
      <c r="E808" s="46"/>
      <c r="F808" s="46"/>
      <c r="G808" s="46"/>
    </row>
    <row r="809">
      <c r="B809" s="51"/>
      <c r="C809" s="46"/>
      <c r="D809" s="46"/>
      <c r="E809" s="46"/>
      <c r="F809" s="46"/>
      <c r="G809" s="46"/>
    </row>
    <row r="810">
      <c r="B810" s="51"/>
      <c r="C810" s="46"/>
      <c r="D810" s="46"/>
      <c r="E810" s="46"/>
      <c r="F810" s="46"/>
      <c r="G810" s="46"/>
    </row>
    <row r="811">
      <c r="B811" s="51"/>
      <c r="C811" s="46"/>
      <c r="D811" s="46"/>
      <c r="E811" s="46"/>
      <c r="F811" s="46"/>
      <c r="G811" s="46"/>
    </row>
    <row r="812">
      <c r="B812" s="51"/>
      <c r="C812" s="46"/>
      <c r="D812" s="46"/>
      <c r="E812" s="46"/>
      <c r="F812" s="46"/>
      <c r="G812" s="46"/>
    </row>
    <row r="813">
      <c r="B813" s="51"/>
      <c r="C813" s="46"/>
      <c r="D813" s="46"/>
      <c r="E813" s="46"/>
      <c r="F813" s="46"/>
      <c r="G813" s="46"/>
    </row>
    <row r="814">
      <c r="B814" s="51"/>
      <c r="C814" s="46"/>
      <c r="D814" s="46"/>
      <c r="E814" s="46"/>
      <c r="F814" s="46"/>
      <c r="G814" s="46"/>
    </row>
    <row r="815">
      <c r="B815" s="51"/>
      <c r="C815" s="46"/>
      <c r="D815" s="46"/>
      <c r="E815" s="46"/>
      <c r="F815" s="46"/>
      <c r="G815" s="46"/>
    </row>
    <row r="816">
      <c r="B816" s="51"/>
      <c r="C816" s="46"/>
      <c r="D816" s="46"/>
      <c r="E816" s="46"/>
      <c r="F816" s="46"/>
      <c r="G816" s="46"/>
    </row>
    <row r="817">
      <c r="B817" s="51"/>
      <c r="C817" s="46"/>
      <c r="D817" s="46"/>
      <c r="E817" s="46"/>
      <c r="F817" s="46"/>
      <c r="G817" s="46"/>
    </row>
    <row r="818">
      <c r="B818" s="51"/>
      <c r="C818" s="46"/>
      <c r="D818" s="46"/>
      <c r="E818" s="46"/>
      <c r="F818" s="46"/>
      <c r="G818" s="46"/>
    </row>
    <row r="819">
      <c r="B819" s="51"/>
      <c r="C819" s="46"/>
      <c r="D819" s="46"/>
      <c r="E819" s="46"/>
      <c r="F819" s="46"/>
      <c r="G819" s="46"/>
    </row>
    <row r="820">
      <c r="B820" s="51"/>
      <c r="C820" s="46"/>
      <c r="D820" s="46"/>
      <c r="E820" s="46"/>
      <c r="F820" s="46"/>
      <c r="G820" s="46"/>
    </row>
    <row r="821">
      <c r="B821" s="51"/>
      <c r="C821" s="46"/>
      <c r="D821" s="46"/>
      <c r="E821" s="46"/>
      <c r="F821" s="46"/>
      <c r="G821" s="46"/>
    </row>
    <row r="822">
      <c r="B822" s="51"/>
      <c r="C822" s="46"/>
      <c r="D822" s="46"/>
      <c r="E822" s="46"/>
      <c r="F822" s="46"/>
      <c r="G822" s="46"/>
    </row>
    <row r="823">
      <c r="B823" s="51"/>
      <c r="C823" s="46"/>
      <c r="D823" s="46"/>
      <c r="E823" s="46"/>
      <c r="F823" s="46"/>
      <c r="G823" s="46"/>
    </row>
    <row r="824">
      <c r="B824" s="51"/>
      <c r="C824" s="46"/>
      <c r="D824" s="46"/>
      <c r="E824" s="46"/>
      <c r="F824" s="46"/>
      <c r="G824" s="46"/>
    </row>
    <row r="825">
      <c r="B825" s="51"/>
      <c r="C825" s="46"/>
      <c r="D825" s="46"/>
      <c r="E825" s="46"/>
      <c r="F825" s="46"/>
      <c r="G825" s="46"/>
    </row>
    <row r="826">
      <c r="B826" s="51"/>
      <c r="C826" s="46"/>
      <c r="D826" s="46"/>
      <c r="E826" s="46"/>
      <c r="F826" s="46"/>
      <c r="G826" s="46"/>
    </row>
    <row r="827">
      <c r="B827" s="51"/>
      <c r="C827" s="46"/>
      <c r="D827" s="46"/>
      <c r="E827" s="46"/>
      <c r="F827" s="46"/>
      <c r="G827" s="46"/>
    </row>
    <row r="828">
      <c r="B828" s="51"/>
      <c r="C828" s="46"/>
      <c r="D828" s="46"/>
      <c r="E828" s="46"/>
      <c r="F828" s="46"/>
      <c r="G828" s="46"/>
    </row>
    <row r="829">
      <c r="B829" s="51"/>
      <c r="C829" s="46"/>
      <c r="D829" s="46"/>
      <c r="E829" s="46"/>
      <c r="F829" s="46"/>
      <c r="G829" s="46"/>
    </row>
    <row r="830">
      <c r="B830" s="51"/>
      <c r="C830" s="46"/>
      <c r="D830" s="46"/>
      <c r="E830" s="46"/>
      <c r="F830" s="46"/>
      <c r="G830" s="46"/>
    </row>
    <row r="831">
      <c r="B831" s="51"/>
      <c r="C831" s="46"/>
      <c r="D831" s="46"/>
      <c r="E831" s="46"/>
      <c r="F831" s="46"/>
      <c r="G831" s="46"/>
    </row>
    <row r="832">
      <c r="B832" s="51"/>
      <c r="C832" s="46"/>
      <c r="D832" s="46"/>
      <c r="E832" s="46"/>
      <c r="F832" s="46"/>
      <c r="G832" s="46"/>
    </row>
    <row r="833">
      <c r="B833" s="51"/>
      <c r="C833" s="46"/>
      <c r="D833" s="46"/>
      <c r="E833" s="46"/>
      <c r="F833" s="46"/>
      <c r="G833" s="46"/>
    </row>
    <row r="834">
      <c r="B834" s="51"/>
      <c r="C834" s="46"/>
      <c r="D834" s="46"/>
      <c r="E834" s="46"/>
      <c r="F834" s="46"/>
      <c r="G834" s="46"/>
    </row>
    <row r="835">
      <c r="B835" s="51"/>
      <c r="C835" s="46"/>
      <c r="D835" s="46"/>
      <c r="E835" s="46"/>
      <c r="F835" s="46"/>
      <c r="G835" s="46"/>
    </row>
    <row r="836">
      <c r="B836" s="51"/>
      <c r="C836" s="46"/>
      <c r="D836" s="46"/>
      <c r="E836" s="46"/>
      <c r="F836" s="46"/>
      <c r="G836" s="46"/>
    </row>
    <row r="837">
      <c r="B837" s="51"/>
      <c r="C837" s="46"/>
      <c r="D837" s="46"/>
      <c r="E837" s="46"/>
      <c r="F837" s="46"/>
      <c r="G837" s="46"/>
    </row>
    <row r="838">
      <c r="B838" s="51"/>
      <c r="C838" s="46"/>
      <c r="D838" s="46"/>
      <c r="E838" s="46"/>
      <c r="F838" s="46"/>
      <c r="G838" s="46"/>
    </row>
    <row r="839">
      <c r="B839" s="51"/>
      <c r="C839" s="46"/>
      <c r="D839" s="46"/>
      <c r="E839" s="46"/>
      <c r="F839" s="46"/>
      <c r="G839" s="46"/>
    </row>
    <row r="840">
      <c r="B840" s="51"/>
      <c r="C840" s="46"/>
      <c r="D840" s="46"/>
      <c r="E840" s="46"/>
      <c r="F840" s="46"/>
      <c r="G840" s="46"/>
    </row>
    <row r="841">
      <c r="B841" s="51"/>
      <c r="C841" s="46"/>
      <c r="D841" s="46"/>
      <c r="E841" s="46"/>
      <c r="F841" s="46"/>
      <c r="G841" s="46"/>
    </row>
    <row r="842">
      <c r="B842" s="51"/>
      <c r="C842" s="46"/>
      <c r="D842" s="46"/>
      <c r="E842" s="46"/>
      <c r="F842" s="46"/>
      <c r="G842" s="46"/>
    </row>
    <row r="843">
      <c r="B843" s="51"/>
      <c r="C843" s="46"/>
      <c r="D843" s="46"/>
      <c r="E843" s="46"/>
      <c r="F843" s="46"/>
      <c r="G843" s="46"/>
    </row>
    <row r="844">
      <c r="B844" s="51"/>
      <c r="C844" s="46"/>
      <c r="D844" s="46"/>
      <c r="E844" s="46"/>
      <c r="F844" s="46"/>
      <c r="G844" s="46"/>
    </row>
    <row r="845">
      <c r="B845" s="51"/>
      <c r="C845" s="46"/>
      <c r="D845" s="46"/>
      <c r="E845" s="46"/>
      <c r="F845" s="46"/>
      <c r="G845" s="46"/>
    </row>
    <row r="846">
      <c r="B846" s="51"/>
      <c r="C846" s="46"/>
      <c r="D846" s="46"/>
      <c r="E846" s="46"/>
      <c r="F846" s="46"/>
      <c r="G846" s="46"/>
    </row>
    <row r="847">
      <c r="B847" s="51"/>
      <c r="C847" s="46"/>
      <c r="D847" s="46"/>
      <c r="E847" s="46"/>
      <c r="F847" s="46"/>
      <c r="G847" s="46"/>
    </row>
    <row r="848">
      <c r="B848" s="51"/>
      <c r="C848" s="46"/>
      <c r="D848" s="46"/>
      <c r="E848" s="46"/>
      <c r="F848" s="46"/>
      <c r="G848" s="46"/>
    </row>
    <row r="849">
      <c r="B849" s="51"/>
      <c r="C849" s="46"/>
      <c r="D849" s="46"/>
      <c r="E849" s="46"/>
      <c r="F849" s="46"/>
      <c r="G849" s="46"/>
    </row>
    <row r="850">
      <c r="B850" s="51"/>
      <c r="C850" s="46"/>
      <c r="D850" s="46"/>
      <c r="E850" s="46"/>
      <c r="F850" s="46"/>
      <c r="G850" s="46"/>
    </row>
    <row r="851">
      <c r="B851" s="51"/>
      <c r="C851" s="46"/>
      <c r="D851" s="46"/>
      <c r="E851" s="46"/>
      <c r="F851" s="46"/>
      <c r="G851" s="46"/>
    </row>
    <row r="852">
      <c r="B852" s="51"/>
      <c r="C852" s="46"/>
      <c r="D852" s="46"/>
      <c r="E852" s="46"/>
      <c r="F852" s="46"/>
      <c r="G852" s="46"/>
    </row>
    <row r="853">
      <c r="B853" s="51"/>
      <c r="C853" s="46"/>
      <c r="D853" s="46"/>
      <c r="E853" s="46"/>
      <c r="F853" s="46"/>
      <c r="G853" s="46"/>
    </row>
    <row r="854">
      <c r="B854" s="51"/>
      <c r="C854" s="46"/>
      <c r="D854" s="46"/>
      <c r="E854" s="46"/>
      <c r="F854" s="46"/>
      <c r="G854" s="46"/>
    </row>
    <row r="855">
      <c r="B855" s="51"/>
      <c r="C855" s="46"/>
      <c r="D855" s="46"/>
      <c r="E855" s="46"/>
      <c r="F855" s="46"/>
      <c r="G855" s="46"/>
    </row>
    <row r="856">
      <c r="B856" s="51"/>
      <c r="C856" s="46"/>
      <c r="D856" s="46"/>
      <c r="E856" s="46"/>
      <c r="F856" s="46"/>
      <c r="G856" s="46"/>
    </row>
    <row r="857">
      <c r="B857" s="51"/>
      <c r="C857" s="46"/>
      <c r="D857" s="46"/>
      <c r="E857" s="46"/>
      <c r="F857" s="46"/>
      <c r="G857" s="46"/>
    </row>
    <row r="858">
      <c r="B858" s="51"/>
      <c r="C858" s="46"/>
      <c r="D858" s="46"/>
      <c r="E858" s="46"/>
      <c r="F858" s="46"/>
      <c r="G858" s="46"/>
    </row>
    <row r="859">
      <c r="B859" s="51"/>
      <c r="C859" s="46"/>
      <c r="D859" s="46"/>
      <c r="E859" s="46"/>
      <c r="F859" s="46"/>
      <c r="G859" s="46"/>
    </row>
    <row r="860">
      <c r="B860" s="51"/>
      <c r="C860" s="46"/>
      <c r="D860" s="46"/>
      <c r="E860" s="46"/>
      <c r="F860" s="46"/>
      <c r="G860" s="46"/>
    </row>
    <row r="861">
      <c r="B861" s="51"/>
      <c r="C861" s="46"/>
      <c r="D861" s="46"/>
      <c r="E861" s="46"/>
      <c r="F861" s="46"/>
      <c r="G861" s="46"/>
    </row>
    <row r="862">
      <c r="B862" s="51"/>
      <c r="C862" s="46"/>
      <c r="D862" s="46"/>
      <c r="E862" s="46"/>
      <c r="F862" s="46"/>
      <c r="G862" s="46"/>
    </row>
    <row r="863">
      <c r="B863" s="51"/>
      <c r="C863" s="46"/>
      <c r="D863" s="46"/>
      <c r="E863" s="46"/>
      <c r="F863" s="46"/>
      <c r="G863" s="46"/>
    </row>
    <row r="864">
      <c r="B864" s="51"/>
      <c r="C864" s="46"/>
      <c r="D864" s="46"/>
      <c r="E864" s="46"/>
      <c r="F864" s="46"/>
      <c r="G864" s="46"/>
    </row>
    <row r="865">
      <c r="B865" s="51"/>
      <c r="C865" s="46"/>
      <c r="D865" s="46"/>
      <c r="E865" s="46"/>
      <c r="F865" s="46"/>
      <c r="G865" s="46"/>
    </row>
    <row r="866">
      <c r="B866" s="51"/>
      <c r="C866" s="46"/>
      <c r="D866" s="46"/>
      <c r="E866" s="46"/>
      <c r="F866" s="46"/>
      <c r="G866" s="46"/>
    </row>
    <row r="867">
      <c r="B867" s="51"/>
      <c r="C867" s="46"/>
      <c r="D867" s="46"/>
      <c r="E867" s="46"/>
      <c r="F867" s="46"/>
      <c r="G867" s="46"/>
    </row>
    <row r="868">
      <c r="B868" s="51"/>
      <c r="C868" s="46"/>
      <c r="D868" s="46"/>
      <c r="E868" s="46"/>
      <c r="F868" s="46"/>
      <c r="G868" s="46"/>
    </row>
    <row r="869">
      <c r="B869" s="51"/>
      <c r="C869" s="46"/>
      <c r="D869" s="46"/>
      <c r="E869" s="46"/>
      <c r="F869" s="46"/>
      <c r="G869" s="46"/>
    </row>
    <row r="870">
      <c r="B870" s="51"/>
      <c r="C870" s="46"/>
      <c r="D870" s="46"/>
      <c r="E870" s="46"/>
      <c r="F870" s="46"/>
      <c r="G870" s="46"/>
    </row>
    <row r="871">
      <c r="B871" s="51"/>
      <c r="C871" s="46"/>
      <c r="D871" s="46"/>
      <c r="E871" s="46"/>
      <c r="F871" s="46"/>
      <c r="G871" s="46"/>
    </row>
    <row r="872">
      <c r="B872" s="51"/>
      <c r="C872" s="46"/>
      <c r="D872" s="46"/>
      <c r="E872" s="46"/>
      <c r="F872" s="46"/>
      <c r="G872" s="46"/>
    </row>
    <row r="873">
      <c r="B873" s="51"/>
      <c r="C873" s="46"/>
      <c r="D873" s="46"/>
      <c r="E873" s="46"/>
      <c r="F873" s="46"/>
      <c r="G873" s="46"/>
    </row>
    <row r="874">
      <c r="B874" s="51"/>
      <c r="C874" s="46"/>
      <c r="D874" s="46"/>
      <c r="E874" s="46"/>
      <c r="F874" s="46"/>
      <c r="G874" s="46"/>
    </row>
    <row r="875">
      <c r="B875" s="51"/>
      <c r="C875" s="46"/>
      <c r="D875" s="46"/>
      <c r="E875" s="46"/>
      <c r="F875" s="46"/>
      <c r="G875" s="46"/>
    </row>
    <row r="876">
      <c r="B876" s="51"/>
      <c r="C876" s="46"/>
      <c r="D876" s="46"/>
      <c r="E876" s="46"/>
      <c r="F876" s="46"/>
      <c r="G876" s="46"/>
    </row>
    <row r="877">
      <c r="B877" s="51"/>
      <c r="C877" s="46"/>
      <c r="D877" s="46"/>
      <c r="E877" s="46"/>
      <c r="F877" s="46"/>
      <c r="G877" s="46"/>
    </row>
    <row r="878">
      <c r="B878" s="51"/>
      <c r="C878" s="46"/>
      <c r="D878" s="46"/>
      <c r="E878" s="46"/>
      <c r="F878" s="46"/>
      <c r="G878" s="46"/>
    </row>
    <row r="879">
      <c r="B879" s="51"/>
      <c r="C879" s="46"/>
      <c r="D879" s="46"/>
      <c r="E879" s="46"/>
      <c r="F879" s="46"/>
      <c r="G879" s="46"/>
    </row>
    <row r="880">
      <c r="B880" s="51"/>
      <c r="C880" s="46"/>
      <c r="D880" s="46"/>
      <c r="E880" s="46"/>
      <c r="F880" s="46"/>
      <c r="G880" s="46"/>
    </row>
    <row r="881">
      <c r="B881" s="51"/>
      <c r="C881" s="46"/>
      <c r="D881" s="46"/>
      <c r="E881" s="46"/>
      <c r="F881" s="46"/>
      <c r="G881" s="46"/>
    </row>
    <row r="882">
      <c r="B882" s="51"/>
      <c r="C882" s="46"/>
      <c r="D882" s="46"/>
      <c r="E882" s="46"/>
      <c r="F882" s="46"/>
      <c r="G882" s="46"/>
    </row>
    <row r="883">
      <c r="B883" s="51"/>
      <c r="C883" s="46"/>
      <c r="D883" s="46"/>
      <c r="E883" s="46"/>
      <c r="F883" s="46"/>
      <c r="G883" s="46"/>
    </row>
    <row r="884">
      <c r="B884" s="51"/>
      <c r="C884" s="46"/>
      <c r="D884" s="46"/>
      <c r="E884" s="46"/>
      <c r="F884" s="46"/>
      <c r="G884" s="46"/>
    </row>
    <row r="885">
      <c r="B885" s="51"/>
      <c r="C885" s="46"/>
      <c r="D885" s="46"/>
      <c r="E885" s="46"/>
      <c r="F885" s="46"/>
      <c r="G885" s="46"/>
    </row>
    <row r="886">
      <c r="B886" s="51"/>
      <c r="C886" s="46"/>
      <c r="D886" s="46"/>
      <c r="E886" s="46"/>
      <c r="F886" s="46"/>
      <c r="G886" s="46"/>
    </row>
    <row r="887">
      <c r="B887" s="51"/>
      <c r="C887" s="46"/>
      <c r="D887" s="46"/>
      <c r="E887" s="46"/>
      <c r="F887" s="46"/>
      <c r="G887" s="46"/>
    </row>
    <row r="888">
      <c r="B888" s="51"/>
      <c r="C888" s="46"/>
      <c r="D888" s="46"/>
      <c r="E888" s="46"/>
      <c r="F888" s="46"/>
      <c r="G888" s="46"/>
    </row>
    <row r="889">
      <c r="B889" s="51"/>
      <c r="C889" s="46"/>
      <c r="D889" s="46"/>
      <c r="E889" s="46"/>
      <c r="F889" s="46"/>
      <c r="G889" s="46"/>
    </row>
    <row r="890">
      <c r="B890" s="51"/>
      <c r="C890" s="46"/>
      <c r="D890" s="46"/>
      <c r="E890" s="46"/>
      <c r="F890" s="46"/>
      <c r="G890" s="46"/>
    </row>
    <row r="891">
      <c r="B891" s="51"/>
      <c r="C891" s="46"/>
      <c r="D891" s="46"/>
      <c r="E891" s="46"/>
      <c r="F891" s="46"/>
      <c r="G891" s="46"/>
    </row>
    <row r="892">
      <c r="B892" s="51"/>
      <c r="C892" s="46"/>
      <c r="D892" s="46"/>
      <c r="E892" s="46"/>
      <c r="F892" s="46"/>
      <c r="G892" s="46"/>
    </row>
    <row r="893">
      <c r="B893" s="51"/>
      <c r="C893" s="46"/>
      <c r="D893" s="46"/>
      <c r="E893" s="46"/>
      <c r="F893" s="46"/>
      <c r="G893" s="46"/>
    </row>
    <row r="894">
      <c r="B894" s="51"/>
      <c r="C894" s="46"/>
      <c r="D894" s="46"/>
      <c r="E894" s="46"/>
      <c r="F894" s="46"/>
      <c r="G894" s="46"/>
    </row>
    <row r="895">
      <c r="B895" s="51"/>
      <c r="C895" s="46"/>
      <c r="D895" s="46"/>
      <c r="E895" s="46"/>
      <c r="F895" s="46"/>
      <c r="G895" s="46"/>
    </row>
    <row r="896">
      <c r="B896" s="51"/>
      <c r="C896" s="46"/>
      <c r="D896" s="46"/>
      <c r="E896" s="46"/>
      <c r="F896" s="46"/>
      <c r="G896" s="46"/>
    </row>
    <row r="897">
      <c r="B897" s="51"/>
      <c r="C897" s="46"/>
      <c r="D897" s="46"/>
      <c r="E897" s="46"/>
      <c r="F897" s="46"/>
      <c r="G897" s="46"/>
    </row>
    <row r="898">
      <c r="B898" s="51"/>
      <c r="C898" s="46"/>
      <c r="D898" s="46"/>
      <c r="E898" s="46"/>
      <c r="F898" s="46"/>
      <c r="G898" s="46"/>
    </row>
    <row r="899">
      <c r="B899" s="51"/>
      <c r="C899" s="46"/>
      <c r="D899" s="46"/>
      <c r="E899" s="46"/>
      <c r="F899" s="46"/>
      <c r="G899" s="46"/>
    </row>
    <row r="900">
      <c r="B900" s="51"/>
      <c r="C900" s="46"/>
      <c r="D900" s="46"/>
      <c r="E900" s="46"/>
      <c r="F900" s="46"/>
      <c r="G900" s="46"/>
    </row>
    <row r="901">
      <c r="B901" s="51"/>
      <c r="C901" s="46"/>
      <c r="D901" s="46"/>
      <c r="E901" s="46"/>
      <c r="F901" s="46"/>
      <c r="G901" s="46"/>
    </row>
    <row r="902">
      <c r="B902" s="51"/>
      <c r="C902" s="46"/>
      <c r="D902" s="46"/>
      <c r="E902" s="46"/>
      <c r="F902" s="46"/>
      <c r="G902" s="46"/>
    </row>
    <row r="903">
      <c r="B903" s="51"/>
      <c r="C903" s="46"/>
      <c r="D903" s="46"/>
      <c r="E903" s="46"/>
      <c r="F903" s="46"/>
      <c r="G903" s="46"/>
    </row>
    <row r="904">
      <c r="B904" s="51"/>
      <c r="C904" s="46"/>
      <c r="D904" s="46"/>
      <c r="E904" s="46"/>
      <c r="F904" s="46"/>
      <c r="G904" s="46"/>
    </row>
    <row r="905">
      <c r="B905" s="51"/>
      <c r="C905" s="46"/>
      <c r="D905" s="46"/>
      <c r="E905" s="46"/>
      <c r="F905" s="46"/>
      <c r="G905" s="46"/>
    </row>
    <row r="906">
      <c r="B906" s="51"/>
      <c r="C906" s="46"/>
      <c r="D906" s="46"/>
      <c r="E906" s="46"/>
      <c r="F906" s="46"/>
      <c r="G906" s="46"/>
    </row>
    <row r="907">
      <c r="B907" s="51"/>
      <c r="C907" s="46"/>
      <c r="D907" s="46"/>
      <c r="E907" s="46"/>
      <c r="F907" s="46"/>
      <c r="G907" s="46"/>
    </row>
    <row r="908">
      <c r="B908" s="51"/>
      <c r="C908" s="46"/>
      <c r="D908" s="46"/>
      <c r="E908" s="46"/>
      <c r="F908" s="46"/>
      <c r="G908" s="46"/>
    </row>
    <row r="909">
      <c r="B909" s="51"/>
      <c r="C909" s="46"/>
      <c r="D909" s="46"/>
      <c r="E909" s="46"/>
      <c r="F909" s="46"/>
      <c r="G909" s="46"/>
    </row>
    <row r="910">
      <c r="B910" s="51"/>
      <c r="C910" s="46"/>
      <c r="D910" s="46"/>
      <c r="E910" s="46"/>
      <c r="F910" s="46"/>
      <c r="G910" s="46"/>
    </row>
    <row r="911">
      <c r="B911" s="51"/>
      <c r="C911" s="46"/>
      <c r="D911" s="46"/>
      <c r="E911" s="46"/>
      <c r="F911" s="46"/>
      <c r="G911" s="46"/>
    </row>
    <row r="912">
      <c r="B912" s="51"/>
      <c r="C912" s="46"/>
      <c r="D912" s="46"/>
      <c r="E912" s="46"/>
      <c r="F912" s="46"/>
      <c r="G912" s="46"/>
    </row>
    <row r="913">
      <c r="B913" s="51"/>
      <c r="C913" s="46"/>
      <c r="D913" s="46"/>
      <c r="E913" s="46"/>
      <c r="F913" s="46"/>
      <c r="G913" s="46"/>
    </row>
    <row r="914">
      <c r="B914" s="51"/>
      <c r="C914" s="46"/>
      <c r="D914" s="46"/>
      <c r="E914" s="46"/>
      <c r="F914" s="46"/>
      <c r="G914" s="46"/>
    </row>
    <row r="915">
      <c r="B915" s="51"/>
      <c r="C915" s="46"/>
      <c r="D915" s="46"/>
      <c r="E915" s="46"/>
      <c r="F915" s="46"/>
      <c r="G915" s="46"/>
    </row>
    <row r="916">
      <c r="B916" s="51"/>
      <c r="C916" s="46"/>
      <c r="D916" s="46"/>
      <c r="E916" s="46"/>
      <c r="F916" s="46"/>
      <c r="G916" s="46"/>
    </row>
    <row r="917">
      <c r="B917" s="51"/>
      <c r="C917" s="46"/>
      <c r="D917" s="46"/>
      <c r="E917" s="46"/>
      <c r="F917" s="46"/>
      <c r="G917" s="46"/>
    </row>
    <row r="918">
      <c r="B918" s="51"/>
      <c r="C918" s="46"/>
      <c r="D918" s="46"/>
      <c r="E918" s="46"/>
      <c r="F918" s="46"/>
      <c r="G918" s="46"/>
    </row>
    <row r="919">
      <c r="B919" s="51"/>
      <c r="C919" s="46"/>
      <c r="D919" s="46"/>
      <c r="E919" s="46"/>
      <c r="F919" s="46"/>
      <c r="G919" s="46"/>
    </row>
    <row r="920">
      <c r="B920" s="51"/>
      <c r="C920" s="46"/>
      <c r="D920" s="46"/>
      <c r="E920" s="46"/>
      <c r="F920" s="46"/>
      <c r="G920" s="46"/>
    </row>
    <row r="921">
      <c r="B921" s="51"/>
      <c r="C921" s="46"/>
      <c r="D921" s="46"/>
      <c r="E921" s="46"/>
      <c r="F921" s="46"/>
      <c r="G921" s="46"/>
    </row>
    <row r="922">
      <c r="B922" s="51"/>
      <c r="C922" s="46"/>
      <c r="D922" s="46"/>
      <c r="E922" s="46"/>
      <c r="F922" s="46"/>
      <c r="G922" s="46"/>
    </row>
    <row r="923">
      <c r="B923" s="51"/>
      <c r="C923" s="46"/>
      <c r="D923" s="46"/>
      <c r="E923" s="46"/>
      <c r="F923" s="46"/>
      <c r="G923" s="46"/>
    </row>
    <row r="924">
      <c r="B924" s="51"/>
      <c r="C924" s="46"/>
      <c r="D924" s="46"/>
      <c r="E924" s="46"/>
      <c r="F924" s="46"/>
      <c r="G924" s="46"/>
    </row>
    <row r="925">
      <c r="B925" s="51"/>
      <c r="C925" s="46"/>
      <c r="D925" s="46"/>
      <c r="E925" s="46"/>
      <c r="F925" s="46"/>
      <c r="G925" s="46"/>
    </row>
    <row r="926">
      <c r="B926" s="51"/>
      <c r="C926" s="46"/>
      <c r="D926" s="46"/>
      <c r="E926" s="46"/>
      <c r="F926" s="46"/>
      <c r="G926" s="46"/>
    </row>
    <row r="927">
      <c r="B927" s="51"/>
      <c r="C927" s="46"/>
      <c r="D927" s="46"/>
      <c r="E927" s="46"/>
      <c r="F927" s="46"/>
      <c r="G927" s="46"/>
    </row>
    <row r="928">
      <c r="B928" s="51"/>
      <c r="C928" s="46"/>
      <c r="D928" s="46"/>
      <c r="E928" s="46"/>
      <c r="F928" s="46"/>
      <c r="G928" s="46"/>
    </row>
    <row r="929">
      <c r="B929" s="51"/>
      <c r="C929" s="46"/>
      <c r="D929" s="46"/>
      <c r="E929" s="46"/>
      <c r="F929" s="46"/>
      <c r="G929" s="46"/>
    </row>
    <row r="930">
      <c r="B930" s="51"/>
      <c r="C930" s="46"/>
      <c r="D930" s="46"/>
      <c r="E930" s="46"/>
      <c r="F930" s="46"/>
      <c r="G930" s="46"/>
    </row>
    <row r="931">
      <c r="B931" s="51"/>
      <c r="C931" s="46"/>
      <c r="D931" s="46"/>
      <c r="E931" s="46"/>
      <c r="F931" s="46"/>
      <c r="G931" s="46"/>
    </row>
    <row r="932">
      <c r="B932" s="51"/>
      <c r="C932" s="46"/>
      <c r="D932" s="46"/>
      <c r="E932" s="46"/>
      <c r="F932" s="46"/>
      <c r="G932" s="46"/>
    </row>
    <row r="933">
      <c r="B933" s="51"/>
      <c r="C933" s="46"/>
      <c r="D933" s="46"/>
      <c r="E933" s="46"/>
      <c r="F933" s="46"/>
      <c r="G933" s="46"/>
    </row>
    <row r="934">
      <c r="B934" s="51"/>
      <c r="C934" s="46"/>
      <c r="D934" s="46"/>
      <c r="E934" s="46"/>
      <c r="F934" s="46"/>
      <c r="G934" s="46"/>
    </row>
    <row r="935">
      <c r="B935" s="51"/>
      <c r="C935" s="46"/>
      <c r="D935" s="46"/>
      <c r="E935" s="46"/>
      <c r="F935" s="46"/>
      <c r="G935" s="46"/>
    </row>
    <row r="936">
      <c r="B936" s="51"/>
      <c r="C936" s="46"/>
      <c r="D936" s="46"/>
      <c r="E936" s="46"/>
      <c r="F936" s="46"/>
      <c r="G936" s="46"/>
    </row>
    <row r="937">
      <c r="B937" s="51"/>
      <c r="C937" s="46"/>
      <c r="D937" s="46"/>
      <c r="E937" s="46"/>
      <c r="F937" s="46"/>
      <c r="G937" s="46"/>
    </row>
    <row r="938">
      <c r="B938" s="51"/>
      <c r="C938" s="46"/>
      <c r="D938" s="46"/>
      <c r="E938" s="46"/>
      <c r="F938" s="46"/>
      <c r="G938" s="46"/>
    </row>
    <row r="939">
      <c r="B939" s="51"/>
      <c r="C939" s="46"/>
      <c r="D939" s="46"/>
      <c r="E939" s="46"/>
      <c r="F939" s="46"/>
      <c r="G939" s="46"/>
    </row>
    <row r="940">
      <c r="B940" s="51"/>
      <c r="C940" s="46"/>
      <c r="D940" s="46"/>
      <c r="E940" s="46"/>
      <c r="F940" s="46"/>
      <c r="G940" s="46"/>
    </row>
    <row r="941">
      <c r="B941" s="51"/>
      <c r="C941" s="46"/>
      <c r="D941" s="46"/>
      <c r="E941" s="46"/>
      <c r="F941" s="46"/>
      <c r="G941" s="46"/>
    </row>
    <row r="942">
      <c r="B942" s="51"/>
      <c r="C942" s="46"/>
      <c r="D942" s="46"/>
      <c r="E942" s="46"/>
      <c r="F942" s="46"/>
      <c r="G942" s="46"/>
    </row>
    <row r="943">
      <c r="B943" s="51"/>
      <c r="C943" s="46"/>
      <c r="D943" s="46"/>
      <c r="E943" s="46"/>
      <c r="F943" s="46"/>
      <c r="G943" s="46"/>
    </row>
    <row r="944">
      <c r="B944" s="51"/>
      <c r="C944" s="46"/>
      <c r="D944" s="46"/>
      <c r="E944" s="46"/>
      <c r="F944" s="46"/>
      <c r="G944" s="46"/>
    </row>
    <row r="945">
      <c r="B945" s="51"/>
      <c r="C945" s="46"/>
      <c r="D945" s="46"/>
      <c r="E945" s="46"/>
      <c r="F945" s="46"/>
      <c r="G945" s="46"/>
    </row>
    <row r="946">
      <c r="B946" s="51"/>
      <c r="C946" s="46"/>
      <c r="D946" s="46"/>
      <c r="E946" s="46"/>
      <c r="F946" s="46"/>
      <c r="G946" s="46"/>
    </row>
    <row r="947">
      <c r="B947" s="51"/>
      <c r="C947" s="46"/>
      <c r="D947" s="46"/>
      <c r="E947" s="46"/>
      <c r="F947" s="46"/>
      <c r="G947" s="46"/>
    </row>
    <row r="948">
      <c r="B948" s="51"/>
      <c r="C948" s="46"/>
      <c r="D948" s="46"/>
      <c r="E948" s="46"/>
      <c r="F948" s="46"/>
      <c r="G948" s="46"/>
    </row>
    <row r="949">
      <c r="B949" s="51"/>
      <c r="C949" s="46"/>
      <c r="D949" s="46"/>
      <c r="E949" s="46"/>
      <c r="F949" s="46"/>
      <c r="G949" s="46"/>
    </row>
    <row r="950">
      <c r="B950" s="51"/>
      <c r="C950" s="46"/>
      <c r="D950" s="46"/>
      <c r="E950" s="46"/>
      <c r="F950" s="46"/>
      <c r="G950" s="46"/>
    </row>
    <row r="951">
      <c r="B951" s="51"/>
      <c r="C951" s="46"/>
      <c r="D951" s="46"/>
      <c r="E951" s="46"/>
      <c r="F951" s="46"/>
      <c r="G951" s="46"/>
    </row>
    <row r="952">
      <c r="B952" s="51"/>
      <c r="C952" s="46"/>
      <c r="D952" s="46"/>
      <c r="E952" s="46"/>
      <c r="F952" s="46"/>
      <c r="G952" s="46"/>
    </row>
    <row r="953">
      <c r="B953" s="51"/>
      <c r="C953" s="46"/>
      <c r="D953" s="46"/>
      <c r="E953" s="46"/>
      <c r="F953" s="46"/>
      <c r="G953" s="46"/>
    </row>
    <row r="954">
      <c r="B954" s="51"/>
      <c r="C954" s="46"/>
      <c r="D954" s="46"/>
      <c r="E954" s="46"/>
      <c r="F954" s="46"/>
      <c r="G954" s="46"/>
    </row>
    <row r="955">
      <c r="B955" s="51"/>
      <c r="C955" s="46"/>
      <c r="D955" s="46"/>
      <c r="E955" s="46"/>
      <c r="F955" s="46"/>
      <c r="G955" s="46"/>
    </row>
    <row r="956">
      <c r="B956" s="51"/>
      <c r="C956" s="46"/>
      <c r="D956" s="46"/>
      <c r="E956" s="46"/>
      <c r="F956" s="46"/>
      <c r="G956" s="46"/>
    </row>
    <row r="957">
      <c r="B957" s="51"/>
      <c r="C957" s="46"/>
      <c r="D957" s="46"/>
      <c r="E957" s="46"/>
      <c r="F957" s="46"/>
      <c r="G957" s="46"/>
    </row>
    <row r="958">
      <c r="B958" s="51"/>
      <c r="C958" s="46"/>
      <c r="D958" s="46"/>
      <c r="E958" s="46"/>
      <c r="F958" s="46"/>
      <c r="G958" s="46"/>
    </row>
    <row r="959">
      <c r="B959" s="51"/>
      <c r="C959" s="46"/>
      <c r="D959" s="46"/>
      <c r="E959" s="46"/>
      <c r="F959" s="46"/>
      <c r="G959" s="46"/>
    </row>
    <row r="960">
      <c r="B960" s="51"/>
      <c r="C960" s="46"/>
      <c r="D960" s="46"/>
      <c r="E960" s="46"/>
      <c r="F960" s="46"/>
      <c r="G960" s="46"/>
    </row>
    <row r="961">
      <c r="B961" s="51"/>
      <c r="C961" s="46"/>
      <c r="D961" s="46"/>
      <c r="E961" s="46"/>
      <c r="F961" s="46"/>
      <c r="G961" s="46"/>
    </row>
    <row r="962">
      <c r="B962" s="51"/>
      <c r="C962" s="46"/>
      <c r="D962" s="46"/>
      <c r="E962" s="46"/>
      <c r="F962" s="46"/>
      <c r="G962" s="46"/>
    </row>
    <row r="963">
      <c r="B963" s="51"/>
      <c r="C963" s="46"/>
      <c r="D963" s="46"/>
      <c r="E963" s="46"/>
      <c r="F963" s="46"/>
      <c r="G963" s="46"/>
    </row>
    <row r="964">
      <c r="B964" s="51"/>
      <c r="C964" s="46"/>
      <c r="D964" s="46"/>
      <c r="E964" s="46"/>
      <c r="F964" s="46"/>
      <c r="G964" s="46"/>
    </row>
    <row r="965">
      <c r="B965" s="51"/>
      <c r="C965" s="46"/>
      <c r="D965" s="46"/>
      <c r="E965" s="46"/>
      <c r="F965" s="46"/>
      <c r="G965" s="46"/>
    </row>
    <row r="966">
      <c r="B966" s="51"/>
      <c r="C966" s="46"/>
      <c r="D966" s="46"/>
      <c r="E966" s="46"/>
      <c r="F966" s="46"/>
      <c r="G966" s="46"/>
    </row>
    <row r="967">
      <c r="B967" s="51"/>
      <c r="C967" s="46"/>
      <c r="D967" s="46"/>
      <c r="E967" s="46"/>
      <c r="F967" s="46"/>
      <c r="G967" s="46"/>
    </row>
    <row r="968">
      <c r="B968" s="51"/>
      <c r="C968" s="46"/>
      <c r="D968" s="46"/>
      <c r="E968" s="46"/>
      <c r="F968" s="46"/>
      <c r="G968" s="46"/>
    </row>
    <row r="969">
      <c r="B969" s="51"/>
      <c r="C969" s="46"/>
      <c r="D969" s="46"/>
      <c r="E969" s="46"/>
      <c r="F969" s="46"/>
      <c r="G969" s="46"/>
    </row>
    <row r="970">
      <c r="B970" s="51"/>
      <c r="C970" s="46"/>
      <c r="D970" s="46"/>
      <c r="E970" s="46"/>
      <c r="F970" s="46"/>
      <c r="G970" s="46"/>
    </row>
    <row r="971">
      <c r="B971" s="51"/>
      <c r="C971" s="46"/>
      <c r="D971" s="46"/>
      <c r="E971" s="46"/>
      <c r="F971" s="46"/>
      <c r="G971" s="46"/>
    </row>
    <row r="972">
      <c r="B972" s="51"/>
      <c r="C972" s="46"/>
      <c r="D972" s="46"/>
      <c r="E972" s="46"/>
      <c r="F972" s="46"/>
      <c r="G972" s="46"/>
    </row>
    <row r="973">
      <c r="B973" s="51"/>
      <c r="C973" s="46"/>
      <c r="D973" s="46"/>
      <c r="E973" s="46"/>
      <c r="F973" s="46"/>
      <c r="G973" s="46"/>
    </row>
    <row r="974">
      <c r="B974" s="51"/>
      <c r="C974" s="46"/>
      <c r="D974" s="46"/>
      <c r="E974" s="46"/>
      <c r="F974" s="46"/>
      <c r="G974" s="46"/>
    </row>
    <row r="975">
      <c r="B975" s="51"/>
      <c r="C975" s="46"/>
      <c r="D975" s="46"/>
      <c r="E975" s="46"/>
      <c r="F975" s="46"/>
      <c r="G975" s="46"/>
    </row>
    <row r="976">
      <c r="B976" s="51"/>
      <c r="C976" s="46"/>
      <c r="D976" s="46"/>
      <c r="E976" s="46"/>
      <c r="F976" s="46"/>
      <c r="G976" s="46"/>
    </row>
    <row r="977">
      <c r="B977" s="51"/>
      <c r="C977" s="46"/>
      <c r="D977" s="46"/>
      <c r="E977" s="46"/>
      <c r="F977" s="46"/>
      <c r="G977" s="46"/>
    </row>
    <row r="978">
      <c r="B978" s="51"/>
      <c r="C978" s="46"/>
      <c r="D978" s="46"/>
      <c r="E978" s="46"/>
      <c r="F978" s="46"/>
      <c r="G978" s="46"/>
    </row>
    <row r="979">
      <c r="B979" s="51"/>
      <c r="C979" s="46"/>
      <c r="D979" s="46"/>
      <c r="E979" s="46"/>
      <c r="F979" s="46"/>
      <c r="G979" s="46"/>
    </row>
    <row r="980">
      <c r="B980" s="51"/>
      <c r="C980" s="46"/>
      <c r="D980" s="46"/>
      <c r="E980" s="46"/>
      <c r="F980" s="46"/>
      <c r="G980" s="46"/>
    </row>
    <row r="981">
      <c r="B981" s="51"/>
      <c r="C981" s="46"/>
      <c r="D981" s="46"/>
      <c r="E981" s="46"/>
      <c r="F981" s="46"/>
      <c r="G981" s="46"/>
    </row>
    <row r="982">
      <c r="B982" s="51"/>
      <c r="C982" s="46"/>
      <c r="D982" s="46"/>
      <c r="E982" s="46"/>
      <c r="F982" s="46"/>
      <c r="G982" s="46"/>
    </row>
    <row r="983">
      <c r="B983" s="51"/>
      <c r="C983" s="46"/>
      <c r="D983" s="46"/>
      <c r="E983" s="46"/>
      <c r="F983" s="46"/>
      <c r="G983" s="46"/>
    </row>
    <row r="984">
      <c r="B984" s="51"/>
      <c r="C984" s="46"/>
      <c r="D984" s="46"/>
      <c r="E984" s="46"/>
      <c r="F984" s="46"/>
      <c r="G984" s="46"/>
    </row>
    <row r="985">
      <c r="B985" s="51"/>
      <c r="C985" s="46"/>
      <c r="D985" s="46"/>
      <c r="E985" s="46"/>
      <c r="F985" s="46"/>
      <c r="G985" s="46"/>
    </row>
    <row r="986">
      <c r="B986" s="51"/>
      <c r="C986" s="46"/>
      <c r="D986" s="46"/>
      <c r="E986" s="46"/>
      <c r="F986" s="46"/>
      <c r="G986" s="46"/>
    </row>
    <row r="987">
      <c r="B987" s="51"/>
      <c r="C987" s="46"/>
      <c r="D987" s="46"/>
      <c r="E987" s="46"/>
      <c r="F987" s="46"/>
      <c r="G987" s="46"/>
    </row>
    <row r="988">
      <c r="B988" s="51"/>
      <c r="C988" s="46"/>
      <c r="D988" s="46"/>
      <c r="E988" s="46"/>
      <c r="F988" s="46"/>
      <c r="G988" s="46"/>
    </row>
  </sheetData>
  <autoFilter ref="$A$1:$AB$988">
    <sortState ref="A1:AB988">
      <sortCondition ref="C1:C988"/>
      <sortCondition ref="B1:B988"/>
      <sortCondition ref="A1:A988"/>
      <sortCondition ref="F1:F988"/>
      <sortCondition ref="D1:D988"/>
    </sortState>
  </autoFilter>
  <dataValidations>
    <dataValidation type="list" allowBlank="1" showErrorMessage="1" sqref="C1:C988">
      <formula1>"comm,comp,pow,speciality"</formula1>
    </dataValidation>
    <dataValidation type="list" allowBlank="1" showErrorMessage="1" sqref="B2:B988">
      <formula1>course_info!$A$2:$A988</formula1>
    </dataValidation>
    <dataValidation type="list" allowBlank="1" showErrorMessage="1" sqref="D2:G988">
      <formula1>stuff!$E$2:$E988</formula1>
    </dataValidation>
    <dataValidation type="list" allowBlank="1" showErrorMessage="1" sqref="L7:L9 J2:J68">
      <formula1>"pow,comm,comp,external"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6.88"/>
    <col customWidth="1" min="3" max="3" width="12.75"/>
    <col customWidth="1" min="4" max="4" width="6.88"/>
    <col customWidth="1" min="5" max="5" width="14.13"/>
    <col customWidth="1" min="6" max="6" width="13.75"/>
    <col customWidth="1" min="8" max="8" width="14.25"/>
    <col customWidth="1" min="9" max="9" width="25.75"/>
    <col customWidth="1" min="10" max="10" width="7.0"/>
    <col customWidth="1" min="11" max="11" width="35.63"/>
    <col customWidth="1" min="14" max="14" width="20.88"/>
    <col customWidth="1" min="16" max="16" width="15.0"/>
    <col customWidth="1" min="19" max="19" width="20.38"/>
  </cols>
  <sheetData>
    <row r="1">
      <c r="A1" s="52" t="s">
        <v>291</v>
      </c>
      <c r="B1" s="52" t="s">
        <v>292</v>
      </c>
      <c r="C1" s="52" t="s">
        <v>293</v>
      </c>
      <c r="D1" s="52" t="s">
        <v>294</v>
      </c>
      <c r="E1" s="52" t="s">
        <v>295</v>
      </c>
      <c r="F1" s="52" t="s">
        <v>161</v>
      </c>
      <c r="G1" s="52" t="s">
        <v>296</v>
      </c>
      <c r="H1" s="52" t="s">
        <v>297</v>
      </c>
      <c r="I1" s="52" t="s">
        <v>298</v>
      </c>
      <c r="J1" s="52" t="s">
        <v>299</v>
      </c>
      <c r="K1" s="52" t="s">
        <v>166</v>
      </c>
      <c r="L1" s="52" t="s">
        <v>300</v>
      </c>
      <c r="M1" s="52" t="s">
        <v>301</v>
      </c>
      <c r="N1" s="52" t="s">
        <v>302</v>
      </c>
      <c r="O1" s="52" t="s">
        <v>303</v>
      </c>
      <c r="P1" s="52" t="s">
        <v>304</v>
      </c>
      <c r="Q1" s="52" t="s">
        <v>305</v>
      </c>
      <c r="R1" s="52" t="s">
        <v>306</v>
      </c>
      <c r="S1" s="52" t="s">
        <v>159</v>
      </c>
      <c r="T1" s="52" t="s">
        <v>307</v>
      </c>
      <c r="U1" s="52" t="s">
        <v>308</v>
      </c>
    </row>
    <row r="2">
      <c r="A2" s="53">
        <v>1.0</v>
      </c>
      <c r="B2" s="53">
        <v>1.0</v>
      </c>
      <c r="C2" s="54" t="s">
        <v>309</v>
      </c>
      <c r="D2" s="53">
        <v>2.0</v>
      </c>
      <c r="E2" s="55" t="s">
        <v>168</v>
      </c>
      <c r="F2" s="53" t="s">
        <v>169</v>
      </c>
      <c r="G2" s="54" t="s">
        <v>310</v>
      </c>
      <c r="H2" s="54" t="s">
        <v>311</v>
      </c>
      <c r="I2" s="54" t="str">
        <f>IF(G2="محاضرة",VLOOKUP(S2,course_teacher!$A$1:$G$188,4,FALSE),VLOOKUP(S2,course_teacher!$A$1:$G$188,6,FALSE))</f>
        <v>د.احمد مصطفى</v>
      </c>
      <c r="J2" s="53">
        <v>100.0</v>
      </c>
      <c r="K2" s="54" t="str">
        <f>IFNA(VLOOKUP(E2,course_info!$A$1:$I$201,4,false),"")</f>
        <v>Logic Design</v>
      </c>
      <c r="L2" s="56" t="str">
        <f t="shared" ref="L2:L135" si="1">CONCATENATE(C2," ",D2)</f>
        <v>الاحد 2</v>
      </c>
      <c r="M2" s="56" t="str">
        <f t="shared" ref="M2:M135" si="2">CONCATENATE(F2," ",J2)</f>
        <v>comm 100</v>
      </c>
      <c r="N2" s="56" t="str">
        <f>IFNA(CONCAT(VLOOKUP(D2, SlotTime!$A$2:$C$6, 3, FALSE),VLOOKUP(D2, SlotTime!$A$2:$C$6, 2, FALSE)),"")</f>
        <v>المحاضرة الثانية10:30 - 12:00</v>
      </c>
      <c r="O2" s="56">
        <f t="shared" ref="O2:O135" si="3">IFNA(SWITCH(C2,"الاحد",1,"الاثنين",2,"الثلاثاء",3,"الاربعاء",4,"الخميس",5),"")</f>
        <v>1</v>
      </c>
      <c r="P2" s="53"/>
      <c r="Q2" s="56" t="str">
        <f>IFNA(SWITCH(G2,"محاضرة",VLOOKUP(E2,course_info!$A$2:$I$201,6,FALSE),"تمارين",VLOOKUP(E2,course_info!$A$2:$I$201,7,false)),"")</f>
        <v/>
      </c>
      <c r="R2" s="57" t="str">
        <f>IFNA(CONCATENATE("(",VLOOKUP(E2,course_info!$A$2:$I$201,6,FALSE),",",VLOOKUP(E2,course_info!$A$2:$I$201,7,false),")"),"")</f>
        <v>(,)</v>
      </c>
      <c r="S2" s="56" t="str">
        <f t="shared" ref="S2:S29" si="4">CONCATENATE(F2,E2)</f>
        <v>commCCE-111</v>
      </c>
      <c r="T2" s="58" t="str">
        <f>VLOOKUP(S2,course_teacher!$A$1:$G$188,4,FALSE)</f>
        <v>د.احمد مصطفى</v>
      </c>
      <c r="U2" s="59" t="str">
        <f>VLOOKUP(S2,course_teacher!$A$1:$G$188,6,FALSE)</f>
        <v/>
      </c>
    </row>
    <row r="3">
      <c r="A3" s="60">
        <v>1.0</v>
      </c>
      <c r="B3" s="60">
        <v>0.0</v>
      </c>
      <c r="C3" s="61" t="s">
        <v>312</v>
      </c>
      <c r="D3" s="60">
        <v>2.0</v>
      </c>
      <c r="E3" s="62" t="s">
        <v>168</v>
      </c>
      <c r="F3" s="60" t="s">
        <v>169</v>
      </c>
      <c r="G3" s="61" t="s">
        <v>313</v>
      </c>
      <c r="H3" s="61" t="s">
        <v>311</v>
      </c>
      <c r="I3" s="61" t="str">
        <f>IF(G3="محاضرة",VLOOKUP(S3,course_teacher!$A$1:$G$188,4,FALSE),VLOOKUP(S3,course_teacher!$A$1:$G$188,6,FALSE))</f>
        <v/>
      </c>
      <c r="J3" s="60">
        <v>100.0</v>
      </c>
      <c r="K3" s="61" t="str">
        <f>IFNA(VLOOKUP(E3,course_info!$A$1:$I$201,4,false),"")</f>
        <v>Logic Design</v>
      </c>
      <c r="L3" s="63" t="str">
        <f t="shared" si="1"/>
        <v>الثلاثاء 2</v>
      </c>
      <c r="M3" s="63" t="str">
        <f t="shared" si="2"/>
        <v>comm 100</v>
      </c>
      <c r="N3" s="63" t="str">
        <f>IFNA(CONCAT(VLOOKUP(D3, SlotTime!$A$2:$C$6, 3, FALSE),VLOOKUP(D3, SlotTime!$A$2:$C$6, 2, FALSE)),"")</f>
        <v>المحاضرة الثانية10:30 - 12:00</v>
      </c>
      <c r="O3" s="63">
        <f t="shared" si="3"/>
        <v>3</v>
      </c>
      <c r="P3" s="60"/>
      <c r="Q3" s="63" t="str">
        <f>IFNA(SWITCH(G3,"محاضرة",VLOOKUP(E3,course_info!$A$2:$I$201,6,FALSE),"تمارين",VLOOKUP(E3,course_info!$A$2:$I$201,7,false)),"")</f>
        <v/>
      </c>
      <c r="R3" s="64" t="str">
        <f>IFNA(CONCATENATE("(",VLOOKUP(E3,course_info!$A$2:$I$201,6,FALSE),",",VLOOKUP(E3,course_info!$A$2:$I$201,7,false),")"),"")</f>
        <v>(,)</v>
      </c>
      <c r="S3" s="63" t="str">
        <f t="shared" si="4"/>
        <v>commCCE-111</v>
      </c>
      <c r="T3" s="65" t="str">
        <f>VLOOKUP(S3,course_teacher!$A$1:$G$188,4,FALSE)</f>
        <v>د.احمد مصطفى</v>
      </c>
      <c r="U3" s="59" t="str">
        <f>VLOOKUP(S3,course_teacher!$A$1:$G$188,6,FALSE)</f>
        <v/>
      </c>
    </row>
    <row r="4">
      <c r="A4" s="53">
        <v>1.0</v>
      </c>
      <c r="B4" s="53">
        <v>0.0</v>
      </c>
      <c r="C4" s="54" t="s">
        <v>312</v>
      </c>
      <c r="D4" s="53">
        <v>3.0</v>
      </c>
      <c r="E4" s="55" t="s">
        <v>171</v>
      </c>
      <c r="F4" s="53" t="s">
        <v>169</v>
      </c>
      <c r="G4" s="54" t="s">
        <v>313</v>
      </c>
      <c r="H4" s="54" t="s">
        <v>311</v>
      </c>
      <c r="I4" s="54" t="str">
        <f>IF(G4="محاضرة",VLOOKUP(S4,course_teacher!$A$1:$G$188,4,FALSE),VLOOKUP(S4,course_teacher!$A$1:$G$188,6,FALSE))</f>
        <v>م.جهاد عوض على</v>
      </c>
      <c r="J4" s="53">
        <f>IFNA(VLOOKUP(E4,course_info!$A$1:$I$201,5,FALSE),"")</f>
        <v>100</v>
      </c>
      <c r="K4" s="54" t="str">
        <f>IFNA(VLOOKUP(E4,course_info!$A$1:$I$201,4,false),"")</f>
        <v>Programming Techniques</v>
      </c>
      <c r="L4" s="56" t="str">
        <f t="shared" si="1"/>
        <v>الثلاثاء 3</v>
      </c>
      <c r="M4" s="56" t="str">
        <f t="shared" si="2"/>
        <v>comm 100</v>
      </c>
      <c r="N4" s="56" t="str">
        <f>IFNA(CONCAT(VLOOKUP(D4, SlotTime!$A$2:$C$6, 3, FALSE),VLOOKUP(D4, SlotTime!$A$2:$C$6, 2, FALSE)),"")</f>
        <v>المحاضرة الثالثه 12:20 - 1:50</v>
      </c>
      <c r="O4" s="56">
        <f t="shared" si="3"/>
        <v>3</v>
      </c>
      <c r="P4" s="56"/>
      <c r="Q4" s="56" t="str">
        <f>IFNA(SWITCH(G4,"محاضرة",VLOOKUP(E4,course_info!$A$2:$I$201,6,FALSE),"تمارين",VLOOKUP(E4,course_info!$A$2:$I$201,7,false)),"")</f>
        <v/>
      </c>
      <c r="R4" s="57" t="str">
        <f>IFNA(CONCATENATE("(",VLOOKUP(E4,course_info!$A$2:$I$201,6,FALSE),",",VLOOKUP(E4,course_info!$A$2:$I$201,7,false),")"),"")</f>
        <v>(,)</v>
      </c>
      <c r="S4" s="56" t="str">
        <f t="shared" si="4"/>
        <v>commCCE-112</v>
      </c>
      <c r="T4" s="58" t="str">
        <f>VLOOKUP(S4,course_teacher!$A$1:$G$188,4,FALSE)</f>
        <v>د.مي عزالدين</v>
      </c>
      <c r="U4" s="59" t="str">
        <f>VLOOKUP(S4,course_teacher!$A$1:$G$188,6,FALSE)</f>
        <v>م.جهاد عوض على</v>
      </c>
    </row>
    <row r="5">
      <c r="A5" s="60">
        <v>1.0</v>
      </c>
      <c r="B5" s="60">
        <v>0.0</v>
      </c>
      <c r="C5" s="61" t="s">
        <v>314</v>
      </c>
      <c r="D5" s="60">
        <v>1.0</v>
      </c>
      <c r="E5" s="62" t="s">
        <v>171</v>
      </c>
      <c r="F5" s="60" t="s">
        <v>169</v>
      </c>
      <c r="G5" s="61" t="s">
        <v>310</v>
      </c>
      <c r="H5" s="61" t="s">
        <v>311</v>
      </c>
      <c r="I5" s="61" t="str">
        <f>IF(G5="محاضرة",VLOOKUP(S5,course_teacher!$A$1:$G$188,4,FALSE),VLOOKUP(S5,course_teacher!$A$1:$G$188,6,FALSE))</f>
        <v>د.مي عزالدين</v>
      </c>
      <c r="J5" s="60">
        <f>IFNA(VLOOKUP(E5,course_info!$A$1:$I$201,5,FALSE),"")</f>
        <v>100</v>
      </c>
      <c r="K5" s="61" t="str">
        <f>IFNA(VLOOKUP(E5,course_info!$A$1:$I$201,4,false),"")</f>
        <v>Programming Techniques</v>
      </c>
      <c r="L5" s="63" t="str">
        <f t="shared" si="1"/>
        <v>الاربعاء 1</v>
      </c>
      <c r="M5" s="63" t="str">
        <f t="shared" si="2"/>
        <v>comm 100</v>
      </c>
      <c r="N5" s="63" t="str">
        <f>IFNA(CONCAT(VLOOKUP(D5, SlotTime!$A$2:$C$6, 3, FALSE),VLOOKUP(D5, SlotTime!$A$2:$C$6, 2, FALSE)),"")</f>
        <v>المحاضرة الاولي 8:50 - 10:20</v>
      </c>
      <c r="O5" s="63">
        <f t="shared" si="3"/>
        <v>4</v>
      </c>
      <c r="P5" s="63"/>
      <c r="Q5" s="63" t="str">
        <f>IFNA(SWITCH(G5,"محاضرة",VLOOKUP(E5,course_info!$A$2:$I$201,6,FALSE),"تمارين",VLOOKUP(E5,course_info!$A$2:$I$201,7,false)),"")</f>
        <v/>
      </c>
      <c r="R5" s="64" t="str">
        <f>IFNA(CONCATENATE("(",VLOOKUP(E5,course_info!$A$2:$I$201,6,FALSE),",",VLOOKUP(E5,course_info!$A$2:$I$201,7,false),")"),"")</f>
        <v>(,)</v>
      </c>
      <c r="S5" s="63" t="str">
        <f t="shared" si="4"/>
        <v>commCCE-112</v>
      </c>
      <c r="T5" s="65" t="str">
        <f>VLOOKUP(S5,course_teacher!$A$1:$G$188,4,FALSE)</f>
        <v>د.مي عزالدين</v>
      </c>
      <c r="U5" s="59" t="str">
        <f>VLOOKUP(S5,course_teacher!$A$1:$G$188,6,FALSE)</f>
        <v>م.جهاد عوض على</v>
      </c>
    </row>
    <row r="6">
      <c r="A6" s="53">
        <v>1.0</v>
      </c>
      <c r="B6" s="53">
        <v>0.0</v>
      </c>
      <c r="C6" s="54" t="s">
        <v>309</v>
      </c>
      <c r="D6" s="53">
        <v>3.0</v>
      </c>
      <c r="E6" s="55" t="s">
        <v>183</v>
      </c>
      <c r="F6" s="53" t="s">
        <v>169</v>
      </c>
      <c r="G6" s="54" t="s">
        <v>310</v>
      </c>
      <c r="H6" s="54" t="s">
        <v>311</v>
      </c>
      <c r="I6" s="54" t="str">
        <f>IF(G6="محاضرة",VLOOKUP(S6,course_teacher!$A$1:$G$188,4,FALSE),VLOOKUP(S6,course_teacher!$A$1:$G$188,6,FALSE))</f>
        <v>أ.م.د.احمد عبداللطيف</v>
      </c>
      <c r="J6" s="53">
        <f>IFNA(VLOOKUP(E6,course_info!$A$1:$I$201,5,FALSE),"")</f>
        <v>100</v>
      </c>
      <c r="K6" s="54" t="str">
        <f>IFNA(VLOOKUP(E6,course_info!$A$1:$I$201,4,false),"")</f>
        <v>Physics III</v>
      </c>
      <c r="L6" s="56" t="str">
        <f t="shared" si="1"/>
        <v>الاحد 3</v>
      </c>
      <c r="M6" s="56" t="str">
        <f t="shared" si="2"/>
        <v>comm 100</v>
      </c>
      <c r="N6" s="56" t="str">
        <f>IFNA(CONCAT(VLOOKUP(D6, SlotTime!$A$2:$C$6, 3, FALSE),VLOOKUP(D6, SlotTime!$A$2:$C$6, 2, FALSE)),"")</f>
        <v>المحاضرة الثالثه 12:20 - 1:50</v>
      </c>
      <c r="O6" s="56">
        <f t="shared" si="3"/>
        <v>1</v>
      </c>
      <c r="P6" s="56"/>
      <c r="Q6" s="56" t="str">
        <f>IFNA(SWITCH(G6,"محاضرة",VLOOKUP(E6,course_info!$A$2:$I$201,6,FALSE),"تمارين",VLOOKUP(E6,course_info!$A$2:$I$201,7,false)),"")</f>
        <v/>
      </c>
      <c r="R6" s="57" t="str">
        <f>IFNA(CONCATENATE("(",VLOOKUP(E6,course_info!$A$2:$I$201,6,FALSE),",",VLOOKUP(E6,course_info!$A$2:$I$201,7,false),")"),"")</f>
        <v>(,)</v>
      </c>
      <c r="S6" s="56" t="str">
        <f t="shared" si="4"/>
        <v>commEMP-101</v>
      </c>
      <c r="T6" s="58" t="str">
        <f>VLOOKUP(S6,course_teacher!$A$1:$G$188,4,FALSE)</f>
        <v>أ.م.د.احمد عبداللطيف</v>
      </c>
      <c r="U6" s="59" t="str">
        <f>VLOOKUP(S6,course_teacher!$A$1:$G$188,6,FALSE)</f>
        <v>م.حنان ربيع</v>
      </c>
    </row>
    <row r="7">
      <c r="A7" s="60">
        <v>1.0</v>
      </c>
      <c r="B7" s="60">
        <v>0.0</v>
      </c>
      <c r="C7" s="61" t="s">
        <v>314</v>
      </c>
      <c r="D7" s="60">
        <v>3.0</v>
      </c>
      <c r="E7" s="62" t="s">
        <v>183</v>
      </c>
      <c r="F7" s="60" t="s">
        <v>169</v>
      </c>
      <c r="G7" s="61" t="s">
        <v>313</v>
      </c>
      <c r="H7" s="61" t="s">
        <v>311</v>
      </c>
      <c r="I7" s="61" t="str">
        <f>IF(G7="محاضرة",VLOOKUP(S7,course_teacher!$A$1:$G$188,4,FALSE),VLOOKUP(S7,course_teacher!$A$1:$G$188,6,FALSE))</f>
        <v>م.حنان ربيع</v>
      </c>
      <c r="J7" s="60">
        <f>IFNA(VLOOKUP(E7,course_info!$A$1:$I$201,5,FALSE),"")</f>
        <v>100</v>
      </c>
      <c r="K7" s="61" t="str">
        <f>IFNA(VLOOKUP(E7,course_info!$A$1:$I$201,4,false),"")</f>
        <v>Physics III</v>
      </c>
      <c r="L7" s="63" t="str">
        <f t="shared" si="1"/>
        <v>الاربعاء 3</v>
      </c>
      <c r="M7" s="63" t="str">
        <f t="shared" si="2"/>
        <v>comm 100</v>
      </c>
      <c r="N7" s="63" t="str">
        <f>IFNA(CONCAT(VLOOKUP(D7, SlotTime!$A$2:$C$6, 3, FALSE),VLOOKUP(D7, SlotTime!$A$2:$C$6, 2, FALSE)),"")</f>
        <v>المحاضرة الثالثه 12:20 - 1:50</v>
      </c>
      <c r="O7" s="63">
        <f t="shared" si="3"/>
        <v>4</v>
      </c>
      <c r="P7" s="63"/>
      <c r="Q7" s="63" t="str">
        <f>IFNA(SWITCH(G7,"محاضرة",VLOOKUP(E7,course_info!$A$2:$I$201,6,FALSE),"تمارين",VLOOKUP(E7,course_info!$A$2:$I$201,7,false)),"")</f>
        <v/>
      </c>
      <c r="R7" s="64" t="str">
        <f>IFNA(CONCATENATE("(",VLOOKUP(E7,course_info!$A$2:$I$201,6,FALSE),",",VLOOKUP(E7,course_info!$A$2:$I$201,7,false),")"),"")</f>
        <v>(,)</v>
      </c>
      <c r="S7" s="63" t="str">
        <f t="shared" si="4"/>
        <v>commEMP-101</v>
      </c>
      <c r="T7" s="65" t="str">
        <f>VLOOKUP(S7,course_teacher!$A$1:$G$188,4,FALSE)</f>
        <v>أ.م.د.احمد عبداللطيف</v>
      </c>
      <c r="U7" s="59" t="str">
        <f>VLOOKUP(S7,course_teacher!$A$1:$G$188,6,FALSE)</f>
        <v>م.حنان ربيع</v>
      </c>
    </row>
    <row r="8">
      <c r="A8" s="53">
        <v>1.0</v>
      </c>
      <c r="B8" s="53">
        <v>0.0</v>
      </c>
      <c r="C8" s="54" t="s">
        <v>315</v>
      </c>
      <c r="D8" s="53">
        <v>1.0</v>
      </c>
      <c r="E8" s="55" t="s">
        <v>188</v>
      </c>
      <c r="F8" s="53" t="s">
        <v>169</v>
      </c>
      <c r="G8" s="54" t="s">
        <v>313</v>
      </c>
      <c r="H8" s="54" t="s">
        <v>311</v>
      </c>
      <c r="I8" s="54" t="str">
        <f>IF(G8="محاضرة",VLOOKUP(S8,course_teacher!$A$1:$G$188,4,FALSE),VLOOKUP(S8,course_teacher!$A$1:$G$188,6,FALSE))</f>
        <v>م.اندرو امجد</v>
      </c>
      <c r="J8" s="53">
        <f>IFNA(VLOOKUP(E8,course_info!$A$1:$I$201,5,FALSE),"")</f>
        <v>100</v>
      </c>
      <c r="K8" s="54" t="str">
        <f>IFNA(VLOOKUP(E8,course_info!$A$1:$I$201,4,false),"")</f>
        <v>Differential Equation and Numerical Analysis</v>
      </c>
      <c r="L8" s="56" t="str">
        <f t="shared" si="1"/>
        <v>الاثنين 1</v>
      </c>
      <c r="M8" s="56" t="str">
        <f t="shared" si="2"/>
        <v>comm 100</v>
      </c>
      <c r="N8" s="56" t="str">
        <f>IFNA(CONCAT(VLOOKUP(D8, SlotTime!$A$2:$C$6, 3, FALSE),VLOOKUP(D8, SlotTime!$A$2:$C$6, 2, FALSE)),"")</f>
        <v>المحاضرة الاولي 8:50 - 10:20</v>
      </c>
      <c r="O8" s="56">
        <f t="shared" si="3"/>
        <v>2</v>
      </c>
      <c r="P8" s="53"/>
      <c r="Q8" s="56" t="str">
        <f>IFNA(SWITCH(G8,"محاضرة",VLOOKUP(E8,course_info!$A$2:$I$201,6,FALSE),"تمارين",VLOOKUP(E8,course_info!$A$2:$I$201,7,false)),"")</f>
        <v/>
      </c>
      <c r="R8" s="57" t="str">
        <f>IFNA(CONCATENATE("(",VLOOKUP(E8,course_info!$A$2:$I$201,6,FALSE),",",VLOOKUP(E8,course_info!$A$2:$I$201,7,false),")"),"")</f>
        <v>(,)</v>
      </c>
      <c r="S8" s="56" t="str">
        <f t="shared" si="4"/>
        <v>commEMP-104</v>
      </c>
      <c r="T8" s="58" t="str">
        <f>VLOOKUP(S8,course_teacher!$A$1:$G$188,4,FALSE)</f>
        <v>د.اميرة الدسوقي</v>
      </c>
      <c r="U8" s="59" t="str">
        <f>VLOOKUP(S8,course_teacher!$A$1:$G$188,6,FALSE)</f>
        <v>م.اندرو امجد</v>
      </c>
    </row>
    <row r="9">
      <c r="A9" s="60">
        <v>1.0</v>
      </c>
      <c r="B9" s="60">
        <v>0.0</v>
      </c>
      <c r="C9" s="61" t="s">
        <v>312</v>
      </c>
      <c r="D9" s="60">
        <v>1.0</v>
      </c>
      <c r="E9" s="62" t="s">
        <v>188</v>
      </c>
      <c r="F9" s="60" t="s">
        <v>169</v>
      </c>
      <c r="G9" s="61" t="s">
        <v>310</v>
      </c>
      <c r="H9" s="61" t="s">
        <v>311</v>
      </c>
      <c r="I9" s="61" t="str">
        <f>IF(G9="محاضرة",VLOOKUP(S9,course_teacher!$A$1:$G$188,4,FALSE),VLOOKUP(S9,course_teacher!$A$1:$G$188,6,FALSE))</f>
        <v>د.اميرة الدسوقي</v>
      </c>
      <c r="J9" s="60">
        <f>IFNA(VLOOKUP(E9,course_info!$A$1:$I$201,5,FALSE),"")</f>
        <v>100</v>
      </c>
      <c r="K9" s="61" t="str">
        <f>IFNA(VLOOKUP(E9,course_info!$A$1:$I$201,4,false),"")</f>
        <v>Differential Equation and Numerical Analysis</v>
      </c>
      <c r="L9" s="63" t="str">
        <f t="shared" si="1"/>
        <v>الثلاثاء 1</v>
      </c>
      <c r="M9" s="63" t="str">
        <f t="shared" si="2"/>
        <v>comm 100</v>
      </c>
      <c r="N9" s="63" t="str">
        <f>IFNA(CONCAT(VLOOKUP(D9, SlotTime!$A$2:$C$6, 3, FALSE),VLOOKUP(D9, SlotTime!$A$2:$C$6, 2, FALSE)),"")</f>
        <v>المحاضرة الاولي 8:50 - 10:20</v>
      </c>
      <c r="O9" s="63">
        <f t="shared" si="3"/>
        <v>3</v>
      </c>
      <c r="P9" s="60"/>
      <c r="Q9" s="63" t="str">
        <f>IFNA(SWITCH(G9,"محاضرة",VLOOKUP(E9,course_info!$A$2:$I$201,6,FALSE),"تمارين",VLOOKUP(E9,course_info!$A$2:$I$201,7,false)),"")</f>
        <v/>
      </c>
      <c r="R9" s="64" t="str">
        <f>IFNA(CONCATENATE("(",VLOOKUP(E9,course_info!$A$2:$I$201,6,FALSE),",",VLOOKUP(E9,course_info!$A$2:$I$201,7,false),")"),"")</f>
        <v>(,)</v>
      </c>
      <c r="S9" s="63" t="str">
        <f t="shared" si="4"/>
        <v>commEMP-104</v>
      </c>
      <c r="T9" s="65" t="str">
        <f>VLOOKUP(S9,course_teacher!$A$1:$G$188,4,FALSE)</f>
        <v>د.اميرة الدسوقي</v>
      </c>
      <c r="U9" s="59" t="str">
        <f>VLOOKUP(S9,course_teacher!$A$1:$G$188,6,FALSE)</f>
        <v>م.اندرو امجد</v>
      </c>
    </row>
    <row r="10">
      <c r="A10" s="66">
        <v>1.0</v>
      </c>
      <c r="B10" s="66">
        <v>0.0</v>
      </c>
      <c r="C10" s="67" t="s">
        <v>314</v>
      </c>
      <c r="D10" s="68">
        <v>2.0</v>
      </c>
      <c r="E10" s="55" t="s">
        <v>193</v>
      </c>
      <c r="F10" s="69" t="s">
        <v>169</v>
      </c>
      <c r="G10" s="69" t="s">
        <v>313</v>
      </c>
      <c r="H10" s="67" t="s">
        <v>311</v>
      </c>
      <c r="I10" s="69" t="str">
        <f>IF(G10="محاضرة",VLOOKUP(S10,course_teacher!$A$1:$G$188,4,FALSE),VLOOKUP(S10,course_teacher!$A$1:$G$188,6,FALSE))</f>
        <v>م.عبير مصطفى سيد</v>
      </c>
      <c r="J10" s="69">
        <f>IFNA(VLOOKUP(E10,course_info!$A$1:$I$201,5,FALSE),"")</f>
        <v>100</v>
      </c>
      <c r="K10" s="69" t="str">
        <f>IFNA(VLOOKUP(E10,course_info!$A$1:$I$201,4,false),"")</f>
        <v>Electrical Circuits I</v>
      </c>
      <c r="L10" s="58" t="str">
        <f t="shared" si="1"/>
        <v>الاربعاء 2</v>
      </c>
      <c r="M10" s="58" t="str">
        <f t="shared" si="2"/>
        <v>comm 100</v>
      </c>
      <c r="N10" s="58" t="str">
        <f>IFNA(CONCAT(VLOOKUP(D10, SlotTime!$A$2:$C$6, 3, FALSE),VLOOKUP(D10, SlotTime!$A$2:$C$6, 2, FALSE)),"")</f>
        <v>المحاضرة الثانية10:30 - 12:00</v>
      </c>
      <c r="O10" s="58">
        <f t="shared" si="3"/>
        <v>4</v>
      </c>
      <c r="P10" s="66"/>
      <c r="Q10" s="58" t="str">
        <f>IFNA(SWITCH(G10,"محاضرة",VLOOKUP(E10,course_info!$A$2:$I$201,6,FALSE),"تمارين",VLOOKUP(E10,course_info!$A$2:$I$201,7,false)),"")</f>
        <v/>
      </c>
      <c r="R10" s="70" t="str">
        <f>IFNA(CONCATENATE("(",VLOOKUP(E10,course_info!$A$2:$I$201,6,FALSE),",",VLOOKUP(E10,course_info!$A$2:$I$201,7,false),")"),"")</f>
        <v>(,)</v>
      </c>
      <c r="S10" s="58" t="str">
        <f t="shared" si="4"/>
        <v>commEPE-111</v>
      </c>
      <c r="T10" s="58" t="str">
        <f>VLOOKUP(S10,course_teacher!$A$1:$G$188,4,FALSE)</f>
        <v>د.وائل وهبه</v>
      </c>
      <c r="U10" s="59" t="str">
        <f>VLOOKUP(S10,course_teacher!$A$1:$G$188,6,FALSE)</f>
        <v>م.عبير مصطفى سيد</v>
      </c>
    </row>
    <row r="11">
      <c r="A11" s="60">
        <v>1.0</v>
      </c>
      <c r="B11" s="60">
        <v>0.0</v>
      </c>
      <c r="C11" s="61" t="s">
        <v>315</v>
      </c>
      <c r="D11" s="60">
        <v>2.0</v>
      </c>
      <c r="E11" s="62" t="s">
        <v>193</v>
      </c>
      <c r="F11" s="60" t="s">
        <v>169</v>
      </c>
      <c r="G11" s="61" t="s">
        <v>310</v>
      </c>
      <c r="H11" s="61" t="s">
        <v>311</v>
      </c>
      <c r="I11" s="61" t="str">
        <f>IF(G11="محاضرة",VLOOKUP(S11,course_teacher!$A$1:$G$188,4,FALSE),VLOOKUP(S11,course_teacher!$A$1:$G$188,6,FALSE))</f>
        <v>د.وائل وهبه</v>
      </c>
      <c r="J11" s="60">
        <f>IFNA(VLOOKUP(E11,course_info!$A$1:$I$201,5,FALSE),"")</f>
        <v>100</v>
      </c>
      <c r="K11" s="61" t="str">
        <f>IFNA(VLOOKUP(E11,course_info!$A$1:$I$201,4,false),"")</f>
        <v>Electrical Circuits I</v>
      </c>
      <c r="L11" s="63" t="str">
        <f t="shared" si="1"/>
        <v>الاثنين 2</v>
      </c>
      <c r="M11" s="63" t="str">
        <f t="shared" si="2"/>
        <v>comm 100</v>
      </c>
      <c r="N11" s="63" t="str">
        <f>IFNA(CONCAT(VLOOKUP(D11, SlotTime!$A$2:$C$6, 3, FALSE),VLOOKUP(D11, SlotTime!$A$2:$C$6, 2, FALSE)),"")</f>
        <v>المحاضرة الثانية10:30 - 12:00</v>
      </c>
      <c r="O11" s="63">
        <f t="shared" si="3"/>
        <v>2</v>
      </c>
      <c r="P11" s="63"/>
      <c r="Q11" s="63" t="str">
        <f>IFNA(SWITCH(G11,"محاضرة",VLOOKUP(E11,course_info!$A$2:$I$201,6,FALSE),"تمارين",VLOOKUP(E11,course_info!$A$2:$I$201,7,false)),"")</f>
        <v/>
      </c>
      <c r="R11" s="64" t="str">
        <f>IFNA(CONCATENATE("(",VLOOKUP(E11,course_info!$A$2:$I$201,6,FALSE),",",VLOOKUP(E11,course_info!$A$2:$I$201,7,false),")"),"")</f>
        <v>(,)</v>
      </c>
      <c r="S11" s="63" t="str">
        <f t="shared" si="4"/>
        <v>commEPE-111</v>
      </c>
      <c r="T11" s="65" t="str">
        <f>VLOOKUP(S11,course_teacher!$A$1:$G$188,4,FALSE)</f>
        <v>د.وائل وهبه</v>
      </c>
      <c r="U11" s="59" t="str">
        <f>VLOOKUP(S11,course_teacher!$A$1:$G$188,6,FALSE)</f>
        <v>م.عبير مصطفى سيد</v>
      </c>
    </row>
    <row r="12">
      <c r="A12" s="53">
        <v>1.0</v>
      </c>
      <c r="B12" s="53">
        <v>0.0</v>
      </c>
      <c r="C12" s="54" t="s">
        <v>316</v>
      </c>
      <c r="D12" s="53">
        <v>1.0</v>
      </c>
      <c r="E12" s="55" t="s">
        <v>201</v>
      </c>
      <c r="F12" s="53" t="s">
        <v>169</v>
      </c>
      <c r="G12" s="54" t="s">
        <v>310</v>
      </c>
      <c r="H12" s="54" t="s">
        <v>311</v>
      </c>
      <c r="I12" s="54" t="str">
        <f>IF(G12="محاضرة",VLOOKUP(S12,course_teacher!$A$1:$G$188,4,FALSE),VLOOKUP(S12,course_teacher!$A$1:$G$188,6,FALSE))</f>
        <v>أ.د. إيهاب محمود بيومي عقبة</v>
      </c>
      <c r="J12" s="53">
        <v>100.0</v>
      </c>
      <c r="K12" s="54" t="str">
        <f>IFNA(VLOOKUP(E12,course_info!$A$1:$I$201,4,false),"")</f>
        <v>Professional Ethics اخلاقيات المهنه</v>
      </c>
      <c r="L12" s="56" t="str">
        <f t="shared" si="1"/>
        <v>الخميس 1</v>
      </c>
      <c r="M12" s="56" t="str">
        <f t="shared" si="2"/>
        <v>comm 100</v>
      </c>
      <c r="N12" s="56" t="str">
        <f>IFNA(CONCAT(VLOOKUP(D12, SlotTime!$A$2:$C$6, 3, FALSE),VLOOKUP(D12, SlotTime!$A$2:$C$6, 2, FALSE)),"")</f>
        <v>المحاضرة الاولي 8:50 - 10:20</v>
      </c>
      <c r="O12" s="56">
        <f t="shared" si="3"/>
        <v>5</v>
      </c>
      <c r="P12" s="71"/>
      <c r="Q12" s="56" t="str">
        <f>IFNA(SWITCH(G12,"محاضرة",VLOOKUP(E12,course_info!$A$2:$I$201,6,FALSE),"تمارين",VLOOKUP(E12,course_info!$A$2:$I$201,7,false)),"")</f>
        <v/>
      </c>
      <c r="R12" s="57" t="str">
        <f>IFNA(CONCATENATE("(",VLOOKUP(E12,course_info!$A$2:$I$201,6,FALSE),",",VLOOKUP(E12,course_info!$A$2:$I$201,7,false),")"),"")</f>
        <v>(,)</v>
      </c>
      <c r="S12" s="56" t="str">
        <f t="shared" si="4"/>
        <v>commUNI-2</v>
      </c>
      <c r="T12" s="58" t="str">
        <f>VLOOKUP(S12,course_teacher!$A$1:$G$188,4,FALSE)</f>
        <v>أ.د. إيهاب محمود بيومي عقبة</v>
      </c>
      <c r="U12" s="59" t="str">
        <f>VLOOKUP(S12,course_teacher!$A$1:$G$188,6,FALSE)</f>
        <v>أ.د.حجز مكان</v>
      </c>
    </row>
    <row r="13">
      <c r="A13" s="60">
        <v>1.0</v>
      </c>
      <c r="B13" s="60">
        <v>0.0</v>
      </c>
      <c r="C13" s="61" t="s">
        <v>312</v>
      </c>
      <c r="D13" s="60">
        <v>2.0</v>
      </c>
      <c r="E13" s="62" t="s">
        <v>168</v>
      </c>
      <c r="F13" s="60" t="s">
        <v>192</v>
      </c>
      <c r="G13" s="61" t="s">
        <v>313</v>
      </c>
      <c r="H13" s="61" t="s">
        <v>311</v>
      </c>
      <c r="I13" s="61" t="str">
        <f>IF(G13="محاضرة",VLOOKUP(S13,course_teacher!$A$1:$G$188,4,FALSE),VLOOKUP(S13,course_teacher!$A$1:$G$188,6,FALSE))</f>
        <v/>
      </c>
      <c r="J13" s="60">
        <v>100.0</v>
      </c>
      <c r="K13" s="61" t="str">
        <f>IFNA(VLOOKUP(E13,course_info!$A$1:$I$201,4,false),"")</f>
        <v>Logic Design</v>
      </c>
      <c r="L13" s="63" t="str">
        <f t="shared" si="1"/>
        <v>الثلاثاء 2</v>
      </c>
      <c r="M13" s="63" t="str">
        <f t="shared" si="2"/>
        <v>pow 100</v>
      </c>
      <c r="N13" s="63" t="str">
        <f>IFNA(CONCAT(VLOOKUP(D13, SlotTime!$A$2:$C$6, 3, FALSE),VLOOKUP(D13, SlotTime!$A$2:$C$6, 2, FALSE)),"")</f>
        <v>المحاضرة الثانية10:30 - 12:00</v>
      </c>
      <c r="O13" s="63">
        <f t="shared" si="3"/>
        <v>3</v>
      </c>
      <c r="P13" s="63"/>
      <c r="Q13" s="63" t="str">
        <f>IFNA(SWITCH(G13,"محاضرة",VLOOKUP(E13,course_info!$A$2:$I$201,6,FALSE),"تمارين",VLOOKUP(E13,course_info!$A$2:$I$201,7,false)),"")</f>
        <v/>
      </c>
      <c r="R13" s="64" t="str">
        <f>IFNA(CONCATENATE("(",VLOOKUP(E13,course_info!$A$2:$I$201,6,FALSE),",",VLOOKUP(E13,course_info!$A$2:$I$201,7,false),")"),"")</f>
        <v>(,)</v>
      </c>
      <c r="S13" s="63" t="str">
        <f t="shared" si="4"/>
        <v>powCCE-111</v>
      </c>
      <c r="T13" s="65" t="str">
        <f>VLOOKUP(S13,course_teacher!$A$1:$G$188,4,FALSE)</f>
        <v>د.احمد مصطفى</v>
      </c>
      <c r="U13" s="59" t="str">
        <f>VLOOKUP(S13,course_teacher!$A$1:$G$188,6,FALSE)</f>
        <v/>
      </c>
    </row>
    <row r="14">
      <c r="A14" s="53">
        <v>1.0</v>
      </c>
      <c r="B14" s="53">
        <v>0.0</v>
      </c>
      <c r="C14" s="54" t="s">
        <v>314</v>
      </c>
      <c r="D14" s="53">
        <v>2.0</v>
      </c>
      <c r="E14" s="55" t="s">
        <v>171</v>
      </c>
      <c r="F14" s="53" t="s">
        <v>192</v>
      </c>
      <c r="G14" s="54" t="s">
        <v>313</v>
      </c>
      <c r="H14" s="54" t="s">
        <v>311</v>
      </c>
      <c r="I14" s="54" t="str">
        <f>IF(G14="محاضرة",VLOOKUP(S14,course_teacher!$A$1:$G$188,4,FALSE),VLOOKUP(S14,course_teacher!$A$1:$G$188,6,FALSE))</f>
        <v>م.جهاد عوض على</v>
      </c>
      <c r="J14" s="53">
        <f>IFNA(VLOOKUP(E14,course_info!$A$1:$I$201,5,FALSE),"")</f>
        <v>100</v>
      </c>
      <c r="K14" s="54" t="str">
        <f>IFNA(VLOOKUP(E14,course_info!$A$1:$I$201,4,false),"")</f>
        <v>Programming Techniques</v>
      </c>
      <c r="L14" s="56" t="str">
        <f t="shared" si="1"/>
        <v>الاربعاء 2</v>
      </c>
      <c r="M14" s="56" t="str">
        <f t="shared" si="2"/>
        <v>pow 100</v>
      </c>
      <c r="N14" s="56" t="str">
        <f>IFNA(CONCAT(VLOOKUP(D14, SlotTime!$A$2:$C$6, 3, FALSE),VLOOKUP(D14, SlotTime!$A$2:$C$6, 2, FALSE)),"")</f>
        <v>المحاضرة الثانية10:30 - 12:00</v>
      </c>
      <c r="O14" s="56">
        <f t="shared" si="3"/>
        <v>4</v>
      </c>
      <c r="P14" s="53"/>
      <c r="Q14" s="56" t="str">
        <f>IFNA(SWITCH(G14,"محاضرة",VLOOKUP(E14,course_info!$A$2:$I$201,6,FALSE),"تمارين",VLOOKUP(E14,course_info!$A$2:$I$201,7,false)),"")</f>
        <v/>
      </c>
      <c r="R14" s="57" t="str">
        <f>IFNA(CONCATENATE("(",VLOOKUP(E14,course_info!$A$2:$I$201,6,FALSE),",",VLOOKUP(E14,course_info!$A$2:$I$201,7,false),")"),"")</f>
        <v>(,)</v>
      </c>
      <c r="S14" s="56" t="str">
        <f t="shared" si="4"/>
        <v>powCCE-112</v>
      </c>
      <c r="T14" s="58" t="str">
        <f>VLOOKUP(S14,course_teacher!$A$1:$G$188,4,FALSE)</f>
        <v>د.مي عزالدين</v>
      </c>
      <c r="U14" s="59" t="str">
        <f>VLOOKUP(S14,course_teacher!$A$1:$G$188,6,FALSE)</f>
        <v>م.جهاد عوض على</v>
      </c>
    </row>
    <row r="15">
      <c r="A15" s="60">
        <v>1.0</v>
      </c>
      <c r="B15" s="60">
        <v>0.0</v>
      </c>
      <c r="C15" s="61" t="s">
        <v>309</v>
      </c>
      <c r="D15" s="60">
        <v>3.0</v>
      </c>
      <c r="E15" s="62" t="s">
        <v>183</v>
      </c>
      <c r="F15" s="60" t="s">
        <v>192</v>
      </c>
      <c r="G15" s="61" t="s">
        <v>310</v>
      </c>
      <c r="H15" s="61" t="s">
        <v>311</v>
      </c>
      <c r="I15" s="61" t="str">
        <f>IF(G15="محاضرة",VLOOKUP(S15,course_teacher!$A$1:$G$188,4,FALSE),VLOOKUP(S15,course_teacher!$A$1:$G$188,6,FALSE))</f>
        <v>أ.م.د.احمد عبداللطيف</v>
      </c>
      <c r="J15" s="60">
        <f>IFNA(VLOOKUP(E15,course_info!$A$1:$I$201,5,FALSE),"")</f>
        <v>100</v>
      </c>
      <c r="K15" s="61" t="str">
        <f>IFNA(VLOOKUP(E15,course_info!$A$1:$I$201,4,false),"")</f>
        <v>Physics III</v>
      </c>
      <c r="L15" s="63" t="str">
        <f t="shared" si="1"/>
        <v>الاحد 3</v>
      </c>
      <c r="M15" s="63" t="str">
        <f t="shared" si="2"/>
        <v>pow 100</v>
      </c>
      <c r="N15" s="63" t="str">
        <f>IFNA(CONCAT(VLOOKUP(D15, SlotTime!$A$2:$C$6, 3, FALSE),VLOOKUP(D15, SlotTime!$A$2:$C$6, 2, FALSE)),"")</f>
        <v>المحاضرة الثالثه 12:20 - 1:50</v>
      </c>
      <c r="O15" s="63">
        <f t="shared" si="3"/>
        <v>1</v>
      </c>
      <c r="P15" s="63"/>
      <c r="Q15" s="63" t="str">
        <f>IFNA(SWITCH(G15,"محاضرة",VLOOKUP(E15,course_info!$A$2:$I$201,6,FALSE),"تمارين",VLOOKUP(E15,course_info!$A$2:$I$201,7,false)),"")</f>
        <v/>
      </c>
      <c r="R15" s="64" t="str">
        <f>IFNA(CONCATENATE("(",VLOOKUP(E15,course_info!$A$2:$I$201,6,FALSE),",",VLOOKUP(E15,course_info!$A$2:$I$201,7,false),")"),"")</f>
        <v>(,)</v>
      </c>
      <c r="S15" s="63" t="str">
        <f t="shared" si="4"/>
        <v>powEMP-101</v>
      </c>
      <c r="T15" s="65" t="str">
        <f>VLOOKUP(S15,course_teacher!$A$1:$G$188,4,FALSE)</f>
        <v>أ.م.د.احمد عبداللطيف</v>
      </c>
      <c r="U15" s="59" t="str">
        <f>VLOOKUP(S15,course_teacher!$A$1:$G$188,6,FALSE)</f>
        <v>م.حنان ربيع</v>
      </c>
    </row>
    <row r="16">
      <c r="A16" s="53">
        <v>1.0</v>
      </c>
      <c r="B16" s="53">
        <v>0.0</v>
      </c>
      <c r="C16" s="54" t="s">
        <v>315</v>
      </c>
      <c r="D16" s="53">
        <v>1.0</v>
      </c>
      <c r="E16" s="55" t="s">
        <v>188</v>
      </c>
      <c r="F16" s="53" t="s">
        <v>192</v>
      </c>
      <c r="G16" s="54" t="s">
        <v>313</v>
      </c>
      <c r="H16" s="54" t="s">
        <v>311</v>
      </c>
      <c r="I16" s="54" t="str">
        <f>IF(G16="محاضرة",VLOOKUP(S16,course_teacher!$A$1:$G$188,4,FALSE),VLOOKUP(S16,course_teacher!$A$1:$G$188,6,FALSE))</f>
        <v>م.اندرو امجد</v>
      </c>
      <c r="J16" s="53">
        <f>IFNA(VLOOKUP(E16,course_info!$A$1:$I$201,5,FALSE),"")</f>
        <v>100</v>
      </c>
      <c r="K16" s="54" t="str">
        <f>IFNA(VLOOKUP(E16,course_info!$A$1:$I$201,4,false),"")</f>
        <v>Differential Equation and Numerical Analysis</v>
      </c>
      <c r="L16" s="56" t="str">
        <f t="shared" si="1"/>
        <v>الاثنين 1</v>
      </c>
      <c r="M16" s="56" t="str">
        <f t="shared" si="2"/>
        <v>pow 100</v>
      </c>
      <c r="N16" s="56" t="str">
        <f>IFNA(CONCAT(VLOOKUP(D16, SlotTime!$A$2:$C$6, 3, FALSE),VLOOKUP(D16, SlotTime!$A$2:$C$6, 2, FALSE)),"")</f>
        <v>المحاضرة الاولي 8:50 - 10:20</v>
      </c>
      <c r="O16" s="56">
        <f t="shared" si="3"/>
        <v>2</v>
      </c>
      <c r="P16" s="56"/>
      <c r="Q16" s="56" t="str">
        <f>IFNA(SWITCH(G16,"محاضرة",VLOOKUP(E16,course_info!$A$2:$I$201,6,FALSE),"تمارين",VLOOKUP(E16,course_info!$A$2:$I$201,7,false)),"")</f>
        <v/>
      </c>
      <c r="R16" s="57" t="str">
        <f>IFNA(CONCATENATE("(",VLOOKUP(E16,course_info!$A$2:$I$201,6,FALSE),",",VLOOKUP(E16,course_info!$A$2:$I$201,7,false),")"),"")</f>
        <v>(,)</v>
      </c>
      <c r="S16" s="56" t="str">
        <f t="shared" si="4"/>
        <v>powEMP-104</v>
      </c>
      <c r="T16" s="58" t="str">
        <f>VLOOKUP(S16,course_teacher!$A$1:$G$188,4,FALSE)</f>
        <v>د.اميرة الدسوقي</v>
      </c>
      <c r="U16" s="59" t="str">
        <f>VLOOKUP(S16,course_teacher!$A$1:$G$188,6,FALSE)</f>
        <v>م.اندرو امجد</v>
      </c>
    </row>
    <row r="17">
      <c r="A17" s="60">
        <v>1.0</v>
      </c>
      <c r="B17" s="60">
        <v>0.0</v>
      </c>
      <c r="C17" s="61" t="s">
        <v>314</v>
      </c>
      <c r="D17" s="60">
        <v>3.0</v>
      </c>
      <c r="E17" s="62" t="s">
        <v>183</v>
      </c>
      <c r="F17" s="60" t="s">
        <v>192</v>
      </c>
      <c r="G17" s="61" t="s">
        <v>313</v>
      </c>
      <c r="H17" s="61" t="s">
        <v>311</v>
      </c>
      <c r="I17" s="61" t="str">
        <f>IF(G17="محاضرة",VLOOKUP(S17,course_teacher!$A$1:$G$188,4,FALSE),VLOOKUP(S17,course_teacher!$A$1:$G$188,6,FALSE))</f>
        <v>م.حنان ربيع</v>
      </c>
      <c r="J17" s="60">
        <f>IFNA(VLOOKUP(E17,course_info!$A$1:$I$201,5,FALSE),"")</f>
        <v>100</v>
      </c>
      <c r="K17" s="61" t="str">
        <f>IFNA(VLOOKUP(E17,course_info!$A$1:$I$201,4,false),"")</f>
        <v>Physics III</v>
      </c>
      <c r="L17" s="63" t="str">
        <f t="shared" si="1"/>
        <v>الاربعاء 3</v>
      </c>
      <c r="M17" s="63" t="str">
        <f t="shared" si="2"/>
        <v>pow 100</v>
      </c>
      <c r="N17" s="63" t="str">
        <f>IFNA(CONCAT(VLOOKUP(D17, SlotTime!$A$2:$C$6, 3, FALSE),VLOOKUP(D17, SlotTime!$A$2:$C$6, 2, FALSE)),"")</f>
        <v>المحاضرة الثالثه 12:20 - 1:50</v>
      </c>
      <c r="O17" s="63">
        <f t="shared" si="3"/>
        <v>4</v>
      </c>
      <c r="P17" s="63"/>
      <c r="Q17" s="63" t="str">
        <f>IFNA(SWITCH(G17,"محاضرة",VLOOKUP(E17,course_info!$A$2:$I$201,6,FALSE),"تمارين",VLOOKUP(E17,course_info!$A$2:$I$201,7,false)),"")</f>
        <v/>
      </c>
      <c r="R17" s="64" t="str">
        <f>IFNA(CONCATENATE("(",VLOOKUP(E17,course_info!$A$2:$I$201,6,FALSE),",",VLOOKUP(E17,course_info!$A$2:$I$201,7,false),")"),"")</f>
        <v>(,)</v>
      </c>
      <c r="S17" s="63" t="str">
        <f t="shared" si="4"/>
        <v>powEMP-101</v>
      </c>
      <c r="T17" s="65" t="str">
        <f>VLOOKUP(S17,course_teacher!$A$1:$G$188,4,FALSE)</f>
        <v>أ.م.د.احمد عبداللطيف</v>
      </c>
      <c r="U17" s="59" t="str">
        <f>VLOOKUP(S17,course_teacher!$A$1:$G$188,6,FALSE)</f>
        <v>م.حنان ربيع</v>
      </c>
    </row>
    <row r="18">
      <c r="A18" s="53">
        <v>1.0</v>
      </c>
      <c r="B18" s="53">
        <v>0.0</v>
      </c>
      <c r="C18" s="54" t="s">
        <v>312</v>
      </c>
      <c r="D18" s="53">
        <v>1.0</v>
      </c>
      <c r="E18" s="55" t="s">
        <v>188</v>
      </c>
      <c r="F18" s="53" t="s">
        <v>192</v>
      </c>
      <c r="G18" s="54" t="s">
        <v>310</v>
      </c>
      <c r="H18" s="54" t="s">
        <v>311</v>
      </c>
      <c r="I18" s="54" t="str">
        <f>IF(G18="محاضرة",VLOOKUP(S18,course_teacher!$A$1:$G$188,4,FALSE),VLOOKUP(S18,course_teacher!$A$1:$G$188,6,FALSE))</f>
        <v>د.اميرة الدسوقي</v>
      </c>
      <c r="J18" s="53">
        <f>IFNA(VLOOKUP(E18,course_info!$A$1:$I$201,5,FALSE),"")</f>
        <v>100</v>
      </c>
      <c r="K18" s="54" t="str">
        <f>IFNA(VLOOKUP(E18,course_info!$A$1:$I$201,4,false),"")</f>
        <v>Differential Equation and Numerical Analysis</v>
      </c>
      <c r="L18" s="56" t="str">
        <f t="shared" si="1"/>
        <v>الثلاثاء 1</v>
      </c>
      <c r="M18" s="56" t="str">
        <f t="shared" si="2"/>
        <v>pow 100</v>
      </c>
      <c r="N18" s="56" t="str">
        <f>IFNA(CONCAT(VLOOKUP(D18, SlotTime!$A$2:$C$6, 3, FALSE),VLOOKUP(D18, SlotTime!$A$2:$C$6, 2, FALSE)),"")</f>
        <v>المحاضرة الاولي 8:50 - 10:20</v>
      </c>
      <c r="O18" s="56">
        <f t="shared" si="3"/>
        <v>3</v>
      </c>
      <c r="P18" s="56"/>
      <c r="Q18" s="56" t="str">
        <f>IFNA(SWITCH(G18,"محاضرة",VLOOKUP(E18,course_info!$A$2:$I$201,6,FALSE),"تمارين",VLOOKUP(E18,course_info!$A$2:$I$201,7,false)),"")</f>
        <v/>
      </c>
      <c r="R18" s="57" t="str">
        <f>IFNA(CONCATENATE("(",VLOOKUP(E18,course_info!$A$2:$I$201,6,FALSE),",",VLOOKUP(E18,course_info!$A$2:$I$201,7,false),")"),"")</f>
        <v>(,)</v>
      </c>
      <c r="S18" s="56" t="str">
        <f t="shared" si="4"/>
        <v>powEMP-104</v>
      </c>
      <c r="T18" s="58" t="str">
        <f>VLOOKUP(S18,course_teacher!$A$1:$G$188,4,FALSE)</f>
        <v>د.اميرة الدسوقي</v>
      </c>
      <c r="U18" s="59" t="str">
        <f>VLOOKUP(S18,course_teacher!$A$1:$G$188,6,FALSE)</f>
        <v>م.اندرو امجد</v>
      </c>
    </row>
    <row r="19">
      <c r="A19" s="60">
        <v>1.0</v>
      </c>
      <c r="B19" s="60">
        <v>0.0</v>
      </c>
      <c r="C19" s="61" t="s">
        <v>309</v>
      </c>
      <c r="D19" s="60">
        <v>2.0</v>
      </c>
      <c r="E19" s="62" t="s">
        <v>168</v>
      </c>
      <c r="F19" s="60" t="s">
        <v>192</v>
      </c>
      <c r="G19" s="61" t="s">
        <v>310</v>
      </c>
      <c r="H19" s="61" t="s">
        <v>311</v>
      </c>
      <c r="I19" s="61" t="str">
        <f>IF(G19="محاضرة",VLOOKUP(S19,course_teacher!$A$1:$G$188,4,FALSE),VLOOKUP(S19,course_teacher!$A$1:$G$188,6,FALSE))</f>
        <v>د.احمد مصطفى</v>
      </c>
      <c r="J19" s="60">
        <v>100.0</v>
      </c>
      <c r="K19" s="61" t="str">
        <f>IFNA(VLOOKUP(E19,course_info!$A$1:$I$201,4,false),"")</f>
        <v>Logic Design</v>
      </c>
      <c r="L19" s="63" t="str">
        <f t="shared" si="1"/>
        <v>الاحد 2</v>
      </c>
      <c r="M19" s="63" t="str">
        <f t="shared" si="2"/>
        <v>pow 100</v>
      </c>
      <c r="N19" s="63" t="str">
        <f>IFNA(CONCAT(VLOOKUP(D19, SlotTime!$A$2:$C$6, 3, FALSE),VLOOKUP(D19, SlotTime!$A$2:$C$6, 2, FALSE)),"")</f>
        <v>المحاضرة الثانية10:30 - 12:00</v>
      </c>
      <c r="O19" s="63">
        <f t="shared" si="3"/>
        <v>1</v>
      </c>
      <c r="P19" s="63"/>
      <c r="Q19" s="63" t="str">
        <f>IFNA(SWITCH(G19,"محاضرة",VLOOKUP(E19,course_info!$A$2:$I$201,6,FALSE),"تمارين",VLOOKUP(E19,course_info!$A$2:$I$201,7,false)),"")</f>
        <v/>
      </c>
      <c r="R19" s="64" t="str">
        <f>IFNA(CONCATENATE("(",VLOOKUP(E19,course_info!$A$2:$I$201,6,FALSE),",",VLOOKUP(E19,course_info!$A$2:$I$201,7,false),")"),"")</f>
        <v>(,)</v>
      </c>
      <c r="S19" s="63" t="str">
        <f t="shared" si="4"/>
        <v>powCCE-111</v>
      </c>
      <c r="T19" s="65" t="str">
        <f>VLOOKUP(S19,course_teacher!$A$1:$G$188,4,FALSE)</f>
        <v>د.احمد مصطفى</v>
      </c>
      <c r="U19" s="59" t="str">
        <f>VLOOKUP(S19,course_teacher!$A$1:$G$188,6,FALSE)</f>
        <v/>
      </c>
    </row>
    <row r="20">
      <c r="A20" s="53">
        <v>1.0</v>
      </c>
      <c r="B20" s="53">
        <v>0.0</v>
      </c>
      <c r="C20" s="54" t="s">
        <v>316</v>
      </c>
      <c r="D20" s="53">
        <v>1.0</v>
      </c>
      <c r="E20" s="55" t="s">
        <v>201</v>
      </c>
      <c r="F20" s="53" t="s">
        <v>192</v>
      </c>
      <c r="G20" s="54" t="s">
        <v>310</v>
      </c>
      <c r="H20" s="54" t="s">
        <v>311</v>
      </c>
      <c r="I20" s="54" t="str">
        <f>IF(G20="محاضرة",VLOOKUP(S20,course_teacher!$A$1:$G$188,4,FALSE),VLOOKUP(S20,course_teacher!$A$1:$G$188,6,FALSE))</f>
        <v>أ.د. إيهاب محمود بيومي عقبة</v>
      </c>
      <c r="J20" s="53">
        <v>100.0</v>
      </c>
      <c r="K20" s="54" t="str">
        <f>IFNA(VLOOKUP(E20,course_info!$A$1:$I$201,4,false),"")</f>
        <v>Professional Ethics اخلاقيات المهنه</v>
      </c>
      <c r="L20" s="56" t="str">
        <f t="shared" si="1"/>
        <v>الخميس 1</v>
      </c>
      <c r="M20" s="56" t="str">
        <f t="shared" si="2"/>
        <v>pow 100</v>
      </c>
      <c r="N20" s="56" t="str">
        <f>IFNA(CONCAT(VLOOKUP(D20, SlotTime!$A$2:$C$6, 3, FALSE),VLOOKUP(D20, SlotTime!$A$2:$C$6, 2, FALSE)),"")</f>
        <v>المحاضرة الاولي 8:50 - 10:20</v>
      </c>
      <c r="O20" s="56">
        <f t="shared" si="3"/>
        <v>5</v>
      </c>
      <c r="P20" s="56"/>
      <c r="Q20" s="56" t="str">
        <f>IFNA(SWITCH(G20,"محاضرة",VLOOKUP(E20,course_info!$A$2:$I$201,6,FALSE),"تمارين",VLOOKUP(E20,course_info!$A$2:$I$201,7,false)),"")</f>
        <v/>
      </c>
      <c r="R20" s="57" t="str">
        <f>IFNA(CONCATENATE("(",VLOOKUP(E20,course_info!$A$2:$I$201,6,FALSE),",",VLOOKUP(E20,course_info!$A$2:$I$201,7,false),")"),"")</f>
        <v>(,)</v>
      </c>
      <c r="S20" s="56" t="str">
        <f t="shared" si="4"/>
        <v>powUNI-2</v>
      </c>
      <c r="T20" s="58" t="str">
        <f>VLOOKUP(S20,course_teacher!$A$1:$G$188,4,FALSE)</f>
        <v>أ.د. إيهاب محمود بيومي عقبة</v>
      </c>
      <c r="U20" s="59" t="str">
        <f>VLOOKUP(S20,course_teacher!$A$1:$G$188,6,FALSE)</f>
        <v>أ.د.حجز مكان</v>
      </c>
    </row>
    <row r="21">
      <c r="A21" s="60">
        <v>1.0</v>
      </c>
      <c r="B21" s="60">
        <v>0.0</v>
      </c>
      <c r="C21" s="61" t="s">
        <v>314</v>
      </c>
      <c r="D21" s="60">
        <v>1.0</v>
      </c>
      <c r="E21" s="62" t="s">
        <v>171</v>
      </c>
      <c r="F21" s="60" t="s">
        <v>192</v>
      </c>
      <c r="G21" s="61" t="s">
        <v>310</v>
      </c>
      <c r="H21" s="61" t="s">
        <v>311</v>
      </c>
      <c r="I21" s="61" t="str">
        <f>IF(G21="محاضرة",VLOOKUP(S21,course_teacher!$A$1:$G$188,4,FALSE),VLOOKUP(S21,course_teacher!$A$1:$G$188,6,FALSE))</f>
        <v>د.مي عزالدين</v>
      </c>
      <c r="J21" s="60">
        <f>IFNA(VLOOKUP(E21,course_info!$A$1:$I$201,5,FALSE),"")</f>
        <v>100</v>
      </c>
      <c r="K21" s="61" t="str">
        <f>IFNA(VLOOKUP(E21,course_info!$A$1:$I$201,4,false),"")</f>
        <v>Programming Techniques</v>
      </c>
      <c r="L21" s="63" t="str">
        <f t="shared" si="1"/>
        <v>الاربعاء 1</v>
      </c>
      <c r="M21" s="63" t="str">
        <f t="shared" si="2"/>
        <v>pow 100</v>
      </c>
      <c r="N21" s="63" t="str">
        <f>IFNA(CONCAT(VLOOKUP(D21, SlotTime!$A$2:$C$6, 3, FALSE),VLOOKUP(D21, SlotTime!$A$2:$C$6, 2, FALSE)),"")</f>
        <v>المحاضرة الاولي 8:50 - 10:20</v>
      </c>
      <c r="O21" s="63">
        <f t="shared" si="3"/>
        <v>4</v>
      </c>
      <c r="P21" s="60"/>
      <c r="Q21" s="63" t="str">
        <f>IFNA(SWITCH(G21,"محاضرة",VLOOKUP(E21,course_info!$A$2:$I$201,6,FALSE),"تمارين",VLOOKUP(E21,course_info!$A$2:$I$201,7,false)),"")</f>
        <v/>
      </c>
      <c r="R21" s="64" t="str">
        <f>IFNA(CONCATENATE("(",VLOOKUP(E21,course_info!$A$2:$I$201,6,FALSE),",",VLOOKUP(E21,course_info!$A$2:$I$201,7,false),")"),"")</f>
        <v>(,)</v>
      </c>
      <c r="S21" s="63" t="str">
        <f t="shared" si="4"/>
        <v>powCCE-112</v>
      </c>
      <c r="T21" s="65" t="str">
        <f>VLOOKUP(S21,course_teacher!$A$1:$G$188,4,FALSE)</f>
        <v>د.مي عزالدين</v>
      </c>
      <c r="U21" s="59" t="str">
        <f>VLOOKUP(S21,course_teacher!$A$1:$G$188,6,FALSE)</f>
        <v>م.جهاد عوض على</v>
      </c>
    </row>
    <row r="22">
      <c r="A22" s="53">
        <v>1.0</v>
      </c>
      <c r="B22" s="53">
        <v>0.0</v>
      </c>
      <c r="C22" s="54" t="s">
        <v>316</v>
      </c>
      <c r="D22" s="53">
        <v>3.0</v>
      </c>
      <c r="E22" s="55" t="s">
        <v>193</v>
      </c>
      <c r="F22" s="53" t="s">
        <v>192</v>
      </c>
      <c r="G22" s="54" t="s">
        <v>313</v>
      </c>
      <c r="H22" s="54" t="s">
        <v>317</v>
      </c>
      <c r="I22" s="54" t="str">
        <f>IF(G22="محاضرة",VLOOKUP(S22,course_teacher!$A$1:$G$188,4,FALSE),VLOOKUP(S22,course_teacher!$A$1:$G$188,6,FALSE))</f>
        <v>م.احمد سيد عبدالرازق عبدالقوي</v>
      </c>
      <c r="J22" s="53">
        <f>IFNA(VLOOKUP(E22,course_info!$A$1:$I$201,5,FALSE),"")</f>
        <v>100</v>
      </c>
      <c r="K22" s="54" t="str">
        <f>IFNA(VLOOKUP(E22,course_info!$A$1:$I$201,4,false),"")</f>
        <v>Electrical Circuits I</v>
      </c>
      <c r="L22" s="56" t="str">
        <f t="shared" si="1"/>
        <v>الخميس 3</v>
      </c>
      <c r="M22" s="56" t="str">
        <f t="shared" si="2"/>
        <v>pow 100</v>
      </c>
      <c r="N22" s="56" t="str">
        <f>IFNA(CONCAT(VLOOKUP(D22, SlotTime!$A$2:$C$6, 3, FALSE),VLOOKUP(D22, SlotTime!$A$2:$C$6, 2, FALSE)),"")</f>
        <v>المحاضرة الثالثه 12:20 - 1:50</v>
      </c>
      <c r="O22" s="56">
        <f t="shared" si="3"/>
        <v>5</v>
      </c>
      <c r="P22" s="56"/>
      <c r="Q22" s="56" t="str">
        <f>IFNA(SWITCH(G22,"محاضرة",VLOOKUP(E22,course_info!$A$2:$I$201,6,FALSE),"تمارين",VLOOKUP(E22,course_info!$A$2:$I$201,7,false)),"")</f>
        <v/>
      </c>
      <c r="R22" s="57" t="str">
        <f>IFNA(CONCATENATE("(",VLOOKUP(E22,course_info!$A$2:$I$201,6,FALSE),",",VLOOKUP(E22,course_info!$A$2:$I$201,7,false),")"),"")</f>
        <v>(,)</v>
      </c>
      <c r="S22" s="56" t="str">
        <f t="shared" si="4"/>
        <v>powEPE-111</v>
      </c>
      <c r="T22" s="58" t="str">
        <f>VLOOKUP(S22,course_teacher!$A$1:$G$188,4,FALSE)</f>
        <v>د.وائل وهبه</v>
      </c>
      <c r="U22" s="59" t="str">
        <f>VLOOKUP(S22,course_teacher!$A$1:$G$188,6,FALSE)</f>
        <v>م.احمد سيد عبدالرازق عبدالقوي</v>
      </c>
    </row>
    <row r="23">
      <c r="A23" s="60">
        <v>1.0</v>
      </c>
      <c r="B23" s="60">
        <v>0.0</v>
      </c>
      <c r="C23" s="61" t="s">
        <v>315</v>
      </c>
      <c r="D23" s="60">
        <v>2.0</v>
      </c>
      <c r="E23" s="62" t="s">
        <v>193</v>
      </c>
      <c r="F23" s="60" t="s">
        <v>192</v>
      </c>
      <c r="G23" s="61" t="s">
        <v>310</v>
      </c>
      <c r="H23" s="61" t="s">
        <v>311</v>
      </c>
      <c r="I23" s="61" t="str">
        <f>IF(G23="محاضرة",VLOOKUP(S23,course_teacher!$A$1:$G$188,4,FALSE),VLOOKUP(S23,course_teacher!$A$1:$G$188,6,FALSE))</f>
        <v>د.وائل وهبه</v>
      </c>
      <c r="J23" s="60">
        <f>IFNA(VLOOKUP(E23,course_info!$A$1:$I$201,5,FALSE),"")</f>
        <v>100</v>
      </c>
      <c r="K23" s="61" t="str">
        <f>IFNA(VLOOKUP(E23,course_info!$A$1:$I$201,4,false),"")</f>
        <v>Electrical Circuits I</v>
      </c>
      <c r="L23" s="63" t="str">
        <f t="shared" si="1"/>
        <v>الاثنين 2</v>
      </c>
      <c r="M23" s="63" t="str">
        <f t="shared" si="2"/>
        <v>pow 100</v>
      </c>
      <c r="N23" s="63" t="str">
        <f>IFNA(CONCAT(VLOOKUP(D23, SlotTime!$A$2:$C$6, 3, FALSE),VLOOKUP(D23, SlotTime!$A$2:$C$6, 2, FALSE)),"")</f>
        <v>المحاضرة الثانية10:30 - 12:00</v>
      </c>
      <c r="O23" s="63">
        <f t="shared" si="3"/>
        <v>2</v>
      </c>
      <c r="P23" s="63"/>
      <c r="Q23" s="63" t="str">
        <f>IFNA(SWITCH(G23,"محاضرة",VLOOKUP(E23,course_info!$A$2:$I$201,6,FALSE),"تمارين",VLOOKUP(E23,course_info!$A$2:$I$201,7,false)),"")</f>
        <v/>
      </c>
      <c r="R23" s="64" t="str">
        <f>IFNA(CONCATENATE("(",VLOOKUP(E23,course_info!$A$2:$I$201,6,FALSE),",",VLOOKUP(E23,course_info!$A$2:$I$201,7,false),")"),"")</f>
        <v>(,)</v>
      </c>
      <c r="S23" s="63" t="str">
        <f t="shared" si="4"/>
        <v>powEPE-111</v>
      </c>
      <c r="T23" s="65" t="str">
        <f>VLOOKUP(S23,course_teacher!$A$1:$G$188,4,FALSE)</f>
        <v>د.وائل وهبه</v>
      </c>
      <c r="U23" s="59" t="str">
        <f>VLOOKUP(S23,course_teacher!$A$1:$G$188,6,FALSE)</f>
        <v>م.احمد سيد عبدالرازق عبدالقوي</v>
      </c>
    </row>
    <row r="24">
      <c r="A24" s="53">
        <v>1.0</v>
      </c>
      <c r="B24" s="53">
        <v>0.0</v>
      </c>
      <c r="C24" s="54" t="s">
        <v>315</v>
      </c>
      <c r="D24" s="53">
        <v>2.0</v>
      </c>
      <c r="E24" s="55" t="s">
        <v>175</v>
      </c>
      <c r="F24" s="53" t="s">
        <v>192</v>
      </c>
      <c r="G24" s="54" t="s">
        <v>310</v>
      </c>
      <c r="H24" s="54" t="s">
        <v>318</v>
      </c>
      <c r="I24" s="54" t="str">
        <f>IF(G24="محاضرة",VLOOKUP(S24,course_teacher!$A$1:$G$188,4,FALSE),VLOOKUP(S24,course_teacher!$A$1:$G$188,6,FALSE))</f>
        <v/>
      </c>
      <c r="J24" s="53">
        <f>IFNA(VLOOKUP(E24,course_info!$A$1:$I$201,5,FALSE),"")</f>
        <v>200</v>
      </c>
      <c r="K24" s="54" t="str">
        <f>IFNA(VLOOKUP(E24,course_info!$A$1:$I$201,4,false),"")</f>
        <v>Electronics</v>
      </c>
      <c r="L24" s="56" t="str">
        <f t="shared" si="1"/>
        <v>الاثنين 2</v>
      </c>
      <c r="M24" s="56" t="str">
        <f t="shared" si="2"/>
        <v>pow 200</v>
      </c>
      <c r="N24" s="56" t="str">
        <f>IFNA(CONCAT(VLOOKUP(D24, SlotTime!$A$2:$C$6, 3, FALSE),VLOOKUP(D24, SlotTime!$A$2:$C$6, 2, FALSE)),"")</f>
        <v>المحاضرة الثانية10:30 - 12:00</v>
      </c>
      <c r="O24" s="56">
        <f t="shared" si="3"/>
        <v>2</v>
      </c>
      <c r="P24" s="56"/>
      <c r="Q24" s="56" t="str">
        <f>IFNA(SWITCH(G24,"محاضرة",VLOOKUP(E24,course_info!$A$2:$I$201,6,FALSE),"تمارين",VLOOKUP(E24,course_info!$A$2:$I$201,7,false)),"")</f>
        <v/>
      </c>
      <c r="R24" s="57" t="str">
        <f>IFNA(CONCATENATE("(",VLOOKUP(E24,course_info!$A$2:$I$201,6,FALSE),",",VLOOKUP(E24,course_info!$A$2:$I$201,7,false),")"),"")</f>
        <v>(,)</v>
      </c>
      <c r="S24" s="56" t="str">
        <f t="shared" si="4"/>
        <v>powCCE-211</v>
      </c>
      <c r="T24" s="58" t="str">
        <f>VLOOKUP(S24,course_teacher!$A$1:$G$188,4,FALSE)</f>
        <v/>
      </c>
      <c r="U24" s="59" t="str">
        <f>VLOOKUP(S24,course_teacher!$A$1:$G$188,6,FALSE)</f>
        <v/>
      </c>
    </row>
    <row r="25">
      <c r="A25" s="60">
        <v>1.0</v>
      </c>
      <c r="B25" s="60">
        <v>0.0</v>
      </c>
      <c r="C25" s="61" t="s">
        <v>315</v>
      </c>
      <c r="D25" s="60">
        <v>3.0</v>
      </c>
      <c r="E25" s="62" t="s">
        <v>175</v>
      </c>
      <c r="F25" s="60" t="s">
        <v>192</v>
      </c>
      <c r="G25" s="61" t="s">
        <v>313</v>
      </c>
      <c r="H25" s="61" t="s">
        <v>319</v>
      </c>
      <c r="I25" s="61" t="str">
        <f>IF(G25="محاضرة",VLOOKUP(S25,course_teacher!$A$1:$G$188,4,FALSE),VLOOKUP(S25,course_teacher!$A$1:$G$188,6,FALSE))</f>
        <v/>
      </c>
      <c r="J25" s="60">
        <f>IFNA(VLOOKUP(E25,course_info!$A$1:$I$201,5,FALSE),"")</f>
        <v>200</v>
      </c>
      <c r="K25" s="61" t="str">
        <f>IFNA(VLOOKUP(E25,course_info!$A$1:$I$201,4,false),"")</f>
        <v>Electronics</v>
      </c>
      <c r="L25" s="63" t="str">
        <f t="shared" si="1"/>
        <v>الاثنين 3</v>
      </c>
      <c r="M25" s="63" t="str">
        <f t="shared" si="2"/>
        <v>pow 200</v>
      </c>
      <c r="N25" s="63" t="str">
        <f>IFNA(CONCAT(VLOOKUP(D25, SlotTime!$A$2:$C$6, 3, FALSE),VLOOKUP(D25, SlotTime!$A$2:$C$6, 2, FALSE)),"")</f>
        <v>المحاضرة الثالثه 12:20 - 1:50</v>
      </c>
      <c r="O25" s="63">
        <f t="shared" si="3"/>
        <v>2</v>
      </c>
      <c r="P25" s="63"/>
      <c r="Q25" s="63" t="str">
        <f>IFNA(SWITCH(G25,"محاضرة",VLOOKUP(E25,course_info!$A$2:$I$201,6,FALSE),"تمارين",VLOOKUP(E25,course_info!$A$2:$I$201,7,false)),"")</f>
        <v/>
      </c>
      <c r="R25" s="64" t="str">
        <f>IFNA(CONCATENATE("(",VLOOKUP(E25,course_info!$A$2:$I$201,6,FALSE),",",VLOOKUP(E25,course_info!$A$2:$I$201,7,false),")"),"")</f>
        <v>(,)</v>
      </c>
      <c r="S25" s="63" t="str">
        <f t="shared" si="4"/>
        <v>powCCE-211</v>
      </c>
      <c r="T25" s="65" t="str">
        <f>VLOOKUP(S25,course_teacher!$A$1:$G$188,4,FALSE)</f>
        <v/>
      </c>
      <c r="U25" s="59" t="str">
        <f>VLOOKUP(S25,course_teacher!$A$1:$G$188,6,FALSE)</f>
        <v/>
      </c>
    </row>
    <row r="26">
      <c r="A26" s="53">
        <v>1.0</v>
      </c>
      <c r="B26" s="53">
        <v>0.0</v>
      </c>
      <c r="C26" s="54" t="s">
        <v>315</v>
      </c>
      <c r="D26" s="53">
        <v>1.0</v>
      </c>
      <c r="E26" s="55" t="s">
        <v>178</v>
      </c>
      <c r="F26" s="53" t="s">
        <v>169</v>
      </c>
      <c r="G26" s="54" t="s">
        <v>310</v>
      </c>
      <c r="H26" s="54" t="s">
        <v>318</v>
      </c>
      <c r="I26" s="54" t="str">
        <f>IF(G26="محاضرة",VLOOKUP(S26,course_teacher!$A$1:$G$188,4,FALSE),VLOOKUP(S26,course_teacher!$A$1:$G$188,6,FALSE))</f>
        <v/>
      </c>
      <c r="J26" s="53">
        <f>IFNA(VLOOKUP(E26,course_info!$A$1:$I$201,5,FALSE),"")</f>
        <v>200</v>
      </c>
      <c r="K26" s="54" t="str">
        <f>IFNA(VLOOKUP(E26,course_info!$A$1:$I$201,4,false),"")</f>
        <v>Control Systems</v>
      </c>
      <c r="L26" s="56" t="str">
        <f t="shared" si="1"/>
        <v>الاثنين 1</v>
      </c>
      <c r="M26" s="56" t="str">
        <f t="shared" si="2"/>
        <v>comm 200</v>
      </c>
      <c r="N26" s="56" t="str">
        <f>IFNA(CONCAT(VLOOKUP(D26, SlotTime!$A$2:$C$6, 3, FALSE),VLOOKUP(D26, SlotTime!$A$2:$C$6, 2, FALSE)),"")</f>
        <v>المحاضرة الاولي 8:50 - 10:20</v>
      </c>
      <c r="O26" s="56">
        <f t="shared" si="3"/>
        <v>2</v>
      </c>
      <c r="P26" s="56"/>
      <c r="Q26" s="56" t="str">
        <f>IFNA(SWITCH(G26,"محاضرة",VLOOKUP(E26,course_info!$A$2:$I$201,6,FALSE),"تمارين",VLOOKUP(E26,course_info!$A$2:$I$201,7,false)),"")</f>
        <v/>
      </c>
      <c r="R26" s="57" t="str">
        <f>IFNA(CONCATENATE("(",VLOOKUP(E26,course_info!$A$2:$I$201,6,FALSE),",",VLOOKUP(E26,course_info!$A$2:$I$201,7,false),")"),"")</f>
        <v>(,)</v>
      </c>
      <c r="S26" s="56" t="str">
        <f t="shared" si="4"/>
        <v>commCCE-213</v>
      </c>
      <c r="T26" s="58" t="str">
        <f>VLOOKUP(S26,course_teacher!$A$1:$G$188,4,FALSE)</f>
        <v/>
      </c>
      <c r="U26" s="59" t="str">
        <f>VLOOKUP(S26,course_teacher!$A$1:$G$188,6,FALSE)</f>
        <v/>
      </c>
    </row>
    <row r="27">
      <c r="A27" s="60">
        <v>1.0</v>
      </c>
      <c r="B27" s="60">
        <v>0.0</v>
      </c>
      <c r="C27" s="61" t="s">
        <v>315</v>
      </c>
      <c r="D27" s="60">
        <v>3.0</v>
      </c>
      <c r="E27" s="62" t="s">
        <v>175</v>
      </c>
      <c r="F27" s="60" t="s">
        <v>169</v>
      </c>
      <c r="G27" s="61" t="s">
        <v>310</v>
      </c>
      <c r="H27" s="61" t="s">
        <v>318</v>
      </c>
      <c r="I27" s="61" t="str">
        <f>IF(G27="محاضرة",VLOOKUP(S27,course_teacher!$A$1:$G$188,4,FALSE),VLOOKUP(S27,course_teacher!$A$1:$G$188,6,FALSE))</f>
        <v/>
      </c>
      <c r="J27" s="60">
        <f>IFNA(VLOOKUP(E27,course_info!$A$1:$I$201,5,FALSE),"")</f>
        <v>200</v>
      </c>
      <c r="K27" s="61" t="str">
        <f>IFNA(VLOOKUP(E27,course_info!$A$1:$I$201,4,false),"")</f>
        <v>Electronics</v>
      </c>
      <c r="L27" s="63" t="str">
        <f t="shared" si="1"/>
        <v>الاثنين 3</v>
      </c>
      <c r="M27" s="63" t="str">
        <f t="shared" si="2"/>
        <v>comm 200</v>
      </c>
      <c r="N27" s="63" t="str">
        <f>IFNA(CONCAT(VLOOKUP(D27, SlotTime!$A$2:$C$6, 3, FALSE),VLOOKUP(D27, SlotTime!$A$2:$C$6, 2, FALSE)),"")</f>
        <v>المحاضرة الثالثه 12:20 - 1:50</v>
      </c>
      <c r="O27" s="63">
        <f t="shared" si="3"/>
        <v>2</v>
      </c>
      <c r="P27" s="72"/>
      <c r="Q27" s="63" t="str">
        <f>IFNA(SWITCH(G27,"محاضرة",VLOOKUP(E27,course_info!$A$2:$I$201,6,FALSE),"تمارين",VLOOKUP(E27,course_info!$A$2:$I$201,7,false)),"")</f>
        <v/>
      </c>
      <c r="R27" s="64" t="str">
        <f>IFNA(CONCATENATE("(",VLOOKUP(E27,course_info!$A$2:$I$201,6,FALSE),",",VLOOKUP(E27,course_info!$A$2:$I$201,7,false),")"),"")</f>
        <v>(,)</v>
      </c>
      <c r="S27" s="63" t="str">
        <f t="shared" si="4"/>
        <v>commCCE-211</v>
      </c>
      <c r="T27" s="65" t="str">
        <f>VLOOKUP(S27,course_teacher!$A$1:$G$188,4,FALSE)</f>
        <v/>
      </c>
      <c r="U27" s="59" t="str">
        <f>VLOOKUP(S27,course_teacher!$A$1:$G$188,6,FALSE)</f>
        <v/>
      </c>
    </row>
    <row r="28">
      <c r="A28" s="53">
        <v>1.0</v>
      </c>
      <c r="B28" s="53">
        <v>0.0</v>
      </c>
      <c r="C28" s="54" t="s">
        <v>315</v>
      </c>
      <c r="D28" s="53">
        <v>1.0</v>
      </c>
      <c r="E28" s="55" t="s">
        <v>176</v>
      </c>
      <c r="F28" s="53" t="s">
        <v>192</v>
      </c>
      <c r="G28" s="54" t="s">
        <v>310</v>
      </c>
      <c r="H28" s="54" t="s">
        <v>318</v>
      </c>
      <c r="I28" s="54" t="str">
        <f>IF(G28="محاضرة",VLOOKUP(S28,course_teacher!$A$1:$G$188,4,FALSE),VLOOKUP(S28,course_teacher!$A$1:$G$188,6,FALSE))</f>
        <v/>
      </c>
      <c r="J28" s="53">
        <f>IFNA(VLOOKUP(E28,course_info!$A$1:$I$201,5,FALSE),"")</f>
        <v>200</v>
      </c>
      <c r="K28" s="54" t="str">
        <f>IFNA(VLOOKUP(E28,course_info!$A$1:$I$201,4,false),"")</f>
        <v>Signals and System Fundamentals</v>
      </c>
      <c r="L28" s="56" t="str">
        <f t="shared" si="1"/>
        <v>الاثنين 1</v>
      </c>
      <c r="M28" s="56" t="str">
        <f t="shared" si="2"/>
        <v>pow 200</v>
      </c>
      <c r="N28" s="56" t="str">
        <f>IFNA(CONCAT(VLOOKUP(D28, SlotTime!$A$2:$C$6, 3, FALSE),VLOOKUP(D28, SlotTime!$A$2:$C$6, 2, FALSE)),"")</f>
        <v>المحاضرة الاولي 8:50 - 10:20</v>
      </c>
      <c r="O28" s="56">
        <f t="shared" si="3"/>
        <v>2</v>
      </c>
      <c r="P28" s="53"/>
      <c r="Q28" s="56" t="str">
        <f>IFNA(SWITCH(G28,"محاضرة",VLOOKUP(E28,course_info!$A$2:$I$201,6,FALSE),"تمارين",VLOOKUP(E28,course_info!$A$2:$I$201,7,false)),"")</f>
        <v/>
      </c>
      <c r="R28" s="57" t="str">
        <f>IFNA(CONCATENATE("(",VLOOKUP(E28,course_info!$A$2:$I$201,6,FALSE),",",VLOOKUP(E28,course_info!$A$2:$I$201,7,false),")"),"")</f>
        <v>(,)</v>
      </c>
      <c r="S28" s="56" t="str">
        <f t="shared" si="4"/>
        <v>powCCE-212</v>
      </c>
      <c r="T28" s="58" t="str">
        <f>VLOOKUP(S28,course_teacher!$A$1:$G$188,4,FALSE)</f>
        <v/>
      </c>
      <c r="U28" s="59" t="str">
        <f>VLOOKUP(S28,course_teacher!$A$1:$G$188,6,FALSE)</f>
        <v/>
      </c>
    </row>
    <row r="29">
      <c r="A29" s="60">
        <v>1.0</v>
      </c>
      <c r="B29" s="60">
        <v>0.0</v>
      </c>
      <c r="C29" s="61" t="s">
        <v>315</v>
      </c>
      <c r="D29" s="60">
        <v>2.0</v>
      </c>
      <c r="E29" s="62" t="s">
        <v>176</v>
      </c>
      <c r="F29" s="60" t="s">
        <v>192</v>
      </c>
      <c r="G29" s="61" t="s">
        <v>313</v>
      </c>
      <c r="H29" s="61" t="s">
        <v>319</v>
      </c>
      <c r="I29" s="61" t="str">
        <f>IF(G29="محاضرة",VLOOKUP(S29,course_teacher!$A$1:$G$188,4,FALSE),VLOOKUP(S29,course_teacher!$A$1:$G$188,6,FALSE))</f>
        <v/>
      </c>
      <c r="J29" s="60">
        <f>IFNA(VLOOKUP(E29,course_info!$A$1:$I$201,5,FALSE),"")</f>
        <v>200</v>
      </c>
      <c r="K29" s="61" t="str">
        <f>IFNA(VLOOKUP(E29,course_info!$A$1:$I$201,4,false),"")</f>
        <v>Signals and System Fundamentals</v>
      </c>
      <c r="L29" s="63" t="str">
        <f t="shared" si="1"/>
        <v>الاثنين 2</v>
      </c>
      <c r="M29" s="63" t="str">
        <f t="shared" si="2"/>
        <v>pow 200</v>
      </c>
      <c r="N29" s="63" t="str">
        <f>IFNA(CONCAT(VLOOKUP(D29, SlotTime!$A$2:$C$6, 3, FALSE),VLOOKUP(D29, SlotTime!$A$2:$C$6, 2, FALSE)),"")</f>
        <v>المحاضرة الثانية10:30 - 12:00</v>
      </c>
      <c r="O29" s="63">
        <f t="shared" si="3"/>
        <v>2</v>
      </c>
      <c r="P29" s="60"/>
      <c r="Q29" s="63" t="str">
        <f>IFNA(SWITCH(G29,"محاضرة",VLOOKUP(E29,course_info!$A$2:$I$201,6,FALSE),"تمارين",VLOOKUP(E29,course_info!$A$2:$I$201,7,false)),"")</f>
        <v/>
      </c>
      <c r="R29" s="64" t="str">
        <f>IFNA(CONCATENATE("(",VLOOKUP(E29,course_info!$A$2:$I$201,6,FALSE),",",VLOOKUP(E29,course_info!$A$2:$I$201,7,false),")"),"")</f>
        <v>(,)</v>
      </c>
      <c r="S29" s="63" t="str">
        <f t="shared" si="4"/>
        <v>powCCE-212</v>
      </c>
      <c r="T29" s="65" t="str">
        <f>VLOOKUP(S29,course_teacher!$A$1:$G$188,4,FALSE)</f>
        <v/>
      </c>
      <c r="U29" s="59" t="str">
        <f>VLOOKUP(S29,course_teacher!$A$1:$G$188,6,FALSE)</f>
        <v/>
      </c>
    </row>
    <row r="30">
      <c r="A30" s="53">
        <v>1.0</v>
      </c>
      <c r="B30" s="53">
        <v>0.0</v>
      </c>
      <c r="C30" s="54" t="s">
        <v>316</v>
      </c>
      <c r="D30" s="53">
        <v>2.0</v>
      </c>
      <c r="E30" s="55" t="s">
        <v>178</v>
      </c>
      <c r="F30" s="53" t="s">
        <v>169</v>
      </c>
      <c r="G30" s="54" t="s">
        <v>313</v>
      </c>
      <c r="H30" s="54" t="s">
        <v>320</v>
      </c>
      <c r="I30" s="54" t="str">
        <f>IF(G30="محاضرة",VLOOKUP(S30,course_teacher!$A$1:$G$188,4,FALSE),VLOOKUP(S30,course_teacher!$A$1:$G$188,6,FALSE))</f>
        <v/>
      </c>
      <c r="J30" s="53">
        <f>IFNA(VLOOKUP(E33,course_info!$A$1:$I$201,5,FALSE),"")</f>
        <v>200</v>
      </c>
      <c r="K30" s="54" t="str">
        <f>IFNA(VLOOKUP(E33,course_info!$A$1:$I$201,4,false),"")</f>
        <v>Signals and System Fundamentals</v>
      </c>
      <c r="L30" s="56" t="str">
        <f t="shared" si="1"/>
        <v>الخميس 2</v>
      </c>
      <c r="M30" s="56" t="str">
        <f t="shared" si="2"/>
        <v>comm 200</v>
      </c>
      <c r="N30" s="56" t="str">
        <f>IFNA(CONCAT(VLOOKUP(D30, SlotTime!$A$2:$C$6, 3, FALSE),VLOOKUP(D30, SlotTime!$A$2:$C$6, 2, FALSE)),"")</f>
        <v>المحاضرة الثانية10:30 - 12:00</v>
      </c>
      <c r="O30" s="56">
        <f t="shared" si="3"/>
        <v>5</v>
      </c>
      <c r="P30" s="53"/>
      <c r="Q30" s="56" t="str">
        <f>IFNA(SWITCH(G30,"محاضرة",VLOOKUP(E33,course_info!$A$2:$I$201,6,FALSE),"تمارين",VLOOKUP(E33,course_info!$A$2:$I$201,7,false)),"")</f>
        <v/>
      </c>
      <c r="R30" s="57" t="str">
        <f>IFNA(CONCATENATE("(",VLOOKUP(E33,course_info!$A$2:$I$201,6,FALSE),",",VLOOKUP(E33,course_info!$A$2:$I$201,7,false),")"),"")</f>
        <v>(,)</v>
      </c>
      <c r="S30" s="56" t="str">
        <f>CONCATENATE(F30,E33)</f>
        <v>commCCE-212</v>
      </c>
      <c r="T30" s="58" t="str">
        <f>VLOOKUP(S30,course_teacher!$A$1:$G$188,4,FALSE)</f>
        <v>د.منال شعبان</v>
      </c>
      <c r="U30" s="59" t="str">
        <f>VLOOKUP(S30,course_teacher!$A$1:$G$188,6,FALSE)</f>
        <v/>
      </c>
    </row>
    <row r="31">
      <c r="A31" s="60">
        <v>1.0</v>
      </c>
      <c r="B31" s="60">
        <v>0.0</v>
      </c>
      <c r="C31" s="73" t="s">
        <v>316</v>
      </c>
      <c r="D31" s="60">
        <v>3.0</v>
      </c>
      <c r="E31" s="62" t="s">
        <v>175</v>
      </c>
      <c r="F31" s="60" t="s">
        <v>169</v>
      </c>
      <c r="G31" s="61" t="s">
        <v>313</v>
      </c>
      <c r="H31" s="61" t="s">
        <v>319</v>
      </c>
      <c r="I31" s="61" t="str">
        <f>IF(G31="محاضرة",VLOOKUP(S31,course_teacher!$A$1:$G$188,4,FALSE),VLOOKUP(S31,course_teacher!$A$1:$G$188,6,FALSE))</f>
        <v/>
      </c>
      <c r="J31" s="60">
        <f>IFNA(VLOOKUP(E31,course_info!$A$1:$I$201,5,FALSE),"")</f>
        <v>200</v>
      </c>
      <c r="K31" s="61" t="str">
        <f>IFNA(VLOOKUP(E31,course_info!$A$1:$I$201,4,false),"")</f>
        <v>Electronics</v>
      </c>
      <c r="L31" s="63" t="str">
        <f t="shared" si="1"/>
        <v>الخميس 3</v>
      </c>
      <c r="M31" s="63" t="str">
        <f t="shared" si="2"/>
        <v>comm 200</v>
      </c>
      <c r="N31" s="63" t="str">
        <f>IFNA(CONCAT(VLOOKUP(D31, SlotTime!$A$2:$C$6, 3, FALSE),VLOOKUP(D31, SlotTime!$A$2:$C$6, 2, FALSE)),"")</f>
        <v>المحاضرة الثالثه 12:20 - 1:50</v>
      </c>
      <c r="O31" s="63">
        <f t="shared" si="3"/>
        <v>5</v>
      </c>
      <c r="P31" s="63"/>
      <c r="Q31" s="63" t="str">
        <f>IFNA(SWITCH(G31,"محاضرة",VLOOKUP(E31,course_info!$A$2:$I$201,6,FALSE),"تمارين",VLOOKUP(E31,course_info!$A$2:$I$201,7,false)),"")</f>
        <v/>
      </c>
      <c r="R31" s="64" t="str">
        <f>IFNA(CONCATENATE("(",VLOOKUP(E31,course_info!$A$2:$I$201,6,FALSE),",",VLOOKUP(E31,course_info!$A$2:$I$201,7,false),")"),"")</f>
        <v>(,)</v>
      </c>
      <c r="S31" s="63" t="str">
        <f t="shared" ref="S31:S135" si="5">CONCATENATE(F31,E31)</f>
        <v>commCCE-211</v>
      </c>
      <c r="T31" s="65" t="str">
        <f>VLOOKUP(S31,course_teacher!$A$1:$G$188,4,FALSE)</f>
        <v/>
      </c>
      <c r="U31" s="59" t="str">
        <f>VLOOKUP(S31,course_teacher!$A$1:$G$188,6,FALSE)</f>
        <v/>
      </c>
    </row>
    <row r="32">
      <c r="A32" s="53">
        <v>1.0</v>
      </c>
      <c r="B32" s="53">
        <v>0.0</v>
      </c>
      <c r="C32" s="54" t="s">
        <v>316</v>
      </c>
      <c r="D32" s="53">
        <v>1.0</v>
      </c>
      <c r="E32" s="55" t="s">
        <v>176</v>
      </c>
      <c r="F32" s="53" t="s">
        <v>169</v>
      </c>
      <c r="G32" s="54" t="s">
        <v>313</v>
      </c>
      <c r="H32" s="54" t="s">
        <v>321</v>
      </c>
      <c r="I32" s="54" t="str">
        <f>IF(G32="محاضرة",VLOOKUP(S32,course_teacher!$A$1:$G$188,4,FALSE),VLOOKUP(S32,course_teacher!$A$1:$G$188,6,FALSE))</f>
        <v/>
      </c>
      <c r="J32" s="53">
        <f>IFNA(VLOOKUP(E32,course_info!$A$1:$I$201,5,FALSE),"")</f>
        <v>200</v>
      </c>
      <c r="K32" s="54" t="str">
        <f>IFNA(VLOOKUP(E32,course_info!$A$1:$I$201,4,false),"")</f>
        <v>Signals and System Fundamentals</v>
      </c>
      <c r="L32" s="56" t="str">
        <f t="shared" si="1"/>
        <v>الخميس 1</v>
      </c>
      <c r="M32" s="56" t="str">
        <f t="shared" si="2"/>
        <v>comm 200</v>
      </c>
      <c r="N32" s="56" t="str">
        <f>IFNA(CONCAT(VLOOKUP(D32, SlotTime!$A$2:$C$6, 3, FALSE),VLOOKUP(D32, SlotTime!$A$2:$C$6, 2, FALSE)),"")</f>
        <v>المحاضرة الاولي 8:50 - 10:20</v>
      </c>
      <c r="O32" s="56">
        <f t="shared" si="3"/>
        <v>5</v>
      </c>
      <c r="P32" s="56"/>
      <c r="Q32" s="56" t="str">
        <f>IFNA(SWITCH(G32,"محاضرة",VLOOKUP(E32,course_info!$A$2:$I$201,6,FALSE),"تمارين",VLOOKUP(E32,course_info!$A$2:$I$201,7,false)),"")</f>
        <v/>
      </c>
      <c r="R32" s="57" t="str">
        <f>IFNA(CONCATENATE("(",VLOOKUP(E32,course_info!$A$2:$I$201,6,FALSE),",",VLOOKUP(E32,course_info!$A$2:$I$201,7,false),")"),"")</f>
        <v>(,)</v>
      </c>
      <c r="S32" s="56" t="str">
        <f t="shared" si="5"/>
        <v>commCCE-212</v>
      </c>
      <c r="T32" s="58" t="str">
        <f>VLOOKUP(S32,course_teacher!$A$1:$G$188,4,FALSE)</f>
        <v>د.منال شعبان</v>
      </c>
      <c r="U32" s="59" t="str">
        <f>VLOOKUP(S32,course_teacher!$A$1:$G$188,6,FALSE)</f>
        <v/>
      </c>
    </row>
    <row r="33">
      <c r="A33" s="60">
        <v>1.0</v>
      </c>
      <c r="B33" s="60">
        <v>0.0</v>
      </c>
      <c r="C33" s="61" t="s">
        <v>312</v>
      </c>
      <c r="D33" s="60">
        <v>1.0</v>
      </c>
      <c r="E33" s="62" t="s">
        <v>176</v>
      </c>
      <c r="F33" s="60" t="s">
        <v>169</v>
      </c>
      <c r="G33" s="61" t="s">
        <v>310</v>
      </c>
      <c r="H33" s="61" t="s">
        <v>322</v>
      </c>
      <c r="I33" s="61" t="str">
        <f>IF(G33="محاضرة",VLOOKUP(S33,course_teacher!$A$1:$G$188,4,FALSE),VLOOKUP(S33,course_teacher!$A$1:$G$188,6,FALSE))</f>
        <v>د.منال شعبان</v>
      </c>
      <c r="J33" s="60">
        <f>IFNA(VLOOKUP(E33,course_info!$A$1:$I$201,5,FALSE),"")</f>
        <v>200</v>
      </c>
      <c r="K33" s="61" t="str">
        <f>IFNA(VLOOKUP(E33,course_info!$A$1:$I$201,4,false),"")</f>
        <v>Signals and System Fundamentals</v>
      </c>
      <c r="L33" s="63" t="str">
        <f t="shared" si="1"/>
        <v>الثلاثاء 1</v>
      </c>
      <c r="M33" s="63" t="str">
        <f t="shared" si="2"/>
        <v>comm 200</v>
      </c>
      <c r="N33" s="63" t="str">
        <f>IFNA(CONCAT(VLOOKUP(D33, SlotTime!$A$2:$C$6, 3, FALSE),VLOOKUP(D33, SlotTime!$A$2:$C$6, 2, FALSE)),"")</f>
        <v>المحاضرة الاولي 8:50 - 10:20</v>
      </c>
      <c r="O33" s="63">
        <f t="shared" si="3"/>
        <v>3</v>
      </c>
      <c r="P33" s="63"/>
      <c r="Q33" s="63" t="str">
        <f>IFNA(SWITCH(G33,"محاضرة",VLOOKUP(E33,course_info!$A$2:$I$201,6,FALSE),"تمارين",VLOOKUP(E33,course_info!$A$2:$I$201,7,false)),"")</f>
        <v/>
      </c>
      <c r="R33" s="64" t="str">
        <f>IFNA(CONCATENATE("(",VLOOKUP(E33,course_info!$A$2:$I$201,6,FALSE),",",VLOOKUP(E33,course_info!$A$2:$I$201,7,false),")"),"")</f>
        <v>(,)</v>
      </c>
      <c r="S33" s="63" t="str">
        <f t="shared" si="5"/>
        <v>commCCE-212</v>
      </c>
      <c r="T33" s="65" t="str">
        <f>VLOOKUP(S33,course_teacher!$A$1:$G$188,4,FALSE)</f>
        <v>د.منال شعبان</v>
      </c>
      <c r="U33" s="59" t="str">
        <f>VLOOKUP(S33,course_teacher!$A$1:$G$188,6,FALSE)</f>
        <v/>
      </c>
    </row>
    <row r="34">
      <c r="A34" s="53">
        <v>1.0</v>
      </c>
      <c r="B34" s="53">
        <v>0.0</v>
      </c>
      <c r="C34" s="54" t="s">
        <v>309</v>
      </c>
      <c r="D34" s="53">
        <v>2.0</v>
      </c>
      <c r="E34" s="55" t="s">
        <v>196</v>
      </c>
      <c r="F34" s="53" t="s">
        <v>169</v>
      </c>
      <c r="G34" s="54" t="s">
        <v>313</v>
      </c>
      <c r="H34" s="54" t="s">
        <v>320</v>
      </c>
      <c r="I34" s="54" t="str">
        <f>IF(G34="محاضرة",VLOOKUP(S34,course_teacher!$A$1:$G$188,4,FALSE),VLOOKUP(S34,course_teacher!$A$1:$G$188,6,FALSE))</f>
        <v/>
      </c>
      <c r="J34" s="53">
        <f>IFNA(VLOOKUP(E34,course_info!$A$1:$I$201,5,FALSE),"")</f>
        <v>200</v>
      </c>
      <c r="K34" s="54" t="str">
        <f>IFNA(VLOOKUP(E34,course_info!$A$1:$I$201,4,false),"")</f>
        <v>Properties of Electrical Materials</v>
      </c>
      <c r="L34" s="56" t="str">
        <f t="shared" si="1"/>
        <v>الاحد 2</v>
      </c>
      <c r="M34" s="56" t="str">
        <f t="shared" si="2"/>
        <v>comm 200</v>
      </c>
      <c r="N34" s="56" t="str">
        <f>IFNA(CONCAT(VLOOKUP(D34, SlotTime!$A$2:$C$6, 3, FALSE),VLOOKUP(D34, SlotTime!$A$2:$C$6, 2, FALSE)),"")</f>
        <v>المحاضرة الثانية10:30 - 12:00</v>
      </c>
      <c r="O34" s="56">
        <f t="shared" si="3"/>
        <v>1</v>
      </c>
      <c r="P34" s="56"/>
      <c r="Q34" s="56" t="str">
        <f>IFNA(SWITCH(G34,"محاضرة",VLOOKUP(E34,course_info!$A$2:$I$201,6,FALSE),"تمارين",VLOOKUP(E34,course_info!$A$2:$I$201,7,false)),"")</f>
        <v/>
      </c>
      <c r="R34" s="57" t="str">
        <f>IFNA(CONCATENATE("(",VLOOKUP(E34,course_info!$A$2:$I$201,6,FALSE),",",VLOOKUP(E34,course_info!$A$2:$I$201,7,false),")"),"")</f>
        <v>(,)</v>
      </c>
      <c r="S34" s="56" t="str">
        <f t="shared" si="5"/>
        <v>commEPE-211</v>
      </c>
      <c r="T34" s="58" t="str">
        <f>VLOOKUP(S34,course_teacher!$A$1:$G$188,4,FALSE)</f>
        <v/>
      </c>
      <c r="U34" s="59" t="str">
        <f>VLOOKUP(S34,course_teacher!$A$1:$G$188,6,FALSE)</f>
        <v/>
      </c>
    </row>
    <row r="35">
      <c r="A35" s="60">
        <v>1.0</v>
      </c>
      <c r="B35" s="60">
        <v>0.0</v>
      </c>
      <c r="C35" s="61" t="s">
        <v>315</v>
      </c>
      <c r="D35" s="60">
        <v>3.0</v>
      </c>
      <c r="E35" s="62" t="s">
        <v>178</v>
      </c>
      <c r="F35" s="60" t="s">
        <v>192</v>
      </c>
      <c r="G35" s="61" t="s">
        <v>310</v>
      </c>
      <c r="H35" s="61" t="s">
        <v>318</v>
      </c>
      <c r="I35" s="61" t="str">
        <f>IF(G35="محاضرة",VLOOKUP(S35,course_teacher!$A$1:$G$188,4,FALSE),VLOOKUP(S35,course_teacher!$A$1:$G$188,6,FALSE))</f>
        <v/>
      </c>
      <c r="J35" s="60">
        <f>IFNA(VLOOKUP(E35,course_info!$A$1:$I$201,5,FALSE),"")</f>
        <v>200</v>
      </c>
      <c r="K35" s="61" t="str">
        <f>IFNA(VLOOKUP(E35,course_info!$A$1:$I$201,4,false),"")</f>
        <v>Control Systems</v>
      </c>
      <c r="L35" s="63" t="str">
        <f t="shared" si="1"/>
        <v>الاثنين 3</v>
      </c>
      <c r="M35" s="63" t="str">
        <f t="shared" si="2"/>
        <v>pow 200</v>
      </c>
      <c r="N35" s="63" t="str">
        <f>IFNA(CONCAT(VLOOKUP(D35, SlotTime!$A$2:$C$6, 3, FALSE),VLOOKUP(D35, SlotTime!$A$2:$C$6, 2, FALSE)),"")</f>
        <v>المحاضرة الثالثه 12:20 - 1:50</v>
      </c>
      <c r="O35" s="63">
        <f t="shared" si="3"/>
        <v>2</v>
      </c>
      <c r="P35" s="63"/>
      <c r="Q35" s="63" t="str">
        <f>IFNA(SWITCH(G35,"محاضرة",VLOOKUP(E35,course_info!$A$2:$I$201,6,FALSE),"تمارين",VLOOKUP(E35,course_info!$A$2:$I$201,7,false)),"")</f>
        <v/>
      </c>
      <c r="R35" s="64" t="str">
        <f>IFNA(CONCATENATE("(",VLOOKUP(E35,course_info!$A$2:$I$201,6,FALSE),",",VLOOKUP(E35,course_info!$A$2:$I$201,7,false),")"),"")</f>
        <v>(,)</v>
      </c>
      <c r="S35" s="63" t="str">
        <f t="shared" si="5"/>
        <v>powCCE-213</v>
      </c>
      <c r="T35" s="65" t="str">
        <f>VLOOKUP(S35,course_teacher!$A$1:$G$188,4,FALSE)</f>
        <v/>
      </c>
      <c r="U35" s="59" t="str">
        <f>VLOOKUP(S35,course_teacher!$A$1:$G$188,6,FALSE)</f>
        <v/>
      </c>
    </row>
    <row r="36">
      <c r="A36" s="53">
        <v>1.0</v>
      </c>
      <c r="B36" s="53">
        <v>0.0</v>
      </c>
      <c r="C36" s="54" t="s">
        <v>309</v>
      </c>
      <c r="D36" s="53">
        <v>4.0</v>
      </c>
      <c r="E36" s="55" t="s">
        <v>178</v>
      </c>
      <c r="F36" s="53" t="s">
        <v>192</v>
      </c>
      <c r="G36" s="54" t="s">
        <v>313</v>
      </c>
      <c r="H36" s="54" t="s">
        <v>319</v>
      </c>
      <c r="I36" s="54" t="str">
        <f>IF(G36="محاضرة",VLOOKUP(S36,course_teacher!$A$1:$G$188,4,FALSE),VLOOKUP(S36,course_teacher!$A$1:$G$188,6,FALSE))</f>
        <v/>
      </c>
      <c r="J36" s="53">
        <f>IFNA(VLOOKUP(E36,course_info!$A$1:$I$201,5,FALSE),"")</f>
        <v>200</v>
      </c>
      <c r="K36" s="54" t="str">
        <f>IFNA(VLOOKUP(E36,course_info!$A$1:$I$201,4,false),"")</f>
        <v>Control Systems</v>
      </c>
      <c r="L36" s="56" t="str">
        <f t="shared" si="1"/>
        <v>الاحد 4</v>
      </c>
      <c r="M36" s="56" t="str">
        <f t="shared" si="2"/>
        <v>pow 200</v>
      </c>
      <c r="N36" s="56" t="str">
        <f>IFNA(CONCAT(VLOOKUP(D36, SlotTime!$A$2:$C$6, 3, FALSE),VLOOKUP(D36, SlotTime!$A$2:$C$6, 2, FALSE)),"")</f>
        <v>المحاضرة الرابعة2:00 - 3:30</v>
      </c>
      <c r="O36" s="56">
        <f t="shared" si="3"/>
        <v>1</v>
      </c>
      <c r="P36" s="56"/>
      <c r="Q36" s="56" t="str">
        <f>IFNA(SWITCH(G36,"محاضرة",VLOOKUP(E36,course_info!$A$2:$I$201,6,FALSE),"تمارين",VLOOKUP(E36,course_info!$A$2:$I$201,7,false)),"")</f>
        <v/>
      </c>
      <c r="R36" s="57" t="str">
        <f>IFNA(CONCATENATE("(",VLOOKUP(E36,course_info!$A$2:$I$201,6,FALSE),",",VLOOKUP(E36,course_info!$A$2:$I$201,7,false),")"),"")</f>
        <v>(,)</v>
      </c>
      <c r="S36" s="56" t="str">
        <f t="shared" si="5"/>
        <v>powCCE-213</v>
      </c>
      <c r="T36" s="58" t="str">
        <f>VLOOKUP(S36,course_teacher!$A$1:$G$188,4,FALSE)</f>
        <v/>
      </c>
      <c r="U36" s="59" t="str">
        <f>VLOOKUP(S36,course_teacher!$A$1:$G$188,6,FALSE)</f>
        <v/>
      </c>
    </row>
    <row r="37">
      <c r="A37" s="60">
        <v>1.0</v>
      </c>
      <c r="B37" s="60">
        <v>0.0</v>
      </c>
      <c r="C37" s="61" t="s">
        <v>309</v>
      </c>
      <c r="D37" s="60">
        <v>3.0</v>
      </c>
      <c r="E37" s="62" t="s">
        <v>197</v>
      </c>
      <c r="F37" s="60" t="s">
        <v>169</v>
      </c>
      <c r="G37" s="61" t="s">
        <v>313</v>
      </c>
      <c r="H37" s="61" t="s">
        <v>318</v>
      </c>
      <c r="I37" s="61" t="str">
        <f>IF(G37="محاضرة",VLOOKUP(S37,course_teacher!$A$1:$G$188,4,FALSE),VLOOKUP(S37,course_teacher!$A$1:$G$188,6,FALSE))</f>
        <v/>
      </c>
      <c r="J37" s="60">
        <f>IFNA(VLOOKUP(E37,course_info!$A$1:$I$201,5,FALSE),"")</f>
        <v>200</v>
      </c>
      <c r="K37" s="61" t="str">
        <f>IFNA(VLOOKUP(E37,course_info!$A$1:$I$201,4,false),"")</f>
        <v>Electrical Circuits II</v>
      </c>
      <c r="L37" s="63" t="str">
        <f t="shared" si="1"/>
        <v>الاحد 3</v>
      </c>
      <c r="M37" s="63" t="str">
        <f t="shared" si="2"/>
        <v>comm 200</v>
      </c>
      <c r="N37" s="63" t="str">
        <f>IFNA(CONCAT(VLOOKUP(D37, SlotTime!$A$2:$C$6, 3, FALSE),VLOOKUP(D37, SlotTime!$A$2:$C$6, 2, FALSE)),"")</f>
        <v>المحاضرة الثالثه 12:20 - 1:50</v>
      </c>
      <c r="O37" s="63">
        <f t="shared" si="3"/>
        <v>1</v>
      </c>
      <c r="P37" s="63"/>
      <c r="Q37" s="63" t="str">
        <f>IFNA(SWITCH(G37,"محاضرة",VLOOKUP(E37,course_info!$A$2:$I$201,6,FALSE),"تمارين",VLOOKUP(E37,course_info!$A$2:$I$201,7,false)),"")</f>
        <v/>
      </c>
      <c r="R37" s="64" t="str">
        <f>IFNA(CONCATENATE("(",VLOOKUP(E37,course_info!$A$2:$I$201,6,FALSE),",",VLOOKUP(E37,course_info!$A$2:$I$201,7,false),")"),"")</f>
        <v>(,)</v>
      </c>
      <c r="S37" s="63" t="str">
        <f t="shared" si="5"/>
        <v>commEPE-212</v>
      </c>
      <c r="T37" s="65" t="str">
        <f>VLOOKUP(S37,course_teacher!$A$1:$G$188,4,FALSE)</f>
        <v/>
      </c>
      <c r="U37" s="59" t="str">
        <f>VLOOKUP(S37,course_teacher!$A$1:$G$188,6,FALSE)</f>
        <v/>
      </c>
    </row>
    <row r="38">
      <c r="A38" s="53">
        <v>1.0</v>
      </c>
      <c r="B38" s="53">
        <v>0.0</v>
      </c>
      <c r="C38" s="54" t="s">
        <v>309</v>
      </c>
      <c r="D38" s="53">
        <v>4.0</v>
      </c>
      <c r="E38" s="55" t="s">
        <v>196</v>
      </c>
      <c r="F38" s="53" t="s">
        <v>169</v>
      </c>
      <c r="G38" s="54" t="s">
        <v>310</v>
      </c>
      <c r="H38" s="54" t="s">
        <v>311</v>
      </c>
      <c r="I38" s="54" t="str">
        <f>IF(G38="محاضرة",VLOOKUP(S38,course_teacher!$A$1:$G$188,4,FALSE),VLOOKUP(S38,course_teacher!$A$1:$G$188,6,FALSE))</f>
        <v/>
      </c>
      <c r="J38" s="53">
        <f>IFNA(VLOOKUP(E38,course_info!$A$1:$I$201,5,FALSE),"")</f>
        <v>200</v>
      </c>
      <c r="K38" s="54" t="str">
        <f>IFNA(VLOOKUP(E38,course_info!$A$1:$I$201,4,false),"")</f>
        <v>Properties of Electrical Materials</v>
      </c>
      <c r="L38" s="56" t="str">
        <f t="shared" si="1"/>
        <v>الاحد 4</v>
      </c>
      <c r="M38" s="56" t="str">
        <f t="shared" si="2"/>
        <v>comm 200</v>
      </c>
      <c r="N38" s="56" t="str">
        <f>IFNA(CONCAT(VLOOKUP(D38, SlotTime!$A$2:$C$6, 3, FALSE),VLOOKUP(D38, SlotTime!$A$2:$C$6, 2, FALSE)),"")</f>
        <v>المحاضرة الرابعة2:00 - 3:30</v>
      </c>
      <c r="O38" s="56">
        <f t="shared" si="3"/>
        <v>1</v>
      </c>
      <c r="P38" s="53"/>
      <c r="Q38" s="56" t="str">
        <f>IFNA(SWITCH(G38,"محاضرة",VLOOKUP(E38,course_info!$A$2:$I$201,6,FALSE),"تمارين",VLOOKUP(E38,course_info!$A$2:$I$201,7,false)),"")</f>
        <v/>
      </c>
      <c r="R38" s="57" t="str">
        <f>IFNA(CONCATENATE("(",VLOOKUP(E38,course_info!$A$2:$I$201,6,FALSE),",",VLOOKUP(E38,course_info!$A$2:$I$201,7,false),")"),"")</f>
        <v>(,)</v>
      </c>
      <c r="S38" s="56" t="str">
        <f t="shared" si="5"/>
        <v>commEPE-211</v>
      </c>
      <c r="T38" s="58" t="str">
        <f>VLOOKUP(S38,course_teacher!$A$1:$G$188,4,FALSE)</f>
        <v/>
      </c>
      <c r="U38" s="59" t="str">
        <f>VLOOKUP(S38,course_teacher!$A$1:$G$188,6,FALSE)</f>
        <v/>
      </c>
    </row>
    <row r="39">
      <c r="A39" s="60">
        <v>1.0</v>
      </c>
      <c r="B39" s="60">
        <v>0.0</v>
      </c>
      <c r="C39" s="61" t="s">
        <v>312</v>
      </c>
      <c r="D39" s="60">
        <v>2.0</v>
      </c>
      <c r="E39" s="62" t="s">
        <v>197</v>
      </c>
      <c r="F39" s="60" t="s">
        <v>169</v>
      </c>
      <c r="G39" s="61" t="s">
        <v>310</v>
      </c>
      <c r="H39" s="61" t="s">
        <v>318</v>
      </c>
      <c r="I39" s="61" t="str">
        <f>IF(G39="محاضرة",VLOOKUP(S39,course_teacher!$A$1:$G$188,4,FALSE),VLOOKUP(S39,course_teacher!$A$1:$G$188,6,FALSE))</f>
        <v/>
      </c>
      <c r="J39" s="60">
        <f>IFNA(VLOOKUP(E39,course_info!$A$1:$I$201,5,FALSE),"")</f>
        <v>200</v>
      </c>
      <c r="K39" s="61" t="str">
        <f>IFNA(VLOOKUP(E39,course_info!$A$1:$I$201,4,false),"")</f>
        <v>Electrical Circuits II</v>
      </c>
      <c r="L39" s="63" t="str">
        <f t="shared" si="1"/>
        <v>الثلاثاء 2</v>
      </c>
      <c r="M39" s="63" t="str">
        <f t="shared" si="2"/>
        <v>comm 200</v>
      </c>
      <c r="N39" s="63" t="str">
        <f>IFNA(CONCAT(VLOOKUP(D39, SlotTime!$A$2:$C$6, 3, FALSE),VLOOKUP(D39, SlotTime!$A$2:$C$6, 2, FALSE)),"")</f>
        <v>المحاضرة الثانية10:30 - 12:00</v>
      </c>
      <c r="O39" s="63">
        <f t="shared" si="3"/>
        <v>3</v>
      </c>
      <c r="P39" s="63"/>
      <c r="Q39" s="63" t="str">
        <f>IFNA(SWITCH(G39,"محاضرة",VLOOKUP(E39,course_info!$A$2:$I$201,6,FALSE),"تمارين",VLOOKUP(E39,course_info!$A$2:$I$201,7,false)),"")</f>
        <v/>
      </c>
      <c r="R39" s="64" t="str">
        <f>IFNA(CONCATENATE("(",VLOOKUP(E39,course_info!$A$2:$I$201,6,FALSE),",",VLOOKUP(E39,course_info!$A$2:$I$201,7,false),")"),"")</f>
        <v>(,)</v>
      </c>
      <c r="S39" s="63" t="str">
        <f t="shared" si="5"/>
        <v>commEPE-212</v>
      </c>
      <c r="T39" s="65" t="str">
        <f>VLOOKUP(S39,course_teacher!$A$1:$G$188,4,FALSE)</f>
        <v/>
      </c>
      <c r="U39" s="59" t="str">
        <f>VLOOKUP(S39,course_teacher!$A$1:$G$188,6,FALSE)</f>
        <v/>
      </c>
    </row>
    <row r="40">
      <c r="A40" s="53">
        <v>1.0</v>
      </c>
      <c r="B40" s="53">
        <v>0.0</v>
      </c>
      <c r="C40" s="54" t="s">
        <v>309</v>
      </c>
      <c r="D40" s="53">
        <v>3.0</v>
      </c>
      <c r="E40" s="55" t="s">
        <v>196</v>
      </c>
      <c r="F40" s="53" t="s">
        <v>192</v>
      </c>
      <c r="G40" s="54" t="s">
        <v>310</v>
      </c>
      <c r="H40" s="54" t="s">
        <v>318</v>
      </c>
      <c r="I40" s="54" t="str">
        <f>IF(G40="محاضرة",VLOOKUP(S40,course_teacher!$A$1:$G$188,4,FALSE),VLOOKUP(S40,course_teacher!$A$1:$G$188,6,FALSE))</f>
        <v/>
      </c>
      <c r="J40" s="53">
        <f>IFNA(VLOOKUP(E40,course_info!$A$1:$I$201,5,FALSE),"")</f>
        <v>200</v>
      </c>
      <c r="K40" s="54" t="str">
        <f>IFNA(VLOOKUP(E40,course_info!$A$1:$I$201,4,false),"")</f>
        <v>Properties of Electrical Materials</v>
      </c>
      <c r="L40" s="56" t="str">
        <f t="shared" si="1"/>
        <v>الاحد 3</v>
      </c>
      <c r="M40" s="56" t="str">
        <f t="shared" si="2"/>
        <v>pow 200</v>
      </c>
      <c r="N40" s="56" t="str">
        <f>IFNA(CONCAT(VLOOKUP(D40, SlotTime!$A$2:$C$6, 3, FALSE),VLOOKUP(D40, SlotTime!$A$2:$C$6, 2, FALSE)),"")</f>
        <v>المحاضرة الثالثه 12:20 - 1:50</v>
      </c>
      <c r="O40" s="56">
        <f t="shared" si="3"/>
        <v>1</v>
      </c>
      <c r="P40" s="56"/>
      <c r="Q40" s="56" t="str">
        <f>IFNA(SWITCH(G40,"محاضرة",VLOOKUP(E40,course_info!$A$2:$I$201,6,FALSE),"تمارين",VLOOKUP(E40,course_info!$A$2:$I$201,7,false)),"")</f>
        <v/>
      </c>
      <c r="R40" s="57" t="str">
        <f>IFNA(CONCATENATE("(",VLOOKUP(E40,course_info!$A$2:$I$201,6,FALSE),",",VLOOKUP(E40,course_info!$A$2:$I$201,7,false),")"),"")</f>
        <v>(,)</v>
      </c>
      <c r="S40" s="56" t="str">
        <f t="shared" si="5"/>
        <v>powEPE-211</v>
      </c>
      <c r="T40" s="58" t="str">
        <f>VLOOKUP(S40,course_teacher!$A$1:$G$188,4,FALSE)</f>
        <v/>
      </c>
      <c r="U40" s="59" t="str">
        <f>VLOOKUP(S40,course_teacher!$A$1:$G$188,6,FALSE)</f>
        <v/>
      </c>
    </row>
    <row r="41">
      <c r="A41" s="60">
        <v>1.0</v>
      </c>
      <c r="B41" s="60">
        <v>0.0</v>
      </c>
      <c r="C41" s="61" t="s">
        <v>309</v>
      </c>
      <c r="D41" s="60">
        <v>2.0</v>
      </c>
      <c r="E41" s="62" t="s">
        <v>196</v>
      </c>
      <c r="F41" s="60" t="s">
        <v>192</v>
      </c>
      <c r="G41" s="61" t="s">
        <v>313</v>
      </c>
      <c r="H41" s="61" t="s">
        <v>319</v>
      </c>
      <c r="I41" s="61" t="str">
        <f>IF(G41="محاضرة",VLOOKUP(S41,course_teacher!$A$1:$G$188,4,FALSE),VLOOKUP(S41,course_teacher!$A$1:$G$188,6,FALSE))</f>
        <v/>
      </c>
      <c r="J41" s="60">
        <f>IFNA(VLOOKUP(E41,course_info!$A$1:$I$201,5,FALSE),"")</f>
        <v>200</v>
      </c>
      <c r="K41" s="61" t="str">
        <f>IFNA(VLOOKUP(E41,course_info!$A$1:$I$201,4,false),"")</f>
        <v>Properties of Electrical Materials</v>
      </c>
      <c r="L41" s="63" t="str">
        <f t="shared" si="1"/>
        <v>الاحد 2</v>
      </c>
      <c r="M41" s="63" t="str">
        <f t="shared" si="2"/>
        <v>pow 200</v>
      </c>
      <c r="N41" s="63" t="str">
        <f>IFNA(CONCAT(VLOOKUP(D41, SlotTime!$A$2:$C$6, 3, FALSE),VLOOKUP(D41, SlotTime!$A$2:$C$6, 2, FALSE)),"")</f>
        <v>المحاضرة الثانية10:30 - 12:00</v>
      </c>
      <c r="O41" s="63">
        <f t="shared" si="3"/>
        <v>1</v>
      </c>
      <c r="P41" s="63"/>
      <c r="Q41" s="63" t="str">
        <f>IFNA(SWITCH(G41,"محاضرة",VLOOKUP(E41,course_info!$A$2:$I$201,6,FALSE),"تمارين",VLOOKUP(E41,course_info!$A$2:$I$201,7,false)),"")</f>
        <v/>
      </c>
      <c r="R41" s="64" t="str">
        <f>IFNA(CONCATENATE("(",VLOOKUP(E41,course_info!$A$2:$I$201,6,FALSE),",",VLOOKUP(E41,course_info!$A$2:$I$201,7,false),")"),"")</f>
        <v>(,)</v>
      </c>
      <c r="S41" s="63" t="str">
        <f t="shared" si="5"/>
        <v>powEPE-211</v>
      </c>
      <c r="T41" s="65" t="str">
        <f>VLOOKUP(S41,course_teacher!$A$1:$G$188,4,FALSE)</f>
        <v/>
      </c>
      <c r="U41" s="59" t="str">
        <f>VLOOKUP(S41,course_teacher!$A$1:$G$188,6,FALSE)</f>
        <v/>
      </c>
    </row>
    <row r="42">
      <c r="A42" s="53">
        <v>1.0</v>
      </c>
      <c r="B42" s="53">
        <v>0.0</v>
      </c>
      <c r="C42" s="54" t="s">
        <v>309</v>
      </c>
      <c r="D42" s="53">
        <v>4.0</v>
      </c>
      <c r="E42" s="55" t="s">
        <v>197</v>
      </c>
      <c r="F42" s="53" t="s">
        <v>192</v>
      </c>
      <c r="G42" s="54" t="s">
        <v>310</v>
      </c>
      <c r="H42" s="54" t="s">
        <v>311</v>
      </c>
      <c r="I42" s="54" t="str">
        <f>IF(G42="محاضرة",VLOOKUP(S42,course_teacher!$A$1:$G$188,4,FALSE),VLOOKUP(S42,course_teacher!$A$1:$G$188,6,FALSE))</f>
        <v/>
      </c>
      <c r="J42" s="53">
        <f>IFNA(VLOOKUP(E42,course_info!$A$1:$I$201,5,FALSE),"")</f>
        <v>200</v>
      </c>
      <c r="K42" s="54" t="str">
        <f>IFNA(VLOOKUP(E42,course_info!$A$1:$I$201,4,false),"")</f>
        <v>Electrical Circuits II</v>
      </c>
      <c r="L42" s="56" t="str">
        <f t="shared" si="1"/>
        <v>الاحد 4</v>
      </c>
      <c r="M42" s="56" t="str">
        <f t="shared" si="2"/>
        <v>pow 200</v>
      </c>
      <c r="N42" s="56" t="str">
        <f>IFNA(CONCAT(VLOOKUP(D42, SlotTime!$A$2:$C$6, 3, FALSE),VLOOKUP(D42, SlotTime!$A$2:$C$6, 2, FALSE)),"")</f>
        <v>المحاضرة الرابعة2:00 - 3:30</v>
      </c>
      <c r="O42" s="56">
        <f t="shared" si="3"/>
        <v>1</v>
      </c>
      <c r="P42" s="56"/>
      <c r="Q42" s="56" t="str">
        <f>IFNA(SWITCH(G42,"محاضرة",VLOOKUP(E42,course_info!$A$2:$I$201,6,FALSE),"تمارين",VLOOKUP(E42,course_info!$A$2:$I$201,7,false)),"")</f>
        <v/>
      </c>
      <c r="R42" s="57" t="str">
        <f>IFNA(CONCATENATE("(",VLOOKUP(E42,course_info!$A$2:$I$201,6,FALSE),",",VLOOKUP(E42,course_info!$A$2:$I$201,7,false),")"),"")</f>
        <v>(,)</v>
      </c>
      <c r="S42" s="56" t="str">
        <f t="shared" si="5"/>
        <v>powEPE-212</v>
      </c>
      <c r="T42" s="58" t="str">
        <f>VLOOKUP(S42,course_teacher!$A$1:$G$188,4,FALSE)</f>
        <v/>
      </c>
      <c r="U42" s="59" t="str">
        <f>VLOOKUP(S42,course_teacher!$A$1:$G$188,6,FALSE)</f>
        <v/>
      </c>
    </row>
    <row r="43">
      <c r="A43" s="60">
        <v>1.0</v>
      </c>
      <c r="B43" s="60">
        <v>0.0</v>
      </c>
      <c r="C43" s="61" t="s">
        <v>309</v>
      </c>
      <c r="D43" s="60">
        <v>3.0</v>
      </c>
      <c r="E43" s="62" t="s">
        <v>197</v>
      </c>
      <c r="F43" s="60" t="s">
        <v>192</v>
      </c>
      <c r="G43" s="61" t="s">
        <v>313</v>
      </c>
      <c r="H43" s="61" t="s">
        <v>319</v>
      </c>
      <c r="I43" s="61" t="str">
        <f>IF(G43="محاضرة",VLOOKUP(S43,course_teacher!$A$1:$G$188,4,FALSE),VLOOKUP(S43,course_teacher!$A$1:$G$188,6,FALSE))</f>
        <v/>
      </c>
      <c r="J43" s="60">
        <f>IFNA(VLOOKUP(E43,course_info!$A$1:$I$201,5,FALSE),"")</f>
        <v>200</v>
      </c>
      <c r="K43" s="61" t="str">
        <f>IFNA(VLOOKUP(E43,course_info!$A$1:$I$201,4,false),"")</f>
        <v>Electrical Circuits II</v>
      </c>
      <c r="L43" s="63" t="str">
        <f t="shared" si="1"/>
        <v>الاحد 3</v>
      </c>
      <c r="M43" s="63" t="str">
        <f t="shared" si="2"/>
        <v>pow 200</v>
      </c>
      <c r="N43" s="63" t="str">
        <f>IFNA(CONCAT(VLOOKUP(D43, SlotTime!$A$2:$C$6, 3, FALSE),VLOOKUP(D43, SlotTime!$A$2:$C$6, 2, FALSE)),"")</f>
        <v>المحاضرة الثالثه 12:20 - 1:50</v>
      </c>
      <c r="O43" s="63">
        <f t="shared" si="3"/>
        <v>1</v>
      </c>
      <c r="P43" s="63"/>
      <c r="Q43" s="63" t="str">
        <f>IFNA(SWITCH(G43,"محاضرة",VLOOKUP(E43,course_info!$A$2:$I$201,6,FALSE),"تمارين",VLOOKUP(E43,course_info!$A$2:$I$201,7,false)),"")</f>
        <v/>
      </c>
      <c r="R43" s="64" t="str">
        <f>IFNA(CONCATENATE("(",VLOOKUP(E43,course_info!$A$2:$I$201,6,FALSE),",",VLOOKUP(E43,course_info!$A$2:$I$201,7,false),")"),"")</f>
        <v>(,)</v>
      </c>
      <c r="S43" s="63" t="str">
        <f t="shared" si="5"/>
        <v>powEPE-212</v>
      </c>
      <c r="T43" s="65" t="str">
        <f>VLOOKUP(S43,course_teacher!$A$1:$G$188,4,FALSE)</f>
        <v/>
      </c>
      <c r="U43" s="59" t="str">
        <f>VLOOKUP(S43,course_teacher!$A$1:$G$188,6,FALSE)</f>
        <v/>
      </c>
    </row>
    <row r="44">
      <c r="A44" s="53">
        <v>1.0</v>
      </c>
      <c r="B44" s="53">
        <v>0.0</v>
      </c>
      <c r="C44" s="54" t="s">
        <v>316</v>
      </c>
      <c r="D44" s="53">
        <v>2.0</v>
      </c>
      <c r="E44" s="74" t="s">
        <v>204</v>
      </c>
      <c r="F44" s="53" t="s">
        <v>169</v>
      </c>
      <c r="G44" s="54" t="s">
        <v>313</v>
      </c>
      <c r="H44" s="54" t="s">
        <v>317</v>
      </c>
      <c r="I44" s="54" t="str">
        <f>IF(G44="محاضرة",VLOOKUP(S44,course_teacher!$A$1:$G$188,4,FALSE),VLOOKUP(S44,course_teacher!$A$1:$G$188,6,FALSE))</f>
        <v>م.محمد مصطفى محمود علي</v>
      </c>
      <c r="J44" s="53">
        <f>IFNA(VLOOKUP(E44,course_info!$A$1:$I$201,5,FALSE),"")</f>
        <v>300</v>
      </c>
      <c r="K44" s="54" t="str">
        <f>IFNA(VLOOKUP(E44,course_info!$A$1:$I$201,4,false),"")</f>
        <v>الكترونيات 4</v>
      </c>
      <c r="L44" s="56" t="str">
        <f t="shared" si="1"/>
        <v>الخميس 2</v>
      </c>
      <c r="M44" s="56" t="str">
        <f t="shared" si="2"/>
        <v>comm 300</v>
      </c>
      <c r="N44" s="56" t="str">
        <f>IFNA(CONCAT(VLOOKUP(D44, SlotTime!$A$2:$C$6, 3, FALSE),VLOOKUP(D44, SlotTime!$A$2:$C$6, 2, FALSE)),"")</f>
        <v>المحاضرة الثانية10:30 - 12:00</v>
      </c>
      <c r="O44" s="56">
        <f t="shared" si="3"/>
        <v>5</v>
      </c>
      <c r="P44" s="56"/>
      <c r="Q44" s="56" t="str">
        <f>IFNA(SWITCH(G44,"محاضرة",VLOOKUP(E44,course_info!$A$2:$I$201,6,FALSE),"تمارين",VLOOKUP(E44,course_info!$A$2:$I$201,7,false)),"")</f>
        <v/>
      </c>
      <c r="R44" s="57" t="str">
        <f>IFNA(CONCATENATE("(",VLOOKUP(E44,course_info!$A$2:$I$201,6,FALSE),",",VLOOKUP(E44,course_info!$A$2:$I$201,7,false),")"),"")</f>
        <v>(,)</v>
      </c>
      <c r="S44" s="56" t="str">
        <f t="shared" si="5"/>
        <v>commكهت-301</v>
      </c>
      <c r="T44" s="58" t="str">
        <f>VLOOKUP(S44,course_teacher!$A$1:$G$188,4,FALSE)</f>
        <v>د.محمد حمدى</v>
      </c>
      <c r="U44" s="59" t="str">
        <f>VLOOKUP(S44,course_teacher!$A$1:$G$188,6,FALSE)</f>
        <v>م.محمد مصطفى محمود علي</v>
      </c>
    </row>
    <row r="45">
      <c r="A45" s="60">
        <v>1.0</v>
      </c>
      <c r="B45" s="60">
        <v>0.0</v>
      </c>
      <c r="C45" s="61" t="s">
        <v>315</v>
      </c>
      <c r="D45" s="60">
        <v>3.0</v>
      </c>
      <c r="E45" s="75" t="s">
        <v>210</v>
      </c>
      <c r="F45" s="60" t="s">
        <v>169</v>
      </c>
      <c r="G45" s="61" t="s">
        <v>313</v>
      </c>
      <c r="H45" s="61" t="s">
        <v>321</v>
      </c>
      <c r="I45" s="61" t="str">
        <f>IF(G45="محاضرة",VLOOKUP(S45,course_teacher!$A$1:$G$188,4,FALSE),VLOOKUP(S45,course_teacher!$A$1:$G$188,6,FALSE))</f>
        <v>م.عبدالرحمن اشرف</v>
      </c>
      <c r="J45" s="60">
        <f>IFNA(VLOOKUP(E45,course_info!$A$1:$I$201,5,FALSE),"")</f>
        <v>300</v>
      </c>
      <c r="K45" s="61" t="str">
        <f>IFNA(VLOOKUP(E45,course_info!$A$1:$I$201,4,false),"")</f>
        <v>الاتصالات التناظرية</v>
      </c>
      <c r="L45" s="63" t="str">
        <f t="shared" si="1"/>
        <v>الاثنين 3</v>
      </c>
      <c r="M45" s="63" t="str">
        <f t="shared" si="2"/>
        <v>comm 300</v>
      </c>
      <c r="N45" s="63" t="str">
        <f>IFNA(CONCAT(VLOOKUP(D45, SlotTime!$A$2:$C$6, 3, FALSE),VLOOKUP(D45, SlotTime!$A$2:$C$6, 2, FALSE)),"")</f>
        <v>المحاضرة الثالثه 12:20 - 1:50</v>
      </c>
      <c r="O45" s="63">
        <f t="shared" si="3"/>
        <v>2</v>
      </c>
      <c r="P45" s="63"/>
      <c r="Q45" s="63" t="str">
        <f>IFNA(SWITCH(G45,"محاضرة",VLOOKUP(E45,course_info!$A$2:$I$201,6,FALSE),"تمارين",VLOOKUP(E45,course_info!$A$2:$I$201,7,false)),"")</f>
        <v/>
      </c>
      <c r="R45" s="64" t="str">
        <f>IFNA(CONCATENATE("(",VLOOKUP(E45,course_info!$A$2:$I$201,6,FALSE),",",VLOOKUP(E45,course_info!$A$2:$I$201,7,false),")"),"")</f>
        <v>(,)</v>
      </c>
      <c r="S45" s="63" t="str">
        <f t="shared" si="5"/>
        <v>commكهت-303</v>
      </c>
      <c r="T45" s="65" t="str">
        <f>VLOOKUP(S45,course_teacher!$A$1:$G$188,4,FALSE)</f>
        <v>أ.م.د.احمد نشأت</v>
      </c>
      <c r="U45" s="59" t="str">
        <f>VLOOKUP(S45,course_teacher!$A$1:$G$188,6,FALSE)</f>
        <v>م.عبدالرحمن اشرف</v>
      </c>
    </row>
    <row r="46">
      <c r="A46" s="66">
        <v>1.0</v>
      </c>
      <c r="B46" s="66">
        <v>0.0</v>
      </c>
      <c r="C46" s="69" t="s">
        <v>315</v>
      </c>
      <c r="D46" s="68">
        <v>4.0</v>
      </c>
      <c r="E46" s="66" t="s">
        <v>210</v>
      </c>
      <c r="F46" s="69" t="s">
        <v>169</v>
      </c>
      <c r="G46" s="69" t="s">
        <v>313</v>
      </c>
      <c r="H46" s="69" t="s">
        <v>321</v>
      </c>
      <c r="I46" s="69" t="str">
        <f>IF(G46="محاضرة",VLOOKUP(S46,course_teacher!$A$1:$G$188,4,FALSE),VLOOKUP(S46,course_teacher!$A$1:$G$188,6,FALSE))</f>
        <v>م.عبدالرحمن اشرف</v>
      </c>
      <c r="J46" s="69">
        <f>IFNA(VLOOKUP(E46,course_info!$A$1:$I$201,5,FALSE),"")</f>
        <v>300</v>
      </c>
      <c r="K46" s="69" t="str">
        <f>IFNA(VLOOKUP(E46,course_info!$A$1:$I$201,4,false),"")</f>
        <v>الاتصالات التناظرية</v>
      </c>
      <c r="L46" s="58" t="str">
        <f t="shared" si="1"/>
        <v>الاثنين 4</v>
      </c>
      <c r="M46" s="58" t="str">
        <f t="shared" si="2"/>
        <v>comm 300</v>
      </c>
      <c r="N46" s="58" t="str">
        <f>IFNA(CONCAT(VLOOKUP(D46, SlotTime!$A$2:$C$6, 3, FALSE),VLOOKUP(D46, SlotTime!$A$2:$C$6, 2, FALSE)),"")</f>
        <v>المحاضرة الرابعة2:00 - 3:30</v>
      </c>
      <c r="O46" s="58">
        <f t="shared" si="3"/>
        <v>2</v>
      </c>
      <c r="P46" s="58"/>
      <c r="Q46" s="58" t="str">
        <f>IFNA(SWITCH(G46,"محاضرة",VLOOKUP(E46,course_info!$A$2:$I$201,6,FALSE),"تمارين",VLOOKUP(E46,course_info!$A$2:$I$201,7,false)),"")</f>
        <v/>
      </c>
      <c r="R46" s="70" t="str">
        <f>IFNA(CONCATENATE("(",VLOOKUP(E46,course_info!$A$2:$I$201,6,FALSE),",",VLOOKUP(E46,course_info!$A$2:$I$201,7,false),")"),"")</f>
        <v>(,)</v>
      </c>
      <c r="S46" s="58" t="str">
        <f t="shared" si="5"/>
        <v>commكهت-303</v>
      </c>
      <c r="T46" s="58" t="str">
        <f>VLOOKUP(S46,course_teacher!$A$1:$G$188,4,FALSE)</f>
        <v>أ.م.د.احمد نشأت</v>
      </c>
      <c r="U46" s="76" t="str">
        <f>VLOOKUP(S46,course_teacher!$A$1:$G$188,6,FALSE)</f>
        <v>م.عبدالرحمن اشرف</v>
      </c>
    </row>
    <row r="47">
      <c r="A47" s="60">
        <v>1.0</v>
      </c>
      <c r="B47" s="60">
        <v>0.0</v>
      </c>
      <c r="C47" s="61" t="s">
        <v>315</v>
      </c>
      <c r="D47" s="60">
        <v>1.0</v>
      </c>
      <c r="E47" s="75" t="s">
        <v>207</v>
      </c>
      <c r="F47" s="60" t="s">
        <v>169</v>
      </c>
      <c r="G47" s="61" t="s">
        <v>310</v>
      </c>
      <c r="H47" s="61" t="s">
        <v>317</v>
      </c>
      <c r="I47" s="61" t="str">
        <f>IF(G47="محاضرة",VLOOKUP(S47,course_teacher!$A$1:$G$188,4,FALSE),VLOOKUP(S47,course_teacher!$A$1:$G$188,6,FALSE))</f>
        <v>أ.م.د.جلال نديم</v>
      </c>
      <c r="J47" s="60">
        <f>IFNA(VLOOKUP(E47,course_info!$A$1:$I$201,5,FALSE),"")</f>
        <v>300</v>
      </c>
      <c r="K47" s="61" t="str">
        <f>IFNA(VLOOKUP(E47,course_info!$A$1:$I$201,4,false),"")</f>
        <v>موجات كهرومغناطيسية</v>
      </c>
      <c r="L47" s="63" t="str">
        <f t="shared" si="1"/>
        <v>الاثنين 1</v>
      </c>
      <c r="M47" s="63" t="str">
        <f t="shared" si="2"/>
        <v>comm 300</v>
      </c>
      <c r="N47" s="63" t="str">
        <f>IFNA(CONCAT(VLOOKUP(D47, SlotTime!$A$2:$C$6, 3, FALSE),VLOOKUP(D47, SlotTime!$A$2:$C$6, 2, FALSE)),"")</f>
        <v>المحاضرة الاولي 8:50 - 10:20</v>
      </c>
      <c r="O47" s="63">
        <f t="shared" si="3"/>
        <v>2</v>
      </c>
      <c r="P47" s="60"/>
      <c r="Q47" s="63" t="str">
        <f>IFNA(SWITCH(G47,"محاضرة",VLOOKUP(E47,course_info!$A$2:$I$201,6,FALSE),"تمارين",VLOOKUP(E47,course_info!$A$2:$I$201,7,false)),"")</f>
        <v/>
      </c>
      <c r="R47" s="64" t="str">
        <f>IFNA(CONCATENATE("(",VLOOKUP(E47,course_info!$A$2:$I$201,6,FALSE),",",VLOOKUP(E47,course_info!$A$2:$I$201,7,false),")"),"")</f>
        <v>(,)</v>
      </c>
      <c r="S47" s="63" t="str">
        <f t="shared" si="5"/>
        <v>commكهت-302</v>
      </c>
      <c r="T47" s="65" t="str">
        <f>VLOOKUP(S47,course_teacher!$A$1:$G$188,4,FALSE)</f>
        <v>أ.م.د.جلال نديم</v>
      </c>
      <c r="U47" s="59" t="str">
        <f>VLOOKUP(S47,course_teacher!$A$1:$G$188,6,FALSE)</f>
        <v>م.عبدالرحمن نادي طه</v>
      </c>
    </row>
    <row r="48">
      <c r="A48" s="53">
        <v>1.0</v>
      </c>
      <c r="B48" s="53">
        <v>0.0</v>
      </c>
      <c r="C48" s="54" t="s">
        <v>316</v>
      </c>
      <c r="D48" s="53">
        <v>1.0</v>
      </c>
      <c r="E48" s="74" t="s">
        <v>207</v>
      </c>
      <c r="F48" s="53" t="s">
        <v>169</v>
      </c>
      <c r="G48" s="54" t="s">
        <v>313</v>
      </c>
      <c r="H48" s="54" t="s">
        <v>319</v>
      </c>
      <c r="I48" s="54" t="str">
        <f>IF(G48="محاضرة",VLOOKUP(S48,course_teacher!$A$1:$G$188,4,FALSE),VLOOKUP(S48,course_teacher!$A$1:$G$188,6,FALSE))</f>
        <v>م.عبدالرحمن نادي طه</v>
      </c>
      <c r="J48" s="53">
        <f>IFNA(VLOOKUP(E48,course_info!$A$1:$I$201,5,FALSE),"")</f>
        <v>300</v>
      </c>
      <c r="K48" s="54" t="str">
        <f>IFNA(VLOOKUP(E48,course_info!$A$1:$I$201,4,false),"")</f>
        <v>موجات كهرومغناطيسية</v>
      </c>
      <c r="L48" s="56" t="str">
        <f t="shared" si="1"/>
        <v>الخميس 1</v>
      </c>
      <c r="M48" s="56" t="str">
        <f t="shared" si="2"/>
        <v>comm 300</v>
      </c>
      <c r="N48" s="56" t="str">
        <f>IFNA(CONCAT(VLOOKUP(D48, SlotTime!$A$2:$C$6, 3, FALSE),VLOOKUP(D48, SlotTime!$A$2:$C$6, 2, FALSE)),"")</f>
        <v>المحاضرة الاولي 8:50 - 10:20</v>
      </c>
      <c r="O48" s="56">
        <f t="shared" si="3"/>
        <v>5</v>
      </c>
      <c r="P48" s="56"/>
      <c r="Q48" s="56" t="str">
        <f>IFNA(SWITCH(G48,"محاضرة",VLOOKUP(E48,course_info!$A$2:$I$201,6,FALSE),"تمارين",VLOOKUP(E48,course_info!$A$2:$I$201,7,false)),"")</f>
        <v/>
      </c>
      <c r="R48" s="57" t="str">
        <f>IFNA(CONCATENATE("(",VLOOKUP(E48,course_info!$A$2:$I$201,6,FALSE),",",VLOOKUP(E48,course_info!$A$2:$I$201,7,false),")"),"")</f>
        <v>(,)</v>
      </c>
      <c r="S48" s="56" t="str">
        <f t="shared" si="5"/>
        <v>commكهت-302</v>
      </c>
      <c r="T48" s="58" t="str">
        <f>VLOOKUP(S48,course_teacher!$A$1:$G$188,4,FALSE)</f>
        <v>أ.م.د.جلال نديم</v>
      </c>
      <c r="U48" s="59" t="str">
        <f>VLOOKUP(S48,course_teacher!$A$1:$G$188,6,FALSE)</f>
        <v>م.عبدالرحمن نادي طه</v>
      </c>
    </row>
    <row r="49">
      <c r="A49" s="60">
        <v>1.0</v>
      </c>
      <c r="B49" s="60">
        <v>0.0</v>
      </c>
      <c r="C49" s="61" t="s">
        <v>309</v>
      </c>
      <c r="D49" s="60">
        <v>3.0</v>
      </c>
      <c r="E49" s="75" t="s">
        <v>213</v>
      </c>
      <c r="F49" s="60" t="s">
        <v>169</v>
      </c>
      <c r="G49" s="61" t="s">
        <v>310</v>
      </c>
      <c r="H49" s="61" t="s">
        <v>322</v>
      </c>
      <c r="I49" s="61" t="str">
        <f>IF(G49="محاضرة",VLOOKUP(S49,course_teacher!$A$1:$G$188,4,FALSE),VLOOKUP(S49,course_teacher!$A$1:$G$188,6,FALSE))</f>
        <v>د.احمد مصطفى</v>
      </c>
      <c r="J49" s="60">
        <f>IFNA(VLOOKUP(E49,course_info!$A$1:$I$201,5,FALSE),"")</f>
        <v>300</v>
      </c>
      <c r="K49" s="61" t="str">
        <f>IFNA(VLOOKUP(E49,course_info!$A$1:$I$201,4,false),"")</f>
        <v>المعالجات</v>
      </c>
      <c r="L49" s="63" t="str">
        <f t="shared" si="1"/>
        <v>الاحد 3</v>
      </c>
      <c r="M49" s="63" t="str">
        <f t="shared" si="2"/>
        <v>comm 300</v>
      </c>
      <c r="N49" s="63" t="str">
        <f>IFNA(CONCAT(VLOOKUP(D49, SlotTime!$A$2:$C$6, 3, FALSE),VLOOKUP(D49, SlotTime!$A$2:$C$6, 2, FALSE)),"")</f>
        <v>المحاضرة الثالثه 12:20 - 1:50</v>
      </c>
      <c r="O49" s="63">
        <f t="shared" si="3"/>
        <v>1</v>
      </c>
      <c r="P49" s="63"/>
      <c r="Q49" s="63" t="str">
        <f>IFNA(SWITCH(G49,"محاضرة",VLOOKUP(E49,course_info!$A$2:$I$201,6,FALSE),"تمارين",VLOOKUP(E49,course_info!$A$2:$I$201,7,false)),"")</f>
        <v/>
      </c>
      <c r="R49" s="64" t="str">
        <f>IFNA(CONCATENATE("(",VLOOKUP(E49,course_info!$A$2:$I$201,6,FALSE),",",VLOOKUP(E49,course_info!$A$2:$I$201,7,false),")"),"")</f>
        <v>(,)</v>
      </c>
      <c r="S49" s="63" t="str">
        <f t="shared" si="5"/>
        <v>commكهت-304</v>
      </c>
      <c r="T49" s="65" t="str">
        <f>VLOOKUP(S49,course_teacher!$A$1:$G$188,4,FALSE)</f>
        <v>د.احمد مصطفى</v>
      </c>
      <c r="U49" s="59" t="str">
        <f>VLOOKUP(S49,course_teacher!$A$1:$G$188,6,FALSE)</f>
        <v>م.محمد سعد</v>
      </c>
    </row>
    <row r="50">
      <c r="A50" s="53">
        <v>1.0</v>
      </c>
      <c r="B50" s="53">
        <v>0.0</v>
      </c>
      <c r="C50" s="54" t="s">
        <v>314</v>
      </c>
      <c r="D50" s="53">
        <v>1.0</v>
      </c>
      <c r="E50" s="74" t="s">
        <v>218</v>
      </c>
      <c r="F50" s="53" t="s">
        <v>169</v>
      </c>
      <c r="G50" s="54" t="s">
        <v>310</v>
      </c>
      <c r="H50" s="54" t="s">
        <v>322</v>
      </c>
      <c r="I50" s="54" t="str">
        <f>IF(G50="محاضرة",VLOOKUP(S50,course_teacher!$A$1:$G$188,4,FALSE),VLOOKUP(S50,course_teacher!$A$1:$G$188,6,FALSE))</f>
        <v>د.احمد جمال احمد</v>
      </c>
      <c r="J50" s="53">
        <f>IFNA(VLOOKUP(E50,course_info!$A$1:$I$201,5,FALSE),"")</f>
        <v>300</v>
      </c>
      <c r="K50" s="54" t="str">
        <f>IFNA(VLOOKUP(E50,course_info!$A$1:$I$201,4,false),"")</f>
        <v>مقرر اختياري 1 - إلكترونيات القوى</v>
      </c>
      <c r="L50" s="56" t="str">
        <f t="shared" si="1"/>
        <v>الاربعاء 1</v>
      </c>
      <c r="M50" s="56" t="str">
        <f t="shared" si="2"/>
        <v>comm 300</v>
      </c>
      <c r="N50" s="56" t="str">
        <f>IFNA(CONCAT(VLOOKUP(D50, SlotTime!$A$2:$C$6, 3, FALSE),VLOOKUP(D50, SlotTime!$A$2:$C$6, 2, FALSE)),"")</f>
        <v>المحاضرة الاولي 8:50 - 10:20</v>
      </c>
      <c r="O50" s="56">
        <f t="shared" si="3"/>
        <v>4</v>
      </c>
      <c r="P50" s="56"/>
      <c r="Q50" s="56">
        <f>IFNA(SWITCH(G50,"محاضرة",VLOOKUP(E50,course_info!$A$2:$I$201,6,FALSE),"تمارين",VLOOKUP(E50,course_info!$A$2:$I$201,7,false)),"")</f>
        <v>2</v>
      </c>
      <c r="R50" s="57" t="str">
        <f>IFNA(CONCATENATE("(",VLOOKUP(E50,course_info!$A$2:$I$201,6,FALSE),",",VLOOKUP(E50,course_info!$A$2:$I$201,7,false),")"),"")</f>
        <v>(2,1)</v>
      </c>
      <c r="S50" s="56" t="str">
        <f t="shared" si="5"/>
        <v>commكهت-322</v>
      </c>
      <c r="T50" s="58" t="str">
        <f>VLOOKUP(S50,course_teacher!$A$1:$G$188,4,FALSE)</f>
        <v>د.احمد جمال احمد</v>
      </c>
      <c r="U50" s="59" t="str">
        <f>VLOOKUP(S50,course_teacher!$A$1:$G$188,6,FALSE)</f>
        <v>م.محمد خالد محمد علي</v>
      </c>
    </row>
    <row r="51">
      <c r="A51" s="60">
        <v>1.0</v>
      </c>
      <c r="B51" s="60">
        <v>0.0</v>
      </c>
      <c r="C51" s="61" t="s">
        <v>309</v>
      </c>
      <c r="D51" s="60">
        <v>4.0</v>
      </c>
      <c r="E51" s="75" t="s">
        <v>215</v>
      </c>
      <c r="F51" s="60" t="s">
        <v>169</v>
      </c>
      <c r="G51" s="61" t="s">
        <v>310</v>
      </c>
      <c r="H51" s="61" t="s">
        <v>323</v>
      </c>
      <c r="I51" s="61" t="str">
        <f>IF(G51="محاضرة",VLOOKUP(S51,course_teacher!$A$1:$G$188,4,FALSE),VLOOKUP(S51,course_teacher!$A$1:$G$188,6,FALSE))</f>
        <v>د.أحمد فرحان محمد</v>
      </c>
      <c r="J51" s="60">
        <f>IFNA(VLOOKUP(E51,course_info!$A$1:$I$201,5,FALSE),"")</f>
        <v>300</v>
      </c>
      <c r="K51" s="61" t="str">
        <f>IFNA(VLOOKUP(E51,course_info!$A$1:$I$201,4,false),"")</f>
        <v>هندسة التحكم</v>
      </c>
      <c r="L51" s="63" t="str">
        <f t="shared" si="1"/>
        <v>الاحد 4</v>
      </c>
      <c r="M51" s="63" t="str">
        <f t="shared" si="2"/>
        <v>comm 300</v>
      </c>
      <c r="N51" s="63" t="str">
        <f>IFNA(CONCAT(VLOOKUP(D51, SlotTime!$A$2:$C$6, 3, FALSE),VLOOKUP(D51, SlotTime!$A$2:$C$6, 2, FALSE)),"")</f>
        <v>المحاضرة الرابعة2:00 - 3:30</v>
      </c>
      <c r="O51" s="63">
        <f t="shared" si="3"/>
        <v>1</v>
      </c>
      <c r="P51" s="60"/>
      <c r="Q51" s="63" t="str">
        <f>IFNA(SWITCH(G51,"محاضرة",VLOOKUP(E51,course_info!$A$2:$I$201,6,FALSE),"تمارين",VLOOKUP(E51,course_info!$A$2:$I$201,7,false)),"")</f>
        <v/>
      </c>
      <c r="R51" s="64" t="str">
        <f>IFNA(CONCATENATE("(",VLOOKUP(E51,course_info!$A$2:$I$201,6,FALSE),",",VLOOKUP(E51,course_info!$A$2:$I$201,7,false),")"),"")</f>
        <v>(,)</v>
      </c>
      <c r="S51" s="63" t="str">
        <f t="shared" si="5"/>
        <v>commكهت-305</v>
      </c>
      <c r="T51" s="65" t="str">
        <f>VLOOKUP(S51,course_teacher!$A$1:$G$188,4,FALSE)</f>
        <v>د.أحمد فرحان محمد</v>
      </c>
      <c r="U51" s="59" t="str">
        <f>VLOOKUP(S51,course_teacher!$A$1:$G$188,6,FALSE)</f>
        <v>م.محمد صلاح </v>
      </c>
    </row>
    <row r="52">
      <c r="A52" s="53">
        <v>1.0</v>
      </c>
      <c r="B52" s="53">
        <v>0.0</v>
      </c>
      <c r="C52" s="54" t="s">
        <v>312</v>
      </c>
      <c r="D52" s="53">
        <v>2.0</v>
      </c>
      <c r="E52" s="74" t="s">
        <v>213</v>
      </c>
      <c r="F52" s="53" t="s">
        <v>169</v>
      </c>
      <c r="G52" s="54" t="s">
        <v>313</v>
      </c>
      <c r="H52" s="54" t="s">
        <v>319</v>
      </c>
      <c r="I52" s="54" t="str">
        <f>IF(G52="محاضرة",VLOOKUP(S52,course_teacher!$A$1:$G$188,4,FALSE),VLOOKUP(S52,course_teacher!$A$1:$G$188,6,FALSE))</f>
        <v>م.محمد سعد</v>
      </c>
      <c r="J52" s="53">
        <f>IFNA(VLOOKUP(E52,course_info!$A$1:$I$201,5,FALSE),"")</f>
        <v>300</v>
      </c>
      <c r="K52" s="54" t="str">
        <f>IFNA(VLOOKUP(E52,course_info!$A$1:$I$201,4,false),"")</f>
        <v>المعالجات</v>
      </c>
      <c r="L52" s="56" t="str">
        <f t="shared" si="1"/>
        <v>الثلاثاء 2</v>
      </c>
      <c r="M52" s="56" t="str">
        <f t="shared" si="2"/>
        <v>comm 300</v>
      </c>
      <c r="N52" s="56" t="str">
        <f>IFNA(CONCAT(VLOOKUP(D52, SlotTime!$A$2:$C$6, 3, FALSE),VLOOKUP(D52, SlotTime!$A$2:$C$6, 2, FALSE)),"")</f>
        <v>المحاضرة الثانية10:30 - 12:00</v>
      </c>
      <c r="O52" s="56">
        <f t="shared" si="3"/>
        <v>3</v>
      </c>
      <c r="P52" s="53"/>
      <c r="Q52" s="56" t="str">
        <f>IFNA(SWITCH(G52,"محاضرة",VLOOKUP(E52,course_info!$A$2:$I$201,6,FALSE),"تمارين",VLOOKUP(E52,course_info!$A$2:$I$201,7,false)),"")</f>
        <v/>
      </c>
      <c r="R52" s="57" t="str">
        <f>IFNA(CONCATENATE("(",VLOOKUP(E52,course_info!$A$2:$I$201,6,FALSE),",",VLOOKUP(E52,course_info!$A$2:$I$201,7,false),")"),"")</f>
        <v>(,)</v>
      </c>
      <c r="S52" s="56" t="str">
        <f t="shared" si="5"/>
        <v>commكهت-304</v>
      </c>
      <c r="T52" s="58" t="str">
        <f>VLOOKUP(S52,course_teacher!$A$1:$G$188,4,FALSE)</f>
        <v>د.احمد مصطفى</v>
      </c>
      <c r="U52" s="59" t="str">
        <f>VLOOKUP(S52,course_teacher!$A$1:$G$188,6,FALSE)</f>
        <v>م.محمد سعد</v>
      </c>
    </row>
    <row r="53">
      <c r="A53" s="77">
        <v>1.0</v>
      </c>
      <c r="B53" s="77">
        <v>0.0</v>
      </c>
      <c r="C53" s="78" t="s">
        <v>312</v>
      </c>
      <c r="D53" s="79">
        <v>3.0</v>
      </c>
      <c r="E53" s="77" t="s">
        <v>213</v>
      </c>
      <c r="F53" s="80" t="s">
        <v>169</v>
      </c>
      <c r="G53" s="80" t="s">
        <v>313</v>
      </c>
      <c r="H53" s="80" t="s">
        <v>319</v>
      </c>
      <c r="I53" s="80" t="str">
        <f>IF(G53="محاضرة",VLOOKUP(S53,course_teacher!$A$1:$G$188,4,FALSE),VLOOKUP(S53,course_teacher!$A$1:$G$188,6,FALSE))</f>
        <v>م.محمد سعد</v>
      </c>
      <c r="J53" s="80">
        <f>IFNA(VLOOKUP(E53,course_info!$A$1:$I$201,5,FALSE),"")</f>
        <v>300</v>
      </c>
      <c r="K53" s="80" t="str">
        <f>IFNA(VLOOKUP(E53,course_info!$A$1:$I$201,4,false),"")</f>
        <v>المعالجات</v>
      </c>
      <c r="L53" s="65" t="str">
        <f t="shared" si="1"/>
        <v>الثلاثاء 3</v>
      </c>
      <c r="M53" s="65" t="str">
        <f t="shared" si="2"/>
        <v>comm 300</v>
      </c>
      <c r="N53" s="65" t="str">
        <f>IFNA(CONCAT(VLOOKUP(D53, SlotTime!$A$2:$C$6, 3, FALSE),VLOOKUP(D53, SlotTime!$A$2:$C$6, 2, FALSE)),"")</f>
        <v>المحاضرة الثالثه 12:20 - 1:50</v>
      </c>
      <c r="O53" s="65">
        <f t="shared" si="3"/>
        <v>3</v>
      </c>
      <c r="P53" s="77"/>
      <c r="Q53" s="65" t="str">
        <f>IFNA(SWITCH(G53,"محاضرة",VLOOKUP(E53,course_info!$A$2:$I$201,6,FALSE),"تمارين",VLOOKUP(E53,course_info!$A$2:$I$201,7,false)),"")</f>
        <v/>
      </c>
      <c r="R53" s="81" t="str">
        <f>IFNA(CONCATENATE("(",VLOOKUP(E53,course_info!$A$2:$I$201,6,FALSE),",",VLOOKUP(E53,course_info!$A$2:$I$201,7,false),")"),"")</f>
        <v>(,)</v>
      </c>
      <c r="S53" s="65" t="str">
        <f t="shared" si="5"/>
        <v>commكهت-304</v>
      </c>
      <c r="T53" s="65" t="str">
        <f>VLOOKUP(S53,course_teacher!$A$1:$G$188,4,FALSE)</f>
        <v>د.احمد مصطفى</v>
      </c>
      <c r="U53" s="82" t="str">
        <f>VLOOKUP(S53,course_teacher!$A$1:$G$188,6,FALSE)</f>
        <v>م.محمد سعد</v>
      </c>
    </row>
    <row r="54">
      <c r="A54" s="66">
        <v>1.0</v>
      </c>
      <c r="B54" s="66">
        <v>0.0</v>
      </c>
      <c r="C54" s="67" t="s">
        <v>312</v>
      </c>
      <c r="D54" s="68">
        <v>4.0</v>
      </c>
      <c r="E54" s="66" t="s">
        <v>215</v>
      </c>
      <c r="F54" s="69" t="s">
        <v>169</v>
      </c>
      <c r="G54" s="67" t="s">
        <v>313</v>
      </c>
      <c r="H54" s="67" t="s">
        <v>324</v>
      </c>
      <c r="I54" s="69" t="str">
        <f>IF(G54="محاضرة",VLOOKUP(S54,course_teacher!$A$1:$G$188,4,FALSE),VLOOKUP(S54,course_teacher!$A$1:$G$188,6,FALSE))</f>
        <v>م.محمد صلاح </v>
      </c>
      <c r="J54" s="69">
        <f>IFNA(VLOOKUP(E54,course_info!$A$1:$I$201,5,FALSE),"")</f>
        <v>300</v>
      </c>
      <c r="K54" s="69" t="str">
        <f>IFNA(VLOOKUP(E54,course_info!$A$1:$I$201,4,false),"")</f>
        <v>هندسة التحكم</v>
      </c>
      <c r="L54" s="58" t="str">
        <f t="shared" si="1"/>
        <v>الثلاثاء 4</v>
      </c>
      <c r="M54" s="58" t="str">
        <f t="shared" si="2"/>
        <v>comm 300</v>
      </c>
      <c r="N54" s="58" t="str">
        <f>IFNA(CONCAT(VLOOKUP(D54, SlotTime!$A$2:$C$6, 3, FALSE),VLOOKUP(D54, SlotTime!$A$2:$C$6, 2, FALSE)),"")</f>
        <v>المحاضرة الرابعة2:00 - 3:30</v>
      </c>
      <c r="O54" s="58">
        <f t="shared" si="3"/>
        <v>3</v>
      </c>
      <c r="P54" s="58"/>
      <c r="Q54" s="58" t="str">
        <f>IFNA(SWITCH(G54,"محاضرة",VLOOKUP(E54,course_info!$A$2:$I$201,6,FALSE),"تمارين",VLOOKUP(E54,course_info!$A$2:$I$201,7,false)),"")</f>
        <v/>
      </c>
      <c r="R54" s="70" t="str">
        <f>IFNA(CONCATENATE("(",VLOOKUP(E54,course_info!$A$2:$I$201,6,FALSE),",",VLOOKUP(E54,course_info!$A$2:$I$201,7,false),")"),"")</f>
        <v>(,)</v>
      </c>
      <c r="S54" s="58" t="str">
        <f t="shared" si="5"/>
        <v>commكهت-305</v>
      </c>
      <c r="T54" s="58" t="str">
        <f>VLOOKUP(S54,course_teacher!$A$1:$G$188,4,FALSE)</f>
        <v>د.أحمد فرحان محمد</v>
      </c>
      <c r="U54" s="76" t="str">
        <f>VLOOKUP(S54,course_teacher!$A$1:$G$188,6,FALSE)</f>
        <v>م.محمد صلاح </v>
      </c>
    </row>
    <row r="55">
      <c r="A55" s="60">
        <v>1.0</v>
      </c>
      <c r="B55" s="60">
        <v>0.0</v>
      </c>
      <c r="C55" s="61" t="s">
        <v>314</v>
      </c>
      <c r="D55" s="60">
        <v>3.0</v>
      </c>
      <c r="E55" s="75" t="s">
        <v>218</v>
      </c>
      <c r="F55" s="60" t="s">
        <v>169</v>
      </c>
      <c r="G55" s="61" t="s">
        <v>313</v>
      </c>
      <c r="H55" s="61" t="s">
        <v>323</v>
      </c>
      <c r="I55" s="61" t="s">
        <v>220</v>
      </c>
      <c r="J55" s="60">
        <f>IFNA(VLOOKUP(E55,course_info!$A$1:$I$201,5,FALSE),"")</f>
        <v>300</v>
      </c>
      <c r="K55" s="61" t="str">
        <f>IFNA(VLOOKUP(E55,course_info!$A$1:$I$201,4,false),"")</f>
        <v>مقرر اختياري 1 - إلكترونيات القوى</v>
      </c>
      <c r="L55" s="63" t="str">
        <f t="shared" si="1"/>
        <v>الاربعاء 3</v>
      </c>
      <c r="M55" s="63" t="str">
        <f t="shared" si="2"/>
        <v>comm 300</v>
      </c>
      <c r="N55" s="63" t="str">
        <f>IFNA(CONCAT(VLOOKUP(D55, SlotTime!$A$2:$C$6, 3, FALSE),VLOOKUP(D55, SlotTime!$A$2:$C$6, 2, FALSE)),"")</f>
        <v>المحاضرة الثالثه 12:20 - 1:50</v>
      </c>
      <c r="O55" s="63">
        <f t="shared" si="3"/>
        <v>4</v>
      </c>
      <c r="P55" s="63"/>
      <c r="Q55" s="63">
        <f>IFNA(SWITCH(G55,"محاضرة",VLOOKUP(E55,course_info!$A$2:$I$201,6,FALSE),"تمارين",VLOOKUP(E55,course_info!$A$2:$I$201,7,false)),"")</f>
        <v>1</v>
      </c>
      <c r="R55" s="64" t="str">
        <f>IFNA(CONCATENATE("(",VLOOKUP(E55,course_info!$A$2:$I$201,6,FALSE),",",VLOOKUP(E55,course_info!$A$2:$I$201,7,false),")"),"")</f>
        <v>(2,1)</v>
      </c>
      <c r="S55" s="63" t="str">
        <f t="shared" si="5"/>
        <v>commكهت-322</v>
      </c>
      <c r="T55" s="65" t="str">
        <f>VLOOKUP(S55,course_teacher!$A$1:$G$188,4,FALSE)</f>
        <v>د.احمد جمال احمد</v>
      </c>
      <c r="U55" s="59" t="str">
        <f>VLOOKUP(S55,course_teacher!$A$1:$G$188,6,FALSE)</f>
        <v>م.محمد خالد محمد علي</v>
      </c>
    </row>
    <row r="56">
      <c r="A56" s="53">
        <v>1.0</v>
      </c>
      <c r="B56" s="53">
        <v>0.0</v>
      </c>
      <c r="C56" s="54" t="s">
        <v>312</v>
      </c>
      <c r="D56" s="53">
        <v>1.0</v>
      </c>
      <c r="E56" s="74" t="s">
        <v>204</v>
      </c>
      <c r="F56" s="53" t="s">
        <v>169</v>
      </c>
      <c r="G56" s="54" t="s">
        <v>310</v>
      </c>
      <c r="H56" s="54" t="s">
        <v>319</v>
      </c>
      <c r="I56" s="54" t="str">
        <f>IF(G56="محاضرة",VLOOKUP(S56,course_teacher!$A$1:$G$188,4,FALSE),VLOOKUP(S56,course_teacher!$A$1:$G$188,6,FALSE))</f>
        <v>د.محمد حمدى</v>
      </c>
      <c r="J56" s="53">
        <f>IFNA(VLOOKUP(E56,course_info!$A$1:$I$201,5,FALSE),"")</f>
        <v>300</v>
      </c>
      <c r="K56" s="54" t="str">
        <f>IFNA(VLOOKUP(E56,course_info!$A$1:$I$201,4,false),"")</f>
        <v>الكترونيات 4</v>
      </c>
      <c r="L56" s="56" t="str">
        <f t="shared" si="1"/>
        <v>الثلاثاء 1</v>
      </c>
      <c r="M56" s="56" t="str">
        <f t="shared" si="2"/>
        <v>comm 300</v>
      </c>
      <c r="N56" s="56" t="str">
        <f>IFNA(CONCAT(VLOOKUP(D56, SlotTime!$A$2:$C$6, 3, FALSE),VLOOKUP(D56, SlotTime!$A$2:$C$6, 2, FALSE)),"")</f>
        <v>المحاضرة الاولي 8:50 - 10:20</v>
      </c>
      <c r="O56" s="56">
        <f t="shared" si="3"/>
        <v>3</v>
      </c>
      <c r="P56" s="56"/>
      <c r="Q56" s="56" t="str">
        <f>IFNA(SWITCH(G56,"محاضرة",VLOOKUP(E56,course_info!$A$2:$I$201,6,FALSE),"تمارين",VLOOKUP(E56,course_info!$A$2:$I$201,7,false)),"")</f>
        <v/>
      </c>
      <c r="R56" s="57" t="str">
        <f>IFNA(CONCATENATE("(",VLOOKUP(E56,course_info!$A$2:$I$201,6,FALSE),",",VLOOKUP(E56,course_info!$A$2:$I$201,7,false),")"),"")</f>
        <v>(,)</v>
      </c>
      <c r="S56" s="56" t="str">
        <f t="shared" si="5"/>
        <v>commكهت-301</v>
      </c>
      <c r="T56" s="58" t="str">
        <f>VLOOKUP(S56,course_teacher!$A$1:$G$188,4,FALSE)</f>
        <v>د.محمد حمدى</v>
      </c>
      <c r="U56" s="59" t="str">
        <f>VLOOKUP(S56,course_teacher!$A$1:$G$188,6,FALSE)</f>
        <v>م.محمد مصطفى محمود علي</v>
      </c>
    </row>
    <row r="57">
      <c r="A57" s="60">
        <v>1.0</v>
      </c>
      <c r="B57" s="60">
        <v>0.0</v>
      </c>
      <c r="C57" s="61" t="s">
        <v>309</v>
      </c>
      <c r="D57" s="60">
        <v>1.0</v>
      </c>
      <c r="E57" s="75" t="s">
        <v>210</v>
      </c>
      <c r="F57" s="60" t="s">
        <v>169</v>
      </c>
      <c r="G57" s="61" t="s">
        <v>310</v>
      </c>
      <c r="H57" s="61" t="s">
        <v>318</v>
      </c>
      <c r="I57" s="61" t="str">
        <f>IF(G57="محاضرة",VLOOKUP(S57,course_teacher!$A$1:$G$188,4,FALSE),VLOOKUP(S57,course_teacher!$A$1:$G$188,6,FALSE))</f>
        <v>أ.م.د.احمد نشأت</v>
      </c>
      <c r="J57" s="60">
        <f>IFNA(VLOOKUP(E57,course_info!$A$1:$I$201,5,FALSE),"")</f>
        <v>300</v>
      </c>
      <c r="K57" s="61" t="str">
        <f>IFNA(VLOOKUP(E57,course_info!$A$1:$I$201,4,false),"")</f>
        <v>الاتصالات التناظرية</v>
      </c>
      <c r="L57" s="63" t="str">
        <f t="shared" si="1"/>
        <v>الاحد 1</v>
      </c>
      <c r="M57" s="63" t="str">
        <f t="shared" si="2"/>
        <v>comm 300</v>
      </c>
      <c r="N57" s="63" t="str">
        <f>IFNA(CONCAT(VLOOKUP(D57, SlotTime!$A$2:$C$6, 3, FALSE),VLOOKUP(D57, SlotTime!$A$2:$C$6, 2, FALSE)),"")</f>
        <v>المحاضرة الاولي 8:50 - 10:20</v>
      </c>
      <c r="O57" s="63">
        <f t="shared" si="3"/>
        <v>1</v>
      </c>
      <c r="P57" s="63"/>
      <c r="Q57" s="63" t="str">
        <f>IFNA(SWITCH(G57,"محاضرة",VLOOKUP(E57,course_info!$A$2:$I$201,6,FALSE),"تمارين",VLOOKUP(E57,course_info!$A$2:$I$201,7,false)),"")</f>
        <v/>
      </c>
      <c r="R57" s="64" t="str">
        <f>IFNA(CONCATENATE("(",VLOOKUP(E57,course_info!$A$2:$I$201,6,FALSE),",",VLOOKUP(E57,course_info!$A$2:$I$201,7,false),")"),"")</f>
        <v>(,)</v>
      </c>
      <c r="S57" s="63" t="str">
        <f t="shared" si="5"/>
        <v>commكهت-303</v>
      </c>
      <c r="T57" s="65" t="str">
        <f>VLOOKUP(S57,course_teacher!$A$1:$G$188,4,FALSE)</f>
        <v>أ.م.د.احمد نشأت</v>
      </c>
      <c r="U57" s="59" t="str">
        <f>VLOOKUP(S57,course_teacher!$A$1:$G$188,6,FALSE)</f>
        <v>م.عبدالرحمن اشرف</v>
      </c>
    </row>
    <row r="58">
      <c r="A58" s="53">
        <v>1.0</v>
      </c>
      <c r="B58" s="53">
        <v>0.0</v>
      </c>
      <c r="C58" s="54" t="s">
        <v>315</v>
      </c>
      <c r="D58" s="53">
        <v>4.0</v>
      </c>
      <c r="E58" s="74" t="s">
        <v>246</v>
      </c>
      <c r="F58" s="53" t="s">
        <v>174</v>
      </c>
      <c r="G58" s="54" t="s">
        <v>310</v>
      </c>
      <c r="H58" s="54" t="s">
        <v>322</v>
      </c>
      <c r="I58" s="54" t="str">
        <f>IF(G58="محاضرة",VLOOKUP(S58,course_teacher!$A$1:$G$188,4,FALSE),VLOOKUP(S58,course_teacher!$A$1:$G$188,6,FALSE))</f>
        <v>أ.د.رانيا أبو السعود</v>
      </c>
      <c r="J58" s="53">
        <f>IFNA(VLOOKUP(E58,course_info!$A$1:$I$201,5,FALSE),"")</f>
        <v>300</v>
      </c>
      <c r="K58" s="54" t="str">
        <f>IFNA(VLOOKUP(E58,course_info!$A$1:$I$201,4,false),"")</f>
        <v>أساسيات شبكات الحاسب</v>
      </c>
      <c r="L58" s="56" t="str">
        <f t="shared" si="1"/>
        <v>الاثنين 4</v>
      </c>
      <c r="M58" s="56" t="str">
        <f t="shared" si="2"/>
        <v>comp 300</v>
      </c>
      <c r="N58" s="56" t="str">
        <f>IFNA(CONCAT(VLOOKUP(D58, SlotTime!$A$2:$C$6, 3, FALSE),VLOOKUP(D58, SlotTime!$A$2:$C$6, 2, FALSE)),"")</f>
        <v>المحاضرة الرابعة2:00 - 3:30</v>
      </c>
      <c r="O58" s="56">
        <f t="shared" si="3"/>
        <v>2</v>
      </c>
      <c r="P58" s="56"/>
      <c r="Q58" s="56" t="str">
        <f>IFNA(SWITCH(G58,"محاضرة",VLOOKUP(E58,course_info!$A$2:$I$201,6,FALSE),"تمارين",VLOOKUP(E58,course_info!$A$2:$I$201,7,false)),"")</f>
        <v/>
      </c>
      <c r="R58" s="57" t="str">
        <f>IFNA(CONCATENATE("(",VLOOKUP(E58,course_info!$A$2:$I$201,6,FALSE),",",VLOOKUP(E58,course_info!$A$2:$I$201,7,false),")"),"")</f>
        <v>(,)</v>
      </c>
      <c r="S58" s="56" t="str">
        <f t="shared" si="5"/>
        <v>compكهح-303</v>
      </c>
      <c r="T58" s="58" t="str">
        <f>VLOOKUP(S58,course_teacher!$A$1:$G$188,4,FALSE)</f>
        <v>أ.د.رانيا أبو السعود</v>
      </c>
      <c r="U58" s="59" t="str">
        <f>VLOOKUP(S58,course_teacher!$A$1:$G$188,6,FALSE)</f>
        <v>م.امنية حسنى</v>
      </c>
    </row>
    <row r="59">
      <c r="A59" s="60">
        <v>1.0</v>
      </c>
      <c r="B59" s="60">
        <v>0.0</v>
      </c>
      <c r="C59" s="61" t="s">
        <v>314</v>
      </c>
      <c r="D59" s="60">
        <v>1.0</v>
      </c>
      <c r="E59" s="75" t="s">
        <v>246</v>
      </c>
      <c r="F59" s="60" t="s">
        <v>174</v>
      </c>
      <c r="G59" s="61" t="s">
        <v>313</v>
      </c>
      <c r="H59" s="61" t="s">
        <v>320</v>
      </c>
      <c r="I59" s="61" t="str">
        <f>IF(G59="محاضرة",VLOOKUP(S59,course_teacher!$A$1:$G$188,4,FALSE),VLOOKUP(S59,course_teacher!$A$1:$G$188,6,FALSE))</f>
        <v>م.امنية حسنى</v>
      </c>
      <c r="J59" s="60">
        <f>IFNA(VLOOKUP(E59,course_info!$A$1:$I$201,5,FALSE),"")</f>
        <v>300</v>
      </c>
      <c r="K59" s="61" t="str">
        <f>IFNA(VLOOKUP(E59,course_info!$A$1:$I$201,4,false),"")</f>
        <v>أساسيات شبكات الحاسب</v>
      </c>
      <c r="L59" s="63" t="str">
        <f t="shared" si="1"/>
        <v>الاربعاء 1</v>
      </c>
      <c r="M59" s="63" t="str">
        <f t="shared" si="2"/>
        <v>comp 300</v>
      </c>
      <c r="N59" s="63" t="str">
        <f>IFNA(CONCAT(VLOOKUP(D59, SlotTime!$A$2:$C$6, 3, FALSE),VLOOKUP(D59, SlotTime!$A$2:$C$6, 2, FALSE)),"")</f>
        <v>المحاضرة الاولي 8:50 - 10:20</v>
      </c>
      <c r="O59" s="63">
        <f t="shared" si="3"/>
        <v>4</v>
      </c>
      <c r="P59" s="63"/>
      <c r="Q59" s="63" t="str">
        <f>IFNA(SWITCH(G59,"محاضرة",VLOOKUP(E59,course_info!$A$2:$I$201,6,FALSE),"تمارين",VLOOKUP(E59,course_info!$A$2:$I$201,7,false)),"")</f>
        <v/>
      </c>
      <c r="R59" s="64" t="str">
        <f>IFNA(CONCATENATE("(",VLOOKUP(E59,course_info!$A$2:$I$201,6,FALSE),",",VLOOKUP(E59,course_info!$A$2:$I$201,7,false),")"),"")</f>
        <v>(,)</v>
      </c>
      <c r="S59" s="63" t="str">
        <f t="shared" si="5"/>
        <v>compكهح-303</v>
      </c>
      <c r="T59" s="65" t="str">
        <f>VLOOKUP(S59,course_teacher!$A$1:$G$188,4,FALSE)</f>
        <v>أ.د.رانيا أبو السعود</v>
      </c>
      <c r="U59" s="59" t="str">
        <f>VLOOKUP(S59,course_teacher!$A$1:$G$188,6,FALSE)</f>
        <v>م.امنية حسنى</v>
      </c>
    </row>
    <row r="60">
      <c r="A60" s="53">
        <v>1.0</v>
      </c>
      <c r="B60" s="53">
        <v>0.0</v>
      </c>
      <c r="C60" s="54" t="s">
        <v>309</v>
      </c>
      <c r="D60" s="53">
        <v>1.0</v>
      </c>
      <c r="E60" s="74" t="s">
        <v>248</v>
      </c>
      <c r="F60" s="53" t="s">
        <v>174</v>
      </c>
      <c r="G60" s="54" t="s">
        <v>313</v>
      </c>
      <c r="H60" s="54" t="s">
        <v>317</v>
      </c>
      <c r="I60" s="54" t="str">
        <f>IF(G60="محاضرة",VLOOKUP(S60,course_teacher!$A$1:$G$188,4,FALSE),VLOOKUP(S60,course_teacher!$A$1:$G$188,6,FALSE))</f>
        <v>م.عبدالرحمن اشرف</v>
      </c>
      <c r="J60" s="53">
        <f>IFNA(VLOOKUP(E60,course_info!$A$1:$I$201,5,FALSE),"")</f>
        <v>300</v>
      </c>
      <c r="K60" s="54" t="str">
        <f>IFNA(VLOOKUP(E60,course_info!$A$1:$I$201,4,false),"")</f>
        <v>نظرية الاتصالات</v>
      </c>
      <c r="L60" s="56" t="str">
        <f t="shared" si="1"/>
        <v>الاحد 1</v>
      </c>
      <c r="M60" s="56" t="str">
        <f t="shared" si="2"/>
        <v>comp 300</v>
      </c>
      <c r="N60" s="56" t="str">
        <f>IFNA(CONCAT(VLOOKUP(D60, SlotTime!$A$2:$C$6, 3, FALSE),VLOOKUP(D60, SlotTime!$A$2:$C$6, 2, FALSE)),"")</f>
        <v>المحاضرة الاولي 8:50 - 10:20</v>
      </c>
      <c r="O60" s="56">
        <f t="shared" si="3"/>
        <v>1</v>
      </c>
      <c r="P60" s="56"/>
      <c r="Q60" s="56" t="str">
        <f>IFNA(SWITCH(G60,"محاضرة",VLOOKUP(E60,course_info!$A$2:$I$201,6,FALSE),"تمارين",VLOOKUP(E60,course_info!$A$2:$I$201,7,false)),"")</f>
        <v/>
      </c>
      <c r="R60" s="57" t="str">
        <f>IFNA(CONCATENATE("(",VLOOKUP(E60,course_info!$A$2:$I$201,6,FALSE),",",VLOOKUP(E60,course_info!$A$2:$I$201,7,false),")"),"")</f>
        <v>(,)</v>
      </c>
      <c r="S60" s="56" t="str">
        <f t="shared" si="5"/>
        <v>compكهح-314</v>
      </c>
      <c r="T60" s="58" t="str">
        <f>VLOOKUP(S60,course_teacher!$A$1:$G$188,4,FALSE)</f>
        <v>أ.م.د.احمد نشأت</v>
      </c>
      <c r="U60" s="59" t="str">
        <f>VLOOKUP(S60,course_teacher!$A$1:$G$188,6,FALSE)</f>
        <v>م.عبدالرحمن اشرف</v>
      </c>
    </row>
    <row r="61">
      <c r="A61" s="60">
        <v>1.0</v>
      </c>
      <c r="B61" s="60">
        <v>0.0</v>
      </c>
      <c r="C61" s="61" t="s">
        <v>315</v>
      </c>
      <c r="D61" s="60">
        <v>2.0</v>
      </c>
      <c r="E61" s="75" t="s">
        <v>215</v>
      </c>
      <c r="F61" s="60" t="s">
        <v>174</v>
      </c>
      <c r="G61" s="61" t="s">
        <v>313</v>
      </c>
      <c r="H61" s="61" t="s">
        <v>317</v>
      </c>
      <c r="I61" s="61" t="str">
        <f>IF(G61="محاضرة",VLOOKUP(S61,course_teacher!$A$1:$G$188,4,FALSE),VLOOKUP(S61,course_teacher!$A$1:$G$188,6,FALSE))</f>
        <v>م.محمود محمد عادل</v>
      </c>
      <c r="J61" s="60">
        <f>IFNA(VLOOKUP(E61,course_info!$A$1:$I$201,5,FALSE),"")</f>
        <v>300</v>
      </c>
      <c r="K61" s="61" t="str">
        <f>IFNA(VLOOKUP(E61,course_info!$A$1:$I$201,4,false),"")</f>
        <v>هندسة التحكم</v>
      </c>
      <c r="L61" s="63" t="str">
        <f t="shared" si="1"/>
        <v>الاثنين 2</v>
      </c>
      <c r="M61" s="63" t="str">
        <f t="shared" si="2"/>
        <v>comp 300</v>
      </c>
      <c r="N61" s="63" t="str">
        <f>IFNA(CONCAT(VLOOKUP(D61, SlotTime!$A$2:$C$6, 3, FALSE),VLOOKUP(D61, SlotTime!$A$2:$C$6, 2, FALSE)),"")</f>
        <v>المحاضرة الثانية10:30 - 12:00</v>
      </c>
      <c r="O61" s="63">
        <f t="shared" si="3"/>
        <v>2</v>
      </c>
      <c r="P61" s="63"/>
      <c r="Q61" s="63" t="str">
        <f>IFNA(SWITCH(G61,"محاضرة",VLOOKUP(E61,course_info!$A$2:$I$201,6,FALSE),"تمارين",VLOOKUP(E61,course_info!$A$2:$I$201,7,false)),"")</f>
        <v/>
      </c>
      <c r="R61" s="64" t="str">
        <f>IFNA(CONCATENATE("(",VLOOKUP(E61,course_info!$A$2:$I$201,6,FALSE),",",VLOOKUP(E61,course_info!$A$2:$I$201,7,false),")"),"")</f>
        <v>(,)</v>
      </c>
      <c r="S61" s="63" t="str">
        <f t="shared" si="5"/>
        <v>compكهت-305</v>
      </c>
      <c r="T61" s="65" t="str">
        <f>VLOOKUP(S61,course_teacher!$A$1:$G$188,4,FALSE)</f>
        <v>د.أحمد فرحان محمد</v>
      </c>
      <c r="U61" s="59" t="str">
        <f>VLOOKUP(S61,course_teacher!$A$1:$G$188,6,FALSE)</f>
        <v>م.محمود محمد عادل</v>
      </c>
    </row>
    <row r="62">
      <c r="A62" s="53">
        <v>1.0</v>
      </c>
      <c r="B62" s="53">
        <v>0.0</v>
      </c>
      <c r="C62" s="54" t="s">
        <v>315</v>
      </c>
      <c r="D62" s="53">
        <v>3.0</v>
      </c>
      <c r="E62" s="74" t="s">
        <v>215</v>
      </c>
      <c r="F62" s="53" t="s">
        <v>174</v>
      </c>
      <c r="G62" s="54" t="s">
        <v>313</v>
      </c>
      <c r="H62" s="54" t="s">
        <v>317</v>
      </c>
      <c r="I62" s="54" t="str">
        <f>IF(G62="محاضرة",VLOOKUP(S62,course_teacher!$A$1:$G$188,4,FALSE),VLOOKUP(S62,course_teacher!$A$1:$G$188,6,FALSE))</f>
        <v>م.محمود محمد عادل</v>
      </c>
      <c r="J62" s="53">
        <f>IFNA(VLOOKUP(E62,course_info!$A$1:$I$201,5,FALSE),"")</f>
        <v>300</v>
      </c>
      <c r="K62" s="54" t="str">
        <f>IFNA(VLOOKUP(E62,course_info!$A$1:$I$201,4,false),"")</f>
        <v>هندسة التحكم</v>
      </c>
      <c r="L62" s="56" t="str">
        <f t="shared" si="1"/>
        <v>الاثنين 3</v>
      </c>
      <c r="M62" s="56" t="str">
        <f t="shared" si="2"/>
        <v>comp 300</v>
      </c>
      <c r="N62" s="56" t="str">
        <f>IFNA(CONCAT(VLOOKUP(D62, SlotTime!$A$2:$C$6, 3, FALSE),VLOOKUP(D62, SlotTime!$A$2:$C$6, 2, FALSE)),"")</f>
        <v>المحاضرة الثالثه 12:20 - 1:50</v>
      </c>
      <c r="O62" s="56">
        <f t="shared" si="3"/>
        <v>2</v>
      </c>
      <c r="P62" s="56"/>
      <c r="Q62" s="56" t="str">
        <f>IFNA(SWITCH(G62,"محاضرة",VLOOKUP(E62,course_info!$A$2:$I$201,6,FALSE),"تمارين",VLOOKUP(E62,course_info!$A$2:$I$201,7,false)),"")</f>
        <v/>
      </c>
      <c r="R62" s="57" t="str">
        <f>IFNA(CONCATENATE("(",VLOOKUP(E62,course_info!$A$2:$I$201,6,FALSE),",",VLOOKUP(E62,course_info!$A$2:$I$201,7,false),")"),"")</f>
        <v>(,)</v>
      </c>
      <c r="S62" s="56" t="str">
        <f t="shared" si="5"/>
        <v>compكهت-305</v>
      </c>
      <c r="T62" s="58" t="str">
        <f>VLOOKUP(S62,course_teacher!$A$1:$G$188,4,FALSE)</f>
        <v>د.أحمد فرحان محمد</v>
      </c>
      <c r="U62" s="59" t="str">
        <f>VLOOKUP(S62,course_teacher!$A$1:$G$188,6,FALSE)</f>
        <v>م.محمود محمد عادل</v>
      </c>
    </row>
    <row r="63">
      <c r="A63" s="60">
        <v>1.0</v>
      </c>
      <c r="B63" s="60">
        <v>0.0</v>
      </c>
      <c r="C63" s="61" t="s">
        <v>309</v>
      </c>
      <c r="D63" s="60">
        <v>4.0</v>
      </c>
      <c r="E63" s="75" t="s">
        <v>215</v>
      </c>
      <c r="F63" s="60" t="s">
        <v>174</v>
      </c>
      <c r="G63" s="61" t="s">
        <v>310</v>
      </c>
      <c r="H63" s="61" t="s">
        <v>323</v>
      </c>
      <c r="I63" s="61" t="str">
        <f>IF(G63="محاضرة",VLOOKUP(S63,course_teacher!$A$1:$G$188,4,FALSE),VLOOKUP(S63,course_teacher!$A$1:$G$188,6,FALSE))</f>
        <v>د.أحمد فرحان محمد</v>
      </c>
      <c r="J63" s="60">
        <f>IFNA(VLOOKUP(E63,course_info!$A$1:$I$201,5,FALSE),"")</f>
        <v>300</v>
      </c>
      <c r="K63" s="61" t="str">
        <f>IFNA(VLOOKUP(E63,course_info!$A$1:$I$201,4,false),"")</f>
        <v>هندسة التحكم</v>
      </c>
      <c r="L63" s="63" t="str">
        <f t="shared" si="1"/>
        <v>الاحد 4</v>
      </c>
      <c r="M63" s="63" t="str">
        <f t="shared" si="2"/>
        <v>comp 300</v>
      </c>
      <c r="N63" s="63" t="str">
        <f>IFNA(CONCAT(VLOOKUP(D63, SlotTime!$A$2:$C$6, 3, FALSE),VLOOKUP(D63, SlotTime!$A$2:$C$6, 2, FALSE)),"")</f>
        <v>المحاضرة الرابعة2:00 - 3:30</v>
      </c>
      <c r="O63" s="63">
        <f t="shared" si="3"/>
        <v>1</v>
      </c>
      <c r="P63" s="63"/>
      <c r="Q63" s="63" t="str">
        <f>IFNA(SWITCH(G63,"محاضرة",VLOOKUP(E63,course_info!$A$2:$I$201,6,FALSE),"تمارين",VLOOKUP(E63,course_info!$A$2:$I$201,7,false)),"")</f>
        <v/>
      </c>
      <c r="R63" s="64" t="str">
        <f>IFNA(CONCATENATE("(",VLOOKUP(E63,course_info!$A$2:$I$201,6,FALSE),",",VLOOKUP(E63,course_info!$A$2:$I$201,7,false),")"),"")</f>
        <v>(,)</v>
      </c>
      <c r="S63" s="63" t="str">
        <f t="shared" si="5"/>
        <v>compكهت-305</v>
      </c>
      <c r="T63" s="65" t="str">
        <f>VLOOKUP(S63,course_teacher!$A$1:$G$188,4,FALSE)</f>
        <v>د.أحمد فرحان محمد</v>
      </c>
      <c r="U63" s="59" t="str">
        <f>VLOOKUP(S63,course_teacher!$A$1:$G$188,6,FALSE)</f>
        <v>م.محمود محمد عادل</v>
      </c>
    </row>
    <row r="64">
      <c r="A64" s="53">
        <v>1.0</v>
      </c>
      <c r="B64" s="53">
        <v>0.0</v>
      </c>
      <c r="C64" s="54" t="s">
        <v>312</v>
      </c>
      <c r="D64" s="53">
        <v>1.0</v>
      </c>
      <c r="E64" s="74" t="s">
        <v>249</v>
      </c>
      <c r="F64" s="53" t="s">
        <v>174</v>
      </c>
      <c r="G64" s="54" t="s">
        <v>310</v>
      </c>
      <c r="H64" s="54" t="s">
        <v>319</v>
      </c>
      <c r="I64" s="54" t="str">
        <f>IF(G64="محاضرة",VLOOKUP(S64,course_teacher!$A$1:$G$188,4,FALSE),VLOOKUP(S64,course_teacher!$A$1:$G$188,6,FALSE))</f>
        <v>د.مي عزالدين</v>
      </c>
      <c r="J64" s="53">
        <f>IFNA(VLOOKUP(E64,course_info!$A$1:$I$201,5,FALSE),"")</f>
        <v>300</v>
      </c>
      <c r="K64" s="54" t="str">
        <f>IFNA(VLOOKUP(E64,course_info!$A$1:$I$201,4,false),"")</f>
        <v>مقرر اختياري (1) تعلم الالة</v>
      </c>
      <c r="L64" s="56" t="str">
        <f t="shared" si="1"/>
        <v>الثلاثاء 1</v>
      </c>
      <c r="M64" s="56" t="str">
        <f t="shared" si="2"/>
        <v>comp 300</v>
      </c>
      <c r="N64" s="56" t="str">
        <f>IFNA(CONCAT(VLOOKUP(D64, SlotTime!$A$2:$C$6, 3, FALSE),VLOOKUP(D64, SlotTime!$A$2:$C$6, 2, FALSE)),"")</f>
        <v>المحاضرة الاولي 8:50 - 10:20</v>
      </c>
      <c r="O64" s="56">
        <f t="shared" si="3"/>
        <v>3</v>
      </c>
      <c r="P64" s="56"/>
      <c r="Q64" s="56" t="str">
        <f>IFNA(SWITCH(G64,"محاضرة",VLOOKUP(E64,course_info!$A$2:$I$201,6,FALSE),"تمارين",VLOOKUP(E64,course_info!$A$2:$I$201,7,false)),"")</f>
        <v/>
      </c>
      <c r="R64" s="57" t="str">
        <f>IFNA(CONCATENATE("(",VLOOKUP(E64,course_info!$A$2:$I$201,6,FALSE),",",VLOOKUP(E64,course_info!$A$2:$I$201,7,false),")"),"")</f>
        <v>(,)</v>
      </c>
      <c r="S64" s="56" t="str">
        <f t="shared" si="5"/>
        <v>compكهح-321</v>
      </c>
      <c r="T64" s="58" t="str">
        <f>VLOOKUP(S64,course_teacher!$A$1:$G$188,4,FALSE)</f>
        <v>د.مي عزالدين</v>
      </c>
      <c r="U64" s="59" t="str">
        <f>VLOOKUP(S64,course_teacher!$A$1:$G$188,6,FALSE)</f>
        <v>م.محمد ناصر</v>
      </c>
    </row>
    <row r="65">
      <c r="A65" s="60">
        <v>1.0</v>
      </c>
      <c r="B65" s="60">
        <v>0.0</v>
      </c>
      <c r="C65" s="61" t="s">
        <v>309</v>
      </c>
      <c r="D65" s="60">
        <v>3.0</v>
      </c>
      <c r="E65" s="75" t="s">
        <v>241</v>
      </c>
      <c r="F65" s="60" t="s">
        <v>174</v>
      </c>
      <c r="G65" s="61" t="s">
        <v>310</v>
      </c>
      <c r="H65" s="61" t="s">
        <v>322</v>
      </c>
      <c r="I65" s="61" t="str">
        <f>IF(G65="محاضرة",VLOOKUP(S65,course_teacher!$A$1:$G$188,4,FALSE),VLOOKUP(S65,course_teacher!$A$1:$G$188,6,FALSE))</f>
        <v>د.احمد مصطفى</v>
      </c>
      <c r="J65" s="60">
        <f>IFNA(VLOOKUP(E65,course_info!$A$1:$I$201,5,FALSE),"")</f>
        <v>300</v>
      </c>
      <c r="K65" s="61" t="str">
        <f>IFNA(VLOOKUP(E65,course_info!$A$1:$I$201,4,false),"")</f>
        <v>المعالجات الدقيقة وتطبيقاتها</v>
      </c>
      <c r="L65" s="63" t="str">
        <f t="shared" si="1"/>
        <v>الاحد 3</v>
      </c>
      <c r="M65" s="63" t="str">
        <f t="shared" si="2"/>
        <v>comp 300</v>
      </c>
      <c r="N65" s="63" t="str">
        <f>IFNA(CONCAT(VLOOKUP(D65, SlotTime!$A$2:$C$6, 3, FALSE),VLOOKUP(D65, SlotTime!$A$2:$C$6, 2, FALSE)),"")</f>
        <v>المحاضرة الثالثه 12:20 - 1:50</v>
      </c>
      <c r="O65" s="63">
        <f t="shared" si="3"/>
        <v>1</v>
      </c>
      <c r="P65" s="63"/>
      <c r="Q65" s="63" t="str">
        <f>IFNA(SWITCH(G65,"محاضرة",VLOOKUP(E65,course_info!$A$2:$I$201,6,FALSE),"تمارين",VLOOKUP(E65,course_info!$A$2:$I$201,7,false)),"")</f>
        <v/>
      </c>
      <c r="R65" s="64" t="str">
        <f>IFNA(CONCATENATE("(",VLOOKUP(E65,course_info!$A$2:$I$201,6,FALSE),",",VLOOKUP(E65,course_info!$A$2:$I$201,7,false),")"),"")</f>
        <v>(,)</v>
      </c>
      <c r="S65" s="63" t="str">
        <f t="shared" si="5"/>
        <v>compكهح-301</v>
      </c>
      <c r="T65" s="65" t="str">
        <f>VLOOKUP(S65,course_teacher!$A$1:$G$188,4,FALSE)</f>
        <v>د.احمد مصطفى</v>
      </c>
      <c r="U65" s="59" t="str">
        <f>VLOOKUP(S65,course_teacher!$A$1:$G$188,6,FALSE)</f>
        <v>م.ندى الجمال</v>
      </c>
    </row>
    <row r="66">
      <c r="A66" s="53">
        <v>1.0</v>
      </c>
      <c r="B66" s="53">
        <v>0.0</v>
      </c>
      <c r="C66" s="54" t="s">
        <v>316</v>
      </c>
      <c r="D66" s="53">
        <v>2.0</v>
      </c>
      <c r="E66" s="74" t="s">
        <v>243</v>
      </c>
      <c r="F66" s="53" t="s">
        <v>174</v>
      </c>
      <c r="G66" s="54" t="s">
        <v>313</v>
      </c>
      <c r="H66" s="54" t="s">
        <v>320</v>
      </c>
      <c r="I66" s="54" t="str">
        <f>IF(G66="محاضرة",VLOOKUP(S66,course_teacher!$A$1:$G$188,4,FALSE),VLOOKUP(S66,course_teacher!$A$1:$G$188,6,FALSE))</f>
        <v>م.امنية حسنى</v>
      </c>
      <c r="J66" s="53">
        <f>IFNA(VLOOKUP(E66,course_info!$A$1:$I$201,5,FALSE),"")</f>
        <v>300</v>
      </c>
      <c r="K66" s="54" t="str">
        <f>IFNA(VLOOKUP(E66,course_info!$A$1:$I$201,4,false),"")</f>
        <v>الرسم بالحاسب</v>
      </c>
      <c r="L66" s="56" t="str">
        <f t="shared" si="1"/>
        <v>الخميس 2</v>
      </c>
      <c r="M66" s="56" t="str">
        <f t="shared" si="2"/>
        <v>comp 300</v>
      </c>
      <c r="N66" s="56" t="str">
        <f>IFNA(CONCAT(VLOOKUP(D66, SlotTime!$A$2:$C$6, 3, FALSE),VLOOKUP(D66, SlotTime!$A$2:$C$6, 2, FALSE)),"")</f>
        <v>المحاضرة الثانية10:30 - 12:00</v>
      </c>
      <c r="O66" s="56">
        <f t="shared" si="3"/>
        <v>5</v>
      </c>
      <c r="P66" s="53"/>
      <c r="Q66" s="56" t="str">
        <f>IFNA(SWITCH(G66,"محاضرة",VLOOKUP(E66,course_info!$A$2:$I$201,6,FALSE),"تمارين",VLOOKUP(E66,course_info!$A$2:$I$201,7,false)),"")</f>
        <v/>
      </c>
      <c r="R66" s="57" t="str">
        <f>IFNA(CONCATENATE("(",VLOOKUP(E66,course_info!$A$2:$I$201,6,FALSE),",",VLOOKUP(E66,course_info!$A$2:$I$201,7,false),")"),"")</f>
        <v>(,)</v>
      </c>
      <c r="S66" s="56" t="str">
        <f t="shared" si="5"/>
        <v>compكهح-302</v>
      </c>
      <c r="T66" s="58" t="str">
        <f>VLOOKUP(S66,course_teacher!$A$1:$G$188,4,FALSE)</f>
        <v>أ.د.عمرو رفعت</v>
      </c>
      <c r="U66" s="59" t="str">
        <f>VLOOKUP(S66,course_teacher!$A$1:$G$188,6,FALSE)</f>
        <v>م.امنية حسنى</v>
      </c>
    </row>
    <row r="67">
      <c r="A67" s="60">
        <v>1.0</v>
      </c>
      <c r="B67" s="60">
        <v>0.0</v>
      </c>
      <c r="C67" s="61" t="s">
        <v>312</v>
      </c>
      <c r="D67" s="60">
        <v>2.0</v>
      </c>
      <c r="E67" s="75" t="s">
        <v>243</v>
      </c>
      <c r="F67" s="60" t="s">
        <v>174</v>
      </c>
      <c r="G67" s="61" t="s">
        <v>310</v>
      </c>
      <c r="H67" s="61" t="s">
        <v>324</v>
      </c>
      <c r="I67" s="61" t="str">
        <f>IF(G67="محاضرة",VLOOKUP(S67,course_teacher!$A$1:$G$188,4,FALSE),VLOOKUP(S67,course_teacher!$A$1:$G$188,6,FALSE))</f>
        <v>أ.د.عمرو رفعت</v>
      </c>
      <c r="J67" s="60">
        <f>IFNA(VLOOKUP(E67,course_info!$A$1:$I$201,5,FALSE),"")</f>
        <v>300</v>
      </c>
      <c r="K67" s="61" t="str">
        <f>IFNA(VLOOKUP(E67,course_info!$A$1:$I$201,4,false),"")</f>
        <v>الرسم بالحاسب</v>
      </c>
      <c r="L67" s="63" t="str">
        <f t="shared" si="1"/>
        <v>الثلاثاء 2</v>
      </c>
      <c r="M67" s="63" t="str">
        <f t="shared" si="2"/>
        <v>comp 300</v>
      </c>
      <c r="N67" s="63" t="str">
        <f>IFNA(CONCAT(VLOOKUP(D67, SlotTime!$A$2:$C$6, 3, FALSE),VLOOKUP(D67, SlotTime!$A$2:$C$6, 2, FALSE)),"")</f>
        <v>المحاضرة الثانية10:30 - 12:00</v>
      </c>
      <c r="O67" s="63">
        <f t="shared" si="3"/>
        <v>3</v>
      </c>
      <c r="P67" s="63"/>
      <c r="Q67" s="63" t="str">
        <f>IFNA(SWITCH(G67,"محاضرة",VLOOKUP(E67,course_info!$A$2:$I$201,6,FALSE),"تمارين",VLOOKUP(E67,course_info!$A$2:$I$201,7,false)),"")</f>
        <v/>
      </c>
      <c r="R67" s="64" t="str">
        <f>IFNA(CONCATENATE("(",VLOOKUP(E67,course_info!$A$2:$I$201,6,FALSE),",",VLOOKUP(E67,course_info!$A$2:$I$201,7,false),")"),"")</f>
        <v>(,)</v>
      </c>
      <c r="S67" s="63" t="str">
        <f t="shared" si="5"/>
        <v>compكهح-302</v>
      </c>
      <c r="T67" s="65" t="str">
        <f>VLOOKUP(S67,course_teacher!$A$1:$G$188,4,FALSE)</f>
        <v>أ.د.عمرو رفعت</v>
      </c>
      <c r="U67" s="59" t="str">
        <f>VLOOKUP(S67,course_teacher!$A$1:$G$188,6,FALSE)</f>
        <v>م.امنية حسنى</v>
      </c>
    </row>
    <row r="68">
      <c r="A68" s="53">
        <v>1.0</v>
      </c>
      <c r="B68" s="53">
        <v>0.0</v>
      </c>
      <c r="C68" s="54" t="s">
        <v>316</v>
      </c>
      <c r="D68" s="53">
        <v>1.0</v>
      </c>
      <c r="E68" s="74" t="s">
        <v>249</v>
      </c>
      <c r="F68" s="53" t="s">
        <v>174</v>
      </c>
      <c r="G68" s="54" t="s">
        <v>313</v>
      </c>
      <c r="H68" s="54" t="s">
        <v>320</v>
      </c>
      <c r="I68" s="54" t="str">
        <f>IF(G68="محاضرة",VLOOKUP(S68,course_teacher!$A$1:$G$188,4,FALSE),VLOOKUP(S68,course_teacher!$A$1:$G$188,6,FALSE))</f>
        <v>م.محمد ناصر</v>
      </c>
      <c r="J68" s="53">
        <f>IFNA(VLOOKUP(E68,course_info!$A$1:$I$201,5,FALSE),"")</f>
        <v>300</v>
      </c>
      <c r="K68" s="54" t="str">
        <f>IFNA(VLOOKUP(E68,course_info!$A$1:$I$201,4,false),"")</f>
        <v>مقرر اختياري (1) تعلم الالة</v>
      </c>
      <c r="L68" s="56" t="str">
        <f t="shared" si="1"/>
        <v>الخميس 1</v>
      </c>
      <c r="M68" s="56" t="str">
        <f t="shared" si="2"/>
        <v>comp 300</v>
      </c>
      <c r="N68" s="56" t="str">
        <f>IFNA(CONCAT(VLOOKUP(D68, SlotTime!$A$2:$C$6, 3, FALSE),VLOOKUP(D68, SlotTime!$A$2:$C$6, 2, FALSE)),"")</f>
        <v>المحاضرة الاولي 8:50 - 10:20</v>
      </c>
      <c r="O68" s="56">
        <f t="shared" si="3"/>
        <v>5</v>
      </c>
      <c r="P68" s="56"/>
      <c r="Q68" s="56" t="str">
        <f>IFNA(SWITCH(G68,"محاضرة",VLOOKUP(E68,course_info!$A$2:$I$201,6,FALSE),"تمارين",VLOOKUP(E68,course_info!$A$2:$I$201,7,false)),"")</f>
        <v/>
      </c>
      <c r="R68" s="57" t="str">
        <f>IFNA(CONCATENATE("(",VLOOKUP(E68,course_info!$A$2:$I$201,6,FALSE),",",VLOOKUP(E68,course_info!$A$2:$I$201,7,false),")"),"")</f>
        <v>(,)</v>
      </c>
      <c r="S68" s="56" t="str">
        <f t="shared" si="5"/>
        <v>compكهح-321</v>
      </c>
      <c r="T68" s="58" t="str">
        <f>VLOOKUP(S68,course_teacher!$A$1:$G$188,4,FALSE)</f>
        <v>د.مي عزالدين</v>
      </c>
      <c r="U68" s="59" t="str">
        <f>VLOOKUP(S68,course_teacher!$A$1:$G$188,6,FALSE)</f>
        <v>م.محمد ناصر</v>
      </c>
    </row>
    <row r="69">
      <c r="A69" s="60">
        <v>1.0</v>
      </c>
      <c r="B69" s="60">
        <v>0.0</v>
      </c>
      <c r="C69" s="61" t="s">
        <v>314</v>
      </c>
      <c r="D69" s="60">
        <v>2.0</v>
      </c>
      <c r="E69" s="75" t="s">
        <v>241</v>
      </c>
      <c r="F69" s="60" t="s">
        <v>174</v>
      </c>
      <c r="G69" s="61" t="s">
        <v>313</v>
      </c>
      <c r="H69" s="61" t="s">
        <v>318</v>
      </c>
      <c r="I69" s="61" t="str">
        <f>IF(G69="محاضرة",VLOOKUP(S69,course_teacher!$A$1:$G$188,4,FALSE),VLOOKUP(S69,course_teacher!$A$1:$G$188,6,FALSE))</f>
        <v>م.ندى الجمال</v>
      </c>
      <c r="J69" s="60">
        <f>IFNA(VLOOKUP(E69,course_info!$A$1:$I$201,5,FALSE),"")</f>
        <v>300</v>
      </c>
      <c r="K69" s="61" t="str">
        <f>IFNA(VLOOKUP(E69,course_info!$A$1:$I$201,4,false),"")</f>
        <v>المعالجات الدقيقة وتطبيقاتها</v>
      </c>
      <c r="L69" s="63" t="str">
        <f t="shared" si="1"/>
        <v>الاربعاء 2</v>
      </c>
      <c r="M69" s="63" t="str">
        <f t="shared" si="2"/>
        <v>comp 300</v>
      </c>
      <c r="N69" s="63" t="str">
        <f>IFNA(CONCAT(VLOOKUP(D69, SlotTime!$A$2:$C$6, 3, FALSE),VLOOKUP(D69, SlotTime!$A$2:$C$6, 2, FALSE)),"")</f>
        <v>المحاضرة الثانية10:30 - 12:00</v>
      </c>
      <c r="O69" s="63">
        <f t="shared" si="3"/>
        <v>4</v>
      </c>
      <c r="P69" s="63"/>
      <c r="Q69" s="63" t="str">
        <f>IFNA(SWITCH(G69,"محاضرة",VLOOKUP(E69,course_info!$A$2:$I$201,6,FALSE),"تمارين",VLOOKUP(E69,course_info!$A$2:$I$201,7,false)),"")</f>
        <v/>
      </c>
      <c r="R69" s="64" t="str">
        <f>IFNA(CONCATENATE("(",VLOOKUP(E69,course_info!$A$2:$I$201,6,FALSE),",",VLOOKUP(E69,course_info!$A$2:$I$201,7,false),")"),"")</f>
        <v>(,)</v>
      </c>
      <c r="S69" s="63" t="str">
        <f t="shared" si="5"/>
        <v>compكهح-301</v>
      </c>
      <c r="T69" s="65" t="str">
        <f>VLOOKUP(S69,course_teacher!$A$1:$G$188,4,FALSE)</f>
        <v>د.احمد مصطفى</v>
      </c>
      <c r="U69" s="59" t="str">
        <f>VLOOKUP(S69,course_teacher!$A$1:$G$188,6,FALSE)</f>
        <v>م.ندى الجمال</v>
      </c>
    </row>
    <row r="70">
      <c r="A70" s="53">
        <v>1.0</v>
      </c>
      <c r="B70" s="53">
        <v>0.0</v>
      </c>
      <c r="C70" s="54" t="s">
        <v>315</v>
      </c>
      <c r="D70" s="53">
        <v>1.0</v>
      </c>
      <c r="E70" s="74" t="s">
        <v>248</v>
      </c>
      <c r="F70" s="53" t="s">
        <v>174</v>
      </c>
      <c r="G70" s="54" t="s">
        <v>310</v>
      </c>
      <c r="H70" s="54" t="s">
        <v>323</v>
      </c>
      <c r="I70" s="54" t="str">
        <f>IF(G70="محاضرة",VLOOKUP(S70,course_teacher!$A$1:$G$188,4,FALSE),VLOOKUP(S70,course_teacher!$A$1:$G$188,6,FALSE))</f>
        <v>أ.م.د.احمد نشأت</v>
      </c>
      <c r="J70" s="53">
        <f>IFNA(VLOOKUP(E70,course_info!$A$1:$I$201,5,FALSE),"")</f>
        <v>300</v>
      </c>
      <c r="K70" s="54" t="str">
        <f>IFNA(VLOOKUP(E70,course_info!$A$1:$I$201,4,false),"")</f>
        <v>نظرية الاتصالات</v>
      </c>
      <c r="L70" s="56" t="str">
        <f t="shared" si="1"/>
        <v>الاثنين 1</v>
      </c>
      <c r="M70" s="56" t="str">
        <f t="shared" si="2"/>
        <v>comp 300</v>
      </c>
      <c r="N70" s="56" t="str">
        <f>IFNA(CONCAT(VLOOKUP(D70, SlotTime!$A$2:$C$6, 3, FALSE),VLOOKUP(D70, SlotTime!$A$2:$C$6, 2, FALSE)),"")</f>
        <v>المحاضرة الاولي 8:50 - 10:20</v>
      </c>
      <c r="O70" s="56">
        <f t="shared" si="3"/>
        <v>2</v>
      </c>
      <c r="P70" s="56"/>
      <c r="Q70" s="56" t="str">
        <f>IFNA(SWITCH(G70,"محاضرة",VLOOKUP(E70,course_info!$A$2:$I$201,6,FALSE),"تمارين",VLOOKUP(E70,course_info!$A$2:$I$201,7,false)),"")</f>
        <v/>
      </c>
      <c r="R70" s="57" t="str">
        <f>IFNA(CONCATENATE("(",VLOOKUP(E70,course_info!$A$2:$I$201,6,FALSE),",",VLOOKUP(E70,course_info!$A$2:$I$201,7,false),")"),"")</f>
        <v>(,)</v>
      </c>
      <c r="S70" s="56" t="str">
        <f t="shared" si="5"/>
        <v>compكهح-314</v>
      </c>
      <c r="T70" s="58" t="str">
        <f>VLOOKUP(S70,course_teacher!$A$1:$G$188,4,FALSE)</f>
        <v>أ.م.د.احمد نشأت</v>
      </c>
      <c r="U70" s="59" t="str">
        <f>VLOOKUP(S70,course_teacher!$A$1:$G$188,6,FALSE)</f>
        <v>م.عبدالرحمن اشرف</v>
      </c>
    </row>
    <row r="71">
      <c r="A71" s="60">
        <v>1.0</v>
      </c>
      <c r="B71" s="60">
        <v>0.0</v>
      </c>
      <c r="C71" s="61" t="s">
        <v>315</v>
      </c>
      <c r="D71" s="60">
        <v>1.0</v>
      </c>
      <c r="E71" s="75" t="s">
        <v>275</v>
      </c>
      <c r="F71" s="60" t="s">
        <v>192</v>
      </c>
      <c r="G71" s="61" t="s">
        <v>310</v>
      </c>
      <c r="H71" s="61" t="s">
        <v>322</v>
      </c>
      <c r="I71" s="61" t="str">
        <f>IF(G71="محاضرة",VLOOKUP(S71,course_teacher!$A$1:$G$188,4,FALSE),VLOOKUP(S71,course_teacher!$A$1:$G$188,6,FALSE))</f>
        <v>د.احمد فؤاد</v>
      </c>
      <c r="J71" s="60">
        <f>IFNA(VLOOKUP(E71,course_info!$A$1:$I$201,5,FALSE),"")</f>
        <v>300</v>
      </c>
      <c r="K71" s="61" t="str">
        <f>IFNA(VLOOKUP(E71,course_info!$A$1:$I$201,4,false),"")</f>
        <v>مقرر اختيارى 1 التركيبات الكهربية</v>
      </c>
      <c r="L71" s="63" t="str">
        <f t="shared" si="1"/>
        <v>الاثنين 1</v>
      </c>
      <c r="M71" s="63" t="str">
        <f t="shared" si="2"/>
        <v>pow 300</v>
      </c>
      <c r="N71" s="63" t="str">
        <f>IFNA(CONCAT(VLOOKUP(D71, SlotTime!$A$2:$C$6, 3, FALSE),VLOOKUP(D71, SlotTime!$A$2:$C$6, 2, FALSE)),"")</f>
        <v>المحاضرة الاولي 8:50 - 10:20</v>
      </c>
      <c r="O71" s="63">
        <f t="shared" si="3"/>
        <v>2</v>
      </c>
      <c r="P71" s="60"/>
      <c r="Q71" s="63" t="str">
        <f>IFNA(SWITCH(G71,"محاضرة",VLOOKUP(E71,course_info!$A$2:$I$201,6,FALSE),"تمارين",VLOOKUP(E71,course_info!$A$2:$I$201,7,false)),"")</f>
        <v/>
      </c>
      <c r="R71" s="64" t="str">
        <f>IFNA(CONCATENATE("(",VLOOKUP(E71,course_info!$A$2:$I$201,6,FALSE),",",VLOOKUP(E71,course_info!$A$2:$I$201,7,false),")"),"")</f>
        <v>(,)</v>
      </c>
      <c r="S71" s="63" t="str">
        <f t="shared" si="5"/>
        <v>powكهق-321</v>
      </c>
      <c r="T71" s="65" t="str">
        <f>VLOOKUP(S71,course_teacher!$A$1:$G$188,4,FALSE)</f>
        <v>د.احمد فؤاد</v>
      </c>
      <c r="U71" s="59" t="str">
        <f>VLOOKUP(S71,course_teacher!$A$1:$G$188,6,FALSE)</f>
        <v>م.مايكل عوض عيسى زكى</v>
      </c>
    </row>
    <row r="72">
      <c r="A72" s="53">
        <v>1.0</v>
      </c>
      <c r="B72" s="53">
        <v>0.0</v>
      </c>
      <c r="C72" s="54" t="s">
        <v>315</v>
      </c>
      <c r="D72" s="53">
        <v>2.0</v>
      </c>
      <c r="E72" s="74" t="s">
        <v>265</v>
      </c>
      <c r="F72" s="53" t="s">
        <v>192</v>
      </c>
      <c r="G72" s="54" t="s">
        <v>313</v>
      </c>
      <c r="H72" s="54" t="s">
        <v>320</v>
      </c>
      <c r="I72" s="54" t="str">
        <f>IF(G72="محاضرة",VLOOKUP(S72,course_teacher!$A$1:$G$188,4,FALSE),VLOOKUP(S72,course_teacher!$A$1:$G$188,6,FALSE))</f>
        <v>م.مصطفي نورالدين مصطفي</v>
      </c>
      <c r="J72" s="53">
        <f>IFNA(VLOOKUP(E72,course_info!$A$1:$I$201,5,FALSE),"")</f>
        <v>300</v>
      </c>
      <c r="K72" s="54" t="str">
        <f>IFNA(VLOOKUP(E72,course_info!$A$1:$I$201,4,false),"")</f>
        <v>تطبيقات الحاسب الآلى فى الهندسة الكهربية</v>
      </c>
      <c r="L72" s="56" t="str">
        <f t="shared" si="1"/>
        <v>الاثنين 2</v>
      </c>
      <c r="M72" s="56" t="str">
        <f t="shared" si="2"/>
        <v>pow 300</v>
      </c>
      <c r="N72" s="56" t="str">
        <f>IFNA(CONCAT(VLOOKUP(D72, SlotTime!$A$2:$C$6, 3, FALSE),VLOOKUP(D72, SlotTime!$A$2:$C$6, 2, FALSE)),"")</f>
        <v>المحاضرة الثانية10:30 - 12:00</v>
      </c>
      <c r="O72" s="56">
        <f t="shared" si="3"/>
        <v>2</v>
      </c>
      <c r="P72" s="53"/>
      <c r="Q72" s="56" t="str">
        <f>IFNA(SWITCH(G72,"محاضرة",VLOOKUP(E72,course_info!$A$2:$I$201,6,FALSE),"تمارين",VLOOKUP(E72,course_info!$A$2:$I$201,7,false)),"")</f>
        <v/>
      </c>
      <c r="R72" s="57" t="str">
        <f>IFNA(CONCATENATE("(",VLOOKUP(E72,course_info!$A$2:$I$201,6,FALSE),",",VLOOKUP(E72,course_info!$A$2:$I$201,7,false),")"),"")</f>
        <v>(,)</v>
      </c>
      <c r="S72" s="56" t="str">
        <f t="shared" si="5"/>
        <v>powكهق-302</v>
      </c>
      <c r="T72" s="58" t="str">
        <f>VLOOKUP(S72,course_teacher!$A$1:$G$188,4,FALSE)</f>
        <v>د.أحمد فرحان محمد</v>
      </c>
      <c r="U72" s="59" t="str">
        <f>VLOOKUP(S72,course_teacher!$A$1:$G$188,6,FALSE)</f>
        <v>م.مصطفي نورالدين مصطفي</v>
      </c>
    </row>
    <row r="73">
      <c r="A73" s="60">
        <v>1.0</v>
      </c>
      <c r="B73" s="60">
        <v>0.0</v>
      </c>
      <c r="C73" s="61" t="s">
        <v>309</v>
      </c>
      <c r="D73" s="60">
        <v>1.0</v>
      </c>
      <c r="E73" s="75" t="s">
        <v>267</v>
      </c>
      <c r="F73" s="60" t="s">
        <v>192</v>
      </c>
      <c r="G73" s="61" t="s">
        <v>313</v>
      </c>
      <c r="H73" s="61" t="s">
        <v>322</v>
      </c>
      <c r="I73" s="61" t="str">
        <f>IF(G73="محاضرة",VLOOKUP(S73,course_teacher!$A$1:$G$188,4,FALSE),VLOOKUP(S73,course_teacher!$A$1:$G$188,6,FALSE))</f>
        <v>م.هادي سامر عبدالحفيظ</v>
      </c>
      <c r="J73" s="60">
        <f>IFNA(VLOOKUP(E73,course_info!$A$1:$I$201,5,FALSE),"")</f>
        <v>300</v>
      </c>
      <c r="K73" s="61" t="str">
        <f>IFNA(VLOOKUP(E73,course_info!$A$1:$I$201,4,false),"")</f>
        <v>هندسة الجهد العالى</v>
      </c>
      <c r="L73" s="63" t="str">
        <f t="shared" si="1"/>
        <v>الاحد 1</v>
      </c>
      <c r="M73" s="63" t="str">
        <f t="shared" si="2"/>
        <v>pow 300</v>
      </c>
      <c r="N73" s="63" t="str">
        <f>IFNA(CONCAT(VLOOKUP(D73, SlotTime!$A$2:$C$6, 3, FALSE),VLOOKUP(D73, SlotTime!$A$2:$C$6, 2, FALSE)),"")</f>
        <v>المحاضرة الاولي 8:50 - 10:20</v>
      </c>
      <c r="O73" s="63">
        <f t="shared" si="3"/>
        <v>1</v>
      </c>
      <c r="P73" s="63"/>
      <c r="Q73" s="63" t="str">
        <f>IFNA(SWITCH(G73,"محاضرة",VLOOKUP(E73,course_info!$A$2:$I$201,6,FALSE),"تمارين",VLOOKUP(E73,course_info!$A$2:$I$201,7,false)),"")</f>
        <v/>
      </c>
      <c r="R73" s="64" t="str">
        <f>IFNA(CONCATENATE("(",VLOOKUP(E73,course_info!$A$2:$I$201,6,FALSE),",",VLOOKUP(E73,course_info!$A$2:$I$201,7,false),")"),"")</f>
        <v>(,)</v>
      </c>
      <c r="S73" s="63" t="str">
        <f t="shared" si="5"/>
        <v>powكهق-303</v>
      </c>
      <c r="T73" s="65" t="str">
        <f>VLOOKUP(S73,course_teacher!$A$1:$G$188,4,FALSE)</f>
        <v>أ.م.د.جيهان الشاذلي</v>
      </c>
      <c r="U73" s="59" t="str">
        <f>VLOOKUP(S73,course_teacher!$A$1:$G$188,6,FALSE)</f>
        <v>م.هادي سامر عبدالحفيظ</v>
      </c>
    </row>
    <row r="74">
      <c r="A74" s="53">
        <v>1.0</v>
      </c>
      <c r="B74" s="53">
        <v>0.0</v>
      </c>
      <c r="C74" s="54" t="s">
        <v>309</v>
      </c>
      <c r="D74" s="53">
        <v>2.0</v>
      </c>
      <c r="E74" s="74" t="s">
        <v>265</v>
      </c>
      <c r="F74" s="53" t="s">
        <v>192</v>
      </c>
      <c r="G74" s="54" t="s">
        <v>310</v>
      </c>
      <c r="H74" s="54" t="s">
        <v>317</v>
      </c>
      <c r="I74" s="54" t="str">
        <f>IF(G74="محاضرة",VLOOKUP(S74,course_teacher!$A$1:$G$188,4,FALSE),VLOOKUP(S74,course_teacher!$A$1:$G$188,6,FALSE))</f>
        <v>د.أحمد فرحان محمد</v>
      </c>
      <c r="J74" s="53">
        <f>IFNA(VLOOKUP(E74,course_info!$A$1:$I$201,5,FALSE),"")</f>
        <v>300</v>
      </c>
      <c r="K74" s="54" t="str">
        <f>IFNA(VLOOKUP(E74,course_info!$A$1:$I$201,4,false),"")</f>
        <v>تطبيقات الحاسب الآلى فى الهندسة الكهربية</v>
      </c>
      <c r="L74" s="56" t="str">
        <f t="shared" si="1"/>
        <v>الاحد 2</v>
      </c>
      <c r="M74" s="56" t="str">
        <f t="shared" si="2"/>
        <v>pow 300</v>
      </c>
      <c r="N74" s="56" t="str">
        <f>IFNA(CONCAT(VLOOKUP(D74, SlotTime!$A$2:$C$6, 3, FALSE),VLOOKUP(D74, SlotTime!$A$2:$C$6, 2, FALSE)),"")</f>
        <v>المحاضرة الثانية10:30 - 12:00</v>
      </c>
      <c r="O74" s="56">
        <f t="shared" si="3"/>
        <v>1</v>
      </c>
      <c r="P74" s="56"/>
      <c r="Q74" s="56" t="str">
        <f>IFNA(SWITCH(G74,"محاضرة",VLOOKUP(E74,course_info!$A$2:$I$201,6,FALSE),"تمارين",VLOOKUP(E74,course_info!$A$2:$I$201,7,false)),"")</f>
        <v/>
      </c>
      <c r="R74" s="57" t="str">
        <f>IFNA(CONCATENATE("(",VLOOKUP(E74,course_info!$A$2:$I$201,6,FALSE),",",VLOOKUP(E74,course_info!$A$2:$I$201,7,false),")"),"")</f>
        <v>(,)</v>
      </c>
      <c r="S74" s="56" t="str">
        <f t="shared" si="5"/>
        <v>powكهق-302</v>
      </c>
      <c r="T74" s="58" t="str">
        <f>VLOOKUP(S74,course_teacher!$A$1:$G$188,4,FALSE)</f>
        <v>د.أحمد فرحان محمد</v>
      </c>
      <c r="U74" s="59" t="str">
        <f>VLOOKUP(S74,course_teacher!$A$1:$G$188,6,FALSE)</f>
        <v>م.مصطفي نورالدين مصطفي</v>
      </c>
    </row>
    <row r="75">
      <c r="A75" s="60">
        <v>1.0</v>
      </c>
      <c r="B75" s="60">
        <v>0.0</v>
      </c>
      <c r="C75" s="61" t="s">
        <v>309</v>
      </c>
      <c r="D75" s="60">
        <v>3.0</v>
      </c>
      <c r="E75" s="75" t="s">
        <v>270</v>
      </c>
      <c r="F75" s="60" t="s">
        <v>192</v>
      </c>
      <c r="G75" s="61" t="s">
        <v>313</v>
      </c>
      <c r="H75" s="61" t="s">
        <v>317</v>
      </c>
      <c r="I75" s="61" t="str">
        <f>IF(G75="محاضرة",VLOOKUP(S75,course_teacher!$A$1:$G$188,4,FALSE),VLOOKUP(S75,course_teacher!$A$1:$G$188,6,FALSE))</f>
        <v>م.محمد يحيى</v>
      </c>
      <c r="J75" s="60">
        <f>IFNA(VLOOKUP(E75,course_info!$A$1:$I$201,5,FALSE),"")</f>
        <v>300</v>
      </c>
      <c r="K75" s="61" t="str">
        <f>IFNA(VLOOKUP(E75,course_info!$A$1:$I$201,4,false),"")</f>
        <v>الكترونيات القوى</v>
      </c>
      <c r="L75" s="63" t="str">
        <f t="shared" si="1"/>
        <v>الاحد 3</v>
      </c>
      <c r="M75" s="63" t="str">
        <f t="shared" si="2"/>
        <v>pow 300</v>
      </c>
      <c r="N75" s="63" t="str">
        <f>IFNA(CONCAT(VLOOKUP(D75, SlotTime!$A$2:$C$6, 3, FALSE),VLOOKUP(D75, SlotTime!$A$2:$C$6, 2, FALSE)),"")</f>
        <v>المحاضرة الثالثه 12:20 - 1:50</v>
      </c>
      <c r="O75" s="63">
        <f t="shared" si="3"/>
        <v>1</v>
      </c>
      <c r="P75" s="60"/>
      <c r="Q75" s="63" t="str">
        <f>IFNA(SWITCH(G75,"محاضرة",VLOOKUP(E75,course_info!$A$2:$I$201,6,FALSE),"تمارين",VLOOKUP(E75,course_info!$A$2:$I$201,7,false)),"")</f>
        <v/>
      </c>
      <c r="R75" s="64" t="str">
        <f>IFNA(CONCATENATE("(",VLOOKUP(E75,course_info!$A$2:$I$201,6,FALSE),",",VLOOKUP(E75,course_info!$A$2:$I$201,7,false),")"),"")</f>
        <v>(,)</v>
      </c>
      <c r="S75" s="63" t="str">
        <f t="shared" si="5"/>
        <v>powكهق-304</v>
      </c>
      <c r="T75" s="65" t="str">
        <f>VLOOKUP(S75,course_teacher!$A$1:$G$188,4,FALSE)</f>
        <v>أ.م.د.داليا علام</v>
      </c>
      <c r="U75" s="59" t="str">
        <f>VLOOKUP(S75,course_teacher!$A$1:$G$188,6,FALSE)</f>
        <v>م.محمد يحيى</v>
      </c>
    </row>
    <row r="76">
      <c r="A76" s="53">
        <v>1.0</v>
      </c>
      <c r="B76" s="53">
        <v>0.0</v>
      </c>
      <c r="C76" s="54" t="s">
        <v>314</v>
      </c>
      <c r="D76" s="53">
        <v>1.0</v>
      </c>
      <c r="E76" s="74" t="s">
        <v>262</v>
      </c>
      <c r="F76" s="53" t="s">
        <v>192</v>
      </c>
      <c r="G76" s="54" t="s">
        <v>313</v>
      </c>
      <c r="H76" s="54" t="s">
        <v>317</v>
      </c>
      <c r="I76" s="54" t="str">
        <f>IF(G76="محاضرة",VLOOKUP(S76,course_teacher!$A$1:$G$188,4,FALSE),VLOOKUP(S76,course_teacher!$A$1:$G$188,6,FALSE))</f>
        <v>م.احمد ياسر احمد عبدالفتاح</v>
      </c>
      <c r="J76" s="53">
        <f>IFNA(VLOOKUP(E76,course_info!$A$1:$I$201,5,FALSE),"")</f>
        <v>300</v>
      </c>
      <c r="K76" s="54" t="str">
        <f>IFNA(VLOOKUP(E76,course_info!$A$1:$I$201,4,false),"")</f>
        <v>آلات التيار المتردد</v>
      </c>
      <c r="L76" s="56" t="str">
        <f t="shared" si="1"/>
        <v>الاربعاء 1</v>
      </c>
      <c r="M76" s="56" t="str">
        <f t="shared" si="2"/>
        <v>pow 300</v>
      </c>
      <c r="N76" s="56" t="str">
        <f>IFNA(CONCAT(VLOOKUP(D76, SlotTime!$A$2:$C$6, 3, FALSE),VLOOKUP(D76, SlotTime!$A$2:$C$6, 2, FALSE)),"")</f>
        <v>المحاضرة الاولي 8:50 - 10:20</v>
      </c>
      <c r="O76" s="56">
        <f t="shared" si="3"/>
        <v>4</v>
      </c>
      <c r="P76" s="56"/>
      <c r="Q76" s="56" t="str">
        <f>IFNA(SWITCH(G76,"محاضرة",VLOOKUP(E76,course_info!$A$2:$I$201,6,FALSE),"تمارين",VLOOKUP(E76,course_info!$A$2:$I$201,7,false)),"")</f>
        <v/>
      </c>
      <c r="R76" s="57" t="str">
        <f>IFNA(CONCATENATE("(",VLOOKUP(E76,course_info!$A$2:$I$201,6,FALSE),",",VLOOKUP(E76,course_info!$A$2:$I$201,7,false),")"),"")</f>
        <v>(,)</v>
      </c>
      <c r="S76" s="56" t="str">
        <f t="shared" si="5"/>
        <v>powكهق-301</v>
      </c>
      <c r="T76" s="58" t="str">
        <f>VLOOKUP(S76,course_teacher!$A$1:$G$188,4,FALSE)</f>
        <v>أ.م.د.صابر محمد</v>
      </c>
      <c r="U76" s="59" t="str">
        <f>VLOOKUP(S76,course_teacher!$A$1:$G$188,6,FALSE)</f>
        <v>م.احمد ياسر احمد عبدالفتاح</v>
      </c>
    </row>
    <row r="77">
      <c r="A77" s="60">
        <v>1.0</v>
      </c>
      <c r="B77" s="60">
        <v>0.0</v>
      </c>
      <c r="C77" s="61" t="s">
        <v>314</v>
      </c>
      <c r="D77" s="60">
        <v>2.0</v>
      </c>
      <c r="E77" s="75" t="s">
        <v>273</v>
      </c>
      <c r="F77" s="60" t="s">
        <v>192</v>
      </c>
      <c r="G77" s="61" t="s">
        <v>313</v>
      </c>
      <c r="H77" s="61" t="s">
        <v>319</v>
      </c>
      <c r="I77" s="61" t="str">
        <f>IF(G77="محاضرة",VLOOKUP(S77,course_teacher!$A$1:$G$188,4,FALSE),VLOOKUP(S77,course_teacher!$A$1:$G$188,6,FALSE))</f>
        <v>م.محمد ربيع</v>
      </c>
      <c r="J77" s="60">
        <f>IFNA(VLOOKUP(E77,course_info!$A$1:$I$201,5,FALSE),"")</f>
        <v>300</v>
      </c>
      <c r="K77" s="61" t="str">
        <f>IFNA(VLOOKUP(E77,course_info!$A$1:$I$201,4,false),"")</f>
        <v>اختبارات كهربية</v>
      </c>
      <c r="L77" s="63" t="str">
        <f t="shared" si="1"/>
        <v>الاربعاء 2</v>
      </c>
      <c r="M77" s="63" t="str">
        <f t="shared" si="2"/>
        <v>pow 300</v>
      </c>
      <c r="N77" s="63" t="str">
        <f>IFNA(CONCAT(VLOOKUP(D77, SlotTime!$A$2:$C$6, 3, FALSE),VLOOKUP(D77, SlotTime!$A$2:$C$6, 2, FALSE)),"")</f>
        <v>المحاضرة الثانية10:30 - 12:00</v>
      </c>
      <c r="O77" s="63">
        <f t="shared" si="3"/>
        <v>4</v>
      </c>
      <c r="P77" s="63"/>
      <c r="Q77" s="63" t="str">
        <f>IFNA(SWITCH(G77,"محاضرة",VLOOKUP(E77,course_info!$A$2:$I$201,6,FALSE),"تمارين",VLOOKUP(E77,course_info!$A$2:$I$201,7,false)),"")</f>
        <v/>
      </c>
      <c r="R77" s="64" t="str">
        <f>IFNA(CONCATENATE("(",VLOOKUP(E77,course_info!$A$2:$I$201,6,FALSE),",",VLOOKUP(E77,course_info!$A$2:$I$201,7,false),")"),"")</f>
        <v>(,)</v>
      </c>
      <c r="S77" s="63" t="str">
        <f t="shared" si="5"/>
        <v>powكهق-305</v>
      </c>
      <c r="T77" s="65" t="str">
        <f>VLOOKUP(S77,course_teacher!$A$1:$G$188,4,FALSE)</f>
        <v>د.عماد دعبس</v>
      </c>
      <c r="U77" s="59" t="str">
        <f>VLOOKUP(S77,course_teacher!$A$1:$G$188,6,FALSE)</f>
        <v>م.محمد ربيع</v>
      </c>
    </row>
    <row r="78">
      <c r="A78" s="53">
        <v>1.0</v>
      </c>
      <c r="B78" s="53">
        <v>0.0</v>
      </c>
      <c r="C78" s="54" t="s">
        <v>312</v>
      </c>
      <c r="D78" s="53">
        <v>1.0</v>
      </c>
      <c r="E78" s="74" t="s">
        <v>262</v>
      </c>
      <c r="F78" s="53" t="s">
        <v>192</v>
      </c>
      <c r="G78" s="54" t="s">
        <v>310</v>
      </c>
      <c r="H78" s="54" t="s">
        <v>323</v>
      </c>
      <c r="I78" s="54" t="str">
        <f>IF(G78="محاضرة",VLOOKUP(S78,course_teacher!$A$1:$G$188,4,FALSE),VLOOKUP(S78,course_teacher!$A$1:$G$188,6,FALSE))</f>
        <v>أ.م.د.صابر محمد</v>
      </c>
      <c r="J78" s="53">
        <f>IFNA(VLOOKUP(E78,course_info!$A$1:$I$201,5,FALSE),"")</f>
        <v>300</v>
      </c>
      <c r="K78" s="54" t="str">
        <f>IFNA(VLOOKUP(E78,course_info!$A$1:$I$201,4,false),"")</f>
        <v>آلات التيار المتردد</v>
      </c>
      <c r="L78" s="56" t="str">
        <f t="shared" si="1"/>
        <v>الثلاثاء 1</v>
      </c>
      <c r="M78" s="56" t="str">
        <f t="shared" si="2"/>
        <v>pow 300</v>
      </c>
      <c r="N78" s="56" t="str">
        <f>IFNA(CONCAT(VLOOKUP(D78, SlotTime!$A$2:$C$6, 3, FALSE),VLOOKUP(D78, SlotTime!$A$2:$C$6, 2, FALSE)),"")</f>
        <v>المحاضرة الاولي 8:50 - 10:20</v>
      </c>
      <c r="O78" s="56">
        <f t="shared" si="3"/>
        <v>3</v>
      </c>
      <c r="P78" s="56"/>
      <c r="Q78" s="56" t="str">
        <f>IFNA(SWITCH(G78,"محاضرة",VLOOKUP(E78,course_info!$A$2:$I$201,6,FALSE),"تمارين",VLOOKUP(E78,course_info!$A$2:$I$201,7,false)),"")</f>
        <v/>
      </c>
      <c r="R78" s="57" t="str">
        <f>IFNA(CONCATENATE("(",VLOOKUP(E78,course_info!$A$2:$I$201,6,FALSE),",",VLOOKUP(E78,course_info!$A$2:$I$201,7,false),")"),"")</f>
        <v>(,)</v>
      </c>
      <c r="S78" s="56" t="str">
        <f t="shared" si="5"/>
        <v>powكهق-301</v>
      </c>
      <c r="T78" s="58" t="str">
        <f>VLOOKUP(S78,course_teacher!$A$1:$G$188,4,FALSE)</f>
        <v>أ.م.د.صابر محمد</v>
      </c>
      <c r="U78" s="59" t="str">
        <f>VLOOKUP(S78,course_teacher!$A$1:$G$188,6,FALSE)</f>
        <v>م.احمد ياسر احمد عبدالفتاح</v>
      </c>
    </row>
    <row r="79">
      <c r="A79" s="60">
        <v>1.0</v>
      </c>
      <c r="B79" s="60">
        <v>0.0</v>
      </c>
      <c r="C79" s="61" t="s">
        <v>312</v>
      </c>
      <c r="D79" s="60">
        <v>2.0</v>
      </c>
      <c r="E79" s="75" t="s">
        <v>262</v>
      </c>
      <c r="F79" s="60" t="s">
        <v>192</v>
      </c>
      <c r="G79" s="61" t="s">
        <v>310</v>
      </c>
      <c r="H79" s="61" t="s">
        <v>323</v>
      </c>
      <c r="I79" s="61" t="str">
        <f>IF(G79="محاضرة",VLOOKUP(S79,course_teacher!$A$1:$G$188,4,FALSE),VLOOKUP(S79,course_teacher!$A$1:$G$188,6,FALSE))</f>
        <v>أ.م.د.صابر محمد</v>
      </c>
      <c r="J79" s="60">
        <f>IFNA(VLOOKUP(E79,course_info!$A$1:$I$201,5,FALSE),"")</f>
        <v>300</v>
      </c>
      <c r="K79" s="61" t="str">
        <f>IFNA(VLOOKUP(E79,course_info!$A$1:$I$201,4,false),"")</f>
        <v>آلات التيار المتردد</v>
      </c>
      <c r="L79" s="63" t="str">
        <f t="shared" si="1"/>
        <v>الثلاثاء 2</v>
      </c>
      <c r="M79" s="63" t="str">
        <f t="shared" si="2"/>
        <v>pow 300</v>
      </c>
      <c r="N79" s="63" t="str">
        <f>IFNA(CONCAT(VLOOKUP(D79, SlotTime!$A$2:$C$6, 3, FALSE),VLOOKUP(D79, SlotTime!$A$2:$C$6, 2, FALSE)),"")</f>
        <v>المحاضرة الثانية10:30 - 12:00</v>
      </c>
      <c r="O79" s="63">
        <f t="shared" si="3"/>
        <v>3</v>
      </c>
      <c r="P79" s="63"/>
      <c r="Q79" s="63" t="str">
        <f>IFNA(SWITCH(G79,"محاضرة",VLOOKUP(E79,course_info!$A$2:$I$201,6,FALSE),"تمارين",VLOOKUP(E79,course_info!$A$2:$I$201,7,false)),"")</f>
        <v/>
      </c>
      <c r="R79" s="64" t="str">
        <f>IFNA(CONCATENATE("(",VLOOKUP(E79,course_info!$A$2:$I$201,6,FALSE),",",VLOOKUP(E79,course_info!$A$2:$I$201,7,false),")"),"")</f>
        <v>(,)</v>
      </c>
      <c r="S79" s="63" t="str">
        <f t="shared" si="5"/>
        <v>powكهق-301</v>
      </c>
      <c r="T79" s="65" t="str">
        <f>VLOOKUP(S79,course_teacher!$A$1:$G$188,4,FALSE)</f>
        <v>أ.م.د.صابر محمد</v>
      </c>
      <c r="U79" s="59" t="str">
        <f>VLOOKUP(S79,course_teacher!$A$1:$G$188,6,FALSE)</f>
        <v>م.احمد ياسر احمد عبدالفتاح</v>
      </c>
    </row>
    <row r="80">
      <c r="A80" s="53">
        <v>1.0</v>
      </c>
      <c r="B80" s="53">
        <v>0.0</v>
      </c>
      <c r="C80" s="54" t="s">
        <v>312</v>
      </c>
      <c r="D80" s="53">
        <v>3.0</v>
      </c>
      <c r="E80" s="74" t="s">
        <v>275</v>
      </c>
      <c r="F80" s="53" t="s">
        <v>192</v>
      </c>
      <c r="G80" s="54" t="s">
        <v>313</v>
      </c>
      <c r="H80" s="54" t="s">
        <v>320</v>
      </c>
      <c r="I80" s="54" t="str">
        <f>IF(G80="محاضرة",VLOOKUP(S80,course_teacher!$A$1:$G$188,4,FALSE),VLOOKUP(S80,course_teacher!$A$1:$G$188,6,FALSE))</f>
        <v>م.مايكل عوض عيسى زكى</v>
      </c>
      <c r="J80" s="53">
        <f>IFNA(VLOOKUP(E80,course_info!$A$1:$I$201,5,FALSE),"")</f>
        <v>300</v>
      </c>
      <c r="K80" s="54" t="str">
        <f>IFNA(VLOOKUP(E80,course_info!$A$1:$I$201,4,false),"")</f>
        <v>مقرر اختيارى 1 التركيبات الكهربية</v>
      </c>
      <c r="L80" s="56" t="str">
        <f t="shared" si="1"/>
        <v>الثلاثاء 3</v>
      </c>
      <c r="M80" s="56" t="str">
        <f t="shared" si="2"/>
        <v>pow 300</v>
      </c>
      <c r="N80" s="56" t="str">
        <f>IFNA(CONCAT(VLOOKUP(D80, SlotTime!$A$2:$C$6, 3, FALSE),VLOOKUP(D80, SlotTime!$A$2:$C$6, 2, FALSE)),"")</f>
        <v>المحاضرة الثالثه 12:20 - 1:50</v>
      </c>
      <c r="O80" s="56">
        <f t="shared" si="3"/>
        <v>3</v>
      </c>
      <c r="P80" s="56"/>
      <c r="Q80" s="56" t="str">
        <f>IFNA(SWITCH(G80,"محاضرة",VLOOKUP(E80,course_info!$A$2:$I$201,6,FALSE),"تمارين",VLOOKUP(E80,course_info!$A$2:$I$201,7,false)),"")</f>
        <v/>
      </c>
      <c r="R80" s="57" t="str">
        <f>IFNA(CONCATENATE("(",VLOOKUP(E80,course_info!$A$2:$I$201,6,FALSE),",",VLOOKUP(E80,course_info!$A$2:$I$201,7,false),")"),"")</f>
        <v>(,)</v>
      </c>
      <c r="S80" s="56" t="str">
        <f t="shared" si="5"/>
        <v>powكهق-321</v>
      </c>
      <c r="T80" s="58" t="str">
        <f>VLOOKUP(S80,course_teacher!$A$1:$G$188,4,FALSE)</f>
        <v>د.احمد فؤاد</v>
      </c>
      <c r="U80" s="59" t="str">
        <f>VLOOKUP(S80,course_teacher!$A$1:$G$188,6,FALSE)</f>
        <v>م.مايكل عوض عيسى زكى</v>
      </c>
    </row>
    <row r="81">
      <c r="A81" s="60">
        <v>1.0</v>
      </c>
      <c r="B81" s="60">
        <v>0.0</v>
      </c>
      <c r="C81" s="61" t="s">
        <v>316</v>
      </c>
      <c r="D81" s="60">
        <v>1.0</v>
      </c>
      <c r="E81" s="75" t="s">
        <v>267</v>
      </c>
      <c r="F81" s="60" t="s">
        <v>192</v>
      </c>
      <c r="G81" s="61" t="s">
        <v>310</v>
      </c>
      <c r="H81" s="61" t="s">
        <v>322</v>
      </c>
      <c r="I81" s="61" t="str">
        <f>IF(G81="محاضرة",VLOOKUP(S81,course_teacher!$A$1:$G$188,4,FALSE),VLOOKUP(S81,course_teacher!$A$1:$G$188,6,FALSE))</f>
        <v>أ.م.د.جيهان الشاذلي</v>
      </c>
      <c r="J81" s="60">
        <f>IFNA(VLOOKUP(E81,course_info!$A$1:$I$201,5,FALSE),"")</f>
        <v>300</v>
      </c>
      <c r="K81" s="61" t="str">
        <f>IFNA(VLOOKUP(E81,course_info!$A$1:$I$201,4,false),"")</f>
        <v>هندسة الجهد العالى</v>
      </c>
      <c r="L81" s="63" t="str">
        <f t="shared" si="1"/>
        <v>الخميس 1</v>
      </c>
      <c r="M81" s="63" t="str">
        <f t="shared" si="2"/>
        <v>pow 300</v>
      </c>
      <c r="N81" s="63" t="str">
        <f>IFNA(CONCAT(VLOOKUP(D81, SlotTime!$A$2:$C$6, 3, FALSE),VLOOKUP(D81, SlotTime!$A$2:$C$6, 2, FALSE)),"")</f>
        <v>المحاضرة الاولي 8:50 - 10:20</v>
      </c>
      <c r="O81" s="63">
        <f t="shared" si="3"/>
        <v>5</v>
      </c>
      <c r="P81" s="63"/>
      <c r="Q81" s="63" t="str">
        <f>IFNA(SWITCH(G81,"محاضرة",VLOOKUP(E81,course_info!$A$2:$I$201,6,FALSE),"تمارين",VLOOKUP(E81,course_info!$A$2:$I$201,7,false)),"")</f>
        <v/>
      </c>
      <c r="R81" s="64" t="str">
        <f>IFNA(CONCATENATE("(",VLOOKUP(E81,course_info!$A$2:$I$201,6,FALSE),",",VLOOKUP(E81,course_info!$A$2:$I$201,7,false),")"),"")</f>
        <v>(,)</v>
      </c>
      <c r="S81" s="63" t="str">
        <f t="shared" si="5"/>
        <v>powكهق-303</v>
      </c>
      <c r="T81" s="65" t="str">
        <f>VLOOKUP(S81,course_teacher!$A$1:$G$188,4,FALSE)</f>
        <v>أ.م.د.جيهان الشاذلي</v>
      </c>
      <c r="U81" s="59" t="str">
        <f>VLOOKUP(S81,course_teacher!$A$1:$G$188,6,FALSE)</f>
        <v>م.هادي سامر عبدالحفيظ</v>
      </c>
    </row>
    <row r="82">
      <c r="A82" s="53">
        <v>1.0</v>
      </c>
      <c r="B82" s="53">
        <v>0.0</v>
      </c>
      <c r="C82" s="54" t="s">
        <v>316</v>
      </c>
      <c r="D82" s="53">
        <v>2.0</v>
      </c>
      <c r="E82" s="74" t="s">
        <v>270</v>
      </c>
      <c r="F82" s="53" t="s">
        <v>192</v>
      </c>
      <c r="G82" s="54" t="s">
        <v>310</v>
      </c>
      <c r="H82" s="54" t="s">
        <v>322</v>
      </c>
      <c r="I82" s="54" t="str">
        <f>IF(G82="محاضرة",VLOOKUP(S82,course_teacher!$A$1:$G$188,4,FALSE),VLOOKUP(S82,course_teacher!$A$1:$G$188,6,FALSE))</f>
        <v>أ.م.د.داليا علام</v>
      </c>
      <c r="J82" s="53">
        <f>IFNA(VLOOKUP(E82,course_info!$A$1:$I$201,5,FALSE),"")</f>
        <v>300</v>
      </c>
      <c r="K82" s="54" t="str">
        <f>IFNA(VLOOKUP(E82,course_info!$A$1:$I$201,4,false),"")</f>
        <v>الكترونيات القوى</v>
      </c>
      <c r="L82" s="56" t="str">
        <f t="shared" si="1"/>
        <v>الخميس 2</v>
      </c>
      <c r="M82" s="56" t="str">
        <f t="shared" si="2"/>
        <v>pow 300</v>
      </c>
      <c r="N82" s="56" t="str">
        <f>IFNA(CONCAT(VLOOKUP(D82, SlotTime!$A$2:$C$6, 3, FALSE),VLOOKUP(D82, SlotTime!$A$2:$C$6, 2, FALSE)),"")</f>
        <v>المحاضرة الثانية10:30 - 12:00</v>
      </c>
      <c r="O82" s="56">
        <f t="shared" si="3"/>
        <v>5</v>
      </c>
      <c r="P82" s="56"/>
      <c r="Q82" s="56" t="str">
        <f>IFNA(SWITCH(G82,"محاضرة",VLOOKUP(E82,course_info!$A$2:$I$201,6,FALSE),"تمارين",VLOOKUP(E82,course_info!$A$2:$I$201,7,false)),"")</f>
        <v/>
      </c>
      <c r="R82" s="57" t="str">
        <f>IFNA(CONCATENATE("(",VLOOKUP(E82,course_info!$A$2:$I$201,6,FALSE),",",VLOOKUP(E82,course_info!$A$2:$I$201,7,false),")"),"")</f>
        <v>(,)</v>
      </c>
      <c r="S82" s="56" t="str">
        <f t="shared" si="5"/>
        <v>powكهق-304</v>
      </c>
      <c r="T82" s="58" t="str">
        <f>VLOOKUP(S82,course_teacher!$A$1:$G$188,4,FALSE)</f>
        <v>أ.م.د.داليا علام</v>
      </c>
      <c r="U82" s="59" t="str">
        <f>VLOOKUP(S82,course_teacher!$A$1:$G$188,6,FALSE)</f>
        <v>م.محمد يحيى</v>
      </c>
    </row>
    <row r="83">
      <c r="A83" s="60">
        <v>1.0</v>
      </c>
      <c r="B83" s="60">
        <v>0.0</v>
      </c>
      <c r="C83" s="61" t="s">
        <v>316</v>
      </c>
      <c r="D83" s="60">
        <v>2.0</v>
      </c>
      <c r="E83" s="75" t="s">
        <v>267</v>
      </c>
      <c r="F83" s="60" t="s">
        <v>192</v>
      </c>
      <c r="G83" s="61" t="s">
        <v>310</v>
      </c>
      <c r="H83" s="61" t="s">
        <v>322</v>
      </c>
      <c r="I83" s="61" t="str">
        <f>IF(G83="محاضرة",VLOOKUP(S83,course_teacher!$A$1:$G$188,4,FALSE),VLOOKUP(S83,course_teacher!$A$1:$G$188,6,FALSE))</f>
        <v>أ.م.د.جيهان الشاذلي</v>
      </c>
      <c r="J83" s="60">
        <f>IFNA(VLOOKUP(E83,course_info!$A$1:$I$201,5,FALSE),"")</f>
        <v>300</v>
      </c>
      <c r="K83" s="61" t="str">
        <f>IFNA(VLOOKUP(E83,course_info!$A$1:$I$201,4,false),"")</f>
        <v>هندسة الجهد العالى</v>
      </c>
      <c r="L83" s="63" t="str">
        <f t="shared" si="1"/>
        <v>الخميس 2</v>
      </c>
      <c r="M83" s="63" t="str">
        <f t="shared" si="2"/>
        <v>pow 300</v>
      </c>
      <c r="N83" s="63" t="str">
        <f>IFNA(CONCAT(VLOOKUP(D83, SlotTime!$A$2:$C$6, 3, FALSE),VLOOKUP(D83, SlotTime!$A$2:$C$6, 2, FALSE)),"")</f>
        <v>المحاضرة الثانية10:30 - 12:00</v>
      </c>
      <c r="O83" s="63">
        <f t="shared" si="3"/>
        <v>5</v>
      </c>
      <c r="P83" s="60"/>
      <c r="Q83" s="63" t="str">
        <f>IFNA(SWITCH(G83,"محاضرة",VLOOKUP(E83,course_info!$A$2:$I$201,6,FALSE),"تمارين",VLOOKUP(E83,course_info!$A$2:$I$201,7,false)),"")</f>
        <v/>
      </c>
      <c r="R83" s="64" t="str">
        <f>IFNA(CONCATENATE("(",VLOOKUP(E83,course_info!$A$2:$I$201,6,FALSE),",",VLOOKUP(E83,course_info!$A$2:$I$201,7,false),")"),"")</f>
        <v>(,)</v>
      </c>
      <c r="S83" s="63" t="str">
        <f t="shared" si="5"/>
        <v>powكهق-303</v>
      </c>
      <c r="T83" s="65" t="str">
        <f>VLOOKUP(S83,course_teacher!$A$1:$G$188,4,FALSE)</f>
        <v>أ.م.د.جيهان الشاذلي</v>
      </c>
      <c r="U83" s="59" t="str">
        <f>VLOOKUP(S83,course_teacher!$A$1:$G$188,6,FALSE)</f>
        <v>م.هادي سامر عبدالحفيظ</v>
      </c>
    </row>
    <row r="84">
      <c r="A84" s="53">
        <v>1.0</v>
      </c>
      <c r="B84" s="53">
        <v>0.0</v>
      </c>
      <c r="C84" s="54" t="s">
        <v>316</v>
      </c>
      <c r="D84" s="53">
        <v>3.0</v>
      </c>
      <c r="E84" s="74" t="s">
        <v>270</v>
      </c>
      <c r="F84" s="53" t="s">
        <v>192</v>
      </c>
      <c r="G84" s="54" t="s">
        <v>310</v>
      </c>
      <c r="H84" s="54" t="s">
        <v>322</v>
      </c>
      <c r="I84" s="54" t="str">
        <f>IF(G84="محاضرة",VLOOKUP(S84,course_teacher!$A$1:$G$188,4,FALSE),VLOOKUP(S84,course_teacher!$A$1:$G$188,6,FALSE))</f>
        <v>أ.م.د.داليا علام</v>
      </c>
      <c r="J84" s="53">
        <f>IFNA(VLOOKUP(E84,course_info!$A$1:$I$201,5,FALSE),"")</f>
        <v>300</v>
      </c>
      <c r="K84" s="54" t="str">
        <f>IFNA(VLOOKUP(E84,course_info!$A$1:$I$201,4,false),"")</f>
        <v>الكترونيات القوى</v>
      </c>
      <c r="L84" s="56" t="str">
        <f t="shared" si="1"/>
        <v>الخميس 3</v>
      </c>
      <c r="M84" s="56" t="str">
        <f t="shared" si="2"/>
        <v>pow 300</v>
      </c>
      <c r="N84" s="56" t="str">
        <f>IFNA(CONCAT(VLOOKUP(D84, SlotTime!$A$2:$C$6, 3, FALSE),VLOOKUP(D84, SlotTime!$A$2:$C$6, 2, FALSE)),"")</f>
        <v>المحاضرة الثالثه 12:20 - 1:50</v>
      </c>
      <c r="O84" s="56">
        <f t="shared" si="3"/>
        <v>5</v>
      </c>
      <c r="P84" s="53"/>
      <c r="Q84" s="56" t="str">
        <f>IFNA(SWITCH(G84,"محاضرة",VLOOKUP(E84,course_info!$A$2:$I$201,6,FALSE),"تمارين",VLOOKUP(E84,course_info!$A$2:$I$201,7,false)),"")</f>
        <v/>
      </c>
      <c r="R84" s="57" t="str">
        <f>IFNA(CONCATENATE("(",VLOOKUP(E84,course_info!$A$2:$I$201,6,FALSE),",",VLOOKUP(E84,course_info!$A$2:$I$201,7,false),")"),"")</f>
        <v>(,)</v>
      </c>
      <c r="S84" s="56" t="str">
        <f t="shared" si="5"/>
        <v>powكهق-304</v>
      </c>
      <c r="T84" s="58" t="str">
        <f>VLOOKUP(S84,course_teacher!$A$1:$G$188,4,FALSE)</f>
        <v>أ.م.د.داليا علام</v>
      </c>
      <c r="U84" s="59" t="str">
        <f>VLOOKUP(S84,course_teacher!$A$1:$G$188,6,FALSE)</f>
        <v>م.محمد يحيى</v>
      </c>
    </row>
    <row r="85">
      <c r="A85" s="60">
        <v>1.0</v>
      </c>
      <c r="B85" s="60">
        <v>0.0</v>
      </c>
      <c r="C85" s="61" t="s">
        <v>316</v>
      </c>
      <c r="D85" s="60">
        <v>4.0</v>
      </c>
      <c r="E85" s="75" t="s">
        <v>273</v>
      </c>
      <c r="F85" s="60" t="s">
        <v>192</v>
      </c>
      <c r="G85" s="61" t="s">
        <v>310</v>
      </c>
      <c r="H85" s="61" t="s">
        <v>322</v>
      </c>
      <c r="I85" s="61" t="str">
        <f>IF(G85="محاضرة",VLOOKUP(S85,course_teacher!$A$1:$G$188,4,FALSE),VLOOKUP(S85,course_teacher!$A$1:$G$188,6,FALSE))</f>
        <v>د.عماد دعبس</v>
      </c>
      <c r="J85" s="60">
        <f>IFNA(VLOOKUP(E85,course_info!$A$1:$I$201,5,FALSE),"")</f>
        <v>300</v>
      </c>
      <c r="K85" s="61" t="str">
        <f>IFNA(VLOOKUP(E85,course_info!$A$1:$I$201,4,false),"")</f>
        <v>اختبارات كهربية</v>
      </c>
      <c r="L85" s="63" t="str">
        <f t="shared" si="1"/>
        <v>الخميس 4</v>
      </c>
      <c r="M85" s="63" t="str">
        <f t="shared" si="2"/>
        <v>pow 300</v>
      </c>
      <c r="N85" s="63" t="str">
        <f>IFNA(CONCAT(VLOOKUP(D85, SlotTime!$A$2:$C$6, 3, FALSE),VLOOKUP(D85, SlotTime!$A$2:$C$6, 2, FALSE)),"")</f>
        <v>المحاضرة الرابعة2:00 - 3:30</v>
      </c>
      <c r="O85" s="63">
        <f t="shared" si="3"/>
        <v>5</v>
      </c>
      <c r="P85" s="63"/>
      <c r="Q85" s="63" t="str">
        <f>IFNA(SWITCH(G85,"محاضرة",VLOOKUP(E85,course_info!$A$2:$I$201,6,FALSE),"تمارين",VLOOKUP(E85,course_info!$A$2:$I$201,7,false)),"")</f>
        <v/>
      </c>
      <c r="R85" s="64" t="str">
        <f>IFNA(CONCATENATE("(",VLOOKUP(E85,course_info!$A$2:$I$201,6,FALSE),",",VLOOKUP(E85,course_info!$A$2:$I$201,7,false),")"),"")</f>
        <v>(,)</v>
      </c>
      <c r="S85" s="63" t="str">
        <f t="shared" si="5"/>
        <v>powكهق-305</v>
      </c>
      <c r="T85" s="65" t="str">
        <f>VLOOKUP(S85,course_teacher!$A$1:$G$188,4,FALSE)</f>
        <v>د.عماد دعبس</v>
      </c>
      <c r="U85" s="59" t="str">
        <f>VLOOKUP(S85,course_teacher!$A$1:$G$188,6,FALSE)</f>
        <v>م.محمد ربيع</v>
      </c>
    </row>
    <row r="86">
      <c r="A86" s="66">
        <v>1.0</v>
      </c>
      <c r="B86" s="66">
        <v>0.0</v>
      </c>
      <c r="C86" s="69" t="s">
        <v>315</v>
      </c>
      <c r="D86" s="68">
        <v>2.0</v>
      </c>
      <c r="E86" s="66" t="s">
        <v>230</v>
      </c>
      <c r="F86" s="69" t="s">
        <v>169</v>
      </c>
      <c r="G86" s="69" t="s">
        <v>310</v>
      </c>
      <c r="H86" s="67" t="s">
        <v>323</v>
      </c>
      <c r="I86" s="69" t="str">
        <f>IF(G86="محاضرة",VLOOKUP(S86,course_teacher!$A$1:$G$188,4,FALSE),VLOOKUP(S86,course_teacher!$A$1:$G$188,6,FALSE))</f>
        <v>أ.م.د.جيهان نجيب</v>
      </c>
      <c r="J86" s="69">
        <f>IFNA(VLOOKUP(E86,course_info!$A$1:$I$201,5,FALSE),"")</f>
        <v>400</v>
      </c>
      <c r="K86" s="69" t="str">
        <f>IFNA(VLOOKUP(E86,course_info!$A$1:$I$201,4,false),"")</f>
        <v>مقرر اختياري 3 - شبكات الحاسب</v>
      </c>
      <c r="L86" s="58" t="str">
        <f t="shared" si="1"/>
        <v>الاثنين 2</v>
      </c>
      <c r="M86" s="58" t="str">
        <f t="shared" si="2"/>
        <v>comm 400</v>
      </c>
      <c r="N86" s="58" t="str">
        <f>IFNA(CONCAT(VLOOKUP(D86, SlotTime!$A$2:$C$6, 3, FALSE),VLOOKUP(D86, SlotTime!$A$2:$C$6, 2, FALSE)),"")</f>
        <v>المحاضرة الثانية10:30 - 12:00</v>
      </c>
      <c r="O86" s="58">
        <f t="shared" si="3"/>
        <v>2</v>
      </c>
      <c r="P86" s="71"/>
      <c r="Q86" s="71" t="str">
        <f>IFNA(SWITCH(G86,"محاضرة",VLOOKUP(E86,course_info!$A$2:$I$201,6,FALSE),"تمارين",VLOOKUP(E86,course_info!$A$2:$I$201,7,false)),"")</f>
        <v/>
      </c>
      <c r="R86" s="70" t="str">
        <f>IFNA(CONCATENATE("(",VLOOKUP(E86,course_info!$A$2:$I$201,6,FALSE),",",VLOOKUP(E86,course_info!$A$2:$I$201,7,false),")"),"")</f>
        <v>(,)</v>
      </c>
      <c r="S86" s="58" t="str">
        <f t="shared" si="5"/>
        <v>commكهت-421</v>
      </c>
      <c r="T86" s="58" t="str">
        <f>VLOOKUP(S86,course_teacher!$A$1:$G$188,4,FALSE)</f>
        <v>أ.م.د.جيهان نجيب</v>
      </c>
      <c r="U86" s="76" t="str">
        <f>VLOOKUP(S86,course_teacher!$A$1:$G$188,6,FALSE)</f>
        <v>م.أحمد محمود</v>
      </c>
    </row>
    <row r="87">
      <c r="A87" s="60">
        <v>1.0</v>
      </c>
      <c r="B87" s="60">
        <v>0.0</v>
      </c>
      <c r="C87" s="61" t="s">
        <v>315</v>
      </c>
      <c r="D87" s="60">
        <v>1.0</v>
      </c>
      <c r="E87" s="75" t="s">
        <v>230</v>
      </c>
      <c r="F87" s="60" t="s">
        <v>169</v>
      </c>
      <c r="G87" s="61" t="s">
        <v>310</v>
      </c>
      <c r="H87" s="61" t="s">
        <v>323</v>
      </c>
      <c r="I87" s="61" t="str">
        <f>IF(G87="محاضرة",VLOOKUP(S87,course_teacher!$A$1:$G$188,4,FALSE),VLOOKUP(S87,course_teacher!$A$1:$G$188,6,FALSE))</f>
        <v>أ.م.د.جيهان نجيب</v>
      </c>
      <c r="J87" s="60">
        <f>IFNA(VLOOKUP(E87,course_info!$A$1:$I$201,5,FALSE),"")</f>
        <v>400</v>
      </c>
      <c r="K87" s="61" t="str">
        <f>IFNA(VLOOKUP(E87,course_info!$A$1:$I$201,4,false),"")</f>
        <v>مقرر اختياري 3 - شبكات الحاسب</v>
      </c>
      <c r="L87" s="63" t="str">
        <f t="shared" si="1"/>
        <v>الاثنين 1</v>
      </c>
      <c r="M87" s="63" t="str">
        <f t="shared" si="2"/>
        <v>comm 400</v>
      </c>
      <c r="N87" s="63" t="str">
        <f>IFNA(CONCAT(VLOOKUP(D87, SlotTime!$A$2:$C$6, 3, FALSE),VLOOKUP(D87, SlotTime!$A$2:$C$6, 2, FALSE)),"")</f>
        <v>المحاضرة الاولي 8:50 - 10:20</v>
      </c>
      <c r="O87" s="63">
        <f t="shared" si="3"/>
        <v>2</v>
      </c>
      <c r="P87" s="63"/>
      <c r="Q87" s="63" t="str">
        <f>IFNA(SWITCH(G87,"محاضرة",VLOOKUP(E87,course_info!$A$2:$I$201,6,FALSE),"تمارين",VLOOKUP(E87,course_info!$A$2:$I$201,7,false)),"")</f>
        <v/>
      </c>
      <c r="R87" s="64" t="str">
        <f>IFNA(CONCATENATE("(",VLOOKUP(E87,course_info!$A$2:$I$201,6,FALSE),",",VLOOKUP(E87,course_info!$A$2:$I$201,7,false),")"),"")</f>
        <v>(,)</v>
      </c>
      <c r="S87" s="63" t="str">
        <f t="shared" si="5"/>
        <v>commكهت-421</v>
      </c>
      <c r="T87" s="65" t="str">
        <f>VLOOKUP(S87,course_teacher!$A$1:$G$188,4,FALSE)</f>
        <v>أ.م.د.جيهان نجيب</v>
      </c>
      <c r="U87" s="59" t="str">
        <f>VLOOKUP(S87,course_teacher!$A$1:$G$188,6,FALSE)</f>
        <v>م.أحمد محمود</v>
      </c>
    </row>
    <row r="88">
      <c r="A88" s="53">
        <v>1.0</v>
      </c>
      <c r="B88" s="53">
        <v>0.0</v>
      </c>
      <c r="C88" s="54" t="s">
        <v>315</v>
      </c>
      <c r="D88" s="53">
        <v>2.0</v>
      </c>
      <c r="E88" s="74" t="s">
        <v>278</v>
      </c>
      <c r="F88" s="53" t="s">
        <v>192</v>
      </c>
      <c r="G88" s="54" t="s">
        <v>310</v>
      </c>
      <c r="H88" s="54" t="s">
        <v>322</v>
      </c>
      <c r="I88" s="54" t="str">
        <f>IF(G88="محاضرة",VLOOKUP(S88,course_teacher!$A$1:$G$188,4,FALSE),VLOOKUP(S88,course_teacher!$A$1:$G$188,6,FALSE))</f>
        <v>أ.م.د.عبير جلال</v>
      </c>
      <c r="J88" s="53">
        <f>IFNA(VLOOKUP(E88,course_info!$A$1:$I$201,5,FALSE),"")</f>
        <v>400</v>
      </c>
      <c r="K88" s="54" t="str">
        <f>IFNA(VLOOKUP(E88,course_info!$A$1:$I$201,4,false),"")</f>
        <v>التشغيل الأمثل ودراسة الاتزان والاعتمادية لنظم القوى الكهربية</v>
      </c>
      <c r="L88" s="56" t="str">
        <f t="shared" si="1"/>
        <v>الاثنين 2</v>
      </c>
      <c r="M88" s="56" t="str">
        <f t="shared" si="2"/>
        <v>pow 400</v>
      </c>
      <c r="N88" s="56" t="str">
        <f>IFNA(CONCAT(VLOOKUP(D88, SlotTime!$A$2:$C$6, 3, FALSE),VLOOKUP(D88, SlotTime!$A$2:$C$6, 2, FALSE)),"")</f>
        <v>المحاضرة الثانية10:30 - 12:00</v>
      </c>
      <c r="O88" s="56">
        <f t="shared" si="3"/>
        <v>2</v>
      </c>
      <c r="P88" s="53"/>
      <c r="Q88" s="56" t="str">
        <f>IFNA(SWITCH(G88,"محاضرة",VLOOKUP(E88,course_info!$A$2:$I$201,6,FALSE),"تمارين",VLOOKUP(E88,course_info!$A$2:$I$201,7,false)),"")</f>
        <v/>
      </c>
      <c r="R88" s="57" t="str">
        <f>IFNA(CONCATENATE("(",VLOOKUP(E88,course_info!$A$2:$I$201,6,FALSE),",",VLOOKUP(E88,course_info!$A$2:$I$201,7,false),")"),"")</f>
        <v>(,)</v>
      </c>
      <c r="S88" s="56" t="str">
        <f t="shared" si="5"/>
        <v>powكهق-401</v>
      </c>
      <c r="T88" s="58" t="str">
        <f>VLOOKUP(S88,course_teacher!$A$1:$G$188,4,FALSE)</f>
        <v>أ.م.د.عبير جلال</v>
      </c>
      <c r="U88" s="59" t="str">
        <f>VLOOKUP(S88,course_teacher!$A$1:$G$188,6,FALSE)</f>
        <v>م.احمد عويس شعبان</v>
      </c>
    </row>
    <row r="89">
      <c r="A89" s="60">
        <v>1.0</v>
      </c>
      <c r="B89" s="60">
        <v>0.0</v>
      </c>
      <c r="C89" s="61" t="s">
        <v>309</v>
      </c>
      <c r="D89" s="60">
        <v>3.0</v>
      </c>
      <c r="E89" s="75" t="s">
        <v>236</v>
      </c>
      <c r="F89" s="60" t="s">
        <v>169</v>
      </c>
      <c r="G89" s="61" t="s">
        <v>310</v>
      </c>
      <c r="H89" s="61" t="s">
        <v>323</v>
      </c>
      <c r="I89" s="61" t="str">
        <f>IF(G89="محاضرة",VLOOKUP(S89,course_teacher!$A$1:$G$188,4,FALSE),VLOOKUP(S89,course_teacher!$A$1:$G$188,6,FALSE))</f>
        <v>د.رانية فؤاد</v>
      </c>
      <c r="J89" s="60">
        <f>IFNA(VLOOKUP(E89,course_info!$A$1:$I$201,5,FALSE),"")</f>
        <v>400</v>
      </c>
      <c r="K89" s="61" t="str">
        <f>IFNA(VLOOKUP(E89,course_info!$A$1:$I$201,4,false),"")</f>
        <v>التدريب الميداني</v>
      </c>
      <c r="L89" s="63" t="str">
        <f t="shared" si="1"/>
        <v>الاحد 3</v>
      </c>
      <c r="M89" s="63" t="str">
        <f t="shared" si="2"/>
        <v>comm 400</v>
      </c>
      <c r="N89" s="63" t="str">
        <f>IFNA(CONCAT(VLOOKUP(D89, SlotTime!$A$2:$C$6, 3, FALSE),VLOOKUP(D89, SlotTime!$A$2:$C$6, 2, FALSE)),"")</f>
        <v>المحاضرة الثالثه 12:20 - 1:50</v>
      </c>
      <c r="O89" s="63">
        <f t="shared" si="3"/>
        <v>1</v>
      </c>
      <c r="P89" s="60"/>
      <c r="Q89" s="63" t="str">
        <f>IFNA(SWITCH(G89,"محاضرة",VLOOKUP(E89,course_info!$A$2:$I$201,6,FALSE),"تمارين",VLOOKUP(E89,course_info!$A$2:$I$201,7,false)),"")</f>
        <v/>
      </c>
      <c r="R89" s="64" t="str">
        <f>IFNA(CONCATENATE("(",VLOOKUP(E89,course_info!$A$2:$I$201,6,FALSE),",",VLOOKUP(E89,course_info!$A$2:$I$201,7,false),")"),"")</f>
        <v>(,)</v>
      </c>
      <c r="S89" s="63" t="str">
        <f t="shared" si="5"/>
        <v>commكهت-498</v>
      </c>
      <c r="T89" s="65" t="str">
        <f>VLOOKUP(S89,course_teacher!$A$1:$G$188,4,FALSE)</f>
        <v>د.رانية فؤاد</v>
      </c>
      <c r="U89" s="59" t="str">
        <f>VLOOKUP(S89,course_teacher!$A$1:$G$188,6,FALSE)</f>
        <v>م.محمد ربيع</v>
      </c>
    </row>
    <row r="90">
      <c r="A90" s="53">
        <v>1.0</v>
      </c>
      <c r="B90" s="53">
        <v>0.0</v>
      </c>
      <c r="C90" s="54" t="s">
        <v>309</v>
      </c>
      <c r="D90" s="53">
        <v>1.0</v>
      </c>
      <c r="E90" s="74" t="s">
        <v>234</v>
      </c>
      <c r="F90" s="53" t="s">
        <v>169</v>
      </c>
      <c r="G90" s="54" t="s">
        <v>313</v>
      </c>
      <c r="H90" s="54" t="s">
        <v>319</v>
      </c>
      <c r="I90" s="54" t="str">
        <f>IF(G90="محاضرة",VLOOKUP(S90,course_teacher!$A$1:$G$188,4,FALSE),VLOOKUP(S90,course_teacher!$A$1:$G$188,6,FALSE))</f>
        <v>م.عبدالرحمن نادي طه</v>
      </c>
      <c r="J90" s="53">
        <f>IFNA(VLOOKUP(E90,course_info!$A$1:$I$201,5,FALSE),"")</f>
        <v>400</v>
      </c>
      <c r="K90" s="54" t="str">
        <f>IFNA(VLOOKUP(E90,course_info!$A$1:$I$201,4,false),"")</f>
        <v>مقرر اختياري 4 : معالجة الصور الرقمية</v>
      </c>
      <c r="L90" s="56" t="str">
        <f t="shared" si="1"/>
        <v>الاحد 1</v>
      </c>
      <c r="M90" s="56" t="str">
        <f t="shared" si="2"/>
        <v>comm 400</v>
      </c>
      <c r="N90" s="56" t="str">
        <f>IFNA(CONCAT(VLOOKUP(D90, SlotTime!$A$2:$C$6, 3, FALSE),VLOOKUP(D90, SlotTime!$A$2:$C$6, 2, FALSE)),"")</f>
        <v>المحاضرة الاولي 8:50 - 10:20</v>
      </c>
      <c r="O90" s="56">
        <f t="shared" si="3"/>
        <v>1</v>
      </c>
      <c r="P90" s="53"/>
      <c r="Q90" s="56" t="str">
        <f>IFNA(SWITCH(G90,"محاضرة",VLOOKUP(E90,course_info!$A$2:$I$201,6,FALSE),"تمارين",VLOOKUP(E90,course_info!$A$2:$I$201,7,false)),"")</f>
        <v/>
      </c>
      <c r="R90" s="57" t="str">
        <f>IFNA(CONCATENATE("(",VLOOKUP(E90,course_info!$A$2:$I$201,6,FALSE),",",VLOOKUP(E90,course_info!$A$2:$I$201,7,false),")"),"")</f>
        <v>(,)</v>
      </c>
      <c r="S90" s="56" t="str">
        <f t="shared" si="5"/>
        <v>commكهت-428</v>
      </c>
      <c r="T90" s="58" t="str">
        <f>VLOOKUP(S90,course_teacher!$A$1:$G$188,4,FALSE)</f>
        <v>د.فاطمة مازن علي</v>
      </c>
      <c r="U90" s="59" t="str">
        <f>VLOOKUP(S90,course_teacher!$A$1:$G$188,6,FALSE)</f>
        <v>م.عبدالرحمن نادي طه</v>
      </c>
    </row>
    <row r="91">
      <c r="A91" s="60">
        <v>1.0</v>
      </c>
      <c r="B91" s="60">
        <v>0.0</v>
      </c>
      <c r="C91" s="61" t="s">
        <v>309</v>
      </c>
      <c r="D91" s="60">
        <v>2.0</v>
      </c>
      <c r="E91" s="75" t="s">
        <v>226</v>
      </c>
      <c r="F91" s="60" t="s">
        <v>169</v>
      </c>
      <c r="G91" s="61" t="s">
        <v>310</v>
      </c>
      <c r="H91" s="61" t="s">
        <v>318</v>
      </c>
      <c r="I91" s="61" t="str">
        <f>IF(G91="محاضرة",VLOOKUP(S91,course_teacher!$A$1:$G$188,4,FALSE),VLOOKUP(S91,course_teacher!$A$1:$G$188,6,FALSE))</f>
        <v>أ.م.د.طارق مصطفى</v>
      </c>
      <c r="J91" s="60">
        <f>IFNA(VLOOKUP(E91,course_info!$A$1:$I$201,5,FALSE),"")</f>
        <v>400</v>
      </c>
      <c r="K91" s="61" t="str">
        <f>IFNA(VLOOKUP(E91,course_info!$A$1:$I$201,4,false),"")</f>
        <v>هندسة الموجات الميكرونية</v>
      </c>
      <c r="L91" s="63" t="str">
        <f t="shared" si="1"/>
        <v>الاحد 2</v>
      </c>
      <c r="M91" s="63" t="str">
        <f t="shared" si="2"/>
        <v>comm 400</v>
      </c>
      <c r="N91" s="63" t="str">
        <f>IFNA(CONCAT(VLOOKUP(D91, SlotTime!$A$2:$C$6, 3, FALSE),VLOOKUP(D91, SlotTime!$A$2:$C$6, 2, FALSE)),"")</f>
        <v>المحاضرة الثانية10:30 - 12:00</v>
      </c>
      <c r="O91" s="63">
        <f t="shared" si="3"/>
        <v>1</v>
      </c>
      <c r="P91" s="63"/>
      <c r="Q91" s="63" t="str">
        <f>IFNA(SWITCH(G91,"محاضرة",VLOOKUP(E91,course_info!$A$2:$I$201,6,FALSE),"تمارين",VLOOKUP(E91,course_info!$A$2:$I$201,7,false)),"")</f>
        <v/>
      </c>
      <c r="R91" s="64" t="str">
        <f>IFNA(CONCATENATE("(",VLOOKUP(E91,course_info!$A$2:$I$201,6,FALSE),",",VLOOKUP(E91,course_info!$A$2:$I$201,7,false),")"),"")</f>
        <v>(,)</v>
      </c>
      <c r="S91" s="63" t="str">
        <f t="shared" si="5"/>
        <v>commكهت-403</v>
      </c>
      <c r="T91" s="65" t="str">
        <f>VLOOKUP(S91,course_teacher!$A$1:$G$188,4,FALSE)</f>
        <v>أ.م.د.طارق مصطفى</v>
      </c>
      <c r="U91" s="59" t="str">
        <f>VLOOKUP(S91,course_teacher!$A$1:$G$188,6,FALSE)</f>
        <v>م.عبدالرحمن حسن</v>
      </c>
    </row>
    <row r="92">
      <c r="A92" s="53">
        <v>1.0</v>
      </c>
      <c r="B92" s="53">
        <v>0.0</v>
      </c>
      <c r="C92" s="54" t="s">
        <v>314</v>
      </c>
      <c r="D92" s="53">
        <v>1.0</v>
      </c>
      <c r="E92" s="74" t="s">
        <v>221</v>
      </c>
      <c r="F92" s="53" t="s">
        <v>169</v>
      </c>
      <c r="G92" s="54" t="s">
        <v>310</v>
      </c>
      <c r="H92" s="54" t="s">
        <v>311</v>
      </c>
      <c r="I92" s="54" t="str">
        <f>IF(G92="محاضرة",VLOOKUP(S92,course_teacher!$A$1:$G$188,4,FALSE),VLOOKUP(S92,course_teacher!$A$1:$G$188,6,FALSE))</f>
        <v>د.رانية فؤاد</v>
      </c>
      <c r="J92" s="53">
        <f>IFNA(VLOOKUP(E92,course_info!$A$1:$I$201,5,FALSE),"")</f>
        <v>400</v>
      </c>
      <c r="K92" s="54" t="str">
        <f>IFNA(VLOOKUP(E92,course_info!$A$1:$I$201,4,false),"")</f>
        <v>الكترونيات 6</v>
      </c>
      <c r="L92" s="56" t="str">
        <f t="shared" si="1"/>
        <v>الاربعاء 1</v>
      </c>
      <c r="M92" s="56" t="str">
        <f t="shared" si="2"/>
        <v>comm 400</v>
      </c>
      <c r="N92" s="56" t="str">
        <f>IFNA(CONCAT(VLOOKUP(D92, SlotTime!$A$2:$C$6, 3, FALSE),VLOOKUP(D92, SlotTime!$A$2:$C$6, 2, FALSE)),"")</f>
        <v>المحاضرة الاولي 8:50 - 10:20</v>
      </c>
      <c r="O92" s="56">
        <f t="shared" si="3"/>
        <v>4</v>
      </c>
      <c r="P92" s="56"/>
      <c r="Q92" s="56" t="str">
        <f>IFNA(SWITCH(G92,"محاضرة",VLOOKUP(E92,course_info!$A$2:$I$201,6,FALSE),"تمارين",VLOOKUP(E92,course_info!$A$2:$I$201,7,false)),"")</f>
        <v/>
      </c>
      <c r="R92" s="57" t="str">
        <f>IFNA(CONCATENATE("(",VLOOKUP(E92,course_info!$A$2:$I$201,6,FALSE),",",VLOOKUP(E92,course_info!$A$2:$I$201,7,false),")"),"")</f>
        <v>(,)</v>
      </c>
      <c r="S92" s="56" t="str">
        <f t="shared" si="5"/>
        <v>commكهت-401</v>
      </c>
      <c r="T92" s="58" t="str">
        <f>VLOOKUP(S92,course_teacher!$A$1:$G$188,4,FALSE)</f>
        <v>د.رانية فؤاد</v>
      </c>
      <c r="U92" s="59" t="str">
        <f>VLOOKUP(S92,course_teacher!$A$1:$G$188,6,FALSE)</f>
        <v>م.عبدالرحمن حسن</v>
      </c>
    </row>
    <row r="93">
      <c r="A93" s="60">
        <v>1.0</v>
      </c>
      <c r="B93" s="60">
        <v>0.0</v>
      </c>
      <c r="C93" s="61" t="s">
        <v>314</v>
      </c>
      <c r="D93" s="60">
        <v>2.0</v>
      </c>
      <c r="E93" s="75" t="s">
        <v>226</v>
      </c>
      <c r="F93" s="60" t="s">
        <v>169</v>
      </c>
      <c r="G93" s="61" t="s">
        <v>313</v>
      </c>
      <c r="H93" s="61" t="s">
        <v>321</v>
      </c>
      <c r="I93" s="61" t="str">
        <f>IF(G93="محاضرة",VLOOKUP(S93,course_teacher!$A$1:$G$188,4,FALSE),VLOOKUP(S93,course_teacher!$A$1:$G$188,6,FALSE))</f>
        <v>م.عبدالرحمن حسن</v>
      </c>
      <c r="J93" s="60">
        <f>IFNA(VLOOKUP(E93,course_info!$A$1:$I$201,5,FALSE),"")</f>
        <v>400</v>
      </c>
      <c r="K93" s="61" t="str">
        <f>IFNA(VLOOKUP(E93,course_info!$A$1:$I$201,4,false),"")</f>
        <v>هندسة الموجات الميكرونية</v>
      </c>
      <c r="L93" s="63" t="str">
        <f t="shared" si="1"/>
        <v>الاربعاء 2</v>
      </c>
      <c r="M93" s="63" t="str">
        <f t="shared" si="2"/>
        <v>comm 400</v>
      </c>
      <c r="N93" s="63" t="str">
        <f>IFNA(CONCAT(VLOOKUP(D93, SlotTime!$A$2:$C$6, 3, FALSE),VLOOKUP(D93, SlotTime!$A$2:$C$6, 2, FALSE)),"")</f>
        <v>المحاضرة الثانية10:30 - 12:00</v>
      </c>
      <c r="O93" s="63">
        <f t="shared" si="3"/>
        <v>4</v>
      </c>
      <c r="P93" s="60"/>
      <c r="Q93" s="63" t="str">
        <f>IFNA(SWITCH(G93,"محاضرة",VLOOKUP(E93,course_info!$A$2:$I$201,6,FALSE),"تمارين",VLOOKUP(E93,course_info!$A$2:$I$201,7,false)),"")</f>
        <v/>
      </c>
      <c r="R93" s="64" t="str">
        <f>IFNA(CONCATENATE("(",VLOOKUP(E93,course_info!$A$2:$I$201,6,FALSE),",",VLOOKUP(E93,course_info!$A$2:$I$201,7,false),")"),"")</f>
        <v>(,)</v>
      </c>
      <c r="S93" s="63" t="str">
        <f t="shared" si="5"/>
        <v>commكهت-403</v>
      </c>
      <c r="T93" s="65" t="str">
        <f>VLOOKUP(S93,course_teacher!$A$1:$G$188,4,FALSE)</f>
        <v>أ.م.د.طارق مصطفى</v>
      </c>
      <c r="U93" s="59" t="str">
        <f>VLOOKUP(S93,course_teacher!$A$1:$G$188,6,FALSE)</f>
        <v>م.عبدالرحمن حسن</v>
      </c>
    </row>
    <row r="94">
      <c r="A94" s="53">
        <v>1.0</v>
      </c>
      <c r="B94" s="53">
        <v>0.0</v>
      </c>
      <c r="C94" s="54" t="s">
        <v>314</v>
      </c>
      <c r="D94" s="53">
        <v>3.0</v>
      </c>
      <c r="E94" s="74" t="s">
        <v>228</v>
      </c>
      <c r="F94" s="53" t="s">
        <v>169</v>
      </c>
      <c r="G94" s="54" t="s">
        <v>313</v>
      </c>
      <c r="H94" s="54" t="s">
        <v>321</v>
      </c>
      <c r="I94" s="54" t="str">
        <f>IF(G94="محاضرة",VLOOKUP(S94,course_teacher!$A$1:$G$188,4,FALSE),VLOOKUP(S94,course_teacher!$A$1:$G$188,6,FALSE))</f>
        <v>م.عبدالرحمن حسن</v>
      </c>
      <c r="J94" s="53">
        <f>IFNA(VLOOKUP(E94,course_info!$A$1:$I$201,5,FALSE),"")</f>
        <v>400</v>
      </c>
      <c r="K94" s="54" t="str">
        <f>IFNA(VLOOKUP(E94,course_info!$A$1:$I$201,4,false),"")</f>
        <v>تحكم آلي ونظم</v>
      </c>
      <c r="L94" s="56" t="str">
        <f t="shared" si="1"/>
        <v>الاربعاء 3</v>
      </c>
      <c r="M94" s="56" t="str">
        <f t="shared" si="2"/>
        <v>comm 400</v>
      </c>
      <c r="N94" s="56" t="str">
        <f>IFNA(CONCAT(VLOOKUP(D94, SlotTime!$A$2:$C$6, 3, FALSE),VLOOKUP(D94, SlotTime!$A$2:$C$6, 2, FALSE)),"")</f>
        <v>المحاضرة الثالثه 12:20 - 1:50</v>
      </c>
      <c r="O94" s="56">
        <f t="shared" si="3"/>
        <v>4</v>
      </c>
      <c r="P94" s="53"/>
      <c r="Q94" s="56" t="str">
        <f>IFNA(SWITCH(G94,"محاضرة",VLOOKUP(E94,course_info!$A$2:$I$201,6,FALSE),"تمارين",VLOOKUP(E94,course_info!$A$2:$I$201,7,false)),"")</f>
        <v/>
      </c>
      <c r="R94" s="57" t="str">
        <f>IFNA(CONCATENATE("(",VLOOKUP(E94,course_info!$A$2:$I$201,6,FALSE),",",VLOOKUP(E94,course_info!$A$2:$I$201,7,false),")"),"")</f>
        <v>(,)</v>
      </c>
      <c r="S94" s="56" t="str">
        <f t="shared" si="5"/>
        <v>commكهت-404</v>
      </c>
      <c r="T94" s="58" t="str">
        <f>VLOOKUP(S94,course_teacher!$A$1:$G$188,4,FALSE)</f>
        <v>د.اسماء صلاح فرج</v>
      </c>
      <c r="U94" s="59" t="str">
        <f>VLOOKUP(S94,course_teacher!$A$1:$G$188,6,FALSE)</f>
        <v>م.عبدالرحمن حسن</v>
      </c>
    </row>
    <row r="95">
      <c r="A95" s="60">
        <v>1.0</v>
      </c>
      <c r="B95" s="60">
        <v>0.0</v>
      </c>
      <c r="C95" s="61" t="s">
        <v>312</v>
      </c>
      <c r="D95" s="60">
        <v>4.0</v>
      </c>
      <c r="E95" s="75" t="s">
        <v>238</v>
      </c>
      <c r="F95" s="60" t="s">
        <v>169</v>
      </c>
      <c r="G95" s="61" t="s">
        <v>310</v>
      </c>
      <c r="H95" s="61" t="s">
        <v>322</v>
      </c>
      <c r="I95" s="61" t="str">
        <f>IF(G95="محاضرة",VLOOKUP(S95,course_teacher!$A$1:$G$188,4,FALSE),VLOOKUP(S95,course_teacher!$A$1:$G$188,6,FALSE))</f>
        <v>د.احمد مصطفى</v>
      </c>
      <c r="J95" s="60">
        <f>IFNA(VLOOKUP(E95,course_info!$A$1:$I$201,5,FALSE),"")</f>
        <v>400</v>
      </c>
      <c r="K95" s="61" t="str">
        <f>IFNA(VLOOKUP(E95,course_info!$A$1:$I$201,4,false),"")</f>
        <v>مشروع التخرج 1</v>
      </c>
      <c r="L95" s="63" t="str">
        <f t="shared" si="1"/>
        <v>الثلاثاء 4</v>
      </c>
      <c r="M95" s="63" t="str">
        <f t="shared" si="2"/>
        <v>comm 400</v>
      </c>
      <c r="N95" s="63" t="str">
        <f>IFNA(CONCAT(VLOOKUP(D95, SlotTime!$A$2:$C$6, 3, FALSE),VLOOKUP(D95, SlotTime!$A$2:$C$6, 2, FALSE)),"")</f>
        <v>المحاضرة الرابعة2:00 - 3:30</v>
      </c>
      <c r="O95" s="63">
        <f t="shared" si="3"/>
        <v>3</v>
      </c>
      <c r="P95" s="63"/>
      <c r="Q95" s="63" t="str">
        <f>IFNA(SWITCH(G95,"محاضرة",VLOOKUP(E95,course_info!$A$2:$I$201,6,FALSE),"تمارين",VLOOKUP(E95,course_info!$A$2:$I$201,7,false)),"")</f>
        <v/>
      </c>
      <c r="R95" s="64" t="str">
        <f>IFNA(CONCATENATE("(",VLOOKUP(E95,course_info!$A$2:$I$201,6,FALSE),",",VLOOKUP(E95,course_info!$A$2:$I$201,7,false),")"),"")</f>
        <v>(,)</v>
      </c>
      <c r="S95" s="63" t="str">
        <f t="shared" si="5"/>
        <v>commكهت-499</v>
      </c>
      <c r="T95" s="65" t="str">
        <f>VLOOKUP(S95,course_teacher!$A$1:$G$188,4,FALSE)</f>
        <v>د.احمد مصطفى</v>
      </c>
      <c r="U95" s="59" t="str">
        <f>VLOOKUP(S95,course_teacher!$A$1:$G$188,6,FALSE)</f>
        <v/>
      </c>
    </row>
    <row r="96">
      <c r="A96" s="53">
        <v>1.0</v>
      </c>
      <c r="B96" s="53">
        <v>0.0</v>
      </c>
      <c r="C96" s="54" t="s">
        <v>312</v>
      </c>
      <c r="D96" s="53">
        <v>1.0</v>
      </c>
      <c r="E96" s="74" t="s">
        <v>224</v>
      </c>
      <c r="F96" s="53" t="s">
        <v>169</v>
      </c>
      <c r="G96" s="54" t="s">
        <v>310</v>
      </c>
      <c r="H96" s="54" t="s">
        <v>324</v>
      </c>
      <c r="I96" s="54" t="str">
        <f>IF(G96="محاضرة",VLOOKUP(S96,course_teacher!$A$1:$G$188,4,FALSE),VLOOKUP(S96,course_teacher!$A$1:$G$188,6,FALSE))</f>
        <v>أ.م.د.تامر بركات</v>
      </c>
      <c r="J96" s="53">
        <f>IFNA(VLOOKUP(E96,course_info!$A$1:$I$201,5,FALSE),"")</f>
        <v>400</v>
      </c>
      <c r="K96" s="54" t="str">
        <f>IFNA(VLOOKUP(E96,course_info!$A$1:$I$201,4,false),"")</f>
        <v>نظم الاتصالات</v>
      </c>
      <c r="L96" s="56" t="str">
        <f t="shared" si="1"/>
        <v>الثلاثاء 1</v>
      </c>
      <c r="M96" s="56" t="str">
        <f t="shared" si="2"/>
        <v>comm 400</v>
      </c>
      <c r="N96" s="56" t="str">
        <f>IFNA(CONCAT(VLOOKUP(D96, SlotTime!$A$2:$C$6, 3, FALSE),VLOOKUP(D96, SlotTime!$A$2:$C$6, 2, FALSE)),"")</f>
        <v>المحاضرة الاولي 8:50 - 10:20</v>
      </c>
      <c r="O96" s="56">
        <f t="shared" si="3"/>
        <v>3</v>
      </c>
      <c r="P96" s="56"/>
      <c r="Q96" s="56" t="str">
        <f>IFNA(SWITCH(G96,"محاضرة",VLOOKUP(E96,course_info!$A$2:$I$201,6,FALSE),"تمارين",VLOOKUP(E96,course_info!$A$2:$I$201,7,false)),"")</f>
        <v/>
      </c>
      <c r="R96" s="57" t="str">
        <f>IFNA(CONCATENATE("(",VLOOKUP(E96,course_info!$A$2:$I$201,6,FALSE),",",VLOOKUP(E96,course_info!$A$2:$I$201,7,false),")"),"")</f>
        <v>(,)</v>
      </c>
      <c r="S96" s="56" t="str">
        <f t="shared" si="5"/>
        <v>commكهت-402</v>
      </c>
      <c r="T96" s="58" t="str">
        <f>VLOOKUP(S96,course_teacher!$A$1:$G$188,4,FALSE)</f>
        <v>أ.م.د.تامر بركات</v>
      </c>
      <c r="U96" s="59" t="str">
        <f>VLOOKUP(S96,course_teacher!$A$1:$G$188,6,FALSE)</f>
        <v>م.محمد مصطفى محمود علي</v>
      </c>
    </row>
    <row r="97">
      <c r="A97" s="60">
        <v>1.0</v>
      </c>
      <c r="B97" s="60">
        <v>0.0</v>
      </c>
      <c r="C97" s="61" t="s">
        <v>312</v>
      </c>
      <c r="D97" s="60">
        <v>2.0</v>
      </c>
      <c r="E97" s="75" t="s">
        <v>234</v>
      </c>
      <c r="F97" s="60" t="s">
        <v>169</v>
      </c>
      <c r="G97" s="61" t="s">
        <v>310</v>
      </c>
      <c r="H97" s="61" t="s">
        <v>322</v>
      </c>
      <c r="I97" s="61" t="str">
        <f>IF(G97="محاضرة",VLOOKUP(S97,course_teacher!$A$1:$G$188,4,FALSE),VLOOKUP(S97,course_teacher!$A$1:$G$188,6,FALSE))</f>
        <v>د.فاطمة مازن علي</v>
      </c>
      <c r="J97" s="60">
        <f>IFNA(VLOOKUP(E97,course_info!$A$1:$I$201,5,FALSE),"")</f>
        <v>400</v>
      </c>
      <c r="K97" s="61" t="str">
        <f>IFNA(VLOOKUP(E97,course_info!$A$1:$I$201,4,false),"")</f>
        <v>مقرر اختياري 4 : معالجة الصور الرقمية</v>
      </c>
      <c r="L97" s="63" t="str">
        <f t="shared" si="1"/>
        <v>الثلاثاء 2</v>
      </c>
      <c r="M97" s="63" t="str">
        <f t="shared" si="2"/>
        <v>comm 400</v>
      </c>
      <c r="N97" s="63" t="str">
        <f>IFNA(CONCAT(VLOOKUP(D97, SlotTime!$A$2:$C$6, 3, FALSE),VLOOKUP(D97, SlotTime!$A$2:$C$6, 2, FALSE)),"")</f>
        <v>المحاضرة الثانية10:30 - 12:00</v>
      </c>
      <c r="O97" s="63">
        <f t="shared" si="3"/>
        <v>3</v>
      </c>
      <c r="P97" s="63"/>
      <c r="Q97" s="63" t="str">
        <f>IFNA(SWITCH(G97,"محاضرة",VLOOKUP(E97,course_info!$A$2:$I$201,6,FALSE),"تمارين",VLOOKUP(E97,course_info!$A$2:$I$201,7,false)),"")</f>
        <v/>
      </c>
      <c r="R97" s="64" t="str">
        <f>IFNA(CONCATENATE("(",VLOOKUP(E97,course_info!$A$2:$I$201,6,FALSE),",",VLOOKUP(E97,course_info!$A$2:$I$201,7,false),")"),"")</f>
        <v>(,)</v>
      </c>
      <c r="S97" s="63" t="str">
        <f t="shared" si="5"/>
        <v>commكهت-428</v>
      </c>
      <c r="T97" s="65" t="str">
        <f>VLOOKUP(S97,course_teacher!$A$1:$G$188,4,FALSE)</f>
        <v>د.فاطمة مازن علي</v>
      </c>
      <c r="U97" s="59" t="str">
        <f>VLOOKUP(S97,course_teacher!$A$1:$G$188,6,FALSE)</f>
        <v>م.عبدالرحمن نادي طه</v>
      </c>
    </row>
    <row r="98">
      <c r="A98" s="53">
        <v>1.0</v>
      </c>
      <c r="B98" s="53">
        <v>0.0</v>
      </c>
      <c r="C98" s="54" t="s">
        <v>312</v>
      </c>
      <c r="D98" s="53">
        <v>3.0</v>
      </c>
      <c r="E98" s="74" t="s">
        <v>224</v>
      </c>
      <c r="F98" s="53" t="s">
        <v>169</v>
      </c>
      <c r="G98" s="54" t="s">
        <v>313</v>
      </c>
      <c r="H98" s="54" t="s">
        <v>322</v>
      </c>
      <c r="I98" s="54" t="str">
        <f>IF(G98="محاضرة",VLOOKUP(S98,course_teacher!$A$1:$G$188,4,FALSE),VLOOKUP(S98,course_teacher!$A$1:$G$188,6,FALSE))</f>
        <v>م.محمد مصطفى محمود علي</v>
      </c>
      <c r="J98" s="53">
        <f>IFNA(VLOOKUP(E98,course_info!$A$1:$I$201,5,FALSE),"")</f>
        <v>400</v>
      </c>
      <c r="K98" s="54" t="str">
        <f>IFNA(VLOOKUP(E98,course_info!$A$1:$I$201,4,false),"")</f>
        <v>نظم الاتصالات</v>
      </c>
      <c r="L98" s="56" t="str">
        <f t="shared" si="1"/>
        <v>الثلاثاء 3</v>
      </c>
      <c r="M98" s="56" t="str">
        <f t="shared" si="2"/>
        <v>comm 400</v>
      </c>
      <c r="N98" s="56" t="str">
        <f>IFNA(CONCAT(VLOOKUP(D98, SlotTime!$A$2:$C$6, 3, FALSE),VLOOKUP(D98, SlotTime!$A$2:$C$6, 2, FALSE)),"")</f>
        <v>المحاضرة الثالثه 12:20 - 1:50</v>
      </c>
      <c r="O98" s="56">
        <f t="shared" si="3"/>
        <v>3</v>
      </c>
      <c r="P98" s="53"/>
      <c r="Q98" s="56" t="str">
        <f>IFNA(SWITCH(G98,"محاضرة",VLOOKUP(E98,course_info!$A$2:$I$201,6,FALSE),"تمارين",VLOOKUP(E98,course_info!$A$2:$I$201,7,false)),"")</f>
        <v/>
      </c>
      <c r="R98" s="57" t="str">
        <f>IFNA(CONCATENATE("(",VLOOKUP(E98,course_info!$A$2:$I$201,6,FALSE),",",VLOOKUP(E98,course_info!$A$2:$I$201,7,false),")"),"")</f>
        <v>(,)</v>
      </c>
      <c r="S98" s="56" t="str">
        <f t="shared" si="5"/>
        <v>commكهت-402</v>
      </c>
      <c r="T98" s="58" t="str">
        <f>VLOOKUP(S98,course_teacher!$A$1:$G$188,4,FALSE)</f>
        <v>أ.م.د.تامر بركات</v>
      </c>
      <c r="U98" s="59" t="str">
        <f>VLOOKUP(S98,course_teacher!$A$1:$G$188,6,FALSE)</f>
        <v>م.محمد مصطفى محمود علي</v>
      </c>
    </row>
    <row r="99">
      <c r="A99" s="60">
        <v>1.0</v>
      </c>
      <c r="B99" s="60">
        <v>0.0</v>
      </c>
      <c r="C99" s="61" t="s">
        <v>314</v>
      </c>
      <c r="D99" s="60">
        <v>4.0</v>
      </c>
      <c r="E99" s="75" t="s">
        <v>238</v>
      </c>
      <c r="F99" s="60" t="s">
        <v>169</v>
      </c>
      <c r="G99" s="61" t="s">
        <v>310</v>
      </c>
      <c r="H99" s="61" t="s">
        <v>323</v>
      </c>
      <c r="I99" s="61" t="str">
        <f>IF(G99="محاضرة",VLOOKUP(S99,course_teacher!$A$1:$G$188,4,FALSE),VLOOKUP(S99,course_teacher!$A$1:$G$188,6,FALSE))</f>
        <v>د.احمد مصطفى</v>
      </c>
      <c r="J99" s="60">
        <f>IFNA(VLOOKUP(E99,course_info!$A$1:$I$201,5,FALSE),"")</f>
        <v>400</v>
      </c>
      <c r="K99" s="61" t="str">
        <f>IFNA(VLOOKUP(E99,course_info!$A$1:$I$201,4,false),"")</f>
        <v>مشروع التخرج 1</v>
      </c>
      <c r="L99" s="63" t="str">
        <f t="shared" si="1"/>
        <v>الاربعاء 4</v>
      </c>
      <c r="M99" s="63" t="str">
        <f t="shared" si="2"/>
        <v>comm 400</v>
      </c>
      <c r="N99" s="63" t="str">
        <f>IFNA(CONCAT(VLOOKUP(D99, SlotTime!$A$2:$C$6, 3, FALSE),VLOOKUP(D99, SlotTime!$A$2:$C$6, 2, FALSE)),"")</f>
        <v>المحاضرة الرابعة2:00 - 3:30</v>
      </c>
      <c r="O99" s="63">
        <f t="shared" si="3"/>
        <v>4</v>
      </c>
      <c r="P99" s="63"/>
      <c r="Q99" s="63" t="str">
        <f>IFNA(SWITCH(G99,"محاضرة",VLOOKUP(E99,course_info!$A$2:$I$201,6,FALSE),"تمارين",VLOOKUP(E99,course_info!$A$2:$I$201,7,false)),"")</f>
        <v/>
      </c>
      <c r="R99" s="64" t="str">
        <f>IFNA(CONCATENATE("(",VLOOKUP(E99,course_info!$A$2:$I$201,6,FALSE),",",VLOOKUP(E99,course_info!$A$2:$I$201,7,false),")"),"")</f>
        <v>(,)</v>
      </c>
      <c r="S99" s="63" t="str">
        <f t="shared" si="5"/>
        <v>commكهت-499</v>
      </c>
      <c r="T99" s="65" t="str">
        <f>VLOOKUP(S99,course_teacher!$A$1:$G$188,4,FALSE)</f>
        <v>د.احمد مصطفى</v>
      </c>
      <c r="U99" s="59" t="str">
        <f>VLOOKUP(S99,course_teacher!$A$1:$G$188,6,FALSE)</f>
        <v/>
      </c>
    </row>
    <row r="100">
      <c r="A100" s="53">
        <v>1.0</v>
      </c>
      <c r="B100" s="53">
        <v>0.0</v>
      </c>
      <c r="C100" s="54" t="s">
        <v>316</v>
      </c>
      <c r="D100" s="53">
        <v>2.0</v>
      </c>
      <c r="E100" s="74" t="s">
        <v>228</v>
      </c>
      <c r="F100" s="53" t="s">
        <v>169</v>
      </c>
      <c r="G100" s="54" t="s">
        <v>310</v>
      </c>
      <c r="H100" s="54" t="s">
        <v>323</v>
      </c>
      <c r="I100" s="54" t="str">
        <f>IF(G100="محاضرة",VLOOKUP(S100,course_teacher!$A$1:$G$188,4,FALSE),VLOOKUP(S100,course_teacher!$A$1:$G$188,6,FALSE))</f>
        <v>د.اسماء صلاح فرج</v>
      </c>
      <c r="J100" s="53">
        <f>IFNA(VLOOKUP(E100,course_info!$A$1:$I$201,5,FALSE),"")</f>
        <v>400</v>
      </c>
      <c r="K100" s="54" t="str">
        <f>IFNA(VLOOKUP(E100,course_info!$A$1:$I$201,4,false),"")</f>
        <v>تحكم آلي ونظم</v>
      </c>
      <c r="L100" s="56" t="str">
        <f t="shared" si="1"/>
        <v>الخميس 2</v>
      </c>
      <c r="M100" s="56" t="str">
        <f t="shared" si="2"/>
        <v>comm 400</v>
      </c>
      <c r="N100" s="56" t="str">
        <f>IFNA(CONCAT(VLOOKUP(D100, SlotTime!$A$2:$C$6, 3, FALSE),VLOOKUP(D100, SlotTime!$A$2:$C$6, 2, FALSE)),"")</f>
        <v>المحاضرة الثانية10:30 - 12:00</v>
      </c>
      <c r="O100" s="56">
        <f t="shared" si="3"/>
        <v>5</v>
      </c>
      <c r="P100" s="56"/>
      <c r="Q100" s="56" t="str">
        <f>IFNA(SWITCH(G100,"محاضرة",VLOOKUP(E100,course_info!$A$2:$I$201,6,FALSE),"تمارين",VLOOKUP(E100,course_info!$A$2:$I$201,7,false)),"")</f>
        <v/>
      </c>
      <c r="R100" s="57" t="str">
        <f>IFNA(CONCATENATE("(",VLOOKUP(E100,course_info!$A$2:$I$201,6,FALSE),",",VLOOKUP(E100,course_info!$A$2:$I$201,7,false),")"),"")</f>
        <v>(,)</v>
      </c>
      <c r="S100" s="56" t="str">
        <f t="shared" si="5"/>
        <v>commكهت-404</v>
      </c>
      <c r="T100" s="58" t="str">
        <f>VLOOKUP(S100,course_teacher!$A$1:$G$188,4,FALSE)</f>
        <v>د.اسماء صلاح فرج</v>
      </c>
      <c r="U100" s="59" t="str">
        <f>VLOOKUP(S100,course_teacher!$A$1:$G$188,6,FALSE)</f>
        <v>م.عبدالرحمن حسن</v>
      </c>
    </row>
    <row r="101">
      <c r="A101" s="60">
        <v>1.0</v>
      </c>
      <c r="B101" s="60">
        <v>0.0</v>
      </c>
      <c r="C101" s="61" t="s">
        <v>316</v>
      </c>
      <c r="D101" s="60">
        <v>1.0</v>
      </c>
      <c r="E101" s="75" t="s">
        <v>230</v>
      </c>
      <c r="F101" s="60" t="s">
        <v>169</v>
      </c>
      <c r="G101" s="61" t="s">
        <v>313</v>
      </c>
      <c r="H101" s="61" t="s">
        <v>324</v>
      </c>
      <c r="I101" s="61" t="str">
        <f>IF(G101="محاضرة",VLOOKUP(S101,course_teacher!$A$1:$G$188,4,FALSE),VLOOKUP(S101,course_teacher!$A$1:$G$188,6,FALSE))</f>
        <v>م.أحمد محمود</v>
      </c>
      <c r="J101" s="60">
        <f>IFNA(VLOOKUP(E101,course_info!$A$1:$I$201,5,FALSE),"")</f>
        <v>400</v>
      </c>
      <c r="K101" s="61" t="str">
        <f>IFNA(VLOOKUP(E101,course_info!$A$1:$I$201,4,false),"")</f>
        <v>مقرر اختياري 3 - شبكات الحاسب</v>
      </c>
      <c r="L101" s="63" t="str">
        <f t="shared" si="1"/>
        <v>الخميس 1</v>
      </c>
      <c r="M101" s="63" t="str">
        <f t="shared" si="2"/>
        <v>comm 400</v>
      </c>
      <c r="N101" s="63" t="str">
        <f>IFNA(CONCAT(VLOOKUP(D101, SlotTime!$A$2:$C$6, 3, FALSE),VLOOKUP(D101, SlotTime!$A$2:$C$6, 2, FALSE)),"")</f>
        <v>المحاضرة الاولي 8:50 - 10:20</v>
      </c>
      <c r="O101" s="63">
        <f t="shared" si="3"/>
        <v>5</v>
      </c>
      <c r="P101" s="63"/>
      <c r="Q101" s="63" t="str">
        <f>IFNA(SWITCH(G101,"محاضرة",VLOOKUP(E101,course_info!$A$2:$I$201,6,FALSE),"تمارين",VLOOKUP(E101,course_info!$A$2:$I$201,7,false)),"")</f>
        <v/>
      </c>
      <c r="R101" s="64" t="str">
        <f>IFNA(CONCATENATE("(",VLOOKUP(E101,course_info!$A$2:$I$201,6,FALSE),",",VLOOKUP(E101,course_info!$A$2:$I$201,7,false),")"),"")</f>
        <v>(,)</v>
      </c>
      <c r="S101" s="63" t="str">
        <f t="shared" si="5"/>
        <v>commكهت-421</v>
      </c>
      <c r="T101" s="65" t="str">
        <f>VLOOKUP(S101,course_teacher!$A$1:$G$188,4,FALSE)</f>
        <v>أ.م.د.جيهان نجيب</v>
      </c>
      <c r="U101" s="59" t="str">
        <f>VLOOKUP(S101,course_teacher!$A$1:$G$188,6,FALSE)</f>
        <v>م.أحمد محمود</v>
      </c>
    </row>
    <row r="102">
      <c r="A102" s="53">
        <v>1.0</v>
      </c>
      <c r="B102" s="53">
        <v>0.0</v>
      </c>
      <c r="C102" s="54" t="s">
        <v>316</v>
      </c>
      <c r="D102" s="53">
        <v>3.0</v>
      </c>
      <c r="E102" s="74" t="s">
        <v>221</v>
      </c>
      <c r="F102" s="53" t="s">
        <v>169</v>
      </c>
      <c r="G102" s="54" t="s">
        <v>313</v>
      </c>
      <c r="H102" s="54" t="s">
        <v>323</v>
      </c>
      <c r="I102" s="54" t="str">
        <f>IF(G102="محاضرة",VLOOKUP(S102,course_teacher!$A$1:$G$188,4,FALSE),VLOOKUP(S102,course_teacher!$A$1:$G$188,6,FALSE))</f>
        <v>م.عبدالرحمن حسن</v>
      </c>
      <c r="J102" s="53">
        <f>IFNA(VLOOKUP(E102,course_info!$A$1:$I$201,5,FALSE),"")</f>
        <v>400</v>
      </c>
      <c r="K102" s="54" t="str">
        <f>IFNA(VLOOKUP(E102,course_info!$A$1:$I$201,4,false),"")</f>
        <v>الكترونيات 6</v>
      </c>
      <c r="L102" s="56" t="str">
        <f t="shared" si="1"/>
        <v>الخميس 3</v>
      </c>
      <c r="M102" s="56" t="str">
        <f t="shared" si="2"/>
        <v>comm 400</v>
      </c>
      <c r="N102" s="56" t="str">
        <f>IFNA(CONCAT(VLOOKUP(D102, SlotTime!$A$2:$C$6, 3, FALSE),VLOOKUP(D102, SlotTime!$A$2:$C$6, 2, FALSE)),"")</f>
        <v>المحاضرة الثالثه 12:20 - 1:50</v>
      </c>
      <c r="O102" s="56">
        <f t="shared" si="3"/>
        <v>5</v>
      </c>
      <c r="P102" s="56"/>
      <c r="Q102" s="56" t="str">
        <f>IFNA(SWITCH(G102,"محاضرة",VLOOKUP(E102,course_info!$A$2:$I$201,6,FALSE),"تمارين",VLOOKUP(E102,course_info!$A$2:$I$201,7,false)),"")</f>
        <v/>
      </c>
      <c r="R102" s="57" t="str">
        <f>IFNA(CONCATENATE("(",VLOOKUP(E102,course_info!$A$2:$I$201,6,FALSE),",",VLOOKUP(E102,course_info!$A$2:$I$201,7,false),")"),"")</f>
        <v>(,)</v>
      </c>
      <c r="S102" s="56" t="str">
        <f t="shared" si="5"/>
        <v>commكهت-401</v>
      </c>
      <c r="T102" s="58" t="str">
        <f>VLOOKUP(S102,course_teacher!$A$1:$G$188,4,FALSE)</f>
        <v>د.رانية فؤاد</v>
      </c>
      <c r="U102" s="59" t="str">
        <f>VLOOKUP(S102,course_teacher!$A$1:$G$188,6,FALSE)</f>
        <v>م.عبدالرحمن حسن</v>
      </c>
    </row>
    <row r="103">
      <c r="A103" s="60">
        <v>1.0</v>
      </c>
      <c r="B103" s="60">
        <v>0.0</v>
      </c>
      <c r="C103" s="61" t="s">
        <v>312</v>
      </c>
      <c r="D103" s="60">
        <v>2.0</v>
      </c>
      <c r="E103" s="75" t="s">
        <v>256</v>
      </c>
      <c r="F103" s="60" t="s">
        <v>174</v>
      </c>
      <c r="G103" s="61" t="s">
        <v>310</v>
      </c>
      <c r="H103" s="61" t="s">
        <v>320</v>
      </c>
      <c r="I103" s="61" t="str">
        <f>IF(G103="محاضرة",VLOOKUP(S103,course_teacher!$A$1:$G$188,4,FALSE),VLOOKUP(S103,course_teacher!$A$1:$G$188,6,FALSE))</f>
        <v>د.منال شعبان</v>
      </c>
      <c r="J103" s="60">
        <f>IFNA(VLOOKUP(E103,course_info!$A$1:$I$201,5,FALSE),"")</f>
        <v>400</v>
      </c>
      <c r="K103" s="61" t="str">
        <f>IFNA(VLOOKUP(E103,course_info!$A$1:$I$201,4,false),"")</f>
        <v>مقرر إختياري 4 شبكات الحاسب المتطورة </v>
      </c>
      <c r="L103" s="63" t="str">
        <f t="shared" si="1"/>
        <v>الثلاثاء 2</v>
      </c>
      <c r="M103" s="63" t="str">
        <f t="shared" si="2"/>
        <v>comp 400</v>
      </c>
      <c r="N103" s="63" t="str">
        <f>IFNA(CONCAT(VLOOKUP(D103, SlotTime!$A$2:$C$6, 3, FALSE),VLOOKUP(D103, SlotTime!$A$2:$C$6, 2, FALSE)),"")</f>
        <v>المحاضرة الثانية10:30 - 12:00</v>
      </c>
      <c r="O103" s="63">
        <f t="shared" si="3"/>
        <v>3</v>
      </c>
      <c r="P103" s="63"/>
      <c r="Q103" s="63" t="str">
        <f>IFNA(SWITCH(G103,"محاضرة",VLOOKUP(E103,course_info!$A$2:$I$201,6,FALSE),"تمارين",VLOOKUP(E103,course_info!$A$2:$I$201,7,false)),"")</f>
        <v/>
      </c>
      <c r="R103" s="64" t="str">
        <f>IFNA(CONCATENATE("(",VLOOKUP(E103,course_info!$A$2:$I$201,6,FALSE),",",VLOOKUP(E103,course_info!$A$2:$I$201,7,false),")"),"")</f>
        <v>(,)</v>
      </c>
      <c r="S103" s="63" t="str">
        <f t="shared" si="5"/>
        <v>compكهح-425</v>
      </c>
      <c r="T103" s="65" t="str">
        <f>VLOOKUP(S103,course_teacher!$A$1:$G$188,4,FALSE)</f>
        <v>د.منال شعبان</v>
      </c>
      <c r="U103" s="59" t="str">
        <f>VLOOKUP(S103,course_teacher!$A$1:$G$188,6,FALSE)</f>
        <v>م.محمد ناصر</v>
      </c>
    </row>
    <row r="104">
      <c r="A104" s="53">
        <v>1.0</v>
      </c>
      <c r="B104" s="53">
        <v>0.0</v>
      </c>
      <c r="C104" s="54" t="s">
        <v>314</v>
      </c>
      <c r="D104" s="53">
        <v>4.0</v>
      </c>
      <c r="E104" s="74" t="s">
        <v>253</v>
      </c>
      <c r="F104" s="53" t="s">
        <v>174</v>
      </c>
      <c r="G104" s="54" t="s">
        <v>310</v>
      </c>
      <c r="H104" s="54" t="s">
        <v>319</v>
      </c>
      <c r="I104" s="54" t="str">
        <f>IF(G104="محاضرة",VLOOKUP(S104,course_teacher!$A$1:$G$188,4,FALSE),VLOOKUP(S104,course_teacher!$A$1:$G$188,6,FALSE))</f>
        <v>د.محمد محمود</v>
      </c>
      <c r="J104" s="53">
        <f>IFNA(VLOOKUP(E104,course_info!$A$1:$I$201,5,FALSE),"")</f>
        <v>400</v>
      </c>
      <c r="K104" s="54" t="str">
        <f>IFNA(VLOOKUP(E104,course_info!$A$1:$I$201,4,false),"")</f>
        <v>المعالجات المتوازية</v>
      </c>
      <c r="L104" s="56" t="str">
        <f t="shared" si="1"/>
        <v>الاربعاء 4</v>
      </c>
      <c r="M104" s="56" t="str">
        <f t="shared" si="2"/>
        <v>comp 400</v>
      </c>
      <c r="N104" s="56" t="str">
        <f>IFNA(CONCAT(VLOOKUP(D104, SlotTime!$A$2:$C$6, 3, FALSE),VLOOKUP(D104, SlotTime!$A$2:$C$6, 2, FALSE)),"")</f>
        <v>المحاضرة الرابعة2:00 - 3:30</v>
      </c>
      <c r="O104" s="56">
        <f t="shared" si="3"/>
        <v>4</v>
      </c>
      <c r="P104" s="56"/>
      <c r="Q104" s="56" t="str">
        <f>IFNA(SWITCH(G104,"محاضرة",VLOOKUP(E104,course_info!$A$2:$I$201,6,FALSE),"تمارين",VLOOKUP(E104,course_info!$A$2:$I$201,7,false)),"")</f>
        <v/>
      </c>
      <c r="R104" s="57" t="str">
        <f>IFNA(CONCATENATE("(",VLOOKUP(E104,course_info!$A$2:$I$201,6,FALSE),",",VLOOKUP(E104,course_info!$A$2:$I$201,7,false),")"),"")</f>
        <v>(,)</v>
      </c>
      <c r="S104" s="56" t="str">
        <f t="shared" si="5"/>
        <v>compكهح-402</v>
      </c>
      <c r="T104" s="58" t="str">
        <f>VLOOKUP(S104,course_teacher!$A$1:$G$188,4,FALSE)</f>
        <v>د.محمد محمود</v>
      </c>
      <c r="U104" s="59" t="str">
        <f>VLOOKUP(S104,course_teacher!$A$1:$G$188,6,FALSE)</f>
        <v>م.أحمد محمود</v>
      </c>
    </row>
    <row r="105">
      <c r="A105" s="60">
        <v>1.0</v>
      </c>
      <c r="B105" s="60">
        <v>0.0</v>
      </c>
      <c r="C105" s="61" t="s">
        <v>316</v>
      </c>
      <c r="D105" s="60">
        <v>2.0</v>
      </c>
      <c r="E105" s="75" t="s">
        <v>228</v>
      </c>
      <c r="F105" s="60" t="s">
        <v>174</v>
      </c>
      <c r="G105" s="61" t="s">
        <v>310</v>
      </c>
      <c r="H105" s="61" t="s">
        <v>323</v>
      </c>
      <c r="I105" s="61" t="str">
        <f>IF(G105="محاضرة",VLOOKUP(S105,course_teacher!$A$1:$G$188,4,FALSE),VLOOKUP(S105,course_teacher!$A$1:$G$188,6,FALSE))</f>
        <v>د.اسماء صلاح فرج</v>
      </c>
      <c r="J105" s="60">
        <f>IFNA(VLOOKUP(E105,course_info!$A$1:$I$201,5,FALSE),"")</f>
        <v>400</v>
      </c>
      <c r="K105" s="61" t="str">
        <f>IFNA(VLOOKUP(E105,course_info!$A$1:$I$201,4,false),"")</f>
        <v>تحكم آلي ونظم</v>
      </c>
      <c r="L105" s="63" t="str">
        <f t="shared" si="1"/>
        <v>الخميس 2</v>
      </c>
      <c r="M105" s="63" t="str">
        <f t="shared" si="2"/>
        <v>comp 400</v>
      </c>
      <c r="N105" s="63" t="str">
        <f>IFNA(CONCAT(VLOOKUP(D105, SlotTime!$A$2:$C$6, 3, FALSE),VLOOKUP(D105, SlotTime!$A$2:$C$6, 2, FALSE)),"")</f>
        <v>المحاضرة الثانية10:30 - 12:00</v>
      </c>
      <c r="O105" s="63">
        <f t="shared" si="3"/>
        <v>5</v>
      </c>
      <c r="P105" s="60"/>
      <c r="Q105" s="63" t="str">
        <f>IFNA(SWITCH(G105,"محاضرة",VLOOKUP(E105,course_info!$A$2:$I$201,6,FALSE),"تمارين",VLOOKUP(E105,course_info!$A$2:$I$201,7,false)),"")</f>
        <v/>
      </c>
      <c r="R105" s="64" t="str">
        <f>IFNA(CONCATENATE("(",VLOOKUP(E105,course_info!$A$2:$I$201,6,FALSE),",",VLOOKUP(E105,course_info!$A$2:$I$201,7,false),")"),"")</f>
        <v>(,)</v>
      </c>
      <c r="S105" s="63" t="str">
        <f t="shared" si="5"/>
        <v>compكهت-404</v>
      </c>
      <c r="T105" s="65" t="str">
        <f>VLOOKUP(S105,course_teacher!$A$1:$G$188,4,FALSE)</f>
        <v>د.اسماء صلاح فرج</v>
      </c>
      <c r="U105" s="59" t="str">
        <f>VLOOKUP(S105,course_teacher!$A$1:$G$188,6,FALSE)</f>
        <v>م.مي شعبان</v>
      </c>
    </row>
    <row r="106">
      <c r="A106" s="53">
        <v>1.0</v>
      </c>
      <c r="B106" s="53">
        <v>0.0</v>
      </c>
      <c r="C106" s="54" t="s">
        <v>314</v>
      </c>
      <c r="D106" s="53">
        <v>2.0</v>
      </c>
      <c r="E106" s="74" t="s">
        <v>253</v>
      </c>
      <c r="F106" s="53" t="s">
        <v>174</v>
      </c>
      <c r="G106" s="54" t="s">
        <v>313</v>
      </c>
      <c r="H106" s="54" t="s">
        <v>317</v>
      </c>
      <c r="I106" s="54" t="str">
        <f>IF(G106="محاضرة",VLOOKUP(S106,course_teacher!$A$1:$G$188,4,FALSE),VLOOKUP(S106,course_teacher!$A$1:$G$188,6,FALSE))</f>
        <v>م.أحمد محمود</v>
      </c>
      <c r="J106" s="53">
        <f>IFNA(VLOOKUP(E106,course_info!$A$1:$I$201,5,FALSE),"")</f>
        <v>400</v>
      </c>
      <c r="K106" s="54" t="str">
        <f>IFNA(VLOOKUP(E106,course_info!$A$1:$I$201,4,false),"")</f>
        <v>المعالجات المتوازية</v>
      </c>
      <c r="L106" s="56" t="str">
        <f t="shared" si="1"/>
        <v>الاربعاء 2</v>
      </c>
      <c r="M106" s="56" t="str">
        <f t="shared" si="2"/>
        <v>comp 400</v>
      </c>
      <c r="N106" s="56" t="str">
        <f>IFNA(CONCAT(VLOOKUP(D106, SlotTime!$A$2:$C$6, 3, FALSE),VLOOKUP(D106, SlotTime!$A$2:$C$6, 2, FALSE)),"")</f>
        <v>المحاضرة الثانية10:30 - 12:00</v>
      </c>
      <c r="O106" s="56">
        <f t="shared" si="3"/>
        <v>4</v>
      </c>
      <c r="P106" s="56"/>
      <c r="Q106" s="56" t="str">
        <f>IFNA(SWITCH(G106,"محاضرة",VLOOKUP(E106,course_info!$A$2:$I$201,6,FALSE),"تمارين",VLOOKUP(E106,course_info!$A$2:$I$201,7,false)),"")</f>
        <v/>
      </c>
      <c r="R106" s="57" t="str">
        <f>IFNA(CONCATENATE("(",VLOOKUP(E106,course_info!$A$2:$I$201,6,FALSE),",",VLOOKUP(E106,course_info!$A$2:$I$201,7,false),")"),"")</f>
        <v>(,)</v>
      </c>
      <c r="S106" s="56" t="str">
        <f t="shared" si="5"/>
        <v>compكهح-402</v>
      </c>
      <c r="T106" s="58" t="str">
        <f>VLOOKUP(S106,course_teacher!$A$1:$G$188,4,FALSE)</f>
        <v>د.محمد محمود</v>
      </c>
      <c r="U106" s="59" t="str">
        <f>VLOOKUP(S106,course_teacher!$A$1:$G$188,6,FALSE)</f>
        <v>م.أحمد محمود</v>
      </c>
    </row>
    <row r="107">
      <c r="A107" s="60">
        <v>1.0</v>
      </c>
      <c r="B107" s="60">
        <v>0.0</v>
      </c>
      <c r="C107" s="61" t="s">
        <v>315</v>
      </c>
      <c r="D107" s="60">
        <v>4.0</v>
      </c>
      <c r="E107" s="75" t="s">
        <v>228</v>
      </c>
      <c r="F107" s="60" t="s">
        <v>174</v>
      </c>
      <c r="G107" s="61" t="s">
        <v>313</v>
      </c>
      <c r="H107" s="61" t="s">
        <v>324</v>
      </c>
      <c r="I107" s="61" t="str">
        <f>IF(G107="محاضرة",VLOOKUP(S107,course_teacher!$A$1:$G$188,4,FALSE),VLOOKUP(S107,course_teacher!$A$1:$G$188,6,FALSE))</f>
        <v>م.مي شعبان</v>
      </c>
      <c r="J107" s="60">
        <f>IFNA(VLOOKUP(E107,course_info!$A$1:$I$201,5,FALSE),"")</f>
        <v>400</v>
      </c>
      <c r="K107" s="61" t="str">
        <f>IFNA(VLOOKUP(E107,course_info!$A$1:$I$201,4,false),"")</f>
        <v>تحكم آلي ونظم</v>
      </c>
      <c r="L107" s="63" t="str">
        <f t="shared" si="1"/>
        <v>الاثنين 4</v>
      </c>
      <c r="M107" s="63" t="str">
        <f t="shared" si="2"/>
        <v>comp 400</v>
      </c>
      <c r="N107" s="63" t="str">
        <f>IFNA(CONCAT(VLOOKUP(D107, SlotTime!$A$2:$C$6, 3, FALSE),VLOOKUP(D107, SlotTime!$A$2:$C$6, 2, FALSE)),"")</f>
        <v>المحاضرة الرابعة2:00 - 3:30</v>
      </c>
      <c r="O107" s="63">
        <f t="shared" si="3"/>
        <v>2</v>
      </c>
      <c r="P107" s="63"/>
      <c r="Q107" s="63" t="str">
        <f>IFNA(SWITCH(G107,"محاضرة",VLOOKUP(E107,course_info!$A$2:$I$201,6,FALSE),"تمارين",VLOOKUP(E107,course_info!$A$2:$I$201,7,false)),"")</f>
        <v/>
      </c>
      <c r="R107" s="64" t="str">
        <f>IFNA(CONCATENATE("(",VLOOKUP(E107,course_info!$A$2:$I$201,6,FALSE),",",VLOOKUP(E107,course_info!$A$2:$I$201,7,false),")"),"")</f>
        <v>(,)</v>
      </c>
      <c r="S107" s="63" t="str">
        <f t="shared" si="5"/>
        <v>compكهت-404</v>
      </c>
      <c r="T107" s="65" t="str">
        <f>VLOOKUP(S107,course_teacher!$A$1:$G$188,4,FALSE)</f>
        <v>د.اسماء صلاح فرج</v>
      </c>
      <c r="U107" s="59" t="str">
        <f>VLOOKUP(S107,course_teacher!$A$1:$G$188,6,FALSE)</f>
        <v>م.مي شعبان</v>
      </c>
    </row>
    <row r="108">
      <c r="A108" s="53">
        <v>1.0</v>
      </c>
      <c r="B108" s="53">
        <v>0.0</v>
      </c>
      <c r="C108" s="54" t="s">
        <v>312</v>
      </c>
      <c r="D108" s="53">
        <v>1.0</v>
      </c>
      <c r="E108" s="74" t="s">
        <v>251</v>
      </c>
      <c r="F108" s="53" t="s">
        <v>174</v>
      </c>
      <c r="G108" s="54" t="s">
        <v>313</v>
      </c>
      <c r="H108" s="54" t="s">
        <v>317</v>
      </c>
      <c r="I108" s="54" t="str">
        <f>IF(G108="محاضرة",VLOOKUP(S108,course_teacher!$A$1:$G$188,4,FALSE),VLOOKUP(S108,course_teacher!$A$1:$G$188,6,FALSE))</f>
        <v>م.ندى الجمال</v>
      </c>
      <c r="J108" s="53">
        <f>IFNA(VLOOKUP(E108,course_info!$A$1:$I$201,5,FALSE),"")</f>
        <v>400</v>
      </c>
      <c r="K108" s="54" t="str">
        <f>IFNA(VLOOKUP(E108,course_info!$A$1:$I$201,4,false),"")</f>
        <v>تصميم تطبيقات الويب</v>
      </c>
      <c r="L108" s="56" t="str">
        <f t="shared" si="1"/>
        <v>الثلاثاء 1</v>
      </c>
      <c r="M108" s="56" t="str">
        <f t="shared" si="2"/>
        <v>comp 400</v>
      </c>
      <c r="N108" s="56" t="str">
        <f>IFNA(CONCAT(VLOOKUP(D108, SlotTime!$A$2:$C$6, 3, FALSE),VLOOKUP(D108, SlotTime!$A$2:$C$6, 2, FALSE)),"")</f>
        <v>المحاضرة الاولي 8:50 - 10:20</v>
      </c>
      <c r="O108" s="56">
        <f t="shared" si="3"/>
        <v>3</v>
      </c>
      <c r="P108" s="53"/>
      <c r="Q108" s="56" t="str">
        <f>IFNA(SWITCH(G108,"محاضرة",VLOOKUP(E108,course_info!$A$2:$I$201,6,FALSE),"تمارين",VLOOKUP(E108,course_info!$A$2:$I$201,7,false)),"")</f>
        <v/>
      </c>
      <c r="R108" s="57" t="str">
        <f>IFNA(CONCATENATE("(",VLOOKUP(E108,course_info!$A$2:$I$201,6,FALSE),",",VLOOKUP(E108,course_info!$A$2:$I$201,7,false),")"),"")</f>
        <v>(,)</v>
      </c>
      <c r="S108" s="56" t="str">
        <f t="shared" si="5"/>
        <v>compكهح-401</v>
      </c>
      <c r="T108" s="58" t="str">
        <f>VLOOKUP(S108,course_teacher!$A$1:$G$188,4,FALSE)</f>
        <v>د.سيد طه</v>
      </c>
      <c r="U108" s="59" t="str">
        <f>VLOOKUP(S108,course_teacher!$A$1:$G$188,6,FALSE)</f>
        <v>م.ندى الجمال</v>
      </c>
    </row>
    <row r="109">
      <c r="A109" s="60">
        <v>1.0</v>
      </c>
      <c r="B109" s="60">
        <v>0.0</v>
      </c>
      <c r="C109" s="61" t="s">
        <v>315</v>
      </c>
      <c r="D109" s="60">
        <v>1.0</v>
      </c>
      <c r="E109" s="75" t="s">
        <v>255</v>
      </c>
      <c r="F109" s="60" t="s">
        <v>174</v>
      </c>
      <c r="G109" s="61" t="s">
        <v>313</v>
      </c>
      <c r="H109" s="61" t="s">
        <v>321</v>
      </c>
      <c r="I109" s="61" t="str">
        <f>IF(G109="محاضرة",VLOOKUP(S109,course_teacher!$A$1:$G$188,4,FALSE),VLOOKUP(S109,course_teacher!$A$1:$G$188,6,FALSE))</f>
        <v>م.عبدالرحمن رجب هاشم</v>
      </c>
      <c r="J109" s="60">
        <f>IFNA(VLOOKUP(E109,course_info!$A$1:$I$201,5,FALSE),"")</f>
        <v>400</v>
      </c>
      <c r="K109" s="61" t="str">
        <f>IFNA(VLOOKUP(E109,course_info!$A$1:$I$201,4,false),"")</f>
        <v>مقرر إختياري 3 تصميم نظم قواعد البيانات</v>
      </c>
      <c r="L109" s="63" t="str">
        <f t="shared" si="1"/>
        <v>الاثنين 1</v>
      </c>
      <c r="M109" s="63" t="str">
        <f t="shared" si="2"/>
        <v>comp 400</v>
      </c>
      <c r="N109" s="63" t="str">
        <f>IFNA(CONCAT(VLOOKUP(D109, SlotTime!$A$2:$C$6, 3, FALSE),VLOOKUP(D109, SlotTime!$A$2:$C$6, 2, FALSE)),"")</f>
        <v>المحاضرة الاولي 8:50 - 10:20</v>
      </c>
      <c r="O109" s="63">
        <f t="shared" si="3"/>
        <v>2</v>
      </c>
      <c r="P109" s="60"/>
      <c r="Q109" s="63" t="str">
        <f>IFNA(SWITCH(G109,"محاضرة",VLOOKUP(E109,course_info!$A$2:$I$201,6,FALSE),"تمارين",VLOOKUP(E109,course_info!$A$2:$I$201,7,false)),"")</f>
        <v/>
      </c>
      <c r="R109" s="64" t="str">
        <f>IFNA(CONCATENATE("(",VLOOKUP(E109,course_info!$A$2:$I$201,6,FALSE),",",VLOOKUP(E109,course_info!$A$2:$I$201,7,false),")"),"")</f>
        <v>(,)</v>
      </c>
      <c r="S109" s="63" t="str">
        <f t="shared" si="5"/>
        <v>compكهح-422</v>
      </c>
      <c r="T109" s="65" t="str">
        <f>VLOOKUP(S109,course_teacher!$A$1:$G$188,4,FALSE)</f>
        <v>د.سيد طه</v>
      </c>
      <c r="U109" s="59" t="str">
        <f>VLOOKUP(S109,course_teacher!$A$1:$G$188,6,FALSE)</f>
        <v>م.عبدالرحمن رجب هاشم</v>
      </c>
    </row>
    <row r="110">
      <c r="A110" s="53">
        <v>1.0</v>
      </c>
      <c r="B110" s="53">
        <v>0.0</v>
      </c>
      <c r="C110" s="54" t="s">
        <v>314</v>
      </c>
      <c r="D110" s="53">
        <v>1.0</v>
      </c>
      <c r="E110" s="74" t="s">
        <v>257</v>
      </c>
      <c r="F110" s="53" t="s">
        <v>174</v>
      </c>
      <c r="G110" s="54" t="s">
        <v>310</v>
      </c>
      <c r="H110" s="54" t="s">
        <v>318</v>
      </c>
      <c r="I110" s="54" t="str">
        <f>IF(G110="محاضرة",VLOOKUP(S110,course_teacher!$A$1:$G$188,4,FALSE),VLOOKUP(S110,course_teacher!$A$1:$G$188,6,FALSE))</f>
        <v>د.فاطمة مازن علي</v>
      </c>
      <c r="J110" s="53">
        <f>IFNA(VLOOKUP(E110,course_info!$A$1:$I$201,5,FALSE),"")</f>
        <v>400</v>
      </c>
      <c r="K110" s="54" t="str">
        <f>IFNA(VLOOKUP(E110,course_info!$A$1:$I$201,4,false),"")</f>
        <v>مقرر إختياري 5 تطبيقات و تقنيات الذكاء الاصطناعى</v>
      </c>
      <c r="L110" s="56" t="str">
        <f t="shared" si="1"/>
        <v>الاربعاء 1</v>
      </c>
      <c r="M110" s="56" t="str">
        <f t="shared" si="2"/>
        <v>comp 400</v>
      </c>
      <c r="N110" s="56" t="str">
        <f>IFNA(CONCAT(VLOOKUP(D110, SlotTime!$A$2:$C$6, 3, FALSE),VLOOKUP(D110, SlotTime!$A$2:$C$6, 2, FALSE)),"")</f>
        <v>المحاضرة الاولي 8:50 - 10:20</v>
      </c>
      <c r="O110" s="56">
        <f t="shared" si="3"/>
        <v>4</v>
      </c>
      <c r="P110" s="56"/>
      <c r="Q110" s="56" t="str">
        <f>IFNA(SWITCH(G110,"محاضرة",VLOOKUP(E110,course_info!$A$2:$I$201,6,FALSE),"تمارين",VLOOKUP(E110,course_info!$A$2:$I$201,7,false)),"")</f>
        <v/>
      </c>
      <c r="R110" s="57" t="str">
        <f>IFNA(CONCATENATE("(",VLOOKUP(E110,course_info!$A$2:$I$201,6,FALSE),",",VLOOKUP(E110,course_info!$A$2:$I$201,7,false),")"),"")</f>
        <v>(,)</v>
      </c>
      <c r="S110" s="56" t="str">
        <f t="shared" si="5"/>
        <v>compكهح-428</v>
      </c>
      <c r="T110" s="58" t="str">
        <f>VLOOKUP(S110,course_teacher!$A$1:$G$188,4,FALSE)</f>
        <v>د.فاطمة مازن علي</v>
      </c>
      <c r="U110" s="59" t="str">
        <f>VLOOKUP(S110,course_teacher!$A$1:$G$188,6,FALSE)</f>
        <v>م.مي شعبان</v>
      </c>
    </row>
    <row r="111">
      <c r="A111" s="60">
        <v>1.0</v>
      </c>
      <c r="B111" s="60">
        <v>0.0</v>
      </c>
      <c r="C111" s="61" t="s">
        <v>316</v>
      </c>
      <c r="D111" s="60">
        <v>4.0</v>
      </c>
      <c r="E111" s="75" t="s">
        <v>255</v>
      </c>
      <c r="F111" s="60" t="s">
        <v>174</v>
      </c>
      <c r="G111" s="61" t="s">
        <v>310</v>
      </c>
      <c r="H111" s="61" t="s">
        <v>311</v>
      </c>
      <c r="I111" s="61" t="str">
        <f>IF(G111="محاضرة",VLOOKUP(S111,course_teacher!$A$1:$G$188,4,FALSE),VLOOKUP(S111,course_teacher!$A$1:$G$188,6,FALSE))</f>
        <v>د.سيد طه</v>
      </c>
      <c r="J111" s="60">
        <f>IFNA(VLOOKUP(E111,course_info!$A$1:$I$201,5,FALSE),"")</f>
        <v>400</v>
      </c>
      <c r="K111" s="61" t="str">
        <f>IFNA(VLOOKUP(E111,course_info!$A$1:$I$201,4,false),"")</f>
        <v>مقرر إختياري 3 تصميم نظم قواعد البيانات</v>
      </c>
      <c r="L111" s="63" t="str">
        <f t="shared" si="1"/>
        <v>الخميس 4</v>
      </c>
      <c r="M111" s="63" t="str">
        <f t="shared" si="2"/>
        <v>comp 400</v>
      </c>
      <c r="N111" s="63" t="str">
        <f>IFNA(CONCAT(VLOOKUP(D111, SlotTime!$A$2:$C$6, 3, FALSE),VLOOKUP(D111, SlotTime!$A$2:$C$6, 2, FALSE)),"")</f>
        <v>المحاضرة الرابعة2:00 - 3:30</v>
      </c>
      <c r="O111" s="63">
        <f t="shared" si="3"/>
        <v>5</v>
      </c>
      <c r="P111" s="63"/>
      <c r="Q111" s="63" t="str">
        <f>IFNA(SWITCH(G111,"محاضرة",VLOOKUP(E111,course_info!$A$2:$I$201,6,FALSE),"تمارين",VLOOKUP(E111,course_info!$A$2:$I$201,7,false)),"")</f>
        <v/>
      </c>
      <c r="R111" s="64" t="str">
        <f>IFNA(CONCATENATE("(",VLOOKUP(E111,course_info!$A$2:$I$201,6,FALSE),",",VLOOKUP(E111,course_info!$A$2:$I$201,7,false),")"),"")</f>
        <v>(,)</v>
      </c>
      <c r="S111" s="63" t="str">
        <f t="shared" si="5"/>
        <v>compكهح-422</v>
      </c>
      <c r="T111" s="65" t="str">
        <f>VLOOKUP(S111,course_teacher!$A$1:$G$188,4,FALSE)</f>
        <v>د.سيد طه</v>
      </c>
      <c r="U111" s="59" t="str">
        <f>VLOOKUP(S111,course_teacher!$A$1:$G$188,6,FALSE)</f>
        <v>م.عبدالرحمن رجب هاشم</v>
      </c>
    </row>
    <row r="112">
      <c r="A112" s="53">
        <v>1.0</v>
      </c>
      <c r="B112" s="53">
        <v>0.0</v>
      </c>
      <c r="C112" s="54" t="s">
        <v>309</v>
      </c>
      <c r="D112" s="53">
        <v>4.0</v>
      </c>
      <c r="E112" s="74" t="s">
        <v>257</v>
      </c>
      <c r="F112" s="53" t="s">
        <v>174</v>
      </c>
      <c r="G112" s="54" t="s">
        <v>313</v>
      </c>
      <c r="H112" s="54" t="s">
        <v>324</v>
      </c>
      <c r="I112" s="54" t="str">
        <f>IF(G112="محاضرة",VLOOKUP(S112,course_teacher!$A$1:$G$188,4,FALSE),VLOOKUP(S112,course_teacher!$A$1:$G$188,6,FALSE))</f>
        <v>م.مي شعبان</v>
      </c>
      <c r="J112" s="53">
        <f>IFNA(VLOOKUP(E112,course_info!$A$1:$I$201,5,FALSE),"")</f>
        <v>400</v>
      </c>
      <c r="K112" s="54" t="str">
        <f>IFNA(VLOOKUP(E112,course_info!$A$1:$I$201,4,false),"")</f>
        <v>مقرر إختياري 5 تطبيقات و تقنيات الذكاء الاصطناعى</v>
      </c>
      <c r="L112" s="56" t="str">
        <f t="shared" si="1"/>
        <v>الاحد 4</v>
      </c>
      <c r="M112" s="56" t="str">
        <f t="shared" si="2"/>
        <v>comp 400</v>
      </c>
      <c r="N112" s="56" t="str">
        <f>IFNA(CONCAT(VLOOKUP(D112, SlotTime!$A$2:$C$6, 3, FALSE),VLOOKUP(D112, SlotTime!$A$2:$C$6, 2, FALSE)),"")</f>
        <v>المحاضرة الرابعة2:00 - 3:30</v>
      </c>
      <c r="O112" s="56">
        <f t="shared" si="3"/>
        <v>1</v>
      </c>
      <c r="P112" s="56"/>
      <c r="Q112" s="56" t="str">
        <f>IFNA(SWITCH(G112,"محاضرة",VLOOKUP(E112,course_info!$A$2:$I$201,6,FALSE),"تمارين",VLOOKUP(E112,course_info!$A$2:$I$201,7,false)),"")</f>
        <v/>
      </c>
      <c r="R112" s="57" t="str">
        <f>IFNA(CONCATENATE("(",VLOOKUP(E112,course_info!$A$2:$I$201,6,FALSE),",",VLOOKUP(E112,course_info!$A$2:$I$201,7,false),")"),"")</f>
        <v>(,)</v>
      </c>
      <c r="S112" s="56" t="str">
        <f t="shared" si="5"/>
        <v>compكهح-428</v>
      </c>
      <c r="T112" s="58" t="str">
        <f>VLOOKUP(S112,course_teacher!$A$1:$G$188,4,FALSE)</f>
        <v>د.فاطمة مازن علي</v>
      </c>
      <c r="U112" s="59" t="str">
        <f>VLOOKUP(S112,course_teacher!$A$1:$G$188,6,FALSE)</f>
        <v>م.مي شعبان</v>
      </c>
    </row>
    <row r="113">
      <c r="A113" s="60">
        <v>1.0</v>
      </c>
      <c r="B113" s="60">
        <v>0.0</v>
      </c>
      <c r="C113" s="61" t="s">
        <v>316</v>
      </c>
      <c r="D113" s="60">
        <v>3.0</v>
      </c>
      <c r="E113" s="75" t="s">
        <v>251</v>
      </c>
      <c r="F113" s="60" t="s">
        <v>174</v>
      </c>
      <c r="G113" s="61" t="s">
        <v>310</v>
      </c>
      <c r="H113" s="61" t="s">
        <v>311</v>
      </c>
      <c r="I113" s="61" t="str">
        <f>IF(G113="محاضرة",VLOOKUP(S113,course_teacher!$A$1:$G$188,4,FALSE),VLOOKUP(S113,course_teacher!$A$1:$G$188,6,FALSE))</f>
        <v>د.سيد طه</v>
      </c>
      <c r="J113" s="60">
        <f>IFNA(VLOOKUP(E113,course_info!$A$1:$I$201,5,FALSE),"")</f>
        <v>400</v>
      </c>
      <c r="K113" s="61" t="str">
        <f>IFNA(VLOOKUP(E113,course_info!$A$1:$I$201,4,false),"")</f>
        <v>تصميم تطبيقات الويب</v>
      </c>
      <c r="L113" s="63" t="str">
        <f t="shared" si="1"/>
        <v>الخميس 3</v>
      </c>
      <c r="M113" s="63" t="str">
        <f t="shared" si="2"/>
        <v>comp 400</v>
      </c>
      <c r="N113" s="63" t="str">
        <f>IFNA(CONCAT(VLOOKUP(D113, SlotTime!$A$2:$C$6, 3, FALSE),VLOOKUP(D113, SlotTime!$A$2:$C$6, 2, FALSE)),"")</f>
        <v>المحاضرة الثالثه 12:20 - 1:50</v>
      </c>
      <c r="O113" s="63">
        <f t="shared" si="3"/>
        <v>5</v>
      </c>
      <c r="P113" s="63"/>
      <c r="Q113" s="63" t="str">
        <f>IFNA(SWITCH(G113,"محاضرة",VLOOKUP(E113,course_info!$A$2:$I$201,6,FALSE),"تمارين",VLOOKUP(E113,course_info!$A$2:$I$201,7,false)),"")</f>
        <v/>
      </c>
      <c r="R113" s="64" t="str">
        <f>IFNA(CONCATENATE("(",VLOOKUP(E113,course_info!$A$2:$I$201,6,FALSE),",",VLOOKUP(E113,course_info!$A$2:$I$201,7,false),")"),"")</f>
        <v>(,)</v>
      </c>
      <c r="S113" s="63" t="str">
        <f t="shared" si="5"/>
        <v>compكهح-401</v>
      </c>
      <c r="T113" s="65" t="str">
        <f>VLOOKUP(S113,course_teacher!$A$1:$G$188,4,FALSE)</f>
        <v>د.سيد طه</v>
      </c>
      <c r="U113" s="59" t="str">
        <f>VLOOKUP(S113,course_teacher!$A$1:$G$188,6,FALSE)</f>
        <v>م.ندى الجمال</v>
      </c>
    </row>
    <row r="114">
      <c r="A114" s="53">
        <v>1.0</v>
      </c>
      <c r="B114" s="53">
        <v>0.0</v>
      </c>
      <c r="C114" s="54" t="s">
        <v>312</v>
      </c>
      <c r="D114" s="53">
        <v>3.0</v>
      </c>
      <c r="E114" s="74" t="s">
        <v>260</v>
      </c>
      <c r="F114" s="53" t="s">
        <v>174</v>
      </c>
      <c r="G114" s="54" t="s">
        <v>310</v>
      </c>
      <c r="H114" s="54" t="s">
        <v>321</v>
      </c>
      <c r="I114" s="54" t="str">
        <f>IF(G114="محاضرة",VLOOKUP(S114,course_teacher!$A$1:$G$188,4,FALSE),VLOOKUP(S114,course_teacher!$A$1:$G$188,6,FALSE))</f>
        <v>د.رانية فؤاد</v>
      </c>
      <c r="J114" s="53">
        <f>IFNA(VLOOKUP(E114,course_info!$A$1:$I$201,5,FALSE),"")</f>
        <v>400</v>
      </c>
      <c r="K114" s="54" t="str">
        <f>IFNA(VLOOKUP(E114,course_info!$A$1:$I$201,4,false),"")</f>
        <v>المشروع 1</v>
      </c>
      <c r="L114" s="56" t="str">
        <f t="shared" si="1"/>
        <v>الثلاثاء 3</v>
      </c>
      <c r="M114" s="56" t="str">
        <f t="shared" si="2"/>
        <v>comp 400</v>
      </c>
      <c r="N114" s="56" t="str">
        <f>IFNA(CONCAT(VLOOKUP(D114, SlotTime!$A$2:$C$6, 3, FALSE),VLOOKUP(D114, SlotTime!$A$2:$C$6, 2, FALSE)),"")</f>
        <v>المحاضرة الثالثه 12:20 - 1:50</v>
      </c>
      <c r="O114" s="56">
        <f t="shared" si="3"/>
        <v>3</v>
      </c>
      <c r="P114" s="56"/>
      <c r="Q114" s="56" t="str">
        <f>IFNA(SWITCH(G114,"محاضرة",VLOOKUP(E114,course_info!$A$2:$I$201,6,FALSE),"تمارين",VLOOKUP(E114,course_info!$A$2:$I$201,7,false)),"")</f>
        <v/>
      </c>
      <c r="R114" s="57" t="str">
        <f>IFNA(CONCATENATE("(",VLOOKUP(E114,course_info!$A$2:$I$201,6,FALSE),",",VLOOKUP(E114,course_info!$A$2:$I$201,7,false),")"),"")</f>
        <v>(,)</v>
      </c>
      <c r="S114" s="56" t="str">
        <f t="shared" si="5"/>
        <v>compكهح-499</v>
      </c>
      <c r="T114" s="58" t="str">
        <f>VLOOKUP(S114,course_teacher!$A$1:$G$188,4,FALSE)</f>
        <v>د.رانية فؤاد</v>
      </c>
      <c r="U114" s="59" t="str">
        <f>VLOOKUP(S114,course_teacher!$A$1:$G$188,6,FALSE)</f>
        <v/>
      </c>
    </row>
    <row r="115">
      <c r="A115" s="60">
        <v>1.0</v>
      </c>
      <c r="B115" s="60">
        <v>0.0</v>
      </c>
      <c r="C115" s="61" t="s">
        <v>312</v>
      </c>
      <c r="D115" s="60">
        <v>4.0</v>
      </c>
      <c r="E115" s="75" t="s">
        <v>260</v>
      </c>
      <c r="F115" s="60" t="s">
        <v>174</v>
      </c>
      <c r="G115" s="61" t="s">
        <v>310</v>
      </c>
      <c r="H115" s="61" t="s">
        <v>321</v>
      </c>
      <c r="I115" s="61" t="str">
        <f>IF(G115="محاضرة",VLOOKUP(S115,course_teacher!$A$1:$G$188,4,FALSE),VLOOKUP(S115,course_teacher!$A$1:$G$188,6,FALSE))</f>
        <v>د.رانية فؤاد</v>
      </c>
      <c r="J115" s="60">
        <f>IFNA(VLOOKUP(E115,course_info!$A$1:$I$201,5,FALSE),"")</f>
        <v>400</v>
      </c>
      <c r="K115" s="61" t="str">
        <f>IFNA(VLOOKUP(E115,course_info!$A$1:$I$201,4,false),"")</f>
        <v>المشروع 1</v>
      </c>
      <c r="L115" s="63" t="str">
        <f t="shared" si="1"/>
        <v>الثلاثاء 4</v>
      </c>
      <c r="M115" s="63" t="str">
        <f t="shared" si="2"/>
        <v>comp 400</v>
      </c>
      <c r="N115" s="63" t="str">
        <f>IFNA(CONCAT(VLOOKUP(D115, SlotTime!$A$2:$C$6, 3, FALSE),VLOOKUP(D115, SlotTime!$A$2:$C$6, 2, FALSE)),"")</f>
        <v>المحاضرة الرابعة2:00 - 3:30</v>
      </c>
      <c r="O115" s="63">
        <f t="shared" si="3"/>
        <v>3</v>
      </c>
      <c r="P115" s="60"/>
      <c r="Q115" s="63" t="str">
        <f>IFNA(SWITCH(G115,"محاضرة",VLOOKUP(E115,course_info!$A$2:$I$201,6,FALSE),"تمارين",VLOOKUP(E115,course_info!$A$2:$I$201,7,false)),"")</f>
        <v/>
      </c>
      <c r="R115" s="64" t="str">
        <f>IFNA(CONCATENATE("(",VLOOKUP(E115,course_info!$A$2:$I$201,6,FALSE),",",VLOOKUP(E115,course_info!$A$2:$I$201,7,false),")"),"")</f>
        <v>(,)</v>
      </c>
      <c r="S115" s="63" t="str">
        <f t="shared" si="5"/>
        <v>compكهح-499</v>
      </c>
      <c r="T115" s="65" t="str">
        <f>VLOOKUP(S115,course_teacher!$A$1:$G$188,4,FALSE)</f>
        <v>د.رانية فؤاد</v>
      </c>
      <c r="U115" s="59" t="str">
        <f>VLOOKUP(S115,course_teacher!$A$1:$G$188,6,FALSE)</f>
        <v/>
      </c>
    </row>
    <row r="116">
      <c r="A116" s="53">
        <v>1.0</v>
      </c>
      <c r="B116" s="53">
        <v>0.0</v>
      </c>
      <c r="C116" s="83" t="s">
        <v>309</v>
      </c>
      <c r="D116" s="53">
        <v>3.0</v>
      </c>
      <c r="E116" s="74" t="s">
        <v>258</v>
      </c>
      <c r="F116" s="53" t="s">
        <v>174</v>
      </c>
      <c r="G116" s="54" t="s">
        <v>313</v>
      </c>
      <c r="H116" s="54" t="s">
        <v>321</v>
      </c>
      <c r="I116" s="54" t="str">
        <f>IF(G116="محاضرة",VLOOKUP(S116,course_teacher!$A$1:$G$188,4,FALSE),VLOOKUP(S116,course_teacher!$A$1:$G$188,6,FALSE))</f>
        <v>م.أحمد محمود</v>
      </c>
      <c r="J116" s="53">
        <f>IFNA(VLOOKUP(E116,course_info!$A$1:$I$201,5,FALSE),"")</f>
        <v>400</v>
      </c>
      <c r="K116" s="54" t="str">
        <f>IFNA(VLOOKUP(E116,course_info!$A$1:$I$201,4,false),"")</f>
        <v>التدريب الميداني</v>
      </c>
      <c r="L116" s="56" t="str">
        <f t="shared" si="1"/>
        <v>الاحد 3</v>
      </c>
      <c r="M116" s="56" t="str">
        <f t="shared" si="2"/>
        <v>comp 400</v>
      </c>
      <c r="N116" s="56" t="str">
        <f>IFNA(CONCAT(VLOOKUP(D116, SlotTime!$A$2:$C$6, 3, FALSE),VLOOKUP(D116, SlotTime!$A$2:$C$6, 2, FALSE)),"")</f>
        <v>المحاضرة الثالثه 12:20 - 1:50</v>
      </c>
      <c r="O116" s="56">
        <f t="shared" si="3"/>
        <v>1</v>
      </c>
      <c r="P116" s="56"/>
      <c r="Q116" s="56" t="str">
        <f>IFNA(SWITCH(G116,"محاضرة",VLOOKUP(E116,course_info!$A$2:$I$201,6,FALSE),"تمارين",VLOOKUP(E116,course_info!$A$2:$I$201,7,false)),"")</f>
        <v/>
      </c>
      <c r="R116" s="57" t="str">
        <f>IFNA(CONCATENATE("(",VLOOKUP(E116,course_info!$A$2:$I$201,6,FALSE),",",VLOOKUP(E116,course_info!$A$2:$I$201,7,false),")"),"")</f>
        <v>(,)</v>
      </c>
      <c r="S116" s="56" t="str">
        <f t="shared" si="5"/>
        <v>compكهح-498</v>
      </c>
      <c r="T116" s="58" t="str">
        <f>VLOOKUP(S116,course_teacher!$A$1:$G$188,4,FALSE)</f>
        <v>د.ياسر ممدوح</v>
      </c>
      <c r="U116" s="59" t="str">
        <f>VLOOKUP(S116,course_teacher!$A$1:$G$188,6,FALSE)</f>
        <v>م.أحمد محمود</v>
      </c>
    </row>
    <row r="117">
      <c r="A117" s="60">
        <v>1.0</v>
      </c>
      <c r="B117" s="60">
        <v>0.0</v>
      </c>
      <c r="C117" s="84" t="s">
        <v>309</v>
      </c>
      <c r="D117" s="60">
        <v>2.0</v>
      </c>
      <c r="E117" s="75" t="s">
        <v>258</v>
      </c>
      <c r="F117" s="60" t="s">
        <v>174</v>
      </c>
      <c r="G117" s="61" t="s">
        <v>310</v>
      </c>
      <c r="H117" s="61" t="s">
        <v>321</v>
      </c>
      <c r="I117" s="61" t="str">
        <f>IF(G117="محاضرة",VLOOKUP(S117,course_teacher!$A$1:$G$188,4,FALSE),VLOOKUP(S117,course_teacher!$A$1:$G$188,6,FALSE))</f>
        <v>د.ياسر ممدوح</v>
      </c>
      <c r="J117" s="60">
        <f>IFNA(VLOOKUP(E117,course_info!$A$1:$I$201,5,FALSE),"")</f>
        <v>400</v>
      </c>
      <c r="K117" s="61" t="str">
        <f>IFNA(VLOOKUP(E117,course_info!$A$1:$I$201,4,false),"")</f>
        <v>التدريب الميداني</v>
      </c>
      <c r="L117" s="63" t="str">
        <f t="shared" si="1"/>
        <v>الاحد 2</v>
      </c>
      <c r="M117" s="63" t="str">
        <f t="shared" si="2"/>
        <v>comp 400</v>
      </c>
      <c r="N117" s="63" t="str">
        <f>IFNA(CONCAT(VLOOKUP(D117, SlotTime!$A$2:$C$6, 3, FALSE),VLOOKUP(D117, SlotTime!$A$2:$C$6, 2, FALSE)),"")</f>
        <v>المحاضرة الثانية10:30 - 12:00</v>
      </c>
      <c r="O117" s="63">
        <f t="shared" si="3"/>
        <v>1</v>
      </c>
      <c r="P117" s="63"/>
      <c r="Q117" s="63" t="str">
        <f>IFNA(SWITCH(G117,"محاضرة",VLOOKUP(E117,course_info!$A$2:$I$201,6,FALSE),"تمارين",VLOOKUP(E117,course_info!$A$2:$I$201,7,false)),"")</f>
        <v/>
      </c>
      <c r="R117" s="64" t="str">
        <f>IFNA(CONCATENATE("(",VLOOKUP(E117,course_info!$A$2:$I$201,6,FALSE),",",VLOOKUP(E117,course_info!$A$2:$I$201,7,false),")"),"")</f>
        <v>(,)</v>
      </c>
      <c r="S117" s="63" t="str">
        <f t="shared" si="5"/>
        <v>compكهح-498</v>
      </c>
      <c r="T117" s="65" t="str">
        <f>VLOOKUP(S117,course_teacher!$A$1:$G$188,4,FALSE)</f>
        <v>د.ياسر ممدوح</v>
      </c>
      <c r="U117" s="59" t="str">
        <f>VLOOKUP(S117,course_teacher!$A$1:$G$188,6,FALSE)</f>
        <v>م.أحمد محمود</v>
      </c>
    </row>
    <row r="118">
      <c r="A118" s="53">
        <v>1.0</v>
      </c>
      <c r="B118" s="53">
        <v>0.0</v>
      </c>
      <c r="C118" s="83" t="s">
        <v>309</v>
      </c>
      <c r="D118" s="53">
        <v>1.0</v>
      </c>
      <c r="E118" s="74" t="s">
        <v>256</v>
      </c>
      <c r="F118" s="53" t="s">
        <v>174</v>
      </c>
      <c r="G118" s="54" t="s">
        <v>313</v>
      </c>
      <c r="H118" s="54" t="s">
        <v>320</v>
      </c>
      <c r="I118" s="54" t="str">
        <f>IF(G118="محاضرة",VLOOKUP(S118,course_teacher!$A$1:$G$188,4,FALSE),VLOOKUP(S118,course_teacher!$A$1:$G$188,6,FALSE))</f>
        <v>م.محمد ناصر</v>
      </c>
      <c r="J118" s="53">
        <f>IFNA(VLOOKUP(E118,course_info!$A$1:$I$201,5,FALSE),"")</f>
        <v>400</v>
      </c>
      <c r="K118" s="54" t="str">
        <f>IFNA(VLOOKUP(E118,course_info!$A$1:$I$201,4,false),"")</f>
        <v>مقرر إختياري 4 شبكات الحاسب المتطورة </v>
      </c>
      <c r="L118" s="56" t="str">
        <f t="shared" si="1"/>
        <v>الاحد 1</v>
      </c>
      <c r="M118" s="56" t="str">
        <f t="shared" si="2"/>
        <v>comp 400</v>
      </c>
      <c r="N118" s="56" t="str">
        <f>IFNA(CONCAT(VLOOKUP(D118, SlotTime!$A$2:$C$6, 3, FALSE),VLOOKUP(D118, SlotTime!$A$2:$C$6, 2, FALSE)),"")</f>
        <v>المحاضرة الاولي 8:50 - 10:20</v>
      </c>
      <c r="O118" s="56">
        <f t="shared" si="3"/>
        <v>1</v>
      </c>
      <c r="P118" s="56"/>
      <c r="Q118" s="56" t="str">
        <f>IFNA(SWITCH(G118,"محاضرة",VLOOKUP(E118,course_info!$A$2:$I$201,6,FALSE),"تمارين",VLOOKUP(E118,course_info!$A$2:$I$201,7,false)),"")</f>
        <v/>
      </c>
      <c r="R118" s="57" t="str">
        <f>IFNA(CONCATENATE("(",VLOOKUP(E118,course_info!$A$2:$I$201,6,FALSE),",",VLOOKUP(E118,course_info!$A$2:$I$201,7,false),")"),"")</f>
        <v>(,)</v>
      </c>
      <c r="S118" s="56" t="str">
        <f t="shared" si="5"/>
        <v>compكهح-425</v>
      </c>
      <c r="T118" s="58" t="str">
        <f>VLOOKUP(S118,course_teacher!$A$1:$G$188,4,FALSE)</f>
        <v>د.منال شعبان</v>
      </c>
      <c r="U118" s="59" t="str">
        <f>VLOOKUP(S118,course_teacher!$A$1:$G$188,6,FALSE)</f>
        <v>م.محمد ناصر</v>
      </c>
    </row>
    <row r="119">
      <c r="A119" s="60">
        <v>1.0</v>
      </c>
      <c r="B119" s="60">
        <v>0.0</v>
      </c>
      <c r="C119" s="61" t="s">
        <v>316</v>
      </c>
      <c r="D119" s="60">
        <v>4.0</v>
      </c>
      <c r="E119" s="75" t="s">
        <v>236</v>
      </c>
      <c r="F119" s="60" t="s">
        <v>169</v>
      </c>
      <c r="G119" s="61" t="s">
        <v>313</v>
      </c>
      <c r="H119" s="61" t="s">
        <v>324</v>
      </c>
      <c r="I119" s="61" t="str">
        <f>IF(G119="محاضرة",VLOOKUP(S119,course_teacher!$A$1:$G$188,4,FALSE),VLOOKUP(S119,course_teacher!$A$1:$G$188,6,FALSE))</f>
        <v>م.محمد ربيع</v>
      </c>
      <c r="J119" s="60">
        <f>IFNA(VLOOKUP(E119,course_info!$A$1:$I$201,5,FALSE),"")</f>
        <v>400</v>
      </c>
      <c r="K119" s="61" t="str">
        <f>IFNA(VLOOKUP(E119,course_info!$A$1:$I$201,4,false),"")</f>
        <v>التدريب الميداني</v>
      </c>
      <c r="L119" s="63" t="str">
        <f t="shared" si="1"/>
        <v>الخميس 4</v>
      </c>
      <c r="M119" s="63" t="str">
        <f t="shared" si="2"/>
        <v>comm 400</v>
      </c>
      <c r="N119" s="63" t="str">
        <f>IFNA(CONCAT(VLOOKUP(D119, SlotTime!$A$2:$C$6, 3, FALSE),VLOOKUP(D119, SlotTime!$A$2:$C$6, 2, FALSE)),"")</f>
        <v>المحاضرة الرابعة2:00 - 3:30</v>
      </c>
      <c r="O119" s="63">
        <f t="shared" si="3"/>
        <v>5</v>
      </c>
      <c r="P119" s="60"/>
      <c r="Q119" s="63" t="str">
        <f>IFNA(SWITCH(G119,"محاضرة",VLOOKUP(E119,course_info!$A$2:$I$201,6,FALSE),"تمارين",VLOOKUP(E119,course_info!$A$2:$I$201,7,false)),"")</f>
        <v/>
      </c>
      <c r="R119" s="64" t="str">
        <f>IFNA(CONCATENATE("(",VLOOKUP(E119,course_info!$A$2:$I$201,6,FALSE),",",VLOOKUP(E119,course_info!$A$2:$I$201,7,false),")"),"")</f>
        <v>(,)</v>
      </c>
      <c r="S119" s="63" t="str">
        <f t="shared" si="5"/>
        <v>commكهت-498</v>
      </c>
      <c r="T119" s="65" t="str">
        <f>VLOOKUP(S119,course_teacher!$A$1:$G$188,4,FALSE)</f>
        <v>د.رانية فؤاد</v>
      </c>
      <c r="U119" s="59" t="str">
        <f>VLOOKUP(S119,course_teacher!$A$1:$G$188,6,FALSE)</f>
        <v>م.محمد ربيع</v>
      </c>
    </row>
    <row r="120">
      <c r="A120" s="53">
        <v>1.0</v>
      </c>
      <c r="B120" s="53">
        <v>0.0</v>
      </c>
      <c r="C120" s="54" t="s">
        <v>309</v>
      </c>
      <c r="D120" s="53">
        <v>3.0</v>
      </c>
      <c r="E120" s="74" t="s">
        <v>286</v>
      </c>
      <c r="F120" s="53" t="s">
        <v>192</v>
      </c>
      <c r="G120" s="54" t="s">
        <v>313</v>
      </c>
      <c r="H120" s="54" t="s">
        <v>324</v>
      </c>
      <c r="I120" s="54" t="str">
        <f>IF(G120="محاضرة",VLOOKUP(S120,course_teacher!$A$1:$G$188,4,FALSE),VLOOKUP(S120,course_teacher!$A$1:$G$188,6,FALSE))</f>
        <v>م.محمد خالد محمد علي</v>
      </c>
      <c r="J120" s="53">
        <f>IFNA(VLOOKUP(E120,course_info!$A$1:$I$201,5,FALSE),"")</f>
        <v>400</v>
      </c>
      <c r="K120" s="54" t="str">
        <f>IFNA(VLOOKUP(E120,course_info!$A$1:$I$201,4,false),"")</f>
        <v>مقرر اختياري 3 أنظمة توزيع القوى</v>
      </c>
      <c r="L120" s="56" t="str">
        <f t="shared" si="1"/>
        <v>الاحد 3</v>
      </c>
      <c r="M120" s="56" t="str">
        <f t="shared" si="2"/>
        <v>pow 400</v>
      </c>
      <c r="N120" s="56" t="str">
        <f>IFNA(CONCAT(VLOOKUP(D120, SlotTime!$A$2:$C$6, 3, FALSE),VLOOKUP(D120, SlotTime!$A$2:$C$6, 2, FALSE)),"")</f>
        <v>المحاضرة الثالثه 12:20 - 1:50</v>
      </c>
      <c r="O120" s="56">
        <f t="shared" si="3"/>
        <v>1</v>
      </c>
      <c r="P120" s="53"/>
      <c r="Q120" s="56" t="str">
        <f>IFNA(SWITCH(G120,"محاضرة",VLOOKUP(E120,course_info!$A$2:$I$201,6,FALSE),"تمارين",VLOOKUP(E120,course_info!$A$2:$I$201,7,false)),"")</f>
        <v/>
      </c>
      <c r="R120" s="57" t="str">
        <f>IFNA(CONCATENATE("(",VLOOKUP(E120,course_info!$A$2:$I$201,6,FALSE),",",VLOOKUP(E120,course_info!$A$2:$I$201,7,false),")"),"")</f>
        <v>(,)</v>
      </c>
      <c r="S120" s="56" t="str">
        <f t="shared" si="5"/>
        <v>powكهق-421</v>
      </c>
      <c r="T120" s="58" t="str">
        <f>VLOOKUP(S120,course_teacher!$A$1:$G$188,4,FALSE)</f>
        <v>د.احمد جمال احمد</v>
      </c>
      <c r="U120" s="59" t="str">
        <f>VLOOKUP(S120,course_teacher!$A$1:$G$188,6,FALSE)</f>
        <v>م.محمد خالد محمد علي</v>
      </c>
    </row>
    <row r="121">
      <c r="A121" s="60">
        <v>1.0</v>
      </c>
      <c r="B121" s="60">
        <v>0.0</v>
      </c>
      <c r="C121" s="61" t="s">
        <v>309</v>
      </c>
      <c r="D121" s="60">
        <v>4.0</v>
      </c>
      <c r="E121" s="75" t="s">
        <v>288</v>
      </c>
      <c r="F121" s="60" t="s">
        <v>192</v>
      </c>
      <c r="G121" s="61" t="s">
        <v>313</v>
      </c>
      <c r="H121" s="61" t="s">
        <v>317</v>
      </c>
      <c r="I121" s="61" t="str">
        <f>IF(G121="محاضرة",VLOOKUP(S121,course_teacher!$A$1:$G$188,4,FALSE),VLOOKUP(S121,course_teacher!$A$1:$G$188,6,FALSE))</f>
        <v>م.مصطفي نورالدين مصطفي</v>
      </c>
      <c r="J121" s="60">
        <f>IFNA(VLOOKUP(E121,course_info!$A$1:$I$201,5,FALSE),"")</f>
        <v>400</v>
      </c>
      <c r="K121" s="61" t="str">
        <f>IFNA(VLOOKUP(E121,course_info!$A$1:$I$201,4,false),"")</f>
        <v>التدريب الميداني</v>
      </c>
      <c r="L121" s="63" t="str">
        <f t="shared" si="1"/>
        <v>الاحد 4</v>
      </c>
      <c r="M121" s="63" t="str">
        <f t="shared" si="2"/>
        <v>pow 400</v>
      </c>
      <c r="N121" s="63" t="str">
        <f>IFNA(CONCAT(VLOOKUP(D121, SlotTime!$A$2:$C$6, 3, FALSE),VLOOKUP(D121, SlotTime!$A$2:$C$6, 2, FALSE)),"")</f>
        <v>المحاضرة الرابعة2:00 - 3:30</v>
      </c>
      <c r="O121" s="63">
        <f t="shared" si="3"/>
        <v>1</v>
      </c>
      <c r="P121" s="60"/>
      <c r="Q121" s="63" t="str">
        <f>IFNA(SWITCH(G121,"محاضرة",VLOOKUP(E121,course_info!$A$2:$I$201,6,FALSE),"تمارين",VLOOKUP(E121,course_info!$A$2:$I$201,7,false)),"")</f>
        <v/>
      </c>
      <c r="R121" s="64" t="str">
        <f>IFNA(CONCATENATE("(",VLOOKUP(E121,course_info!$A$2:$I$201,6,FALSE),",",VLOOKUP(E121,course_info!$A$2:$I$201,7,false),")"),"")</f>
        <v>(,)</v>
      </c>
      <c r="S121" s="63" t="str">
        <f t="shared" si="5"/>
        <v>powكهق-498</v>
      </c>
      <c r="T121" s="65" t="str">
        <f>VLOOKUP(S121,course_teacher!$A$1:$G$188,4,FALSE)</f>
        <v>د.احمد جمال احمد</v>
      </c>
      <c r="U121" s="59" t="str">
        <f>VLOOKUP(S121,course_teacher!$A$1:$G$188,6,FALSE)</f>
        <v>م.مصطفي نورالدين مصطفي</v>
      </c>
    </row>
    <row r="122">
      <c r="A122" s="53">
        <v>1.0</v>
      </c>
      <c r="B122" s="53">
        <v>0.0</v>
      </c>
      <c r="C122" s="54" t="s">
        <v>315</v>
      </c>
      <c r="D122" s="53">
        <v>3.0</v>
      </c>
      <c r="E122" s="74" t="s">
        <v>281</v>
      </c>
      <c r="F122" s="53" t="s">
        <v>192</v>
      </c>
      <c r="G122" s="54" t="s">
        <v>313</v>
      </c>
      <c r="H122" s="54" t="s">
        <v>324</v>
      </c>
      <c r="I122" s="54" t="str">
        <f>IF(G122="محاضرة",VLOOKUP(S122,course_teacher!$A$1:$G$188,4,FALSE),VLOOKUP(S122,course_teacher!$A$1:$G$188,6,FALSE))</f>
        <v>م.مصطفي نورالدين مصطفي</v>
      </c>
      <c r="J122" s="53">
        <f>IFNA(VLOOKUP(E122,course_info!$A$1:$I$201,5,FALSE),"")</f>
        <v>400</v>
      </c>
      <c r="K122" s="54" t="str">
        <f>IFNA(VLOOKUP(E122,course_info!$A$1:$I$201,4,false),"")</f>
        <v>النظرية الموحدة للآلات الكهربية</v>
      </c>
      <c r="L122" s="56" t="str">
        <f t="shared" si="1"/>
        <v>الاثنين 3</v>
      </c>
      <c r="M122" s="56" t="str">
        <f t="shared" si="2"/>
        <v>pow 400</v>
      </c>
      <c r="N122" s="56" t="str">
        <f>IFNA(CONCAT(VLOOKUP(D122, SlotTime!$A$2:$C$6, 3, FALSE),VLOOKUP(D122, SlotTime!$A$2:$C$6, 2, FALSE)),"")</f>
        <v>المحاضرة الثالثه 12:20 - 1:50</v>
      </c>
      <c r="O122" s="56">
        <f t="shared" si="3"/>
        <v>2</v>
      </c>
      <c r="P122" s="56"/>
      <c r="Q122" s="56" t="str">
        <f>IFNA(SWITCH(G122,"محاضرة",VLOOKUP(E122,course_info!$A$2:$I$201,6,FALSE),"تمارين",VLOOKUP(E122,course_info!$A$2:$I$201,7,false)),"")</f>
        <v/>
      </c>
      <c r="R122" s="57" t="str">
        <f>IFNA(CONCATENATE("(",VLOOKUP(E122,course_info!$A$2:$I$201,6,FALSE),",",VLOOKUP(E122,course_info!$A$2:$I$201,7,false),")"),"")</f>
        <v>(,)</v>
      </c>
      <c r="S122" s="56" t="str">
        <f t="shared" si="5"/>
        <v>powكهق-402</v>
      </c>
      <c r="T122" s="58" t="str">
        <f>VLOOKUP(S122,course_teacher!$A$1:$G$188,4,FALSE)</f>
        <v>د.هبه محمود صوفي</v>
      </c>
      <c r="U122" s="59" t="str">
        <f>VLOOKUP(S122,course_teacher!$A$1:$G$188,6,FALSE)</f>
        <v>م.مصطفي نورالدين مصطفي</v>
      </c>
    </row>
    <row r="123">
      <c r="A123" s="60">
        <v>1.0</v>
      </c>
      <c r="B123" s="60">
        <v>0.0</v>
      </c>
      <c r="C123" s="61" t="s">
        <v>315</v>
      </c>
      <c r="D123" s="60">
        <v>4.0</v>
      </c>
      <c r="E123" s="75" t="s">
        <v>287</v>
      </c>
      <c r="F123" s="60" t="s">
        <v>192</v>
      </c>
      <c r="G123" s="61" t="s">
        <v>313</v>
      </c>
      <c r="H123" s="61" t="s">
        <v>319</v>
      </c>
      <c r="I123" s="61" t="str">
        <f>IF(G123="محاضرة",VLOOKUP(S123,course_teacher!$A$1:$G$188,4,FALSE),VLOOKUP(S123,course_teacher!$A$1:$G$188,6,FALSE))</f>
        <v>م.هادي سامر عبدالحفيظ</v>
      </c>
      <c r="J123" s="60">
        <f>IFNA(VLOOKUP(E123,course_info!$A$1:$I$201,5,FALSE),"")</f>
        <v>400</v>
      </c>
      <c r="K123" s="61" t="str">
        <f>IFNA(VLOOKUP(E123,course_info!$A$1:$I$201,4,false),"")</f>
        <v>مقرر اختياري 4 تصميم انظمة الطاقة الضوئية والتطبيقات </v>
      </c>
      <c r="L123" s="63" t="str">
        <f t="shared" si="1"/>
        <v>الاثنين 4</v>
      </c>
      <c r="M123" s="63" t="str">
        <f t="shared" si="2"/>
        <v>pow 400</v>
      </c>
      <c r="N123" s="63" t="str">
        <f>IFNA(CONCAT(VLOOKUP(D123, SlotTime!$A$2:$C$6, 3, FALSE),VLOOKUP(D123, SlotTime!$A$2:$C$6, 2, FALSE)),"")</f>
        <v>المحاضرة الرابعة2:00 - 3:30</v>
      </c>
      <c r="O123" s="63">
        <f t="shared" si="3"/>
        <v>2</v>
      </c>
      <c r="P123" s="60"/>
      <c r="Q123" s="63" t="str">
        <f>IFNA(SWITCH(G123,"محاضرة",VLOOKUP(E123,course_info!$A$2:$I$201,6,FALSE),"تمارين",VLOOKUP(E123,course_info!$A$2:$I$201,7,false)),"")</f>
        <v/>
      </c>
      <c r="R123" s="64" t="str">
        <f>IFNA(CONCATENATE("(",VLOOKUP(E123,course_info!$A$2:$I$201,6,FALSE),",",VLOOKUP(E123,course_info!$A$2:$I$201,7,false),")"),"")</f>
        <v>(,)</v>
      </c>
      <c r="S123" s="63" t="str">
        <f t="shared" si="5"/>
        <v>powكهق-426</v>
      </c>
      <c r="T123" s="65" t="str">
        <f>VLOOKUP(S123,course_teacher!$A$1:$G$188,4,FALSE)</f>
        <v>د.عماد دعبس</v>
      </c>
      <c r="U123" s="59" t="str">
        <f>VLOOKUP(S123,course_teacher!$A$1:$G$188,6,FALSE)</f>
        <v>م.هادي سامر عبدالحفيظ</v>
      </c>
    </row>
    <row r="124">
      <c r="A124" s="53">
        <v>1.0</v>
      </c>
      <c r="B124" s="53">
        <v>0.0</v>
      </c>
      <c r="C124" s="54" t="s">
        <v>312</v>
      </c>
      <c r="D124" s="53">
        <v>2.0</v>
      </c>
      <c r="E124" s="74" t="s">
        <v>283</v>
      </c>
      <c r="F124" s="53" t="s">
        <v>192</v>
      </c>
      <c r="G124" s="54" t="s">
        <v>313</v>
      </c>
      <c r="H124" s="54" t="s">
        <v>317</v>
      </c>
      <c r="I124" s="54" t="str">
        <f>IF(G124="محاضرة",VLOOKUP(S124,course_teacher!$A$1:$G$188,4,FALSE),VLOOKUP(S124,course_teacher!$A$1:$G$188,6,FALSE))</f>
        <v>م.احمد اسامه محمد</v>
      </c>
      <c r="J124" s="53">
        <f>IFNA(VLOOKUP(E124,course_info!$A$1:$I$201,5,FALSE),"")</f>
        <v>400</v>
      </c>
      <c r="K124" s="54" t="str">
        <f>IFNA(VLOOKUP(E124,course_info!$A$1:$I$201,4,false),"")</f>
        <v>التحكم الالي الرقمى</v>
      </c>
      <c r="L124" s="56" t="str">
        <f t="shared" si="1"/>
        <v>الثلاثاء 2</v>
      </c>
      <c r="M124" s="56" t="str">
        <f t="shared" si="2"/>
        <v>pow 400</v>
      </c>
      <c r="N124" s="56" t="str">
        <f>IFNA(CONCAT(VLOOKUP(D124, SlotTime!$A$2:$C$6, 3, FALSE),VLOOKUP(D124, SlotTime!$A$2:$C$6, 2, FALSE)),"")</f>
        <v>المحاضرة الثانية10:30 - 12:00</v>
      </c>
      <c r="O124" s="56">
        <f t="shared" si="3"/>
        <v>3</v>
      </c>
      <c r="P124" s="56"/>
      <c r="Q124" s="56" t="str">
        <f>IFNA(SWITCH(G124,"محاضرة",VLOOKUP(E124,course_info!$A$2:$I$201,6,FALSE),"تمارين",VLOOKUP(E124,course_info!$A$2:$I$201,7,false)),"")</f>
        <v/>
      </c>
      <c r="R124" s="57" t="str">
        <f>IFNA(CONCATENATE("(",VLOOKUP(E124,course_info!$A$2:$I$201,6,FALSE),",",VLOOKUP(E124,course_info!$A$2:$I$201,7,false),")"),"")</f>
        <v>(,)</v>
      </c>
      <c r="S124" s="56" t="str">
        <f t="shared" si="5"/>
        <v>powكهق-403</v>
      </c>
      <c r="T124" s="58" t="str">
        <f>VLOOKUP(S124,course_teacher!$A$1:$G$188,4,FALSE)</f>
        <v>د.اسماء صلاح فرج</v>
      </c>
      <c r="U124" s="59" t="str">
        <f>VLOOKUP(S124,course_teacher!$A$1:$G$188,6,FALSE)</f>
        <v>م.احمد اسامه محمد</v>
      </c>
    </row>
    <row r="125">
      <c r="A125" s="60">
        <v>1.0</v>
      </c>
      <c r="B125" s="60">
        <v>0.0</v>
      </c>
      <c r="C125" s="61" t="s">
        <v>316</v>
      </c>
      <c r="D125" s="60">
        <v>4.0</v>
      </c>
      <c r="E125" s="75" t="s">
        <v>285</v>
      </c>
      <c r="F125" s="60" t="s">
        <v>192</v>
      </c>
      <c r="G125" s="61" t="s">
        <v>313</v>
      </c>
      <c r="H125" s="61" t="s">
        <v>323</v>
      </c>
      <c r="I125" s="61" t="str">
        <f>IF(G125="محاضرة",VLOOKUP(S125,course_teacher!$A$1:$G$188,4,FALSE),VLOOKUP(S125,course_teacher!$A$1:$G$188,6,FALSE))</f>
        <v>م.احمد ياسر احمد عبدالفتاح</v>
      </c>
      <c r="J125" s="60">
        <f>IFNA(VLOOKUP(E125,course_info!$A$1:$I$201,5,FALSE),"")</f>
        <v>400</v>
      </c>
      <c r="K125" s="61" t="str">
        <f>IFNA(VLOOKUP(E125,course_info!$A$1:$I$201,4,false),"")</f>
        <v>الكترونيات صناعية</v>
      </c>
      <c r="L125" s="63" t="str">
        <f t="shared" si="1"/>
        <v>الخميس 4</v>
      </c>
      <c r="M125" s="63" t="str">
        <f t="shared" si="2"/>
        <v>pow 400</v>
      </c>
      <c r="N125" s="63" t="str">
        <f>IFNA(CONCAT(VLOOKUP(D125, SlotTime!$A$2:$C$6, 3, FALSE),VLOOKUP(D125, SlotTime!$A$2:$C$6, 2, FALSE)),"")</f>
        <v>المحاضرة الرابعة2:00 - 3:30</v>
      </c>
      <c r="O125" s="63">
        <f t="shared" si="3"/>
        <v>5</v>
      </c>
      <c r="P125" s="63"/>
      <c r="Q125" s="63" t="str">
        <f>IFNA(SWITCH(G125,"محاضرة",VLOOKUP(E125,course_info!$A$2:$I$201,6,FALSE),"تمارين",VLOOKUP(E125,course_info!$A$2:$I$201,7,false)),"")</f>
        <v/>
      </c>
      <c r="R125" s="64" t="str">
        <f>IFNA(CONCATENATE("(",VLOOKUP(E125,course_info!$A$2:$I$201,6,FALSE),",",VLOOKUP(E125,course_info!$A$2:$I$201,7,false),")"),"")</f>
        <v>(,)</v>
      </c>
      <c r="S125" s="63" t="str">
        <f t="shared" si="5"/>
        <v>powكهق-404</v>
      </c>
      <c r="T125" s="65" t="str">
        <f>VLOOKUP(S125,course_teacher!$A$1:$G$188,4,FALSE)</f>
        <v>د.هبه محمود صوفي</v>
      </c>
      <c r="U125" s="59" t="str">
        <f>VLOOKUP(S125,course_teacher!$A$1:$G$188,6,FALSE)</f>
        <v>م.احمد ياسر احمد عبدالفتاح</v>
      </c>
    </row>
    <row r="126">
      <c r="A126" s="53">
        <v>1.0</v>
      </c>
      <c r="B126" s="53">
        <v>0.0</v>
      </c>
      <c r="C126" s="54" t="s">
        <v>312</v>
      </c>
      <c r="D126" s="53">
        <v>4.0</v>
      </c>
      <c r="E126" s="74" t="s">
        <v>289</v>
      </c>
      <c r="F126" s="53" t="s">
        <v>192</v>
      </c>
      <c r="G126" s="54" t="s">
        <v>313</v>
      </c>
      <c r="H126" s="54" t="s">
        <v>321</v>
      </c>
      <c r="I126" s="54" t="str">
        <f>IF(G126="محاضرة",VLOOKUP(S126,course_teacher!$A$1:$G$188,4,FALSE),VLOOKUP(S126,course_teacher!$A$1:$G$188,6,FALSE))</f>
        <v/>
      </c>
      <c r="J126" s="53">
        <f>IFNA(VLOOKUP(E126,course_info!$A$1:$I$201,5,FALSE),"")</f>
        <v>400</v>
      </c>
      <c r="K126" s="54" t="str">
        <f>IFNA(VLOOKUP(E126,course_info!$A$1:$I$201,4,false),"")</f>
        <v>مشروع التخرج 1</v>
      </c>
      <c r="L126" s="56" t="str">
        <f t="shared" si="1"/>
        <v>الثلاثاء 4</v>
      </c>
      <c r="M126" s="56" t="str">
        <f t="shared" si="2"/>
        <v>pow 400</v>
      </c>
      <c r="N126" s="56" t="str">
        <f>IFNA(CONCAT(VLOOKUP(D126, SlotTime!$A$2:$C$6, 3, FALSE),VLOOKUP(D126, SlotTime!$A$2:$C$6, 2, FALSE)),"")</f>
        <v>المحاضرة الرابعة2:00 - 3:30</v>
      </c>
      <c r="O126" s="56">
        <f t="shared" si="3"/>
        <v>3</v>
      </c>
      <c r="P126" s="56"/>
      <c r="Q126" s="56" t="str">
        <f>IFNA(SWITCH(G126,"محاضرة",VLOOKUP(E126,course_info!$A$2:$I$201,6,FALSE),"تمارين",VLOOKUP(E126,course_info!$A$2:$I$201,7,false)),"")</f>
        <v/>
      </c>
      <c r="R126" s="57" t="str">
        <f>IFNA(CONCATENATE("(",VLOOKUP(E126,course_info!$A$2:$I$201,6,FALSE),",",VLOOKUP(E126,course_info!$A$2:$I$201,7,false),")"),"")</f>
        <v>(,)</v>
      </c>
      <c r="S126" s="56" t="str">
        <f t="shared" si="5"/>
        <v>powكهق-499</v>
      </c>
      <c r="T126" s="58" t="str">
        <f>VLOOKUP(S126,course_teacher!$A$1:$G$188,4,FALSE)</f>
        <v>أ.م.د.صابر محمد</v>
      </c>
      <c r="U126" s="59" t="str">
        <f>VLOOKUP(S126,course_teacher!$A$1:$G$188,6,FALSE)</f>
        <v/>
      </c>
    </row>
    <row r="127">
      <c r="A127" s="60">
        <v>1.0</v>
      </c>
      <c r="B127" s="60">
        <v>0.0</v>
      </c>
      <c r="C127" s="61" t="s">
        <v>316</v>
      </c>
      <c r="D127" s="60">
        <v>3.0</v>
      </c>
      <c r="E127" s="75" t="s">
        <v>278</v>
      </c>
      <c r="F127" s="60" t="s">
        <v>192</v>
      </c>
      <c r="G127" s="61" t="s">
        <v>313</v>
      </c>
      <c r="H127" s="61" t="s">
        <v>321</v>
      </c>
      <c r="I127" s="61" t="str">
        <f>IF(G127="محاضرة",VLOOKUP(S127,course_teacher!$A$1:$G$188,4,FALSE),VLOOKUP(S127,course_teacher!$A$1:$G$188,6,FALSE))</f>
        <v>م.احمد عويس شعبان</v>
      </c>
      <c r="J127" s="60">
        <f>IFNA(VLOOKUP(E127,course_info!$A$1:$I$201,5,FALSE),"")</f>
        <v>400</v>
      </c>
      <c r="K127" s="61" t="str">
        <f>IFNA(VLOOKUP(E127,course_info!$A$1:$I$201,4,false),"")</f>
        <v>التشغيل الأمثل ودراسة الاتزان والاعتمادية لنظم القوى الكهربية</v>
      </c>
      <c r="L127" s="63" t="str">
        <f t="shared" si="1"/>
        <v>الخميس 3</v>
      </c>
      <c r="M127" s="63" t="str">
        <f t="shared" si="2"/>
        <v>pow 400</v>
      </c>
      <c r="N127" s="63" t="str">
        <f>IFNA(CONCAT(VLOOKUP(D127, SlotTime!$A$2:$C$6, 3, FALSE),VLOOKUP(D127, SlotTime!$A$2:$C$6, 2, FALSE)),"")</f>
        <v>المحاضرة الثالثه 12:20 - 1:50</v>
      </c>
      <c r="O127" s="63">
        <f t="shared" si="3"/>
        <v>5</v>
      </c>
      <c r="P127" s="63"/>
      <c r="Q127" s="63" t="str">
        <f>IFNA(SWITCH(G127,"محاضرة",VLOOKUP(E127,course_info!$A$2:$I$201,6,FALSE),"تمارين",VLOOKUP(E127,course_info!$A$2:$I$201,7,false)),"")</f>
        <v/>
      </c>
      <c r="R127" s="64" t="str">
        <f>IFNA(CONCATENATE("(",VLOOKUP(E127,course_info!$A$2:$I$201,6,FALSE),",",VLOOKUP(E127,course_info!$A$2:$I$201,7,false),")"),"")</f>
        <v>(,)</v>
      </c>
      <c r="S127" s="63" t="str">
        <f t="shared" si="5"/>
        <v>powكهق-401</v>
      </c>
      <c r="T127" s="65" t="str">
        <f>VLOOKUP(S127,course_teacher!$A$1:$G$188,4,FALSE)</f>
        <v>أ.م.د.عبير جلال</v>
      </c>
      <c r="U127" s="59" t="str">
        <f>VLOOKUP(S127,course_teacher!$A$1:$G$188,6,FALSE)</f>
        <v>م.احمد عويس شعبان</v>
      </c>
    </row>
    <row r="128">
      <c r="A128" s="53">
        <v>1.0</v>
      </c>
      <c r="B128" s="53">
        <v>0.0</v>
      </c>
      <c r="C128" s="54" t="s">
        <v>316</v>
      </c>
      <c r="D128" s="53">
        <v>2.0</v>
      </c>
      <c r="E128" s="74" t="s">
        <v>287</v>
      </c>
      <c r="F128" s="53" t="s">
        <v>192</v>
      </c>
      <c r="G128" s="54" t="s">
        <v>310</v>
      </c>
      <c r="H128" s="54" t="s">
        <v>318</v>
      </c>
      <c r="I128" s="54" t="str">
        <f>IF(G128="محاضرة",VLOOKUP(S128,course_teacher!$A$1:$G$188,4,FALSE),VLOOKUP(S128,course_teacher!$A$1:$G$188,6,FALSE))</f>
        <v>د.عماد دعبس</v>
      </c>
      <c r="J128" s="53">
        <f>IFNA(VLOOKUP(E128,course_info!$A$1:$I$201,5,FALSE),"")</f>
        <v>400</v>
      </c>
      <c r="K128" s="54" t="str">
        <f>IFNA(VLOOKUP(E128,course_info!$A$1:$I$201,4,false),"")</f>
        <v>مقرر اختياري 4 تصميم انظمة الطاقة الضوئية والتطبيقات </v>
      </c>
      <c r="L128" s="56" t="str">
        <f t="shared" si="1"/>
        <v>الخميس 2</v>
      </c>
      <c r="M128" s="56" t="str">
        <f t="shared" si="2"/>
        <v>pow 400</v>
      </c>
      <c r="N128" s="56" t="str">
        <f>IFNA(CONCAT(VLOOKUP(D128, SlotTime!$A$2:$C$6, 3, FALSE),VLOOKUP(D128, SlotTime!$A$2:$C$6, 2, FALSE)),"")</f>
        <v>المحاضرة الثانية10:30 - 12:00</v>
      </c>
      <c r="O128" s="56">
        <f t="shared" si="3"/>
        <v>5</v>
      </c>
      <c r="P128" s="56"/>
      <c r="Q128" s="56" t="str">
        <f>IFNA(SWITCH(G128,"محاضرة",VLOOKUP(E128,course_info!$A$2:$I$201,6,FALSE),"تمارين",VLOOKUP(E128,course_info!$A$2:$I$201,7,false)),"")</f>
        <v/>
      </c>
      <c r="R128" s="57" t="str">
        <f>IFNA(CONCATENATE("(",VLOOKUP(E128,course_info!$A$2:$I$201,6,FALSE),",",VLOOKUP(E128,course_info!$A$2:$I$201,7,false),")"),"")</f>
        <v>(,)</v>
      </c>
      <c r="S128" s="56" t="str">
        <f t="shared" si="5"/>
        <v>powكهق-426</v>
      </c>
      <c r="T128" s="58" t="str">
        <f>VLOOKUP(S128,course_teacher!$A$1:$G$188,4,FALSE)</f>
        <v>د.عماد دعبس</v>
      </c>
      <c r="U128" s="59" t="str">
        <f>VLOOKUP(S128,course_teacher!$A$1:$G$188,6,FALSE)</f>
        <v>م.هادي سامر عبدالحفيظ</v>
      </c>
    </row>
    <row r="129">
      <c r="A129" s="60">
        <v>1.0</v>
      </c>
      <c r="B129" s="60">
        <v>0.0</v>
      </c>
      <c r="C129" s="61" t="s">
        <v>316</v>
      </c>
      <c r="D129" s="60">
        <v>1.0</v>
      </c>
      <c r="E129" s="75" t="s">
        <v>283</v>
      </c>
      <c r="F129" s="60" t="s">
        <v>192</v>
      </c>
      <c r="G129" s="61" t="s">
        <v>310</v>
      </c>
      <c r="H129" s="61" t="s">
        <v>323</v>
      </c>
      <c r="I129" s="61" t="str">
        <f>IF(G129="محاضرة",VLOOKUP(S129,course_teacher!$A$1:$G$188,4,FALSE),VLOOKUP(S129,course_teacher!$A$1:$G$188,6,FALSE))</f>
        <v>د.اسماء صلاح فرج</v>
      </c>
      <c r="J129" s="60">
        <f>IFNA(VLOOKUP(E129,course_info!$A$1:$I$201,5,FALSE),"")</f>
        <v>400</v>
      </c>
      <c r="K129" s="61" t="str">
        <f>IFNA(VLOOKUP(E129,course_info!$A$1:$I$201,4,false),"")</f>
        <v>التحكم الالي الرقمى</v>
      </c>
      <c r="L129" s="63" t="str">
        <f t="shared" si="1"/>
        <v>الخميس 1</v>
      </c>
      <c r="M129" s="63" t="str">
        <f t="shared" si="2"/>
        <v>pow 400</v>
      </c>
      <c r="N129" s="63" t="str">
        <f>IFNA(CONCAT(VLOOKUP(D129, SlotTime!$A$2:$C$6, 3, FALSE),VLOOKUP(D129, SlotTime!$A$2:$C$6, 2, FALSE)),"")</f>
        <v>المحاضرة الاولي 8:50 - 10:20</v>
      </c>
      <c r="O129" s="63">
        <f t="shared" si="3"/>
        <v>5</v>
      </c>
      <c r="P129" s="63"/>
      <c r="Q129" s="63" t="str">
        <f>IFNA(SWITCH(G129,"محاضرة",VLOOKUP(E129,course_info!$A$2:$I$201,6,FALSE),"تمارين",VLOOKUP(E129,course_info!$A$2:$I$201,7,false)),"")</f>
        <v/>
      </c>
      <c r="R129" s="64" t="str">
        <f>IFNA(CONCATENATE("(",VLOOKUP(E129,course_info!$A$2:$I$201,6,FALSE),",",VLOOKUP(E129,course_info!$A$2:$I$201,7,false),")"),"")</f>
        <v>(,)</v>
      </c>
      <c r="S129" s="63" t="str">
        <f t="shared" si="5"/>
        <v>powكهق-403</v>
      </c>
      <c r="T129" s="65" t="str">
        <f>VLOOKUP(S129,course_teacher!$A$1:$G$188,4,FALSE)</f>
        <v>د.اسماء صلاح فرج</v>
      </c>
      <c r="U129" s="59" t="str">
        <f>VLOOKUP(S129,course_teacher!$A$1:$G$188,6,FALSE)</f>
        <v>م.احمد اسامه محمد</v>
      </c>
    </row>
    <row r="130">
      <c r="A130" s="53">
        <v>1.0</v>
      </c>
      <c r="B130" s="53">
        <v>0.0</v>
      </c>
      <c r="C130" s="54" t="s">
        <v>312</v>
      </c>
      <c r="D130" s="53">
        <v>4.0</v>
      </c>
      <c r="E130" s="74" t="s">
        <v>289</v>
      </c>
      <c r="F130" s="53" t="s">
        <v>192</v>
      </c>
      <c r="G130" s="54" t="s">
        <v>310</v>
      </c>
      <c r="H130" s="54" t="s">
        <v>320</v>
      </c>
      <c r="I130" s="54" t="str">
        <f>IF(G130="محاضرة",VLOOKUP(S130,course_teacher!$A$1:$G$188,4,FALSE),VLOOKUP(S130,course_teacher!$A$1:$G$188,6,FALSE))</f>
        <v>أ.م.د.صابر محمد</v>
      </c>
      <c r="J130" s="53">
        <f>IFNA(VLOOKUP(E130,course_info!$A$1:$I$201,5,FALSE),"")</f>
        <v>400</v>
      </c>
      <c r="K130" s="54" t="str">
        <f>IFNA(VLOOKUP(E130,course_info!$A$1:$I$201,4,false),"")</f>
        <v>مشروع التخرج 1</v>
      </c>
      <c r="L130" s="56" t="str">
        <f t="shared" si="1"/>
        <v>الثلاثاء 4</v>
      </c>
      <c r="M130" s="56" t="str">
        <f t="shared" si="2"/>
        <v>pow 400</v>
      </c>
      <c r="N130" s="56" t="str">
        <f>IFNA(CONCAT(VLOOKUP(D130, SlotTime!$A$2:$C$6, 3, FALSE),VLOOKUP(D130, SlotTime!$A$2:$C$6, 2, FALSE)),"")</f>
        <v>المحاضرة الرابعة2:00 - 3:30</v>
      </c>
      <c r="O130" s="56">
        <f t="shared" si="3"/>
        <v>3</v>
      </c>
      <c r="P130" s="53"/>
      <c r="Q130" s="56" t="str">
        <f>IFNA(SWITCH(G130,"محاضرة",VLOOKUP(E130,course_info!$A$2:$I$201,6,FALSE),"تمارين",VLOOKUP(E130,course_info!$A$2:$I$201,7,false)),"")</f>
        <v/>
      </c>
      <c r="R130" s="57" t="str">
        <f>IFNA(CONCATENATE("(",VLOOKUP(E130,course_info!$A$2:$I$201,6,FALSE),",",VLOOKUP(E130,course_info!$A$2:$I$201,7,false),")"),"")</f>
        <v>(,)</v>
      </c>
      <c r="S130" s="56" t="str">
        <f t="shared" si="5"/>
        <v>powكهق-499</v>
      </c>
      <c r="T130" s="58" t="str">
        <f>VLOOKUP(S130,course_teacher!$A$1:$G$188,4,FALSE)</f>
        <v>أ.م.د.صابر محمد</v>
      </c>
      <c r="U130" s="59" t="str">
        <f>VLOOKUP(S130,course_teacher!$A$1:$G$188,6,FALSE)</f>
        <v/>
      </c>
    </row>
    <row r="131">
      <c r="A131" s="60">
        <v>1.0</v>
      </c>
      <c r="B131" s="60">
        <v>0.0</v>
      </c>
      <c r="C131" s="61" t="s">
        <v>314</v>
      </c>
      <c r="D131" s="60">
        <v>1.0</v>
      </c>
      <c r="E131" s="75" t="s">
        <v>285</v>
      </c>
      <c r="F131" s="60" t="s">
        <v>192</v>
      </c>
      <c r="G131" s="61" t="s">
        <v>310</v>
      </c>
      <c r="H131" s="61" t="s">
        <v>323</v>
      </c>
      <c r="I131" s="61" t="str">
        <f>IF(G131="محاضرة",VLOOKUP(S131,course_teacher!$A$1:$G$188,4,FALSE),VLOOKUP(S131,course_teacher!$A$1:$G$188,6,FALSE))</f>
        <v>د.هبه محمود صوفي</v>
      </c>
      <c r="J131" s="60">
        <f>IFNA(VLOOKUP(E131,course_info!$A$1:$I$201,5,FALSE),"")</f>
        <v>400</v>
      </c>
      <c r="K131" s="61" t="str">
        <f>IFNA(VLOOKUP(E131,course_info!$A$1:$I$201,4,false),"")</f>
        <v>الكترونيات صناعية</v>
      </c>
      <c r="L131" s="63" t="str">
        <f t="shared" si="1"/>
        <v>الاربعاء 1</v>
      </c>
      <c r="M131" s="63" t="str">
        <f t="shared" si="2"/>
        <v>pow 400</v>
      </c>
      <c r="N131" s="63" t="str">
        <f>IFNA(CONCAT(VLOOKUP(D131, SlotTime!$A$2:$C$6, 3, FALSE),VLOOKUP(D131, SlotTime!$A$2:$C$6, 2, FALSE)),"")</f>
        <v>المحاضرة الاولي 8:50 - 10:20</v>
      </c>
      <c r="O131" s="63">
        <f t="shared" si="3"/>
        <v>4</v>
      </c>
      <c r="P131" s="63"/>
      <c r="Q131" s="63" t="str">
        <f>IFNA(SWITCH(G131,"محاضرة",VLOOKUP(E131,course_info!$A$2:$I$201,6,FALSE),"تمارين",VLOOKUP(E131,course_info!$A$2:$I$201,7,false)),"")</f>
        <v/>
      </c>
      <c r="R131" s="64" t="str">
        <f>IFNA(CONCATENATE("(",VLOOKUP(E131,course_info!$A$2:$I$201,6,FALSE),",",VLOOKUP(E131,course_info!$A$2:$I$201,7,false),")"),"")</f>
        <v>(,)</v>
      </c>
      <c r="S131" s="63" t="str">
        <f t="shared" si="5"/>
        <v>powكهق-404</v>
      </c>
      <c r="T131" s="65" t="str">
        <f>VLOOKUP(S131,course_teacher!$A$1:$G$188,4,FALSE)</f>
        <v>د.هبه محمود صوفي</v>
      </c>
      <c r="U131" s="59" t="str">
        <f>VLOOKUP(S131,course_teacher!$A$1:$G$188,6,FALSE)</f>
        <v>م.احمد ياسر احمد عبدالفتاح</v>
      </c>
    </row>
    <row r="132">
      <c r="A132" s="53">
        <v>1.0</v>
      </c>
      <c r="B132" s="53">
        <v>0.0</v>
      </c>
      <c r="C132" s="54" t="s">
        <v>309</v>
      </c>
      <c r="D132" s="53">
        <v>4.0</v>
      </c>
      <c r="E132" s="74" t="s">
        <v>289</v>
      </c>
      <c r="F132" s="53" t="s">
        <v>192</v>
      </c>
      <c r="G132" s="54" t="s">
        <v>310</v>
      </c>
      <c r="H132" s="54" t="s">
        <v>321</v>
      </c>
      <c r="I132" s="54" t="str">
        <f>IF(G132="محاضرة",VLOOKUP(S132,course_teacher!$A$1:$G$188,4,FALSE),VLOOKUP(S132,course_teacher!$A$1:$G$188,6,FALSE))</f>
        <v>أ.م.د.صابر محمد</v>
      </c>
      <c r="J132" s="53">
        <f>IFNA(VLOOKUP(E132,course_info!$A$1:$I$201,5,FALSE),"")</f>
        <v>400</v>
      </c>
      <c r="K132" s="54" t="str">
        <f>IFNA(VLOOKUP(E132,course_info!$A$1:$I$201,4,false),"")</f>
        <v>مشروع التخرج 1</v>
      </c>
      <c r="L132" s="56" t="str">
        <f t="shared" si="1"/>
        <v>الاحد 4</v>
      </c>
      <c r="M132" s="56" t="str">
        <f t="shared" si="2"/>
        <v>pow 400</v>
      </c>
      <c r="N132" s="56" t="str">
        <f>IFNA(CONCAT(VLOOKUP(D132, SlotTime!$A$2:$C$6, 3, FALSE),VLOOKUP(D132, SlotTime!$A$2:$C$6, 2, FALSE)),"")</f>
        <v>المحاضرة الرابعة2:00 - 3:30</v>
      </c>
      <c r="O132" s="56">
        <f t="shared" si="3"/>
        <v>1</v>
      </c>
      <c r="P132" s="53"/>
      <c r="Q132" s="56" t="str">
        <f>IFNA(SWITCH(G132,"محاضرة",VLOOKUP(E132,course_info!$A$2:$I$201,6,FALSE),"تمارين",VLOOKUP(E132,course_info!$A$2:$I$201,7,false)),"")</f>
        <v/>
      </c>
      <c r="R132" s="57" t="str">
        <f>IFNA(CONCATENATE("(",VLOOKUP(E132,course_info!$A$2:$I$201,6,FALSE),",",VLOOKUP(E132,course_info!$A$2:$I$201,7,false),")"),"")</f>
        <v>(,)</v>
      </c>
      <c r="S132" s="56" t="str">
        <f t="shared" si="5"/>
        <v>powكهق-499</v>
      </c>
      <c r="T132" s="58" t="str">
        <f>VLOOKUP(S132,course_teacher!$A$1:$G$188,4,FALSE)</f>
        <v>أ.م.د.صابر محمد</v>
      </c>
      <c r="U132" s="59" t="str">
        <f>VLOOKUP(S132,course_teacher!$A$1:$G$188,6,FALSE)</f>
        <v/>
      </c>
    </row>
    <row r="133">
      <c r="A133" s="60">
        <v>1.0</v>
      </c>
      <c r="B133" s="60">
        <v>0.0</v>
      </c>
      <c r="C133" s="61" t="s">
        <v>314</v>
      </c>
      <c r="D133" s="60">
        <v>2.0</v>
      </c>
      <c r="E133" s="75" t="s">
        <v>281</v>
      </c>
      <c r="F133" s="60" t="s">
        <v>192</v>
      </c>
      <c r="G133" s="61" t="s">
        <v>310</v>
      </c>
      <c r="H133" s="61" t="s">
        <v>322</v>
      </c>
      <c r="I133" s="61" t="str">
        <f>IF(G133="محاضرة",VLOOKUP(S133,course_teacher!$A$1:$G$188,4,FALSE),VLOOKUP(S133,course_teacher!$A$1:$G$188,6,FALSE))</f>
        <v>د.هبه محمود صوفي</v>
      </c>
      <c r="J133" s="60">
        <f>IFNA(VLOOKUP(E133,course_info!$A$1:$I$201,5,FALSE),"")</f>
        <v>400</v>
      </c>
      <c r="K133" s="61" t="str">
        <f>IFNA(VLOOKUP(E133,course_info!$A$1:$I$201,4,false),"")</f>
        <v>النظرية الموحدة للآلات الكهربية</v>
      </c>
      <c r="L133" s="63" t="str">
        <f t="shared" si="1"/>
        <v>الاربعاء 2</v>
      </c>
      <c r="M133" s="63" t="str">
        <f t="shared" si="2"/>
        <v>pow 400</v>
      </c>
      <c r="N133" s="63" t="str">
        <f>IFNA(CONCAT(VLOOKUP(D133, SlotTime!$A$2:$C$6, 3, FALSE),VLOOKUP(D133, SlotTime!$A$2:$C$6, 2, FALSE)),"")</f>
        <v>المحاضرة الثانية10:30 - 12:00</v>
      </c>
      <c r="O133" s="63">
        <f t="shared" si="3"/>
        <v>4</v>
      </c>
      <c r="P133" s="63"/>
      <c r="Q133" s="63" t="str">
        <f>IFNA(SWITCH(G133,"محاضرة",VLOOKUP(E133,course_info!$A$2:$I$201,6,FALSE),"تمارين",VLOOKUP(E133,course_info!$A$2:$I$201,7,false)),"")</f>
        <v/>
      </c>
      <c r="R133" s="64" t="str">
        <f>IFNA(CONCATENATE("(",VLOOKUP(E133,course_info!$A$2:$I$201,6,FALSE),",",VLOOKUP(E133,course_info!$A$2:$I$201,7,false),")"),"")</f>
        <v>(,)</v>
      </c>
      <c r="S133" s="63" t="str">
        <f t="shared" si="5"/>
        <v>powكهق-402</v>
      </c>
      <c r="T133" s="65" t="str">
        <f>VLOOKUP(S133,course_teacher!$A$1:$G$188,4,FALSE)</f>
        <v>د.هبه محمود صوفي</v>
      </c>
      <c r="U133" s="59" t="str">
        <f>VLOOKUP(S133,course_teacher!$A$1:$G$188,6,FALSE)</f>
        <v>م.مصطفي نورالدين مصطفي</v>
      </c>
    </row>
    <row r="134">
      <c r="A134" s="53">
        <v>1.0</v>
      </c>
      <c r="B134" s="53">
        <v>0.0</v>
      </c>
      <c r="C134" s="54" t="s">
        <v>309</v>
      </c>
      <c r="D134" s="53">
        <v>1.0</v>
      </c>
      <c r="E134" s="74" t="s">
        <v>286</v>
      </c>
      <c r="F134" s="53" t="s">
        <v>192</v>
      </c>
      <c r="G134" s="54" t="s">
        <v>310</v>
      </c>
      <c r="H134" s="54" t="s">
        <v>323</v>
      </c>
      <c r="I134" s="54" t="str">
        <f>IF(G134="محاضرة",VLOOKUP(S134,course_teacher!$A$1:$G$188,4,FALSE),VLOOKUP(S134,course_teacher!$A$1:$G$188,6,FALSE))</f>
        <v>د.احمد جمال احمد</v>
      </c>
      <c r="J134" s="53">
        <f>IFNA(VLOOKUP(E134,course_info!$A$1:$I$201,5,FALSE),"")</f>
        <v>400</v>
      </c>
      <c r="K134" s="54" t="str">
        <f>IFNA(VLOOKUP(E134,course_info!$A$1:$I$201,4,false),"")</f>
        <v>مقرر اختياري 3 أنظمة توزيع القوى</v>
      </c>
      <c r="L134" s="56" t="str">
        <f t="shared" si="1"/>
        <v>الاحد 1</v>
      </c>
      <c r="M134" s="56" t="str">
        <f t="shared" si="2"/>
        <v>pow 400</v>
      </c>
      <c r="N134" s="56" t="str">
        <f>IFNA(CONCAT(VLOOKUP(D134, SlotTime!$A$2:$C$6, 3, FALSE),VLOOKUP(D134, SlotTime!$A$2:$C$6, 2, FALSE)),"")</f>
        <v>المحاضرة الاولي 8:50 - 10:20</v>
      </c>
      <c r="O134" s="56">
        <f t="shared" si="3"/>
        <v>1</v>
      </c>
      <c r="P134" s="56"/>
      <c r="Q134" s="56" t="str">
        <f>IFNA(SWITCH(G134,"محاضرة",VLOOKUP(E134,course_info!$A$2:$I$201,6,FALSE),"تمارين",VLOOKUP(E134,course_info!$A$2:$I$201,7,false)),"")</f>
        <v/>
      </c>
      <c r="R134" s="57" t="str">
        <f>IFNA(CONCATENATE("(",VLOOKUP(E134,course_info!$A$2:$I$201,6,FALSE),",",VLOOKUP(E134,course_info!$A$2:$I$201,7,false),")"),"")</f>
        <v>(,)</v>
      </c>
      <c r="S134" s="56" t="str">
        <f t="shared" si="5"/>
        <v>powكهق-421</v>
      </c>
      <c r="T134" s="58" t="str">
        <f>VLOOKUP(S134,course_teacher!$A$1:$G$188,4,FALSE)</f>
        <v>د.احمد جمال احمد</v>
      </c>
      <c r="U134" s="59" t="str">
        <f>VLOOKUP(S134,course_teacher!$A$1:$G$188,6,FALSE)</f>
        <v>م.محمد خالد محمد علي</v>
      </c>
    </row>
    <row r="135">
      <c r="A135" s="60">
        <v>1.0</v>
      </c>
      <c r="B135" s="60">
        <v>0.0</v>
      </c>
      <c r="C135" s="61" t="s">
        <v>309</v>
      </c>
      <c r="D135" s="60">
        <v>2.0</v>
      </c>
      <c r="E135" s="75" t="s">
        <v>288</v>
      </c>
      <c r="F135" s="60" t="s">
        <v>192</v>
      </c>
      <c r="G135" s="61" t="s">
        <v>310</v>
      </c>
      <c r="H135" s="61" t="s">
        <v>323</v>
      </c>
      <c r="I135" s="61" t="str">
        <f>IF(G135="محاضرة",VLOOKUP(S135,course_teacher!$A$1:$G$188,4,FALSE),VLOOKUP(S135,course_teacher!$A$1:$G$188,6,FALSE))</f>
        <v>د.احمد جمال احمد</v>
      </c>
      <c r="J135" s="60">
        <f>IFNA(VLOOKUP(E135,course_info!$A$1:$I$201,5,FALSE),"")</f>
        <v>400</v>
      </c>
      <c r="K135" s="61" t="str">
        <f>IFNA(VLOOKUP(E135,course_info!$A$1:$I$201,4,false),"")</f>
        <v>التدريب الميداني</v>
      </c>
      <c r="L135" s="63" t="str">
        <f t="shared" si="1"/>
        <v>الاحد 2</v>
      </c>
      <c r="M135" s="63" t="str">
        <f t="shared" si="2"/>
        <v>pow 400</v>
      </c>
      <c r="N135" s="63" t="str">
        <f>IFNA(CONCAT(VLOOKUP(D135, SlotTime!$A$2:$C$6, 3, FALSE),VLOOKUP(D135, SlotTime!$A$2:$C$6, 2, FALSE)),"")</f>
        <v>المحاضرة الثانية10:30 - 12:00</v>
      </c>
      <c r="O135" s="63">
        <f t="shared" si="3"/>
        <v>1</v>
      </c>
      <c r="P135" s="60"/>
      <c r="Q135" s="63" t="str">
        <f>IFNA(SWITCH(G135,"محاضرة",VLOOKUP(E135,course_info!$A$2:$I$201,6,FALSE),"تمارين",VLOOKUP(E135,course_info!$A$2:$I$201,7,false)),"")</f>
        <v/>
      </c>
      <c r="R135" s="64" t="str">
        <f>IFNA(CONCATENATE("(",VLOOKUP(E135,course_info!$A$2:$I$201,6,FALSE),",",VLOOKUP(E135,course_info!$A$2:$I$201,7,false),")"),"")</f>
        <v>(,)</v>
      </c>
      <c r="S135" s="63" t="str">
        <f t="shared" si="5"/>
        <v>powكهق-498</v>
      </c>
      <c r="T135" s="65" t="str">
        <f>VLOOKUP(S135,course_teacher!$A$1:$G$188,4,FALSE)</f>
        <v>د.احمد جمال احمد</v>
      </c>
      <c r="U135" s="59" t="str">
        <f>VLOOKUP(S135,course_teacher!$A$1:$G$188,6,FALSE)</f>
        <v>م.مصطفي نورالدين مصطفي</v>
      </c>
    </row>
  </sheetData>
  <autoFilter ref="$A$1:$U$135">
    <sortState ref="A1:U135">
      <sortCondition ref="F1:F135"/>
      <sortCondition ref="E1:E135"/>
      <sortCondition ref="J1:J135"/>
      <sortCondition ref="I1:I135"/>
      <sortCondition ref="C1:C135"/>
      <sortCondition ref="D1:D135"/>
    </sortState>
  </autoFilter>
  <customSheetViews>
    <customSheetView guid="{57287A0B-5536-44D3-BD53-1D211E34E962}" filter="1" showAutoFilter="1">
      <autoFilter ref="$A$1:$S$132">
        <filterColumn colId="5">
          <filters>
            <filter val="comp"/>
          </filters>
        </filterColumn>
        <filterColumn colId="10">
          <filters>
            <filter val="Electronics"/>
            <filter val="Differential Equation and Numerical Analysis"/>
            <filter val="هندسة التحكم"/>
            <filter val="Properties of Electrical Materials"/>
            <filter val="Professional Ethics اخلاقيات المهنه"/>
            <filter val="Control Systems"/>
            <filter val="Electrical Circuits I"/>
            <filter val="Logic Design"/>
            <filter val="Programming Techniques"/>
            <filter val="Electrical Circuits II"/>
            <filter val="Signals and System Fundamentals"/>
            <filter val="Physics III"/>
          </filters>
        </filterColumn>
      </autoFilter>
    </customSheetView>
    <customSheetView guid="{16E99923-2A95-4CF1-B6F4-BF744F3561BE}" filter="1" showAutoFilter="1">
      <autoFilter ref="$A$1:$S$132">
        <filterColumn colId="2">
          <filters>
            <filter val="الاحد"/>
          </filters>
        </filterColumn>
        <filterColumn colId="6">
          <filters>
            <filter val="تمارين"/>
          </filters>
        </filterColumn>
        <sortState ref="A1:S132">
          <sortCondition ref="I1:I132"/>
        </sortState>
      </autoFilter>
    </customSheetView>
    <customSheetView guid="{CD228676-AE66-4771-BF9B-5228237F1A28}" filter="1" showAutoFilter="1">
      <autoFilter ref="$A$1:$U$132">
        <filterColumn colId="2">
          <filters>
            <filter val="الثلاثاء"/>
            <filter val="الاحد"/>
          </filters>
        </filterColumn>
        <filterColumn colId="12">
          <filters>
            <filter val="comm 200"/>
          </filters>
        </filterColumn>
      </autoFilter>
    </customSheetView>
    <customSheetView guid="{4FF596A6-8CF3-404D-A155-597FB550513F}" filter="1" showAutoFilter="1">
      <autoFilter ref="$A$1:$U$132"/>
    </customSheetView>
    <customSheetView guid="{33146BA5-04C9-4840-96EF-06BE95DDFD8F}" filter="1" showAutoFilter="1">
      <autoFilter ref="$A$1:$S$131">
        <filterColumn colId="8">
          <filters>
            <filter val="د.منال شعبان"/>
            <filter val="م.عبير مصطفى سيد"/>
            <filter val="د.مي عزالدين"/>
          </filters>
        </filterColumn>
        <sortState ref="A1:S131">
          <sortCondition ref="I1:I131"/>
        </sortState>
      </autoFilter>
    </customSheetView>
  </customSheetViews>
  <dataValidations>
    <dataValidation type="list" allowBlank="1" showErrorMessage="1" sqref="F2:F135">
      <formula1>"pow,comm,comp"</formula1>
    </dataValidation>
    <dataValidation type="list" allowBlank="1" showErrorMessage="1" sqref="E2:E135">
      <formula1>course_info!$A$2:$A135</formula1>
    </dataValidation>
    <dataValidation type="list" allowBlank="1" showErrorMessage="1" sqref="C2:C135">
      <formula1>"الاحد,الاثنين,الثلاثاء,الاربعاء,الخميس"</formula1>
    </dataValidation>
    <dataValidation type="list" allowBlank="1" showErrorMessage="1" sqref="H2:H135">
      <formula1>locations!$C$2:$C135</formula1>
    </dataValidation>
    <dataValidation type="list" allowBlank="1" showErrorMessage="1" sqref="G2:G135">
      <formula1>"محاضرة,تمارين"</formula1>
    </dataValidation>
    <dataValidation type="list" allowBlank="1" showErrorMessage="1" sqref="D2:D135">
      <formula1>SlotTime!$A$2:$A$5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325</v>
      </c>
      <c r="B1" s="11" t="s">
        <v>326</v>
      </c>
      <c r="F1" s="85">
        <v>1.0</v>
      </c>
      <c r="G1" s="49" t="s">
        <v>327</v>
      </c>
      <c r="L1" s="46">
        <f>COUNTIF(C7:V29,1)</f>
        <v>96</v>
      </c>
    </row>
    <row r="2">
      <c r="F2" s="86" t="s">
        <v>328</v>
      </c>
      <c r="G2" s="49" t="s">
        <v>329</v>
      </c>
      <c r="L2" s="87">
        <f>COUNTIF(D7:V29,2)</f>
        <v>5</v>
      </c>
    </row>
    <row r="4">
      <c r="F4" s="11" t="s">
        <v>330</v>
      </c>
    </row>
    <row r="5">
      <c r="A5" s="46" t="s">
        <v>331</v>
      </c>
      <c r="B5" s="46"/>
      <c r="C5" s="46"/>
      <c r="D5" s="46" t="s">
        <v>297</v>
      </c>
      <c r="E5" s="46"/>
      <c r="F5" s="46"/>
      <c r="G5" s="46"/>
      <c r="H5" s="46"/>
      <c r="I5" s="46"/>
      <c r="J5" s="46"/>
      <c r="K5" s="46"/>
      <c r="L5" s="46"/>
    </row>
    <row r="6">
      <c r="A6" s="46" t="s">
        <v>303</v>
      </c>
      <c r="B6" s="46" t="s">
        <v>293</v>
      </c>
      <c r="C6" s="46" t="s">
        <v>294</v>
      </c>
      <c r="D6" s="46" t="s">
        <v>322</v>
      </c>
      <c r="E6" s="46" t="s">
        <v>323</v>
      </c>
      <c r="F6" s="46" t="s">
        <v>318</v>
      </c>
      <c r="G6" s="46" t="s">
        <v>311</v>
      </c>
      <c r="H6" s="46" t="s">
        <v>321</v>
      </c>
      <c r="I6" s="46" t="s">
        <v>324</v>
      </c>
      <c r="J6" s="46" t="s">
        <v>317</v>
      </c>
      <c r="K6" s="46" t="s">
        <v>320</v>
      </c>
      <c r="L6" s="46" t="s">
        <v>319</v>
      </c>
    </row>
    <row r="7">
      <c r="A7" s="46">
        <v>1.0</v>
      </c>
      <c r="B7" s="46" t="s">
        <v>309</v>
      </c>
      <c r="C7" s="46">
        <v>1.0</v>
      </c>
      <c r="D7" s="46">
        <v>1.0</v>
      </c>
      <c r="E7" s="46">
        <v>1.0</v>
      </c>
      <c r="F7" s="46">
        <v>1.0</v>
      </c>
      <c r="G7" s="46"/>
      <c r="H7" s="46"/>
      <c r="I7" s="46"/>
      <c r="J7" s="46">
        <v>1.0</v>
      </c>
      <c r="K7" s="46">
        <v>1.0</v>
      </c>
      <c r="L7" s="46">
        <v>1.0</v>
      </c>
    </row>
    <row r="8">
      <c r="A8" s="46"/>
      <c r="B8" s="46"/>
      <c r="C8" s="46">
        <v>2.0</v>
      </c>
      <c r="D8" s="46"/>
      <c r="E8" s="46">
        <v>1.0</v>
      </c>
      <c r="F8" s="46">
        <v>1.0</v>
      </c>
      <c r="G8" s="46">
        <v>1.0</v>
      </c>
      <c r="H8" s="46">
        <v>1.0</v>
      </c>
      <c r="I8" s="46"/>
      <c r="J8" s="46">
        <v>1.0</v>
      </c>
      <c r="K8" s="46">
        <v>0.0</v>
      </c>
      <c r="L8" s="46">
        <v>0.0</v>
      </c>
    </row>
    <row r="9">
      <c r="A9" s="46"/>
      <c r="B9" s="46"/>
      <c r="C9" s="46">
        <v>3.0</v>
      </c>
      <c r="D9" s="46">
        <v>1.0</v>
      </c>
      <c r="E9" s="46">
        <v>1.0</v>
      </c>
      <c r="F9" s="46">
        <v>0.0</v>
      </c>
      <c r="G9" s="46">
        <v>1.0</v>
      </c>
      <c r="H9" s="46">
        <v>1.0</v>
      </c>
      <c r="I9" s="46">
        <v>1.0</v>
      </c>
      <c r="J9" s="46">
        <v>1.0</v>
      </c>
      <c r="K9" s="46"/>
      <c r="L9" s="46">
        <v>0.0</v>
      </c>
    </row>
    <row r="10">
      <c r="A10" s="46"/>
      <c r="B10" s="46"/>
      <c r="C10" s="46">
        <v>4.0</v>
      </c>
      <c r="D10" s="46"/>
      <c r="E10" s="46">
        <v>1.0</v>
      </c>
      <c r="F10" s="46"/>
      <c r="G10" s="46">
        <v>0.0</v>
      </c>
      <c r="H10" s="46">
        <v>1.0</v>
      </c>
      <c r="I10" s="46">
        <v>1.0</v>
      </c>
      <c r="J10" s="46">
        <v>1.0</v>
      </c>
      <c r="K10" s="46"/>
      <c r="L10" s="46">
        <v>0.0</v>
      </c>
      <c r="Q10" s="88"/>
      <c r="R10" s="89"/>
      <c r="S10" s="90"/>
    </row>
    <row r="11">
      <c r="A11" s="46">
        <v>2.0</v>
      </c>
      <c r="B11" s="46" t="s">
        <v>315</v>
      </c>
      <c r="C11" s="46">
        <v>1.0</v>
      </c>
      <c r="D11" s="46">
        <v>1.0</v>
      </c>
      <c r="E11" s="46">
        <v>2.0</v>
      </c>
      <c r="F11" s="46">
        <v>0.0</v>
      </c>
      <c r="G11" s="46">
        <v>1.0</v>
      </c>
      <c r="H11" s="46">
        <v>1.0</v>
      </c>
      <c r="I11" s="46"/>
      <c r="J11" s="46">
        <v>1.0</v>
      </c>
      <c r="K11" s="46"/>
      <c r="L11" s="46"/>
      <c r="Q11" s="88"/>
      <c r="R11" s="89"/>
      <c r="S11" s="90"/>
    </row>
    <row r="12">
      <c r="A12" s="46"/>
      <c r="B12" s="46"/>
      <c r="C12" s="46">
        <v>2.0</v>
      </c>
      <c r="D12" s="46">
        <v>1.0</v>
      </c>
      <c r="E12" s="46">
        <v>1.0</v>
      </c>
      <c r="F12" s="46">
        <v>0.0</v>
      </c>
      <c r="G12" s="46">
        <v>1.0</v>
      </c>
      <c r="H12" s="46"/>
      <c r="I12" s="46"/>
      <c r="J12" s="46">
        <v>1.0</v>
      </c>
      <c r="K12" s="46">
        <v>1.0</v>
      </c>
      <c r="L12" s="46">
        <v>0.0</v>
      </c>
      <c r="Q12" s="91"/>
      <c r="R12" s="92"/>
      <c r="S12" s="93"/>
    </row>
    <row r="13">
      <c r="A13" s="46"/>
      <c r="B13" s="46"/>
      <c r="C13" s="46">
        <v>3.0</v>
      </c>
      <c r="D13" s="46"/>
      <c r="E13" s="46"/>
      <c r="F13" s="46">
        <v>0.0</v>
      </c>
      <c r="G13" s="46"/>
      <c r="H13" s="46">
        <v>1.0</v>
      </c>
      <c r="I13" s="46">
        <v>1.0</v>
      </c>
      <c r="J13" s="46">
        <v>1.0</v>
      </c>
      <c r="K13" s="46"/>
      <c r="L13" s="46">
        <v>0.0</v>
      </c>
      <c r="Q13" s="88"/>
      <c r="R13" s="89"/>
      <c r="S13" s="90"/>
    </row>
    <row r="14">
      <c r="A14" s="46"/>
      <c r="B14" s="46"/>
      <c r="C14" s="46">
        <v>4.0</v>
      </c>
      <c r="D14" s="46">
        <v>1.0</v>
      </c>
      <c r="E14" s="46"/>
      <c r="F14" s="46"/>
      <c r="G14" s="46"/>
      <c r="H14" s="46">
        <v>1.0</v>
      </c>
      <c r="I14" s="46">
        <v>1.0</v>
      </c>
      <c r="J14" s="46"/>
      <c r="K14" s="46"/>
      <c r="L14" s="46">
        <v>1.0</v>
      </c>
    </row>
    <row r="15">
      <c r="A15" s="46">
        <v>3.0</v>
      </c>
      <c r="B15" s="46" t="s">
        <v>312</v>
      </c>
      <c r="C15" s="46">
        <v>1.0</v>
      </c>
      <c r="D15" s="46">
        <v>1.0</v>
      </c>
      <c r="E15" s="46">
        <v>1.0</v>
      </c>
      <c r="F15" s="46"/>
      <c r="G15" s="46">
        <v>1.0</v>
      </c>
      <c r="H15" s="46"/>
      <c r="I15" s="46">
        <v>1.0</v>
      </c>
      <c r="J15" s="46">
        <v>1.0</v>
      </c>
      <c r="K15" s="46"/>
      <c r="L15" s="46">
        <v>2.0</v>
      </c>
    </row>
    <row r="16">
      <c r="A16" s="46"/>
      <c r="B16" s="46"/>
      <c r="C16" s="46">
        <v>2.0</v>
      </c>
      <c r="D16" s="46">
        <v>1.0</v>
      </c>
      <c r="E16" s="46">
        <v>1.0</v>
      </c>
      <c r="F16" s="46">
        <v>0.0</v>
      </c>
      <c r="G16" s="46">
        <v>0.0</v>
      </c>
      <c r="H16" s="46"/>
      <c r="I16" s="46">
        <v>1.0</v>
      </c>
      <c r="J16" s="46">
        <v>1.0</v>
      </c>
      <c r="K16" s="46">
        <v>1.0</v>
      </c>
      <c r="L16" s="46">
        <v>1.0</v>
      </c>
    </row>
    <row r="17">
      <c r="A17" s="46"/>
      <c r="B17" s="46"/>
      <c r="C17" s="46">
        <v>3.0</v>
      </c>
      <c r="D17" s="46">
        <v>1.0</v>
      </c>
      <c r="E17" s="46"/>
      <c r="F17" s="46"/>
      <c r="G17" s="46">
        <v>1.0</v>
      </c>
      <c r="H17" s="46">
        <v>1.0</v>
      </c>
      <c r="I17" s="46"/>
      <c r="J17" s="46"/>
      <c r="K17" s="46">
        <v>1.0</v>
      </c>
      <c r="L17" s="46">
        <v>1.0</v>
      </c>
    </row>
    <row r="18">
      <c r="A18" s="46"/>
      <c r="B18" s="46"/>
      <c r="C18" s="46">
        <v>4.0</v>
      </c>
      <c r="D18" s="46">
        <v>1.0</v>
      </c>
      <c r="E18" s="46"/>
      <c r="F18" s="46"/>
      <c r="G18" s="46"/>
      <c r="H18" s="46">
        <v>1.0</v>
      </c>
      <c r="I18" s="46">
        <v>1.0</v>
      </c>
      <c r="J18" s="46"/>
      <c r="K18" s="46">
        <v>1.0</v>
      </c>
      <c r="L18" s="46"/>
    </row>
    <row r="19">
      <c r="A19" s="46">
        <v>4.0</v>
      </c>
      <c r="B19" s="46" t="s">
        <v>314</v>
      </c>
      <c r="C19" s="46">
        <v>1.0</v>
      </c>
      <c r="D19" s="46">
        <v>1.0</v>
      </c>
      <c r="E19" s="46">
        <v>1.0</v>
      </c>
      <c r="F19" s="46">
        <v>1.0</v>
      </c>
      <c r="G19" s="46">
        <v>2.0</v>
      </c>
      <c r="H19" s="46"/>
      <c r="I19" s="46"/>
      <c r="J19" s="46">
        <v>1.0</v>
      </c>
      <c r="K19" s="46">
        <v>1.0</v>
      </c>
      <c r="L19" s="46"/>
    </row>
    <row r="20">
      <c r="A20" s="46"/>
      <c r="B20" s="46"/>
      <c r="C20" s="46">
        <v>2.0</v>
      </c>
      <c r="D20" s="46">
        <v>1.0</v>
      </c>
      <c r="E20" s="46"/>
      <c r="F20" s="46">
        <v>1.0</v>
      </c>
      <c r="G20" s="46">
        <v>2.0</v>
      </c>
      <c r="H20" s="46">
        <v>1.0</v>
      </c>
      <c r="I20" s="46"/>
      <c r="J20" s="46">
        <v>1.0</v>
      </c>
      <c r="K20" s="46"/>
      <c r="L20" s="46">
        <v>1.0</v>
      </c>
    </row>
    <row r="21">
      <c r="A21" s="46"/>
      <c r="B21" s="46"/>
      <c r="C21" s="46">
        <v>3.0</v>
      </c>
      <c r="D21" s="46"/>
      <c r="E21" s="46">
        <v>1.0</v>
      </c>
      <c r="F21" s="46"/>
      <c r="G21" s="46">
        <v>1.0</v>
      </c>
      <c r="H21" s="46">
        <v>1.0</v>
      </c>
      <c r="I21" s="46"/>
      <c r="J21" s="46"/>
      <c r="K21" s="46"/>
      <c r="L21" s="46"/>
    </row>
    <row r="22">
      <c r="A22" s="46"/>
      <c r="B22" s="46"/>
      <c r="C22" s="46">
        <v>4.0</v>
      </c>
      <c r="D22" s="46"/>
      <c r="E22" s="46">
        <v>1.0</v>
      </c>
      <c r="F22" s="46"/>
      <c r="G22" s="46"/>
      <c r="H22" s="46"/>
      <c r="I22" s="46"/>
      <c r="J22" s="46"/>
      <c r="K22" s="46"/>
      <c r="L22" s="46">
        <v>1.0</v>
      </c>
    </row>
    <row r="23">
      <c r="A23" s="46">
        <v>5.0</v>
      </c>
      <c r="B23" s="46" t="s">
        <v>316</v>
      </c>
      <c r="C23" s="46">
        <v>1.0</v>
      </c>
      <c r="D23" s="46">
        <v>1.0</v>
      </c>
      <c r="E23" s="46">
        <v>1.0</v>
      </c>
      <c r="F23" s="46"/>
      <c r="G23" s="46">
        <v>1.0</v>
      </c>
      <c r="H23" s="46">
        <v>0.0</v>
      </c>
      <c r="I23" s="46">
        <v>1.0</v>
      </c>
      <c r="J23" s="46"/>
      <c r="K23" s="46">
        <v>1.0</v>
      </c>
      <c r="L23" s="46">
        <v>1.0</v>
      </c>
    </row>
    <row r="24">
      <c r="A24" s="46"/>
      <c r="B24" s="46"/>
      <c r="C24" s="46">
        <v>2.0</v>
      </c>
      <c r="D24" s="46">
        <v>2.0</v>
      </c>
      <c r="E24" s="46">
        <v>1.0</v>
      </c>
      <c r="F24" s="46">
        <v>1.0</v>
      </c>
      <c r="G24" s="46"/>
      <c r="H24" s="46"/>
      <c r="I24" s="46"/>
      <c r="J24" s="46">
        <v>1.0</v>
      </c>
      <c r="K24" s="46">
        <v>1.0</v>
      </c>
      <c r="L24" s="46"/>
    </row>
    <row r="25">
      <c r="A25" s="46"/>
      <c r="B25" s="46"/>
      <c r="C25" s="46">
        <v>3.0</v>
      </c>
      <c r="D25" s="46">
        <v>1.0</v>
      </c>
      <c r="E25" s="46">
        <v>1.0</v>
      </c>
      <c r="F25" s="46"/>
      <c r="G25" s="46">
        <v>1.0</v>
      </c>
      <c r="H25" s="46">
        <v>1.0</v>
      </c>
      <c r="I25" s="46"/>
      <c r="J25" s="46">
        <v>1.0</v>
      </c>
      <c r="K25" s="46"/>
      <c r="L25" s="46">
        <v>0.0</v>
      </c>
    </row>
    <row r="26">
      <c r="A26" s="46"/>
      <c r="B26" s="46"/>
      <c r="C26" s="46">
        <v>4.0</v>
      </c>
      <c r="D26" s="46">
        <v>1.0</v>
      </c>
      <c r="E26" s="46">
        <v>1.0</v>
      </c>
      <c r="F26" s="46"/>
      <c r="G26" s="46">
        <v>1.0</v>
      </c>
      <c r="H26" s="46"/>
      <c r="I26" s="46">
        <v>1.0</v>
      </c>
      <c r="J26" s="46"/>
      <c r="K26" s="46"/>
      <c r="L26" s="46"/>
    </row>
    <row r="30">
      <c r="A30" s="46"/>
      <c r="B30" s="46"/>
      <c r="C30" s="46" t="s">
        <v>297</v>
      </c>
      <c r="D30" s="46" t="s">
        <v>332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322</v>
      </c>
      <c r="D31" s="46"/>
      <c r="E31" s="46" t="s">
        <v>323</v>
      </c>
      <c r="F31" s="46"/>
      <c r="G31" s="46" t="s">
        <v>318</v>
      </c>
      <c r="H31" s="46"/>
      <c r="I31" s="46" t="s">
        <v>311</v>
      </c>
      <c r="J31" s="46"/>
      <c r="K31" s="46" t="s">
        <v>321</v>
      </c>
      <c r="L31" s="46"/>
      <c r="M31" s="46" t="s">
        <v>324</v>
      </c>
      <c r="N31" s="46"/>
      <c r="O31" s="46" t="s">
        <v>317</v>
      </c>
      <c r="P31" s="46"/>
      <c r="Q31" s="46" t="s">
        <v>320</v>
      </c>
      <c r="R31" s="46"/>
      <c r="S31" s="46" t="s">
        <v>319</v>
      </c>
      <c r="T31" s="46"/>
    </row>
    <row r="32">
      <c r="A32" s="46" t="s">
        <v>293</v>
      </c>
      <c r="B32" s="46" t="s">
        <v>294</v>
      </c>
      <c r="C32" s="46" t="s">
        <v>331</v>
      </c>
      <c r="D32" s="46" t="s">
        <v>333</v>
      </c>
      <c r="E32" s="46" t="s">
        <v>331</v>
      </c>
      <c r="F32" s="46" t="s">
        <v>333</v>
      </c>
      <c r="G32" s="46" t="s">
        <v>331</v>
      </c>
      <c r="H32" s="46" t="s">
        <v>333</v>
      </c>
      <c r="I32" s="46" t="s">
        <v>331</v>
      </c>
      <c r="J32" s="46" t="s">
        <v>333</v>
      </c>
      <c r="K32" s="46" t="s">
        <v>331</v>
      </c>
      <c r="L32" s="46" t="s">
        <v>333</v>
      </c>
      <c r="M32" s="46" t="s">
        <v>331</v>
      </c>
      <c r="N32" s="46" t="s">
        <v>333</v>
      </c>
      <c r="O32" s="46" t="s">
        <v>331</v>
      </c>
      <c r="P32" s="46" t="s">
        <v>333</v>
      </c>
      <c r="Q32" s="46" t="s">
        <v>331</v>
      </c>
      <c r="R32" s="46" t="s">
        <v>333</v>
      </c>
      <c r="S32" s="46" t="s">
        <v>331</v>
      </c>
      <c r="T32" s="46" t="s">
        <v>333</v>
      </c>
    </row>
    <row r="33">
      <c r="A33" s="46" t="s">
        <v>315</v>
      </c>
      <c r="B33" s="46">
        <v>1.0</v>
      </c>
      <c r="C33" s="46">
        <v>1.0</v>
      </c>
      <c r="D33" s="46" t="s">
        <v>275</v>
      </c>
      <c r="E33" s="46">
        <v>2.0</v>
      </c>
      <c r="F33" s="46" t="s">
        <v>248</v>
      </c>
      <c r="G33" s="46">
        <v>0.0</v>
      </c>
      <c r="H33" s="46" t="s">
        <v>178</v>
      </c>
      <c r="I33" s="46">
        <v>1.0</v>
      </c>
      <c r="J33" s="46" t="s">
        <v>188</v>
      </c>
      <c r="K33" s="46">
        <v>1.0</v>
      </c>
      <c r="L33" s="46" t="s">
        <v>255</v>
      </c>
      <c r="M33" s="46"/>
      <c r="N33" s="46"/>
      <c r="O33" s="46">
        <v>1.0</v>
      </c>
      <c r="P33" s="46" t="s">
        <v>207</v>
      </c>
      <c r="Q33" s="46"/>
      <c r="R33" s="46"/>
      <c r="S33" s="46"/>
      <c r="T33" s="46"/>
    </row>
    <row r="34">
      <c r="A34" s="46"/>
      <c r="B34" s="46">
        <v>2.0</v>
      </c>
      <c r="C34" s="46">
        <v>1.0</v>
      </c>
      <c r="D34" s="46" t="s">
        <v>278</v>
      </c>
      <c r="E34" s="46">
        <v>1.0</v>
      </c>
      <c r="F34" s="46" t="s">
        <v>230</v>
      </c>
      <c r="G34" s="46">
        <v>0.0</v>
      </c>
      <c r="H34" s="46" t="s">
        <v>175</v>
      </c>
      <c r="I34" s="46">
        <v>1.0</v>
      </c>
      <c r="J34" s="46" t="s">
        <v>193</v>
      </c>
      <c r="K34" s="46"/>
      <c r="L34" s="46"/>
      <c r="M34" s="46"/>
      <c r="N34" s="46"/>
      <c r="O34" s="46">
        <v>1.0</v>
      </c>
      <c r="P34" s="46" t="s">
        <v>215</v>
      </c>
      <c r="Q34" s="46">
        <v>1.0</v>
      </c>
      <c r="R34" s="46" t="s">
        <v>265</v>
      </c>
      <c r="S34" s="46">
        <v>0.0</v>
      </c>
      <c r="T34" s="46" t="s">
        <v>176</v>
      </c>
    </row>
    <row r="35">
      <c r="A35" s="46"/>
      <c r="B35" s="46">
        <v>3.0</v>
      </c>
      <c r="C35" s="46"/>
      <c r="D35" s="46"/>
      <c r="E35" s="46"/>
      <c r="F35" s="46"/>
      <c r="G35" s="46">
        <v>0.0</v>
      </c>
      <c r="H35" s="46" t="s">
        <v>175</v>
      </c>
      <c r="I35" s="46"/>
      <c r="J35" s="46"/>
      <c r="K35" s="46">
        <v>1.0</v>
      </c>
      <c r="L35" s="46" t="s">
        <v>210</v>
      </c>
      <c r="M35" s="46">
        <v>1.0</v>
      </c>
      <c r="N35" s="46" t="s">
        <v>281</v>
      </c>
      <c r="O35" s="46">
        <v>1.0</v>
      </c>
      <c r="P35" s="46" t="s">
        <v>215</v>
      </c>
      <c r="Q35" s="46"/>
      <c r="R35" s="46"/>
      <c r="S35" s="46">
        <v>0.0</v>
      </c>
      <c r="T35" s="46" t="s">
        <v>175</v>
      </c>
    </row>
    <row r="36">
      <c r="A36" s="46"/>
      <c r="B36" s="46">
        <v>4.0</v>
      </c>
      <c r="C36" s="46">
        <v>1.0</v>
      </c>
      <c r="D36" s="46" t="s">
        <v>246</v>
      </c>
      <c r="E36" s="46"/>
      <c r="F36" s="46"/>
      <c r="G36" s="46"/>
      <c r="H36" s="46"/>
      <c r="I36" s="46"/>
      <c r="J36" s="46"/>
      <c r="K36" s="46">
        <v>1.0</v>
      </c>
      <c r="L36" s="46" t="s">
        <v>210</v>
      </c>
      <c r="M36" s="46">
        <v>1.0</v>
      </c>
      <c r="N36" s="46" t="s">
        <v>228</v>
      </c>
      <c r="O36" s="46"/>
      <c r="P36" s="46"/>
      <c r="Q36" s="46"/>
      <c r="R36" s="46"/>
      <c r="S36" s="46">
        <v>1.0</v>
      </c>
      <c r="T36" s="46" t="s">
        <v>287</v>
      </c>
    </row>
    <row r="37">
      <c r="A37" s="46" t="s">
        <v>309</v>
      </c>
      <c r="B37" s="46">
        <v>1.0</v>
      </c>
      <c r="C37" s="46">
        <v>1.0</v>
      </c>
      <c r="D37" s="46" t="s">
        <v>267</v>
      </c>
      <c r="E37" s="46"/>
      <c r="F37" s="46"/>
      <c r="G37" s="46">
        <v>1.0</v>
      </c>
      <c r="H37" s="46" t="s">
        <v>210</v>
      </c>
      <c r="I37" s="46"/>
      <c r="J37" s="46"/>
      <c r="K37" s="46"/>
      <c r="L37" s="46"/>
      <c r="M37" s="46"/>
      <c r="N37" s="46"/>
      <c r="O37" s="46">
        <v>1.0</v>
      </c>
      <c r="P37" s="46" t="s">
        <v>248</v>
      </c>
      <c r="Q37" s="46">
        <v>1.0</v>
      </c>
      <c r="R37" s="46" t="s">
        <v>256</v>
      </c>
      <c r="S37" s="46">
        <v>1.0</v>
      </c>
      <c r="T37" s="46" t="s">
        <v>234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226</v>
      </c>
      <c r="I38" s="46">
        <v>1.0</v>
      </c>
      <c r="J38" s="46" t="s">
        <v>168</v>
      </c>
      <c r="K38" s="46">
        <v>1.0</v>
      </c>
      <c r="L38" s="46" t="s">
        <v>258</v>
      </c>
      <c r="M38" s="46"/>
      <c r="N38" s="46"/>
      <c r="O38" s="46">
        <v>1.0</v>
      </c>
      <c r="P38" s="46" t="s">
        <v>265</v>
      </c>
      <c r="Q38" s="46">
        <v>0.0</v>
      </c>
      <c r="R38" s="46" t="s">
        <v>196</v>
      </c>
      <c r="S38" s="46">
        <v>0.0</v>
      </c>
      <c r="T38" s="46" t="s">
        <v>196</v>
      </c>
    </row>
    <row r="39">
      <c r="A39" s="46"/>
      <c r="B39" s="46">
        <v>3.0</v>
      </c>
      <c r="C39" s="46">
        <v>1.0</v>
      </c>
      <c r="D39" s="46" t="s">
        <v>213</v>
      </c>
      <c r="E39" s="46">
        <v>1.0</v>
      </c>
      <c r="F39" s="46" t="s">
        <v>236</v>
      </c>
      <c r="G39" s="46">
        <v>0.0</v>
      </c>
      <c r="H39" s="46" t="s">
        <v>197</v>
      </c>
      <c r="I39" s="46">
        <v>1.0</v>
      </c>
      <c r="J39" s="46" t="s">
        <v>183</v>
      </c>
      <c r="K39" s="46">
        <v>1.0</v>
      </c>
      <c r="L39" s="46" t="s">
        <v>258</v>
      </c>
      <c r="M39" s="46">
        <v>1.0</v>
      </c>
      <c r="N39" s="46" t="s">
        <v>286</v>
      </c>
      <c r="O39" s="46">
        <v>1.0</v>
      </c>
      <c r="P39" s="46" t="s">
        <v>270</v>
      </c>
      <c r="Q39" s="46"/>
      <c r="R39" s="46"/>
      <c r="S39" s="46">
        <v>0.0</v>
      </c>
      <c r="T39" s="46" t="s">
        <v>197</v>
      </c>
    </row>
    <row r="40">
      <c r="A40" s="46"/>
      <c r="B40" s="46">
        <v>4.0</v>
      </c>
      <c r="C40" s="46"/>
      <c r="D40" s="46"/>
      <c r="E40" s="46">
        <v>1.0</v>
      </c>
      <c r="F40" s="46" t="s">
        <v>215</v>
      </c>
      <c r="G40" s="46"/>
      <c r="H40" s="46"/>
      <c r="I40" s="46">
        <v>0.0</v>
      </c>
      <c r="J40" s="46" t="s">
        <v>196</v>
      </c>
      <c r="K40" s="46"/>
      <c r="L40" s="46"/>
      <c r="M40" s="46">
        <v>1.0</v>
      </c>
      <c r="N40" s="46" t="s">
        <v>257</v>
      </c>
      <c r="O40" s="46">
        <v>1.0</v>
      </c>
      <c r="P40" s="46" t="s">
        <v>288</v>
      </c>
      <c r="Q40" s="46"/>
      <c r="R40" s="46"/>
      <c r="S40" s="46">
        <v>0.0</v>
      </c>
      <c r="T40" s="46" t="s">
        <v>178</v>
      </c>
    </row>
    <row r="41">
      <c r="A41" s="46" t="s">
        <v>314</v>
      </c>
      <c r="B41" s="46">
        <v>1.0</v>
      </c>
      <c r="C41" s="46">
        <v>1.0</v>
      </c>
      <c r="D41" s="46" t="s">
        <v>218</v>
      </c>
      <c r="E41" s="46">
        <v>1.0</v>
      </c>
      <c r="F41" s="46" t="s">
        <v>285</v>
      </c>
      <c r="G41" s="46">
        <v>1.0</v>
      </c>
      <c r="H41" s="46" t="s">
        <v>257</v>
      </c>
      <c r="I41" s="46">
        <v>2.0</v>
      </c>
      <c r="J41" s="46" t="s">
        <v>171</v>
      </c>
      <c r="K41" s="46"/>
      <c r="L41" s="46"/>
      <c r="M41" s="46"/>
      <c r="N41" s="46"/>
      <c r="O41" s="46">
        <v>1.0</v>
      </c>
      <c r="P41" s="46" t="s">
        <v>262</v>
      </c>
      <c r="Q41" s="46">
        <v>1.0</v>
      </c>
      <c r="R41" s="46" t="s">
        <v>246</v>
      </c>
      <c r="S41" s="46"/>
      <c r="T41" s="46"/>
    </row>
    <row r="42">
      <c r="A42" s="46"/>
      <c r="B42" s="46">
        <v>2.0</v>
      </c>
      <c r="C42" s="46"/>
      <c r="D42" s="46"/>
      <c r="E42" s="46"/>
      <c r="F42" s="46"/>
      <c r="G42" s="46">
        <v>1.0</v>
      </c>
      <c r="H42" s="46" t="s">
        <v>241</v>
      </c>
      <c r="I42" s="46">
        <v>2.0</v>
      </c>
      <c r="J42" s="46" t="s">
        <v>193</v>
      </c>
      <c r="K42" s="46">
        <v>1.0</v>
      </c>
      <c r="L42" s="46" t="s">
        <v>226</v>
      </c>
      <c r="M42" s="46"/>
      <c r="N42" s="46"/>
      <c r="O42" s="46">
        <v>1.0</v>
      </c>
      <c r="P42" s="46" t="s">
        <v>253</v>
      </c>
      <c r="Q42" s="46"/>
      <c r="R42" s="46"/>
      <c r="S42" s="46">
        <v>1.0</v>
      </c>
      <c r="T42" s="46" t="s">
        <v>273</v>
      </c>
    </row>
    <row r="43">
      <c r="A43" s="46"/>
      <c r="B43" s="46">
        <v>3.0</v>
      </c>
      <c r="C43" s="46"/>
      <c r="D43" s="46"/>
      <c r="E43" s="46">
        <v>1.0</v>
      </c>
      <c r="F43" s="46" t="s">
        <v>218</v>
      </c>
      <c r="G43" s="46"/>
      <c r="H43" s="46"/>
      <c r="I43" s="46">
        <v>1.0</v>
      </c>
      <c r="J43" s="46" t="s">
        <v>183</v>
      </c>
      <c r="K43" s="46">
        <v>1.0</v>
      </c>
      <c r="L43" s="46" t="s">
        <v>228</v>
      </c>
      <c r="M43" s="46"/>
      <c r="N43" s="46"/>
      <c r="O43" s="46"/>
      <c r="P43" s="46"/>
      <c r="Q43" s="46"/>
      <c r="R43" s="46"/>
      <c r="S43" s="46"/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238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253</v>
      </c>
    </row>
    <row r="45">
      <c r="A45" s="46" t="s">
        <v>312</v>
      </c>
      <c r="B45" s="46">
        <v>1.0</v>
      </c>
      <c r="C45" s="46">
        <v>1.0</v>
      </c>
      <c r="D45" s="46" t="s">
        <v>176</v>
      </c>
      <c r="E45" s="46">
        <v>1.0</v>
      </c>
      <c r="F45" s="46" t="s">
        <v>262</v>
      </c>
      <c r="G45" s="46"/>
      <c r="H45" s="46"/>
      <c r="I45" s="46">
        <v>1.0</v>
      </c>
      <c r="J45" s="46" t="s">
        <v>188</v>
      </c>
      <c r="K45" s="46"/>
      <c r="L45" s="46"/>
      <c r="M45" s="46">
        <v>1.0</v>
      </c>
      <c r="N45" s="46" t="s">
        <v>224</v>
      </c>
      <c r="O45" s="46">
        <v>1.0</v>
      </c>
      <c r="P45" s="46" t="s">
        <v>251</v>
      </c>
      <c r="Q45" s="46"/>
      <c r="R45" s="46"/>
      <c r="S45" s="46">
        <v>2.0</v>
      </c>
      <c r="T45" s="46" t="s">
        <v>204</v>
      </c>
    </row>
    <row r="46">
      <c r="A46" s="46"/>
      <c r="B46" s="46">
        <v>2.0</v>
      </c>
      <c r="C46" s="46">
        <v>1.0</v>
      </c>
      <c r="D46" s="46" t="s">
        <v>234</v>
      </c>
      <c r="E46" s="46">
        <v>1.0</v>
      </c>
      <c r="F46" s="46" t="s">
        <v>262</v>
      </c>
      <c r="G46" s="46">
        <v>0.0</v>
      </c>
      <c r="H46" s="46" t="s">
        <v>197</v>
      </c>
      <c r="I46" s="46">
        <v>0.0</v>
      </c>
      <c r="J46" s="46" t="s">
        <v>168</v>
      </c>
      <c r="K46" s="46"/>
      <c r="L46" s="46"/>
      <c r="M46" s="46">
        <v>1.0</v>
      </c>
      <c r="N46" s="46" t="s">
        <v>243</v>
      </c>
      <c r="O46" s="46">
        <v>1.0</v>
      </c>
      <c r="P46" s="46" t="s">
        <v>283</v>
      </c>
      <c r="Q46" s="46">
        <v>1.0</v>
      </c>
      <c r="R46" s="46" t="s">
        <v>256</v>
      </c>
      <c r="S46" s="46">
        <v>1.0</v>
      </c>
      <c r="T46" s="46" t="s">
        <v>213</v>
      </c>
    </row>
    <row r="47">
      <c r="A47" s="46"/>
      <c r="B47" s="46">
        <v>3.0</v>
      </c>
      <c r="C47" s="46">
        <v>1.0</v>
      </c>
      <c r="D47" s="46" t="s">
        <v>224</v>
      </c>
      <c r="E47" s="46"/>
      <c r="F47" s="46"/>
      <c r="G47" s="46"/>
      <c r="H47" s="46"/>
      <c r="I47" s="46">
        <v>1.0</v>
      </c>
      <c r="J47" s="46" t="s">
        <v>171</v>
      </c>
      <c r="K47" s="46">
        <v>1.0</v>
      </c>
      <c r="L47" s="46" t="s">
        <v>260</v>
      </c>
      <c r="M47" s="46"/>
      <c r="N47" s="46"/>
      <c r="O47" s="46"/>
      <c r="P47" s="46"/>
      <c r="Q47" s="46">
        <v>1.0</v>
      </c>
      <c r="R47" s="46" t="s">
        <v>275</v>
      </c>
      <c r="S47" s="46">
        <v>1.0</v>
      </c>
      <c r="T47" s="46" t="s">
        <v>213</v>
      </c>
    </row>
    <row r="48">
      <c r="A48" s="46"/>
      <c r="B48" s="46">
        <v>4.0</v>
      </c>
      <c r="C48" s="46">
        <v>1.0</v>
      </c>
      <c r="D48" s="46" t="s">
        <v>238</v>
      </c>
      <c r="E48" s="46"/>
      <c r="F48" s="46"/>
      <c r="G48" s="46"/>
      <c r="H48" s="46"/>
      <c r="I48" s="46"/>
      <c r="J48" s="46"/>
      <c r="K48" s="46">
        <v>1.0</v>
      </c>
      <c r="L48" s="46" t="s">
        <v>260</v>
      </c>
      <c r="M48" s="46">
        <v>1.0</v>
      </c>
      <c r="N48" s="46" t="s">
        <v>215</v>
      </c>
      <c r="O48" s="46"/>
      <c r="P48" s="46"/>
      <c r="Q48" s="46">
        <v>1.0</v>
      </c>
      <c r="R48" s="46" t="s">
        <v>289</v>
      </c>
      <c r="S48" s="46"/>
      <c r="T48" s="46"/>
    </row>
    <row r="49">
      <c r="A49" s="46" t="s">
        <v>316</v>
      </c>
      <c r="B49" s="46">
        <v>1.0</v>
      </c>
      <c r="C49" s="46">
        <v>1.0</v>
      </c>
      <c r="D49" s="46" t="s">
        <v>267</v>
      </c>
      <c r="E49" s="46">
        <v>1.0</v>
      </c>
      <c r="F49" s="46" t="s">
        <v>283</v>
      </c>
      <c r="G49" s="46"/>
      <c r="H49" s="46"/>
      <c r="I49" s="46">
        <v>1.0</v>
      </c>
      <c r="J49" s="46" t="s">
        <v>201</v>
      </c>
      <c r="K49" s="46">
        <v>0.0</v>
      </c>
      <c r="L49" s="46" t="s">
        <v>176</v>
      </c>
      <c r="M49" s="46">
        <v>1.0</v>
      </c>
      <c r="N49" s="46" t="s">
        <v>230</v>
      </c>
      <c r="O49" s="46"/>
      <c r="P49" s="46"/>
      <c r="Q49" s="46">
        <v>1.0</v>
      </c>
      <c r="R49" s="46" t="s">
        <v>249</v>
      </c>
      <c r="S49" s="46">
        <v>1.0</v>
      </c>
      <c r="T49" s="46" t="s">
        <v>207</v>
      </c>
    </row>
    <row r="50">
      <c r="A50" s="46"/>
      <c r="B50" s="46">
        <v>2.0</v>
      </c>
      <c r="C50" s="46">
        <v>2.0</v>
      </c>
      <c r="D50" s="46" t="s">
        <v>270</v>
      </c>
      <c r="E50" s="46">
        <v>1.0</v>
      </c>
      <c r="F50" s="46" t="s">
        <v>228</v>
      </c>
      <c r="G50" s="46">
        <v>1.0</v>
      </c>
      <c r="H50" s="46" t="s">
        <v>287</v>
      </c>
      <c r="I50" s="46"/>
      <c r="J50" s="46"/>
      <c r="K50" s="46"/>
      <c r="L50" s="46"/>
      <c r="M50" s="46"/>
      <c r="N50" s="46"/>
      <c r="O50" s="46">
        <v>1.0</v>
      </c>
      <c r="P50" s="46" t="s">
        <v>204</v>
      </c>
      <c r="Q50" s="46">
        <v>1.0</v>
      </c>
      <c r="R50" s="46" t="s">
        <v>178</v>
      </c>
      <c r="S50" s="46"/>
      <c r="T50" s="46"/>
    </row>
    <row r="51">
      <c r="A51" s="46"/>
      <c r="B51" s="46">
        <v>3.0</v>
      </c>
      <c r="C51" s="46">
        <v>1.0</v>
      </c>
      <c r="D51" s="46" t="s">
        <v>270</v>
      </c>
      <c r="E51" s="46">
        <v>1.0</v>
      </c>
      <c r="F51" s="46" t="s">
        <v>221</v>
      </c>
      <c r="G51" s="46"/>
      <c r="H51" s="46"/>
      <c r="I51" s="46">
        <v>1.0</v>
      </c>
      <c r="J51" s="46" t="s">
        <v>251</v>
      </c>
      <c r="K51" s="46">
        <v>1.0</v>
      </c>
      <c r="L51" s="46" t="s">
        <v>278</v>
      </c>
      <c r="M51" s="46"/>
      <c r="N51" s="46"/>
      <c r="O51" s="46">
        <v>1.0</v>
      </c>
      <c r="P51" s="46" t="s">
        <v>193</v>
      </c>
      <c r="Q51" s="46"/>
      <c r="R51" s="46"/>
      <c r="S51" s="46">
        <v>0.0</v>
      </c>
      <c r="T51" s="46" t="s">
        <v>175</v>
      </c>
    </row>
    <row r="52">
      <c r="A52" s="46"/>
      <c r="B52" s="46">
        <v>4.0</v>
      </c>
      <c r="C52" s="46">
        <v>1.0</v>
      </c>
      <c r="D52" s="46" t="s">
        <v>273</v>
      </c>
      <c r="E52" s="46">
        <v>1.0</v>
      </c>
      <c r="F52" s="46" t="s">
        <v>285</v>
      </c>
      <c r="G52" s="46"/>
      <c r="H52" s="46"/>
      <c r="I52" s="46">
        <v>1.0</v>
      </c>
      <c r="J52" s="46" t="s">
        <v>255</v>
      </c>
      <c r="K52" s="46"/>
      <c r="L52" s="46"/>
      <c r="M52" s="46">
        <v>1.0</v>
      </c>
      <c r="N52" s="46" t="s">
        <v>236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297</v>
      </c>
      <c r="D56" s="46" t="s">
        <v>332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322</v>
      </c>
      <c r="D57" s="46"/>
      <c r="E57" s="46" t="s">
        <v>323</v>
      </c>
      <c r="F57" s="46"/>
      <c r="G57" s="46" t="s">
        <v>318</v>
      </c>
      <c r="H57" s="46"/>
      <c r="I57" s="46" t="s">
        <v>311</v>
      </c>
      <c r="J57" s="46"/>
      <c r="K57" s="46" t="s">
        <v>321</v>
      </c>
      <c r="L57" s="46"/>
      <c r="M57" s="46" t="s">
        <v>324</v>
      </c>
      <c r="N57" s="46"/>
      <c r="O57" s="46" t="s">
        <v>317</v>
      </c>
      <c r="P57" s="46"/>
      <c r="Q57" s="46" t="s">
        <v>320</v>
      </c>
      <c r="R57" s="46"/>
      <c r="S57" s="46" t="s">
        <v>319</v>
      </c>
      <c r="T57" s="46"/>
    </row>
    <row r="58">
      <c r="A58" s="46" t="s">
        <v>293</v>
      </c>
      <c r="B58" s="46" t="s">
        <v>294</v>
      </c>
      <c r="C58" s="46" t="s">
        <v>331</v>
      </c>
      <c r="D58" s="46" t="s">
        <v>333</v>
      </c>
      <c r="E58" s="46" t="s">
        <v>331</v>
      </c>
      <c r="F58" s="46" t="s">
        <v>333</v>
      </c>
      <c r="G58" s="46" t="s">
        <v>331</v>
      </c>
      <c r="H58" s="46" t="s">
        <v>333</v>
      </c>
      <c r="I58" s="46" t="s">
        <v>331</v>
      </c>
      <c r="J58" s="46" t="s">
        <v>333</v>
      </c>
      <c r="K58" s="46" t="s">
        <v>331</v>
      </c>
      <c r="L58" s="46" t="s">
        <v>333</v>
      </c>
      <c r="M58" s="46" t="s">
        <v>331</v>
      </c>
      <c r="N58" s="46" t="s">
        <v>333</v>
      </c>
      <c r="O58" s="46" t="s">
        <v>331</v>
      </c>
      <c r="P58" s="46" t="s">
        <v>333</v>
      </c>
      <c r="Q58" s="46" t="s">
        <v>331</v>
      </c>
      <c r="R58" s="46" t="s">
        <v>333</v>
      </c>
      <c r="S58" s="46" t="s">
        <v>331</v>
      </c>
      <c r="T58" s="46" t="s">
        <v>333</v>
      </c>
    </row>
    <row r="59">
      <c r="A59" s="46" t="s">
        <v>315</v>
      </c>
      <c r="B59" s="46">
        <v>1.0</v>
      </c>
      <c r="C59" s="46">
        <v>1.0</v>
      </c>
      <c r="D59" s="46" t="s">
        <v>276</v>
      </c>
      <c r="E59" s="46">
        <v>2.0</v>
      </c>
      <c r="F59" s="46" t="s">
        <v>211</v>
      </c>
      <c r="G59" s="46">
        <v>0.0</v>
      </c>
      <c r="H59" s="46"/>
      <c r="I59" s="46">
        <v>1.0</v>
      </c>
      <c r="J59" s="46" t="s">
        <v>191</v>
      </c>
      <c r="K59" s="46">
        <v>1.0</v>
      </c>
      <c r="L59" s="46" t="s">
        <v>233</v>
      </c>
      <c r="M59" s="46"/>
      <c r="N59" s="46"/>
      <c r="O59" s="46">
        <v>1.0</v>
      </c>
      <c r="P59" s="46" t="s">
        <v>208</v>
      </c>
      <c r="Q59" s="46"/>
      <c r="R59" s="46"/>
      <c r="S59" s="46"/>
      <c r="T59" s="46"/>
    </row>
    <row r="60">
      <c r="A60" s="46"/>
      <c r="B60" s="46">
        <v>2.0</v>
      </c>
      <c r="C60" s="46">
        <v>1.0</v>
      </c>
      <c r="D60" s="46" t="s">
        <v>279</v>
      </c>
      <c r="E60" s="46">
        <v>1.0</v>
      </c>
      <c r="F60" s="46" t="s">
        <v>231</v>
      </c>
      <c r="G60" s="46">
        <v>0.0</v>
      </c>
      <c r="H60" s="46"/>
      <c r="I60" s="46">
        <v>1.0</v>
      </c>
      <c r="J60" s="46" t="s">
        <v>194</v>
      </c>
      <c r="K60" s="46"/>
      <c r="L60" s="46"/>
      <c r="M60" s="46"/>
      <c r="N60" s="46"/>
      <c r="O60" s="46">
        <v>1.0</v>
      </c>
      <c r="P60" s="46" t="s">
        <v>239</v>
      </c>
      <c r="Q60" s="46">
        <v>1.0</v>
      </c>
      <c r="R60" s="46" t="s">
        <v>266</v>
      </c>
      <c r="S60" s="46">
        <v>0.0</v>
      </c>
      <c r="T60" s="46"/>
    </row>
    <row r="61">
      <c r="A61" s="46"/>
      <c r="B61" s="46">
        <v>3.0</v>
      </c>
      <c r="C61" s="46"/>
      <c r="D61" s="46"/>
      <c r="E61" s="46"/>
      <c r="F61" s="46"/>
      <c r="G61" s="46">
        <v>0.0</v>
      </c>
      <c r="H61" s="46"/>
      <c r="I61" s="46"/>
      <c r="J61" s="46"/>
      <c r="K61" s="46">
        <v>1.0</v>
      </c>
      <c r="L61" s="46" t="s">
        <v>212</v>
      </c>
      <c r="M61" s="46">
        <v>1.0</v>
      </c>
      <c r="N61" s="46" t="s">
        <v>266</v>
      </c>
      <c r="O61" s="46">
        <v>1.0</v>
      </c>
      <c r="P61" s="46" t="s">
        <v>239</v>
      </c>
      <c r="Q61" s="46"/>
      <c r="R61" s="46"/>
      <c r="S61" s="46">
        <v>0.0</v>
      </c>
      <c r="T61" s="46"/>
    </row>
    <row r="62">
      <c r="A62" s="46"/>
      <c r="B62" s="46">
        <v>4.0</v>
      </c>
      <c r="C62" s="46">
        <v>1.0</v>
      </c>
      <c r="D62" s="46" t="s">
        <v>247</v>
      </c>
      <c r="E62" s="46"/>
      <c r="F62" s="46"/>
      <c r="G62" s="46"/>
      <c r="H62" s="46"/>
      <c r="I62" s="46"/>
      <c r="J62" s="46"/>
      <c r="K62" s="46">
        <v>1.0</v>
      </c>
      <c r="L62" s="46" t="s">
        <v>212</v>
      </c>
      <c r="M62" s="46">
        <v>1.0</v>
      </c>
      <c r="N62" s="46" t="s">
        <v>240</v>
      </c>
      <c r="O62" s="46"/>
      <c r="P62" s="46"/>
      <c r="Q62" s="46"/>
      <c r="R62" s="46"/>
      <c r="S62" s="46">
        <v>1.0</v>
      </c>
      <c r="T62" s="46" t="s">
        <v>269</v>
      </c>
    </row>
    <row r="63">
      <c r="A63" s="46" t="s">
        <v>309</v>
      </c>
      <c r="B63" s="46">
        <v>1.0</v>
      </c>
      <c r="C63" s="46">
        <v>1.0</v>
      </c>
      <c r="D63" s="46" t="s">
        <v>269</v>
      </c>
      <c r="E63" s="46"/>
      <c r="F63" s="46"/>
      <c r="G63" s="46">
        <v>1.0</v>
      </c>
      <c r="H63" s="46" t="s">
        <v>211</v>
      </c>
      <c r="I63" s="46"/>
      <c r="J63" s="46"/>
      <c r="K63" s="46"/>
      <c r="L63" s="46"/>
      <c r="M63" s="46"/>
      <c r="N63" s="46"/>
      <c r="O63" s="46">
        <v>1.0</v>
      </c>
      <c r="P63" s="46" t="s">
        <v>212</v>
      </c>
      <c r="Q63" s="46">
        <v>1.0</v>
      </c>
      <c r="R63" s="46" t="s">
        <v>250</v>
      </c>
      <c r="S63" s="46">
        <v>1.0</v>
      </c>
      <c r="T63" s="46" t="s">
        <v>209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227</v>
      </c>
      <c r="I64" s="46">
        <v>1.0</v>
      </c>
      <c r="J64" s="46" t="s">
        <v>170</v>
      </c>
      <c r="K64" s="46">
        <v>1.0</v>
      </c>
      <c r="L64" s="46" t="s">
        <v>259</v>
      </c>
      <c r="M64" s="46"/>
      <c r="N64" s="46"/>
      <c r="O64" s="46">
        <v>1.0</v>
      </c>
      <c r="P64" s="46" t="s">
        <v>216</v>
      </c>
      <c r="Q64" s="46">
        <v>0.0</v>
      </c>
      <c r="R64" s="46"/>
      <c r="S64" s="46">
        <v>0.0</v>
      </c>
      <c r="T64" s="46"/>
    </row>
    <row r="65">
      <c r="A65" s="46"/>
      <c r="B65" s="46">
        <v>3.0</v>
      </c>
      <c r="C65" s="46">
        <v>1.0</v>
      </c>
      <c r="D65" s="46" t="s">
        <v>170</v>
      </c>
      <c r="E65" s="46">
        <v>1.0</v>
      </c>
      <c r="F65" s="46" t="s">
        <v>222</v>
      </c>
      <c r="G65" s="46">
        <v>0.0</v>
      </c>
      <c r="H65" s="46"/>
      <c r="I65" s="46">
        <v>1.0</v>
      </c>
      <c r="J65" s="46" t="s">
        <v>184</v>
      </c>
      <c r="K65" s="46">
        <v>1.0</v>
      </c>
      <c r="L65" s="46" t="s">
        <v>232</v>
      </c>
      <c r="M65" s="46">
        <v>1.0</v>
      </c>
      <c r="N65" s="46" t="s">
        <v>220</v>
      </c>
      <c r="O65" s="46">
        <v>1.0</v>
      </c>
      <c r="P65" s="46" t="s">
        <v>272</v>
      </c>
      <c r="Q65" s="46"/>
      <c r="R65" s="46"/>
      <c r="S65" s="46">
        <v>0.0</v>
      </c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216</v>
      </c>
      <c r="G66" s="46"/>
      <c r="H66" s="46"/>
      <c r="I66" s="46">
        <v>0.0</v>
      </c>
      <c r="J66" s="46"/>
      <c r="K66" s="46"/>
      <c r="L66" s="46"/>
      <c r="M66" s="46">
        <v>1.0</v>
      </c>
      <c r="N66" s="46" t="s">
        <v>240</v>
      </c>
      <c r="O66" s="46">
        <v>1.0</v>
      </c>
      <c r="P66" s="46" t="s">
        <v>266</v>
      </c>
      <c r="Q66" s="46"/>
      <c r="R66" s="46"/>
      <c r="S66" s="46">
        <v>0.0</v>
      </c>
      <c r="T66" s="46"/>
    </row>
    <row r="67">
      <c r="A67" s="46" t="s">
        <v>314</v>
      </c>
      <c r="B67" s="46">
        <v>1.0</v>
      </c>
      <c r="C67" s="46">
        <v>1.0</v>
      </c>
      <c r="D67" s="46" t="s">
        <v>219</v>
      </c>
      <c r="E67" s="46">
        <v>1.0</v>
      </c>
      <c r="F67" s="46" t="s">
        <v>282</v>
      </c>
      <c r="G67" s="46">
        <v>1.0</v>
      </c>
      <c r="H67" s="46" t="s">
        <v>235</v>
      </c>
      <c r="I67" s="46">
        <v>2.0</v>
      </c>
      <c r="J67" s="46" t="s">
        <v>172</v>
      </c>
      <c r="K67" s="46"/>
      <c r="L67" s="46"/>
      <c r="M67" s="46"/>
      <c r="N67" s="46"/>
      <c r="O67" s="46">
        <v>1.0</v>
      </c>
      <c r="P67" s="46" t="s">
        <v>264</v>
      </c>
      <c r="Q67" s="46">
        <v>1.0</v>
      </c>
      <c r="R67" s="46" t="s">
        <v>245</v>
      </c>
      <c r="S67" s="46"/>
      <c r="T67" s="46"/>
    </row>
    <row r="68">
      <c r="A68" s="46"/>
      <c r="B68" s="46">
        <v>2.0</v>
      </c>
      <c r="C68" s="46"/>
      <c r="D68" s="46"/>
      <c r="E68" s="46"/>
      <c r="F68" s="46"/>
      <c r="G68" s="46">
        <v>1.0</v>
      </c>
      <c r="H68" s="46" t="s">
        <v>242</v>
      </c>
      <c r="I68" s="46">
        <v>2.0</v>
      </c>
      <c r="J68" s="46" t="s">
        <v>195</v>
      </c>
      <c r="K68" s="46">
        <v>1.0</v>
      </c>
      <c r="L68" s="46" t="s">
        <v>223</v>
      </c>
      <c r="M68" s="46"/>
      <c r="N68" s="46"/>
      <c r="O68" s="46">
        <v>1.0</v>
      </c>
      <c r="P68" s="46" t="s">
        <v>232</v>
      </c>
      <c r="Q68" s="46"/>
      <c r="R68" s="46"/>
      <c r="S68" s="46">
        <v>1.0</v>
      </c>
      <c r="T68" s="46" t="s">
        <v>237</v>
      </c>
    </row>
    <row r="69">
      <c r="A69" s="46"/>
      <c r="B69" s="46">
        <v>3.0</v>
      </c>
      <c r="C69" s="46"/>
      <c r="D69" s="46"/>
      <c r="E69" s="46">
        <v>1.0</v>
      </c>
      <c r="F69" s="46" t="s">
        <v>220</v>
      </c>
      <c r="G69" s="46"/>
      <c r="H69" s="46"/>
      <c r="I69" s="46">
        <v>1.0</v>
      </c>
      <c r="J69" s="46" t="s">
        <v>186</v>
      </c>
      <c r="K69" s="46">
        <v>1.0</v>
      </c>
      <c r="L69" s="46" t="s">
        <v>223</v>
      </c>
      <c r="M69" s="46"/>
      <c r="N69" s="46"/>
      <c r="O69" s="46"/>
      <c r="P69" s="46"/>
      <c r="Q69" s="46"/>
      <c r="R69" s="46"/>
      <c r="S69" s="46"/>
      <c r="T69" s="46"/>
    </row>
    <row r="70">
      <c r="A70" s="46"/>
      <c r="B70" s="46">
        <v>4.0</v>
      </c>
      <c r="C70" s="46"/>
      <c r="D70" s="46"/>
      <c r="E70" s="46">
        <v>1.0</v>
      </c>
      <c r="F70" s="46" t="s">
        <v>170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254</v>
      </c>
    </row>
    <row r="71">
      <c r="A71" s="46" t="s">
        <v>312</v>
      </c>
      <c r="B71" s="46">
        <v>1.0</v>
      </c>
      <c r="C71" s="46">
        <v>1.0</v>
      </c>
      <c r="D71" s="46" t="s">
        <v>177</v>
      </c>
      <c r="E71" s="46">
        <v>1.0</v>
      </c>
      <c r="F71" s="46" t="s">
        <v>263</v>
      </c>
      <c r="G71" s="46"/>
      <c r="H71" s="46"/>
      <c r="I71" s="46">
        <v>1.0</v>
      </c>
      <c r="J71" s="46" t="s">
        <v>189</v>
      </c>
      <c r="K71" s="46"/>
      <c r="L71" s="46"/>
      <c r="M71" s="46">
        <v>1.0</v>
      </c>
      <c r="N71" s="46" t="s">
        <v>225</v>
      </c>
      <c r="O71" s="46">
        <v>1.0</v>
      </c>
      <c r="P71" s="46" t="s">
        <v>242</v>
      </c>
      <c r="Q71" s="46"/>
      <c r="R71" s="46"/>
      <c r="S71" s="46">
        <v>2.0</v>
      </c>
      <c r="T71" s="46" t="s">
        <v>205</v>
      </c>
    </row>
    <row r="72">
      <c r="A72" s="46"/>
      <c r="B72" s="46">
        <v>2.0</v>
      </c>
      <c r="C72" s="46">
        <v>1.0</v>
      </c>
      <c r="D72" s="46" t="s">
        <v>235</v>
      </c>
      <c r="E72" s="46">
        <v>1.0</v>
      </c>
      <c r="F72" s="46" t="s">
        <v>263</v>
      </c>
      <c r="G72" s="46">
        <v>0.0</v>
      </c>
      <c r="H72" s="46"/>
      <c r="I72" s="46">
        <v>0.0</v>
      </c>
      <c r="J72" s="46"/>
      <c r="K72" s="46"/>
      <c r="L72" s="46"/>
      <c r="M72" s="46">
        <v>1.0</v>
      </c>
      <c r="N72" s="46" t="s">
        <v>244</v>
      </c>
      <c r="O72" s="46">
        <v>1.0</v>
      </c>
      <c r="P72" s="46" t="s">
        <v>284</v>
      </c>
      <c r="Q72" s="46">
        <v>1.0</v>
      </c>
      <c r="R72" s="46" t="s">
        <v>177</v>
      </c>
      <c r="S72" s="46">
        <v>1.0</v>
      </c>
      <c r="T72" s="46" t="s">
        <v>214</v>
      </c>
    </row>
    <row r="73">
      <c r="A73" s="46"/>
      <c r="B73" s="46">
        <v>3.0</v>
      </c>
      <c r="C73" s="46">
        <v>1.0</v>
      </c>
      <c r="D73" s="46" t="s">
        <v>206</v>
      </c>
      <c r="E73" s="46"/>
      <c r="F73" s="46"/>
      <c r="G73" s="46"/>
      <c r="H73" s="46"/>
      <c r="I73" s="46">
        <v>1.0</v>
      </c>
      <c r="J73" s="46" t="s">
        <v>173</v>
      </c>
      <c r="K73" s="46">
        <v>1.0</v>
      </c>
      <c r="L73" s="46" t="s">
        <v>222</v>
      </c>
      <c r="M73" s="46"/>
      <c r="N73" s="46"/>
      <c r="O73" s="46"/>
      <c r="P73" s="46"/>
      <c r="Q73" s="46">
        <v>1.0</v>
      </c>
      <c r="R73" s="46" t="s">
        <v>277</v>
      </c>
      <c r="S73" s="46">
        <v>1.0</v>
      </c>
      <c r="T73" s="46" t="s">
        <v>214</v>
      </c>
    </row>
    <row r="74">
      <c r="A74" s="46"/>
      <c r="B74" s="46">
        <v>4.0</v>
      </c>
      <c r="C74" s="46">
        <v>1.0</v>
      </c>
      <c r="D74" s="46" t="s">
        <v>170</v>
      </c>
      <c r="E74" s="46"/>
      <c r="F74" s="46"/>
      <c r="G74" s="46"/>
      <c r="H74" s="46"/>
      <c r="I74" s="46"/>
      <c r="J74" s="46"/>
      <c r="K74" s="46">
        <v>1.0</v>
      </c>
      <c r="L74" s="46" t="s">
        <v>222</v>
      </c>
      <c r="M74" s="46">
        <v>1.0</v>
      </c>
      <c r="N74" s="46" t="s">
        <v>217</v>
      </c>
      <c r="O74" s="46"/>
      <c r="P74" s="46"/>
      <c r="Q74" s="46">
        <v>1.0</v>
      </c>
      <c r="R74" s="46" t="s">
        <v>263</v>
      </c>
      <c r="S74" s="46"/>
      <c r="T74" s="46"/>
    </row>
    <row r="75">
      <c r="A75" s="46" t="s">
        <v>316</v>
      </c>
      <c r="B75" s="46">
        <v>1.0</v>
      </c>
      <c r="C75" s="46">
        <v>1.0</v>
      </c>
      <c r="D75" s="46" t="s">
        <v>268</v>
      </c>
      <c r="E75" s="46">
        <v>1.0</v>
      </c>
      <c r="F75" s="46" t="s">
        <v>229</v>
      </c>
      <c r="G75" s="46"/>
      <c r="H75" s="46"/>
      <c r="I75" s="46">
        <v>1.0</v>
      </c>
      <c r="J75" s="46" t="s">
        <v>202</v>
      </c>
      <c r="K75" s="46">
        <v>0.0</v>
      </c>
      <c r="L75" s="46"/>
      <c r="M75" s="46">
        <v>1.0</v>
      </c>
      <c r="N75" s="46" t="s">
        <v>232</v>
      </c>
      <c r="O75" s="46"/>
      <c r="P75" s="46"/>
      <c r="Q75" s="46">
        <v>1.0</v>
      </c>
      <c r="R75" s="46" t="s">
        <v>250</v>
      </c>
      <c r="S75" s="46">
        <v>1.0</v>
      </c>
      <c r="T75" s="46" t="s">
        <v>209</v>
      </c>
    </row>
    <row r="76">
      <c r="A76" s="46"/>
      <c r="B76" s="46">
        <v>2.0</v>
      </c>
      <c r="C76" s="46">
        <v>2.0</v>
      </c>
      <c r="D76" s="46" t="s">
        <v>271</v>
      </c>
      <c r="E76" s="46">
        <v>1.0</v>
      </c>
      <c r="F76" s="46" t="s">
        <v>229</v>
      </c>
      <c r="G76" s="46">
        <v>1.0</v>
      </c>
      <c r="H76" s="46" t="s">
        <v>274</v>
      </c>
      <c r="I76" s="46"/>
      <c r="J76" s="46"/>
      <c r="K76" s="46"/>
      <c r="L76" s="46"/>
      <c r="M76" s="46"/>
      <c r="N76" s="46"/>
      <c r="O76" s="46">
        <v>1.0</v>
      </c>
      <c r="P76" s="46" t="s">
        <v>206</v>
      </c>
      <c r="Q76" s="46">
        <v>1.0</v>
      </c>
      <c r="R76" s="46"/>
      <c r="S76" s="46"/>
      <c r="T76" s="46"/>
    </row>
    <row r="77">
      <c r="A77" s="46"/>
      <c r="B77" s="46">
        <v>3.0</v>
      </c>
      <c r="C77" s="46">
        <v>1.0</v>
      </c>
      <c r="D77" s="46" t="s">
        <v>271</v>
      </c>
      <c r="E77" s="46">
        <v>1.0</v>
      </c>
      <c r="F77" s="46" t="s">
        <v>223</v>
      </c>
      <c r="G77" s="46"/>
      <c r="H77" s="46"/>
      <c r="I77" s="46">
        <v>1.0</v>
      </c>
      <c r="J77" s="46" t="s">
        <v>252</v>
      </c>
      <c r="K77" s="46">
        <v>1.0</v>
      </c>
      <c r="L77" s="46" t="s">
        <v>280</v>
      </c>
      <c r="M77" s="46"/>
      <c r="N77" s="46"/>
      <c r="O77" s="46">
        <v>1.0</v>
      </c>
      <c r="P77" s="46" t="s">
        <v>261</v>
      </c>
      <c r="Q77" s="46"/>
      <c r="R77" s="46"/>
      <c r="S77" s="46">
        <v>0.0</v>
      </c>
      <c r="T77" s="46"/>
    </row>
    <row r="78">
      <c r="A78" s="46"/>
      <c r="B78" s="46">
        <v>4.0</v>
      </c>
      <c r="C78" s="46">
        <v>1.0</v>
      </c>
      <c r="D78" s="46" t="s">
        <v>274</v>
      </c>
      <c r="E78" s="46">
        <v>1.0</v>
      </c>
      <c r="F78" s="46" t="s">
        <v>264</v>
      </c>
      <c r="G78" s="46"/>
      <c r="H78" s="46"/>
      <c r="I78" s="46">
        <v>1.0</v>
      </c>
      <c r="J78" s="46" t="s">
        <v>252</v>
      </c>
      <c r="K78" s="46"/>
      <c r="L78" s="46"/>
      <c r="M78" s="46">
        <v>1.0</v>
      </c>
      <c r="N78" s="46" t="s">
        <v>237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297</v>
      </c>
      <c r="D87" s="46" t="s">
        <v>332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322</v>
      </c>
      <c r="D88" s="46"/>
      <c r="E88" s="46" t="s">
        <v>323</v>
      </c>
      <c r="F88" s="46"/>
      <c r="G88" s="46" t="s">
        <v>318</v>
      </c>
      <c r="H88" s="46"/>
      <c r="I88" s="46" t="s">
        <v>311</v>
      </c>
      <c r="J88" s="46"/>
    </row>
    <row r="89">
      <c r="A89" s="46" t="s">
        <v>293</v>
      </c>
      <c r="B89" s="46" t="s">
        <v>294</v>
      </c>
      <c r="C89" s="46" t="s">
        <v>331</v>
      </c>
      <c r="D89" s="46" t="s">
        <v>333</v>
      </c>
      <c r="E89" s="46" t="s">
        <v>331</v>
      </c>
      <c r="F89" s="46" t="s">
        <v>333</v>
      </c>
      <c r="G89" s="46" t="s">
        <v>331</v>
      </c>
      <c r="H89" s="46" t="s">
        <v>333</v>
      </c>
      <c r="I89" s="46" t="s">
        <v>331</v>
      </c>
      <c r="J89" s="46" t="s">
        <v>333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315</v>
      </c>
      <c r="B90" s="46">
        <v>1.0</v>
      </c>
      <c r="C90" s="46">
        <v>1.0</v>
      </c>
      <c r="D90" s="46" t="s">
        <v>334</v>
      </c>
      <c r="E90" s="46">
        <v>2.0</v>
      </c>
      <c r="F90" s="46" t="s">
        <v>335</v>
      </c>
      <c r="G90" s="46">
        <v>0.0</v>
      </c>
      <c r="H90" s="46" t="s">
        <v>336</v>
      </c>
      <c r="I90" s="46">
        <v>1.0</v>
      </c>
      <c r="J90" s="46" t="s">
        <v>337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338</v>
      </c>
      <c r="E91" s="46">
        <v>1.0</v>
      </c>
      <c r="F91" s="46" t="s">
        <v>339</v>
      </c>
      <c r="G91" s="46">
        <v>0.0</v>
      </c>
      <c r="H91" s="46" t="s">
        <v>340</v>
      </c>
      <c r="I91" s="46">
        <v>1.0</v>
      </c>
      <c r="J91" s="46" t="s">
        <v>337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0.0</v>
      </c>
      <c r="H92" s="46" t="s">
        <v>336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335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309</v>
      </c>
      <c r="B94" s="46">
        <v>1.0</v>
      </c>
      <c r="C94" s="46">
        <v>1.0</v>
      </c>
      <c r="D94" s="46" t="s">
        <v>334</v>
      </c>
      <c r="E94" s="46"/>
      <c r="F94" s="46"/>
      <c r="G94" s="46">
        <v>1.0</v>
      </c>
      <c r="H94" s="46" t="s">
        <v>341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339</v>
      </c>
      <c r="I95" s="46">
        <v>1.0</v>
      </c>
      <c r="J95" s="46" t="s">
        <v>337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341</v>
      </c>
      <c r="E96" s="46">
        <v>1.0</v>
      </c>
      <c r="F96" s="46" t="s">
        <v>339</v>
      </c>
      <c r="G96" s="46">
        <v>0.0</v>
      </c>
      <c r="H96" s="46" t="s">
        <v>336</v>
      </c>
      <c r="I96" s="46">
        <v>1.0</v>
      </c>
      <c r="J96" s="46" t="s">
        <v>337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341</v>
      </c>
      <c r="G97" s="46"/>
      <c r="H97" s="46"/>
      <c r="I97" s="46">
        <v>0.0</v>
      </c>
      <c r="J97" s="46" t="s">
        <v>336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314</v>
      </c>
      <c r="B98" s="46">
        <v>1.0</v>
      </c>
      <c r="C98" s="46">
        <v>1.0</v>
      </c>
      <c r="D98" s="46" t="s">
        <v>341</v>
      </c>
      <c r="E98" s="46">
        <v>1.0</v>
      </c>
      <c r="F98" s="46" t="s">
        <v>338</v>
      </c>
      <c r="G98" s="46">
        <v>1.0</v>
      </c>
      <c r="H98" s="46" t="s">
        <v>342</v>
      </c>
      <c r="I98" s="46">
        <v>2.0</v>
      </c>
      <c r="J98" s="46" t="s">
        <v>337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/>
      <c r="F99" s="46"/>
      <c r="G99" s="46">
        <v>1.0</v>
      </c>
      <c r="H99" s="46" t="s">
        <v>335</v>
      </c>
      <c r="I99" s="46">
        <v>2.0</v>
      </c>
      <c r="J99" s="46" t="s">
        <v>337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341</v>
      </c>
      <c r="G100" s="46"/>
      <c r="H100" s="46"/>
      <c r="I100" s="46">
        <v>1.0</v>
      </c>
      <c r="J100" s="46" t="s">
        <v>337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339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312</v>
      </c>
      <c r="B102" s="46">
        <v>1.0</v>
      </c>
      <c r="C102" s="46">
        <v>1.0</v>
      </c>
      <c r="D102" s="46" t="s">
        <v>336</v>
      </c>
      <c r="E102" s="46">
        <v>1.0</v>
      </c>
      <c r="F102" s="46" t="s">
        <v>334</v>
      </c>
      <c r="G102" s="46"/>
      <c r="H102" s="46"/>
      <c r="I102" s="46">
        <v>1.0</v>
      </c>
      <c r="J102" s="46" t="s">
        <v>337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339</v>
      </c>
      <c r="E103" s="46">
        <v>1.0</v>
      </c>
      <c r="F103" s="46" t="s">
        <v>334</v>
      </c>
      <c r="G103" s="46">
        <v>0.0</v>
      </c>
      <c r="H103" s="46" t="s">
        <v>336</v>
      </c>
      <c r="I103" s="46">
        <v>0.0</v>
      </c>
      <c r="J103" s="46" t="s">
        <v>337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339</v>
      </c>
      <c r="E104" s="46"/>
      <c r="F104" s="46"/>
      <c r="G104" s="46"/>
      <c r="H104" s="46"/>
      <c r="I104" s="46">
        <v>1.0</v>
      </c>
      <c r="J104" s="46" t="s">
        <v>337</v>
      </c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339</v>
      </c>
      <c r="E105" s="46"/>
      <c r="F105" s="46"/>
      <c r="G105" s="46"/>
      <c r="H105" s="46"/>
      <c r="I105" s="46"/>
      <c r="J105" s="46"/>
    </row>
    <row r="106">
      <c r="A106" s="46" t="s">
        <v>316</v>
      </c>
      <c r="B106" s="46">
        <v>1.0</v>
      </c>
      <c r="C106" s="46">
        <v>1.0</v>
      </c>
      <c r="D106" s="46" t="s">
        <v>334</v>
      </c>
      <c r="E106" s="46">
        <v>1.0</v>
      </c>
      <c r="F106" s="46" t="s">
        <v>338</v>
      </c>
      <c r="G106" s="46"/>
      <c r="H106" s="46"/>
      <c r="I106" s="46">
        <v>1.0</v>
      </c>
      <c r="J106" s="46" t="s">
        <v>337</v>
      </c>
    </row>
    <row r="107">
      <c r="A107" s="46"/>
      <c r="B107" s="46">
        <v>2.0</v>
      </c>
      <c r="C107" s="46">
        <v>2.0</v>
      </c>
      <c r="D107" s="46" t="s">
        <v>334</v>
      </c>
      <c r="E107" s="46">
        <v>1.0</v>
      </c>
      <c r="F107" s="46" t="s">
        <v>339</v>
      </c>
      <c r="G107" s="46">
        <v>1.0</v>
      </c>
      <c r="H107" s="46" t="s">
        <v>338</v>
      </c>
      <c r="I107" s="46"/>
      <c r="J107" s="46"/>
    </row>
    <row r="108">
      <c r="A108" s="46"/>
      <c r="B108" s="46">
        <v>3.0</v>
      </c>
      <c r="C108" s="46">
        <v>1.0</v>
      </c>
      <c r="D108" s="46" t="s">
        <v>334</v>
      </c>
      <c r="E108" s="46">
        <v>1.0</v>
      </c>
      <c r="F108" s="46" t="s">
        <v>339</v>
      </c>
      <c r="G108" s="46"/>
      <c r="H108" s="46"/>
      <c r="I108" s="46">
        <v>1.0</v>
      </c>
      <c r="J108" s="46" t="s">
        <v>342</v>
      </c>
    </row>
    <row r="109">
      <c r="A109" s="46"/>
      <c r="B109" s="46">
        <v>4.0</v>
      </c>
      <c r="C109" s="46">
        <v>1.0</v>
      </c>
      <c r="D109" s="46" t="s">
        <v>334</v>
      </c>
      <c r="E109" s="46">
        <v>1.0</v>
      </c>
      <c r="F109" s="46" t="s">
        <v>338</v>
      </c>
      <c r="G109" s="46"/>
      <c r="H109" s="46"/>
      <c r="I109" s="46">
        <v>1.0</v>
      </c>
      <c r="J109" s="46" t="s">
        <v>342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443</v>
      </c>
      <c r="F1" s="94">
        <v>1.0</v>
      </c>
      <c r="G1" s="11" t="s">
        <v>444</v>
      </c>
      <c r="J1" s="46">
        <f>COUNTIF(C6:O22,1)</f>
        <v>94</v>
      </c>
    </row>
    <row r="2">
      <c r="F2" s="95">
        <v>2.0</v>
      </c>
      <c r="G2" s="11" t="s">
        <v>445</v>
      </c>
      <c r="J2" s="46">
        <f>COUNTIF(C6:O25,"&gt;1")</f>
        <v>2</v>
      </c>
    </row>
    <row r="4">
      <c r="A4" s="46" t="s">
        <v>331</v>
      </c>
      <c r="B4" s="46"/>
      <c r="C4" s="46" t="s">
        <v>301</v>
      </c>
      <c r="D4" s="46"/>
      <c r="E4" s="46"/>
      <c r="F4" s="46"/>
      <c r="G4" s="46"/>
      <c r="H4" s="46"/>
      <c r="I4" s="46"/>
      <c r="J4" s="46"/>
      <c r="K4" s="46"/>
      <c r="L4" s="46"/>
    </row>
    <row r="5">
      <c r="A5" s="46" t="s">
        <v>293</v>
      </c>
      <c r="B5" s="46" t="s">
        <v>294</v>
      </c>
      <c r="C5" s="46" t="s">
        <v>337</v>
      </c>
      <c r="D5" s="46" t="s">
        <v>336</v>
      </c>
      <c r="E5" s="46" t="s">
        <v>341</v>
      </c>
      <c r="F5" s="46" t="s">
        <v>339</v>
      </c>
      <c r="G5" s="46" t="s">
        <v>335</v>
      </c>
      <c r="H5" s="46" t="s">
        <v>342</v>
      </c>
      <c r="I5" s="46" t="s">
        <v>446</v>
      </c>
      <c r="J5" s="46" t="s">
        <v>340</v>
      </c>
      <c r="K5" s="46" t="s">
        <v>334</v>
      </c>
      <c r="L5" s="46" t="s">
        <v>338</v>
      </c>
    </row>
    <row r="6">
      <c r="A6" s="46" t="s">
        <v>315</v>
      </c>
      <c r="B6" s="46">
        <v>1.0</v>
      </c>
      <c r="C6" s="46">
        <v>1.0</v>
      </c>
      <c r="D6" s="46">
        <v>0.0</v>
      </c>
      <c r="E6" s="46">
        <v>1.0</v>
      </c>
      <c r="F6" s="46">
        <v>1.0</v>
      </c>
      <c r="G6" s="46">
        <v>1.0</v>
      </c>
      <c r="H6" s="46">
        <v>1.0</v>
      </c>
      <c r="I6" s="46">
        <v>1.0</v>
      </c>
      <c r="J6" s="46">
        <v>0.0</v>
      </c>
      <c r="K6" s="46">
        <v>1.0</v>
      </c>
      <c r="L6" s="46"/>
    </row>
    <row r="7">
      <c r="A7" s="46"/>
      <c r="B7" s="46">
        <v>2.0</v>
      </c>
      <c r="C7" s="46">
        <v>1.0</v>
      </c>
      <c r="D7" s="46"/>
      <c r="E7" s="46"/>
      <c r="F7" s="46">
        <v>1.0</v>
      </c>
      <c r="G7" s="46">
        <v>1.0</v>
      </c>
      <c r="H7" s="46"/>
      <c r="I7" s="46">
        <v>1.0</v>
      </c>
      <c r="J7" s="46">
        <v>0.0</v>
      </c>
      <c r="K7" s="46">
        <v>1.0</v>
      </c>
      <c r="L7" s="46">
        <v>1.0</v>
      </c>
    </row>
    <row r="8">
      <c r="A8" s="46"/>
      <c r="B8" s="46">
        <v>3.0</v>
      </c>
      <c r="C8" s="46"/>
      <c r="D8" s="46">
        <v>0.0</v>
      </c>
      <c r="E8" s="46">
        <v>1.0</v>
      </c>
      <c r="F8" s="46"/>
      <c r="G8" s="46">
        <v>1.0</v>
      </c>
      <c r="H8" s="46"/>
      <c r="I8" s="46"/>
      <c r="J8" s="46">
        <v>0.0</v>
      </c>
      <c r="K8" s="46"/>
      <c r="L8" s="46">
        <v>1.0</v>
      </c>
    </row>
    <row r="9">
      <c r="A9" s="46"/>
      <c r="B9" s="46">
        <v>4.0</v>
      </c>
      <c r="C9" s="46"/>
      <c r="D9" s="46"/>
      <c r="E9" s="46">
        <v>1.0</v>
      </c>
      <c r="F9" s="46"/>
      <c r="G9" s="46">
        <v>1.0</v>
      </c>
      <c r="H9" s="46">
        <v>1.0</v>
      </c>
      <c r="I9" s="46"/>
      <c r="J9" s="46"/>
      <c r="K9" s="46"/>
      <c r="L9" s="46">
        <v>1.0</v>
      </c>
    </row>
    <row r="10">
      <c r="A10" s="46" t="s">
        <v>309</v>
      </c>
      <c r="B10" s="46">
        <v>1.0</v>
      </c>
      <c r="C10" s="46"/>
      <c r="D10" s="46"/>
      <c r="E10" s="46">
        <v>1.0</v>
      </c>
      <c r="F10" s="46">
        <v>1.0</v>
      </c>
      <c r="G10" s="46">
        <v>1.0</v>
      </c>
      <c r="H10" s="46">
        <v>1.0</v>
      </c>
      <c r="I10" s="46"/>
      <c r="J10" s="46"/>
      <c r="K10" s="46">
        <v>1.0</v>
      </c>
      <c r="L10" s="46">
        <v>1.0</v>
      </c>
    </row>
    <row r="11">
      <c r="A11" s="46"/>
      <c r="B11" s="46">
        <v>2.0</v>
      </c>
      <c r="C11" s="46">
        <v>1.0</v>
      </c>
      <c r="D11" s="46">
        <v>0.0</v>
      </c>
      <c r="E11" s="46"/>
      <c r="F11" s="46">
        <v>1.0</v>
      </c>
      <c r="G11" s="46"/>
      <c r="H11" s="46">
        <v>1.0</v>
      </c>
      <c r="I11" s="46">
        <v>1.0</v>
      </c>
      <c r="J11" s="46">
        <v>0.0</v>
      </c>
      <c r="K11" s="46">
        <v>1.0</v>
      </c>
      <c r="L11" s="46">
        <v>1.0</v>
      </c>
    </row>
    <row r="12">
      <c r="A12" s="46"/>
      <c r="B12" s="46">
        <v>3.0</v>
      </c>
      <c r="C12" s="46">
        <v>1.0</v>
      </c>
      <c r="D12" s="46">
        <v>0.0</v>
      </c>
      <c r="E12" s="46">
        <v>1.0</v>
      </c>
      <c r="F12" s="46">
        <v>1.0</v>
      </c>
      <c r="G12" s="46">
        <v>1.0</v>
      </c>
      <c r="H12" s="46">
        <v>1.0</v>
      </c>
      <c r="I12" s="46">
        <v>1.0</v>
      </c>
      <c r="J12" s="46">
        <v>0.0</v>
      </c>
      <c r="K12" s="46">
        <v>1.0</v>
      </c>
      <c r="L12" s="46">
        <v>1.0</v>
      </c>
    </row>
    <row r="13">
      <c r="A13" s="46"/>
      <c r="B13" s="46">
        <v>4.0</v>
      </c>
      <c r="C13" s="46"/>
      <c r="D13" s="46">
        <v>0.0</v>
      </c>
      <c r="E13" s="46">
        <v>1.0</v>
      </c>
      <c r="F13" s="46"/>
      <c r="G13" s="46">
        <v>1.0</v>
      </c>
      <c r="H13" s="46">
        <v>1.0</v>
      </c>
      <c r="I13" s="46"/>
      <c r="J13" s="46">
        <v>0.0</v>
      </c>
      <c r="K13" s="46"/>
      <c r="L13" s="46">
        <v>2.0</v>
      </c>
    </row>
    <row r="14">
      <c r="A14" s="46" t="s">
        <v>314</v>
      </c>
      <c r="B14" s="46">
        <v>1.0</v>
      </c>
      <c r="C14" s="46">
        <v>1.0</v>
      </c>
      <c r="D14" s="46"/>
      <c r="E14" s="46">
        <v>1.0</v>
      </c>
      <c r="F14" s="46">
        <v>1.0</v>
      </c>
      <c r="G14" s="46">
        <v>1.0</v>
      </c>
      <c r="H14" s="46">
        <v>1.0</v>
      </c>
      <c r="I14" s="46">
        <v>1.0</v>
      </c>
      <c r="J14" s="46"/>
      <c r="K14" s="46">
        <v>1.0</v>
      </c>
      <c r="L14" s="46">
        <v>1.0</v>
      </c>
    </row>
    <row r="15">
      <c r="A15" s="46"/>
      <c r="B15" s="46">
        <v>2.0</v>
      </c>
      <c r="C15" s="46">
        <v>1.0</v>
      </c>
      <c r="D15" s="46"/>
      <c r="E15" s="46"/>
      <c r="F15" s="46">
        <v>1.0</v>
      </c>
      <c r="G15" s="46">
        <v>1.0</v>
      </c>
      <c r="H15" s="46">
        <v>1.0</v>
      </c>
      <c r="I15" s="46">
        <v>1.0</v>
      </c>
      <c r="J15" s="46"/>
      <c r="K15" s="46">
        <v>1.0</v>
      </c>
      <c r="L15" s="46">
        <v>1.0</v>
      </c>
    </row>
    <row r="16">
      <c r="A16" s="46"/>
      <c r="B16" s="46">
        <v>3.0</v>
      </c>
      <c r="C16" s="46">
        <v>1.0</v>
      </c>
      <c r="D16" s="46"/>
      <c r="E16" s="46">
        <v>1.0</v>
      </c>
      <c r="F16" s="46">
        <v>1.0</v>
      </c>
      <c r="G16" s="46"/>
      <c r="H16" s="46"/>
      <c r="I16" s="46">
        <v>1.0</v>
      </c>
      <c r="J16" s="46"/>
      <c r="K16" s="46"/>
      <c r="L16" s="46"/>
    </row>
    <row r="17">
      <c r="A17" s="46"/>
      <c r="B17" s="46">
        <v>4.0</v>
      </c>
      <c r="C17" s="46"/>
      <c r="D17" s="46"/>
      <c r="E17" s="46"/>
      <c r="F17" s="46">
        <v>1.0</v>
      </c>
      <c r="G17" s="46"/>
      <c r="H17" s="46">
        <v>1.0</v>
      </c>
      <c r="I17" s="46"/>
      <c r="J17" s="46"/>
      <c r="K17" s="46"/>
      <c r="L17" s="46"/>
    </row>
    <row r="18">
      <c r="A18" s="46" t="s">
        <v>312</v>
      </c>
      <c r="B18" s="46">
        <v>1.0</v>
      </c>
      <c r="C18" s="46">
        <v>1.0</v>
      </c>
      <c r="D18" s="46">
        <v>1.0</v>
      </c>
      <c r="E18" s="46">
        <v>1.0</v>
      </c>
      <c r="F18" s="46">
        <v>1.0</v>
      </c>
      <c r="G18" s="46">
        <v>1.0</v>
      </c>
      <c r="H18" s="46">
        <v>1.0</v>
      </c>
      <c r="I18" s="46">
        <v>1.0</v>
      </c>
      <c r="J18" s="46"/>
      <c r="K18" s="46">
        <v>1.0</v>
      </c>
      <c r="L18" s="46"/>
    </row>
    <row r="19">
      <c r="A19" s="46"/>
      <c r="B19" s="46">
        <v>2.0</v>
      </c>
      <c r="C19" s="46">
        <v>0.0</v>
      </c>
      <c r="D19" s="46">
        <v>0.0</v>
      </c>
      <c r="E19" s="46">
        <v>1.0</v>
      </c>
      <c r="F19" s="46">
        <v>1.0</v>
      </c>
      <c r="G19" s="46">
        <v>1.0</v>
      </c>
      <c r="H19" s="46">
        <v>1.0</v>
      </c>
      <c r="I19" s="46">
        <v>0.0</v>
      </c>
      <c r="J19" s="46"/>
      <c r="K19" s="46">
        <v>1.0</v>
      </c>
      <c r="L19" s="46">
        <v>1.0</v>
      </c>
    </row>
    <row r="20">
      <c r="A20" s="46"/>
      <c r="B20" s="46">
        <v>3.0</v>
      </c>
      <c r="C20" s="46">
        <v>1.0</v>
      </c>
      <c r="D20" s="46"/>
      <c r="E20" s="46">
        <v>1.0</v>
      </c>
      <c r="F20" s="46">
        <v>1.0</v>
      </c>
      <c r="G20" s="46"/>
      <c r="H20" s="46">
        <v>1.0</v>
      </c>
      <c r="I20" s="46"/>
      <c r="J20" s="46"/>
      <c r="K20" s="46">
        <v>1.0</v>
      </c>
      <c r="L20" s="46"/>
    </row>
    <row r="21">
      <c r="A21" s="46"/>
      <c r="B21" s="46">
        <v>4.0</v>
      </c>
      <c r="C21" s="46"/>
      <c r="D21" s="46"/>
      <c r="E21" s="46">
        <v>1.0</v>
      </c>
      <c r="F21" s="46">
        <v>1.0</v>
      </c>
      <c r="G21" s="46"/>
      <c r="H21" s="46">
        <v>1.0</v>
      </c>
      <c r="I21" s="46"/>
      <c r="J21" s="46"/>
      <c r="K21" s="46"/>
      <c r="L21" s="46">
        <v>1.0</v>
      </c>
    </row>
    <row r="22">
      <c r="A22" s="46" t="s">
        <v>316</v>
      </c>
      <c r="B22" s="46">
        <v>1.0</v>
      </c>
      <c r="C22" s="46">
        <v>1.0</v>
      </c>
      <c r="D22" s="46">
        <v>0.0</v>
      </c>
      <c r="E22" s="46">
        <v>1.0</v>
      </c>
      <c r="F22" s="46">
        <v>1.0</v>
      </c>
      <c r="G22" s="46">
        <v>1.0</v>
      </c>
      <c r="H22" s="46"/>
      <c r="I22" s="46">
        <v>1.0</v>
      </c>
      <c r="J22" s="46"/>
      <c r="K22" s="46">
        <v>1.0</v>
      </c>
      <c r="L22" s="46">
        <v>1.0</v>
      </c>
    </row>
    <row r="23">
      <c r="A23" s="46"/>
      <c r="B23" s="46">
        <v>2.0</v>
      </c>
      <c r="C23" s="46"/>
      <c r="D23" s="46">
        <v>0.0</v>
      </c>
      <c r="E23" s="46">
        <v>1.0</v>
      </c>
      <c r="F23" s="46">
        <v>1.0</v>
      </c>
      <c r="G23" s="46">
        <v>1.0</v>
      </c>
      <c r="H23" s="46">
        <v>1.0</v>
      </c>
      <c r="I23" s="46"/>
      <c r="J23" s="46"/>
      <c r="K23" s="46">
        <v>2.0</v>
      </c>
      <c r="L23" s="46">
        <v>1.0</v>
      </c>
    </row>
    <row r="24">
      <c r="A24" s="46"/>
      <c r="B24" s="46">
        <v>3.0</v>
      </c>
      <c r="C24" s="46"/>
      <c r="D24" s="46">
        <v>0.0</v>
      </c>
      <c r="E24" s="46"/>
      <c r="F24" s="46">
        <v>1.0</v>
      </c>
      <c r="G24" s="46"/>
      <c r="H24" s="46">
        <v>1.0</v>
      </c>
      <c r="I24" s="46">
        <v>1.0</v>
      </c>
      <c r="J24" s="46"/>
      <c r="K24" s="46">
        <v>1.0</v>
      </c>
      <c r="L24" s="46">
        <v>1.0</v>
      </c>
    </row>
    <row r="25">
      <c r="A25" s="46"/>
      <c r="B25" s="46">
        <v>4.0</v>
      </c>
      <c r="C25" s="46"/>
      <c r="D25" s="46"/>
      <c r="E25" s="46"/>
      <c r="F25" s="46">
        <v>1.0</v>
      </c>
      <c r="G25" s="46"/>
      <c r="H25" s="46">
        <v>1.0</v>
      </c>
      <c r="I25" s="46"/>
      <c r="J25" s="46"/>
      <c r="K25" s="46">
        <v>1.0</v>
      </c>
      <c r="L25" s="46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6.5"/>
    <col customWidth="1" min="4" max="4" width="35.7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96" t="s">
        <v>447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00" t="s">
        <v>333</v>
      </c>
      <c r="B2" s="101"/>
      <c r="C2" s="100" t="s">
        <v>294</v>
      </c>
      <c r="D2" s="100" t="s">
        <v>302</v>
      </c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02"/>
      <c r="B3" s="103"/>
      <c r="C3" s="100">
        <v>1.0</v>
      </c>
      <c r="D3" s="100">
        <v>2.0</v>
      </c>
      <c r="E3" s="100">
        <v>3.0</v>
      </c>
      <c r="F3" s="100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4" t="s">
        <v>303</v>
      </c>
      <c r="B4" s="105" t="s">
        <v>449</v>
      </c>
      <c r="C4" s="106" t="s">
        <v>450</v>
      </c>
      <c r="D4" s="106" t="s">
        <v>451</v>
      </c>
      <c r="E4" s="106" t="s">
        <v>452</v>
      </c>
      <c r="F4" s="106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>
        <v>1.0</v>
      </c>
      <c r="B5" s="108" t="s">
        <v>309</v>
      </c>
      <c r="C5" s="107"/>
      <c r="D5" s="107" t="s">
        <v>349</v>
      </c>
      <c r="E5" s="107" t="s">
        <v>357</v>
      </c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>
        <v>2.0</v>
      </c>
      <c r="B6" s="108" t="s">
        <v>315</v>
      </c>
      <c r="C6" s="107" t="s">
        <v>371</v>
      </c>
      <c r="D6" s="107" t="s">
        <v>377</v>
      </c>
      <c r="E6" s="109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>
        <v>3.0</v>
      </c>
      <c r="B7" s="108" t="s">
        <v>312</v>
      </c>
      <c r="C7" s="109" t="s">
        <v>389</v>
      </c>
      <c r="D7" s="107" t="s">
        <v>395</v>
      </c>
      <c r="E7" s="107"/>
      <c r="F7" s="10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>
        <v>4.0</v>
      </c>
      <c r="B8" s="108" t="s">
        <v>314</v>
      </c>
      <c r="C8" s="107" t="s">
        <v>410</v>
      </c>
      <c r="D8" s="107" t="s">
        <v>401</v>
      </c>
      <c r="E8" s="107" t="s">
        <v>419</v>
      </c>
      <c r="F8" s="107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07">
        <v>5.0</v>
      </c>
      <c r="B9" s="108" t="s">
        <v>316</v>
      </c>
      <c r="C9" s="107" t="s">
        <v>425</v>
      </c>
      <c r="D9" s="109"/>
      <c r="E9" s="107" t="s">
        <v>438</v>
      </c>
      <c r="F9" s="107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1"/>
      <c r="B10" s="112"/>
      <c r="C10" s="113" t="s">
        <v>453</v>
      </c>
      <c r="D10" s="113" t="s">
        <v>454</v>
      </c>
      <c r="E10" s="112"/>
      <c r="F10" s="113" t="s">
        <v>455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1.5" customHeight="1">
      <c r="A11" s="114"/>
      <c r="B11" s="96"/>
      <c r="E11" s="97"/>
      <c r="F11" s="98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70.5" customHeight="1">
      <c r="A12" s="96" t="s">
        <v>456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A13" s="100" t="s">
        <v>333</v>
      </c>
      <c r="B13" s="101"/>
      <c r="C13" s="100" t="s">
        <v>294</v>
      </c>
      <c r="D13" s="100" t="s">
        <v>302</v>
      </c>
      <c r="E13" s="100"/>
      <c r="F13" s="100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A14" s="100"/>
      <c r="B14" s="101"/>
      <c r="C14" s="100">
        <v>1.0</v>
      </c>
      <c r="D14" s="100">
        <v>2.0</v>
      </c>
      <c r="E14" s="100">
        <v>3.0</v>
      </c>
      <c r="F14" s="100">
        <v>4.0</v>
      </c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A15" s="104" t="s">
        <v>303</v>
      </c>
      <c r="B15" s="105" t="s">
        <v>449</v>
      </c>
      <c r="C15" s="104" t="s">
        <v>450</v>
      </c>
      <c r="D15" s="104" t="s">
        <v>451</v>
      </c>
      <c r="E15" s="104" t="s">
        <v>452</v>
      </c>
      <c r="F15" s="104" t="s">
        <v>457</v>
      </c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A16" s="107">
        <v>1.0</v>
      </c>
      <c r="B16" s="108" t="s">
        <v>309</v>
      </c>
      <c r="C16" s="107"/>
      <c r="D16" s="107" t="s">
        <v>353</v>
      </c>
      <c r="E16" s="107" t="s">
        <v>458</v>
      </c>
      <c r="F16" s="107" t="s">
        <v>367</v>
      </c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A17" s="107">
        <v>2.0</v>
      </c>
      <c r="B17" s="108" t="s">
        <v>315</v>
      </c>
      <c r="C17" s="107" t="s">
        <v>459</v>
      </c>
      <c r="D17" s="107" t="s">
        <v>376</v>
      </c>
      <c r="E17" s="107" t="s">
        <v>383</v>
      </c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A18" s="107"/>
      <c r="B18" s="108"/>
      <c r="C18" s="107"/>
      <c r="D18" s="107"/>
      <c r="E18" s="107"/>
      <c r="F18" s="107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A19" s="107"/>
      <c r="B19" s="108"/>
      <c r="C19" s="107"/>
      <c r="D19" s="109"/>
      <c r="E19" s="107"/>
      <c r="F19" s="10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A20" s="107"/>
      <c r="B20" s="108"/>
      <c r="C20" s="107"/>
      <c r="D20" s="107"/>
      <c r="E20" s="107"/>
      <c r="F20" s="107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78.0" customHeight="1">
      <c r="A21" s="115"/>
      <c r="B21" s="116"/>
      <c r="C21" s="116" t="s">
        <v>460</v>
      </c>
      <c r="D21" s="116" t="s">
        <v>454</v>
      </c>
      <c r="E21" s="116"/>
      <c r="F21" s="116" t="s">
        <v>461</v>
      </c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</row>
    <row r="22" ht="68.25" customHeight="1">
      <c r="A22" s="96" t="s">
        <v>462</v>
      </c>
      <c r="D22" s="97"/>
      <c r="E22" s="97"/>
      <c r="F22" s="98" t="s">
        <v>448</v>
      </c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 ht="78.0" customHeight="1">
      <c r="A31" s="116"/>
      <c r="B31" s="116"/>
      <c r="C31" s="116" t="s">
        <v>460</v>
      </c>
      <c r="D31" s="116" t="s">
        <v>454</v>
      </c>
      <c r="E31" s="116"/>
      <c r="F31" s="116" t="s">
        <v>461</v>
      </c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</row>
    <row r="32" ht="66.75" customHeight="1">
      <c r="A32" s="117" t="s">
        <v>463</v>
      </c>
      <c r="D32" s="118"/>
      <c r="E32" s="118"/>
      <c r="F32" s="119" t="s">
        <v>448</v>
      </c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0"/>
      <c r="CE32" s="120"/>
      <c r="CF32" s="120"/>
      <c r="CG32" s="120"/>
      <c r="CH32" s="120"/>
      <c r="CI32" s="120"/>
      <c r="CJ32" s="120"/>
      <c r="CK32" s="120"/>
      <c r="CL32" s="120"/>
      <c r="CM32" s="120"/>
      <c r="CN32" s="120"/>
      <c r="CO32" s="120"/>
      <c r="CP32" s="120"/>
      <c r="CQ32" s="120"/>
      <c r="CR32" s="120"/>
      <c r="CS32" s="120"/>
      <c r="CT32" s="120"/>
      <c r="CU32" s="120"/>
      <c r="CV32" s="120"/>
      <c r="CW32" s="120"/>
      <c r="CX32" s="120"/>
      <c r="CY32" s="120"/>
      <c r="CZ32" s="120"/>
      <c r="DA32" s="120"/>
      <c r="DB32" s="120"/>
      <c r="DC32" s="120"/>
      <c r="DD32" s="120"/>
      <c r="DE32" s="120"/>
      <c r="DF32" s="120"/>
      <c r="DG32" s="120"/>
    </row>
    <row r="33">
      <c r="A33" s="100" t="s">
        <v>333</v>
      </c>
      <c r="B33" s="101"/>
      <c r="C33" s="100" t="s">
        <v>294</v>
      </c>
      <c r="D33" s="100" t="s">
        <v>302</v>
      </c>
      <c r="E33" s="100"/>
      <c r="F33" s="100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A34" s="100"/>
      <c r="B34" s="101"/>
      <c r="C34" s="100">
        <v>1.0</v>
      </c>
      <c r="D34" s="100">
        <v>2.0</v>
      </c>
      <c r="E34" s="100">
        <v>3.0</v>
      </c>
      <c r="F34" s="100">
        <v>4.0</v>
      </c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A35" s="104" t="s">
        <v>303</v>
      </c>
      <c r="B35" s="105" t="s">
        <v>449</v>
      </c>
      <c r="C35" s="104" t="s">
        <v>450</v>
      </c>
      <c r="D35" s="104" t="s">
        <v>451</v>
      </c>
      <c r="E35" s="104" t="s">
        <v>452</v>
      </c>
      <c r="F35" s="104" t="s">
        <v>457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A36" s="107">
        <v>1.0</v>
      </c>
      <c r="B36" s="108" t="s">
        <v>309</v>
      </c>
      <c r="C36" s="109"/>
      <c r="D36" s="107"/>
      <c r="E36" s="107" t="s">
        <v>359</v>
      </c>
      <c r="F36" s="107" t="s">
        <v>366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A37" s="107">
        <v>2.0</v>
      </c>
      <c r="B37" s="108" t="s">
        <v>315</v>
      </c>
      <c r="C37" s="107"/>
      <c r="D37" s="107" t="s">
        <v>374</v>
      </c>
      <c r="E37" s="107" t="s">
        <v>382</v>
      </c>
      <c r="F37" s="107" t="s">
        <v>386</v>
      </c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A38" s="107">
        <v>3.0</v>
      </c>
      <c r="B38" s="108" t="s">
        <v>312</v>
      </c>
      <c r="C38" s="107"/>
      <c r="D38" s="107" t="s">
        <v>397</v>
      </c>
      <c r="E38" s="107"/>
      <c r="F38" s="107" t="s">
        <v>464</v>
      </c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A39" s="107">
        <v>4.0</v>
      </c>
      <c r="B39" s="108" t="s">
        <v>314</v>
      </c>
      <c r="C39" s="107" t="s">
        <v>408</v>
      </c>
      <c r="D39" s="107"/>
      <c r="E39" s="107"/>
      <c r="F39" s="107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A40" s="121">
        <v>5.0</v>
      </c>
      <c r="B40" s="108" t="s">
        <v>316</v>
      </c>
      <c r="C40" s="107" t="s">
        <v>424</v>
      </c>
      <c r="D40" s="107" t="s">
        <v>432</v>
      </c>
      <c r="E40" s="107" t="s">
        <v>437</v>
      </c>
      <c r="F40" s="107" t="s">
        <v>440</v>
      </c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 ht="78.0" customHeight="1">
      <c r="A41" s="116"/>
      <c r="B41" s="116"/>
      <c r="C41" s="122" t="s">
        <v>453</v>
      </c>
      <c r="D41" s="116" t="s">
        <v>454</v>
      </c>
      <c r="E41" s="116"/>
      <c r="F41" s="122" t="s">
        <v>455</v>
      </c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</row>
    <row r="42">
      <c r="A42" s="99"/>
      <c r="B42" s="112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</row>
    <row r="43">
      <c r="A43" s="99"/>
      <c r="B43" s="112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A44" s="99"/>
      <c r="B44" s="112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A45" s="99"/>
      <c r="B45" s="112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A46" s="99"/>
      <c r="B46" s="112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112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112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112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112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112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112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112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112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2"/>
  <tableParts count="4">
    <tablePart r:id="rId7"/>
    <tablePart r:id="rId8"/>
    <tablePart r:id="rId9"/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96" t="s">
        <v>465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99" t="s">
        <v>333</v>
      </c>
      <c r="B2" s="101"/>
      <c r="C2" s="100" t="s">
        <v>294</v>
      </c>
      <c r="D2" s="100" t="s">
        <v>302</v>
      </c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23"/>
      <c r="B3" s="124"/>
      <c r="C3" s="125">
        <v>1.0</v>
      </c>
      <c r="D3" s="125">
        <v>2.0</v>
      </c>
      <c r="E3" s="125">
        <v>3.0</v>
      </c>
      <c r="F3" s="126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2" t="s">
        <v>303</v>
      </c>
      <c r="B4" s="127" t="s">
        <v>449</v>
      </c>
      <c r="C4" s="106" t="s">
        <v>450</v>
      </c>
      <c r="D4" s="106" t="s">
        <v>451</v>
      </c>
      <c r="E4" s="106" t="s">
        <v>452</v>
      </c>
      <c r="F4" s="106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>
        <v>1.0</v>
      </c>
      <c r="B5" s="108" t="s">
        <v>309</v>
      </c>
      <c r="C5" s="107"/>
      <c r="D5" s="107" t="s">
        <v>349</v>
      </c>
      <c r="E5" s="107" t="s">
        <v>357</v>
      </c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>
        <v>2.0</v>
      </c>
      <c r="B6" s="108" t="s">
        <v>315</v>
      </c>
      <c r="C6" s="107" t="s">
        <v>371</v>
      </c>
      <c r="D6" s="107" t="s">
        <v>377</v>
      </c>
      <c r="E6" s="107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>
        <v>3.0</v>
      </c>
      <c r="B7" s="108" t="s">
        <v>312</v>
      </c>
      <c r="C7" s="107" t="s">
        <v>389</v>
      </c>
      <c r="D7" s="109" t="s">
        <v>395</v>
      </c>
      <c r="E7" s="107" t="s">
        <v>401</v>
      </c>
      <c r="F7" s="10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07">
        <v>4.0</v>
      </c>
      <c r="B8" s="128" t="s">
        <v>314</v>
      </c>
      <c r="C8" s="110" t="s">
        <v>410</v>
      </c>
      <c r="D8" s="110" t="s">
        <v>414</v>
      </c>
      <c r="E8" s="110" t="s">
        <v>419</v>
      </c>
      <c r="F8" s="110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29">
        <v>5.0</v>
      </c>
      <c r="B9" s="108" t="s">
        <v>316</v>
      </c>
      <c r="C9" s="107" t="s">
        <v>425</v>
      </c>
      <c r="D9" s="107"/>
      <c r="E9" s="107"/>
      <c r="F9" s="10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1"/>
      <c r="B10" s="112"/>
      <c r="C10" s="113" t="s">
        <v>460</v>
      </c>
      <c r="D10" s="113" t="s">
        <v>454</v>
      </c>
      <c r="E10" s="112"/>
      <c r="F10" s="113" t="s">
        <v>461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2.25" customHeight="1">
      <c r="A11" s="130"/>
      <c r="B11" s="112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61.5" customHeight="1">
      <c r="A12" s="96" t="s">
        <v>466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A13" s="99" t="s">
        <v>333</v>
      </c>
      <c r="B13" s="131"/>
      <c r="C13" s="132" t="s">
        <v>294</v>
      </c>
      <c r="D13" s="132" t="s">
        <v>302</v>
      </c>
      <c r="E13" s="132"/>
      <c r="F13" s="132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A14" s="123"/>
      <c r="B14" s="131"/>
      <c r="C14" s="132">
        <v>1.0</v>
      </c>
      <c r="D14" s="132">
        <v>2.0</v>
      </c>
      <c r="E14" s="132">
        <v>3.0</v>
      </c>
      <c r="F14" s="133">
        <v>4.0</v>
      </c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A15" s="102" t="s">
        <v>303</v>
      </c>
      <c r="B15" s="134" t="s">
        <v>449</v>
      </c>
      <c r="C15" s="106" t="s">
        <v>450</v>
      </c>
      <c r="D15" s="106" t="s">
        <v>451</v>
      </c>
      <c r="E15" s="106" t="s">
        <v>452</v>
      </c>
      <c r="F15" s="106" t="s">
        <v>457</v>
      </c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A16" s="107">
        <v>1.0</v>
      </c>
      <c r="B16" s="135" t="s">
        <v>309</v>
      </c>
      <c r="C16" s="107"/>
      <c r="D16" s="107" t="s">
        <v>352</v>
      </c>
      <c r="E16" s="107" t="s">
        <v>356</v>
      </c>
      <c r="F16" s="107" t="s">
        <v>363</v>
      </c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A17" s="107">
        <v>2.0</v>
      </c>
      <c r="B17" s="108" t="s">
        <v>315</v>
      </c>
      <c r="C17" s="107" t="s">
        <v>370</v>
      </c>
      <c r="D17" s="107"/>
      <c r="E17" s="107" t="s">
        <v>376</v>
      </c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A18" s="107">
        <v>3.0</v>
      </c>
      <c r="B18" s="108" t="s">
        <v>312</v>
      </c>
      <c r="C18" s="107" t="s">
        <v>387</v>
      </c>
      <c r="D18" s="107" t="s">
        <v>394</v>
      </c>
      <c r="E18" s="107"/>
      <c r="F18" s="107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A19" s="107">
        <v>5.0</v>
      </c>
      <c r="B19" s="128" t="s">
        <v>316</v>
      </c>
      <c r="C19" s="110" t="s">
        <v>426</v>
      </c>
      <c r="D19" s="110" t="s">
        <v>434</v>
      </c>
      <c r="E19" s="136" t="s">
        <v>383</v>
      </c>
      <c r="F19" s="110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A20" s="129"/>
      <c r="B20" s="108"/>
      <c r="C20" s="107"/>
      <c r="D20" s="107"/>
      <c r="E20" s="107"/>
      <c r="F20" s="107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66.0" customHeight="1">
      <c r="A21" s="111"/>
      <c r="B21" s="112"/>
      <c r="C21" s="113" t="s">
        <v>460</v>
      </c>
      <c r="D21" s="113" t="s">
        <v>454</v>
      </c>
      <c r="E21" s="112"/>
      <c r="F21" s="113" t="s">
        <v>461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12"/>
      <c r="CO21" s="112"/>
      <c r="CP21" s="112"/>
      <c r="CQ21" s="112"/>
      <c r="CR21" s="112"/>
      <c r="CS21" s="112"/>
      <c r="CT21" s="112"/>
      <c r="CU21" s="112"/>
      <c r="CV21" s="112"/>
      <c r="CW21" s="112"/>
      <c r="CX21" s="112"/>
      <c r="CY21" s="112"/>
      <c r="CZ21" s="112"/>
      <c r="DA21" s="112"/>
      <c r="DB21" s="112"/>
      <c r="DC21" s="112"/>
      <c r="DD21" s="112"/>
      <c r="DE21" s="112"/>
      <c r="DF21" s="112"/>
      <c r="DG21" s="112"/>
    </row>
    <row r="22">
      <c r="A22" s="137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 ht="61.5" customHeight="1">
      <c r="A23" s="96" t="s">
        <v>467</v>
      </c>
      <c r="D23" s="97"/>
      <c r="E23" s="97"/>
      <c r="F23" s="98" t="s">
        <v>448</v>
      </c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</row>
    <row r="32" ht="66.0" customHeight="1">
      <c r="A32" s="112"/>
      <c r="B32" s="112"/>
      <c r="C32" s="113" t="s">
        <v>460</v>
      </c>
      <c r="D32" s="113" t="s">
        <v>454</v>
      </c>
      <c r="E32" s="112"/>
      <c r="F32" s="113" t="s">
        <v>461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112"/>
      <c r="CK32" s="112"/>
      <c r="CL32" s="112"/>
      <c r="CM32" s="112"/>
      <c r="CN32" s="112"/>
      <c r="CO32" s="112"/>
      <c r="CP32" s="112"/>
      <c r="CQ32" s="112"/>
      <c r="CR32" s="112"/>
      <c r="CS32" s="112"/>
      <c r="CT32" s="112"/>
      <c r="CU32" s="112"/>
      <c r="CV32" s="112"/>
      <c r="CW32" s="112"/>
      <c r="CX32" s="112"/>
      <c r="CY32" s="112"/>
      <c r="CZ32" s="112"/>
      <c r="DA32" s="112"/>
      <c r="DB32" s="112"/>
      <c r="DC32" s="112"/>
      <c r="DD32" s="112"/>
      <c r="DE32" s="112"/>
      <c r="DF32" s="112"/>
      <c r="DG32" s="112"/>
    </row>
    <row r="33" ht="61.5" customHeight="1">
      <c r="A33" s="96" t="s">
        <v>468</v>
      </c>
      <c r="D33" s="97"/>
      <c r="E33" s="97"/>
      <c r="F33" s="98" t="s">
        <v>448</v>
      </c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A34" s="99" t="s">
        <v>333</v>
      </c>
      <c r="B34" s="143"/>
      <c r="C34" s="144" t="s">
        <v>294</v>
      </c>
      <c r="D34" s="144" t="s">
        <v>302</v>
      </c>
      <c r="E34" s="144"/>
      <c r="F34" s="144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A35" s="123"/>
      <c r="B35" s="143"/>
      <c r="C35" s="144">
        <v>1.0</v>
      </c>
      <c r="D35" s="144">
        <v>2.0</v>
      </c>
      <c r="E35" s="144">
        <v>3.0</v>
      </c>
      <c r="F35" s="144">
        <v>4.0</v>
      </c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A36" s="145" t="s">
        <v>303</v>
      </c>
      <c r="B36" s="127" t="s">
        <v>449</v>
      </c>
      <c r="C36" s="145" t="s">
        <v>450</v>
      </c>
      <c r="D36" s="145" t="s">
        <v>451</v>
      </c>
      <c r="E36" s="145" t="s">
        <v>452</v>
      </c>
      <c r="F36" s="145" t="s">
        <v>457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A37" s="107">
        <v>1.0</v>
      </c>
      <c r="B37" s="108" t="s">
        <v>309</v>
      </c>
      <c r="C37" s="107" t="s">
        <v>347</v>
      </c>
      <c r="D37" s="107" t="s">
        <v>348</v>
      </c>
      <c r="E37" s="107" t="s">
        <v>355</v>
      </c>
      <c r="F37" s="107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A38" s="107">
        <v>2.0</v>
      </c>
      <c r="B38" s="108" t="s">
        <v>315</v>
      </c>
      <c r="C38" s="107" t="s">
        <v>375</v>
      </c>
      <c r="D38" s="107" t="s">
        <v>375</v>
      </c>
      <c r="E38" s="107"/>
      <c r="F38" s="107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A39" s="107">
        <v>3.0</v>
      </c>
      <c r="B39" s="108" t="s">
        <v>312</v>
      </c>
      <c r="C39" s="107" t="s">
        <v>390</v>
      </c>
      <c r="D39" s="107" t="s">
        <v>393</v>
      </c>
      <c r="E39" s="107" t="s">
        <v>400</v>
      </c>
      <c r="F39" s="107" t="s">
        <v>404</v>
      </c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A40" s="107">
        <v>4.0</v>
      </c>
      <c r="B40" s="108" t="s">
        <v>314</v>
      </c>
      <c r="C40" s="107" t="s">
        <v>469</v>
      </c>
      <c r="D40" s="107" t="s">
        <v>415</v>
      </c>
      <c r="E40" s="107" t="s">
        <v>420</v>
      </c>
      <c r="F40" s="107" t="s">
        <v>421</v>
      </c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A41" s="121">
        <v>5.0</v>
      </c>
      <c r="B41" s="108" t="s">
        <v>316</v>
      </c>
      <c r="C41" s="107" t="s">
        <v>427</v>
      </c>
      <c r="D41" s="109" t="s">
        <v>431</v>
      </c>
      <c r="E41" s="109" t="s">
        <v>435</v>
      </c>
      <c r="F41" s="107" t="s">
        <v>442</v>
      </c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 ht="66.0" customHeight="1">
      <c r="A42" s="111"/>
      <c r="B42" s="112"/>
      <c r="C42" s="113" t="s">
        <v>460</v>
      </c>
      <c r="D42" s="113" t="s">
        <v>454</v>
      </c>
      <c r="E42" s="112"/>
      <c r="F42" s="113" t="s">
        <v>461</v>
      </c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</row>
    <row r="43" ht="61.5" customHeight="1">
      <c r="A43" s="96" t="s">
        <v>470</v>
      </c>
      <c r="D43" s="97"/>
      <c r="E43" s="97"/>
      <c r="F43" s="98" t="s">
        <v>448</v>
      </c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D44" s="100"/>
      <c r="E44" s="100"/>
      <c r="F44" s="100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D45" s="125"/>
      <c r="E45" s="125"/>
      <c r="F45" s="125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D46" s="106"/>
      <c r="E46" s="106"/>
      <c r="F46" s="10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D47" s="107"/>
      <c r="E47" s="107"/>
      <c r="F47" s="107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D48" s="107"/>
      <c r="E48" s="107"/>
      <c r="F48" s="107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D49" s="107"/>
      <c r="E49" s="107"/>
      <c r="F49" s="107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D50" s="107"/>
      <c r="E50" s="107"/>
      <c r="F50" s="107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D51" s="107"/>
      <c r="E51" s="107"/>
      <c r="F51" s="107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 ht="66.0" customHeight="1">
      <c r="D52" s="113" t="s">
        <v>454</v>
      </c>
      <c r="E52" s="112"/>
      <c r="F52" s="113" t="s">
        <v>461</v>
      </c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112"/>
      <c r="CK52" s="112"/>
      <c r="CL52" s="112"/>
      <c r="CM52" s="112"/>
      <c r="CN52" s="112"/>
      <c r="CO52" s="112"/>
      <c r="CP52" s="112"/>
      <c r="CQ52" s="112"/>
      <c r="CR52" s="112"/>
      <c r="CS52" s="112"/>
      <c r="CT52" s="112"/>
      <c r="CU52" s="112"/>
      <c r="CV52" s="112"/>
      <c r="CW52" s="112"/>
      <c r="CX52" s="112"/>
      <c r="CY52" s="112"/>
      <c r="CZ52" s="112"/>
      <c r="DA52" s="112"/>
      <c r="DB52" s="112"/>
      <c r="DC52" s="112"/>
      <c r="DD52" s="112"/>
      <c r="DE52" s="112"/>
      <c r="DF52" s="112"/>
      <c r="DG52" s="112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man="1"/>
    <brk id="32" man="1"/>
    <brk id="22" man="1"/>
    <brk id="42" man="1"/>
    <brk id="11" man="1"/>
  </rowBreaks>
  <colBreaks count="2" manualBreakCount="2">
    <brk man="1"/>
    <brk id="6" man="1"/>
  </colBreaks>
  <drawing r:id="rId3"/>
  <tableParts count="5">
    <tablePart r:id="rId9"/>
    <tablePart r:id="rId10"/>
    <tablePart r:id="rId11"/>
    <tablePart r:id="rId12"/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471</v>
      </c>
      <c r="B1" s="11" t="s">
        <v>472</v>
      </c>
      <c r="C1" s="11" t="s">
        <v>473</v>
      </c>
    </row>
    <row r="2">
      <c r="A2" s="9" t="s">
        <v>474</v>
      </c>
      <c r="B2" s="11">
        <v>1.0</v>
      </c>
      <c r="C2" s="46" t="str">
        <f t="shared" ref="C2:C10" si="1">CONCATENATE(A2," ",B2)</f>
        <v>مدرج 1</v>
      </c>
    </row>
    <row r="3">
      <c r="A3" s="9" t="s">
        <v>474</v>
      </c>
      <c r="B3" s="11">
        <v>2.0</v>
      </c>
      <c r="C3" s="46" t="str">
        <f t="shared" si="1"/>
        <v>مدرج 2</v>
      </c>
    </row>
    <row r="4">
      <c r="A4" s="9" t="s">
        <v>474</v>
      </c>
      <c r="B4" s="11">
        <v>3.0</v>
      </c>
      <c r="C4" s="46" t="str">
        <f t="shared" si="1"/>
        <v>مدرج 3</v>
      </c>
    </row>
    <row r="5">
      <c r="A5" s="9" t="s">
        <v>474</v>
      </c>
      <c r="B5" s="11">
        <v>4.0</v>
      </c>
      <c r="C5" s="46" t="str">
        <f t="shared" si="1"/>
        <v>مدرج 4</v>
      </c>
    </row>
    <row r="6">
      <c r="A6" s="9" t="s">
        <v>475</v>
      </c>
      <c r="B6" s="11">
        <v>1.0</v>
      </c>
      <c r="C6" s="46" t="str">
        <f t="shared" si="1"/>
        <v>فصل 1</v>
      </c>
    </row>
    <row r="7">
      <c r="A7" s="9" t="s">
        <v>475</v>
      </c>
      <c r="B7" s="11">
        <v>2.0</v>
      </c>
      <c r="C7" s="46" t="str">
        <f t="shared" si="1"/>
        <v>فصل 2</v>
      </c>
    </row>
    <row r="8">
      <c r="A8" s="9" t="s">
        <v>475</v>
      </c>
      <c r="B8" s="11">
        <v>3.0</v>
      </c>
      <c r="C8" s="46" t="str">
        <f t="shared" si="1"/>
        <v>فصل 3</v>
      </c>
    </row>
    <row r="9">
      <c r="A9" s="9" t="s">
        <v>475</v>
      </c>
      <c r="B9" s="11">
        <v>4.0</v>
      </c>
      <c r="C9" s="46" t="str">
        <f t="shared" si="1"/>
        <v>فصل 4</v>
      </c>
    </row>
    <row r="10">
      <c r="A10" s="9" t="s">
        <v>475</v>
      </c>
      <c r="B10" s="11">
        <v>5.0</v>
      </c>
      <c r="C10" s="46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96" t="s">
        <v>476</v>
      </c>
      <c r="D1" s="97"/>
      <c r="E1" s="97"/>
      <c r="F1" s="98" t="s">
        <v>448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00" t="e">
        <v>#REF!</v>
      </c>
      <c r="B2" s="101"/>
      <c r="C2" s="100"/>
      <c r="D2" s="100"/>
      <c r="E2" s="100"/>
      <c r="F2" s="1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46"/>
      <c r="B3" s="138"/>
      <c r="C3" s="139"/>
      <c r="D3" s="139"/>
      <c r="E3" s="139"/>
      <c r="F3" s="13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2"/>
      <c r="B4" s="105"/>
      <c r="C4" s="104"/>
      <c r="D4" s="104"/>
      <c r="E4" s="104"/>
      <c r="F4" s="104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/>
      <c r="B5" s="108"/>
      <c r="C5" s="107"/>
      <c r="D5" s="107"/>
      <c r="E5" s="107"/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/>
      <c r="B6" s="108"/>
      <c r="C6" s="107"/>
      <c r="D6" s="107"/>
      <c r="E6" s="107"/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/>
      <c r="B7" s="108"/>
      <c r="C7" s="107"/>
      <c r="D7" s="107"/>
      <c r="E7" s="109"/>
      <c r="F7" s="107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/>
      <c r="B8" s="128"/>
      <c r="C8" s="110"/>
      <c r="D8" s="110"/>
      <c r="E8" s="110"/>
      <c r="F8" s="110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107"/>
      <c r="B9" s="108"/>
      <c r="C9" s="107"/>
      <c r="D9" s="107"/>
      <c r="E9" s="107"/>
      <c r="F9" s="107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2"/>
      <c r="B10" s="112"/>
      <c r="C10" s="113"/>
      <c r="D10" s="113"/>
      <c r="E10" s="112"/>
      <c r="F10" s="113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66.0" customHeight="1">
      <c r="A11" s="112"/>
      <c r="B11" s="112"/>
      <c r="C11" s="113" t="s">
        <v>453</v>
      </c>
      <c r="D11" s="113" t="s">
        <v>454</v>
      </c>
      <c r="E11" s="112"/>
      <c r="F11" s="113" t="s">
        <v>455</v>
      </c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112"/>
      <c r="BS11" s="112"/>
      <c r="BT11" s="112"/>
      <c r="BU11" s="112"/>
      <c r="BV11" s="112"/>
      <c r="BW11" s="112"/>
      <c r="BX11" s="112"/>
      <c r="BY11" s="112"/>
      <c r="BZ11" s="112"/>
      <c r="CA11" s="112"/>
      <c r="CB11" s="112"/>
      <c r="CC11" s="112"/>
      <c r="CD11" s="112"/>
      <c r="CE11" s="112"/>
      <c r="CF11" s="112"/>
      <c r="CG11" s="112"/>
      <c r="CH11" s="112"/>
      <c r="CI11" s="112"/>
      <c r="CJ11" s="112"/>
      <c r="CK11" s="112"/>
      <c r="CL11" s="112"/>
      <c r="CM11" s="112"/>
      <c r="CN11" s="112"/>
      <c r="CO11" s="112"/>
      <c r="CP11" s="112"/>
      <c r="CQ11" s="112"/>
      <c r="CR11" s="112"/>
      <c r="CS11" s="112"/>
      <c r="CT11" s="112"/>
      <c r="CU11" s="112"/>
      <c r="CV11" s="112"/>
      <c r="CW11" s="112"/>
      <c r="CX11" s="112"/>
      <c r="CY11" s="112"/>
      <c r="CZ11" s="112"/>
      <c r="DA11" s="112"/>
      <c r="DB11" s="112"/>
      <c r="DC11" s="112"/>
      <c r="DD11" s="112"/>
      <c r="DE11" s="112"/>
      <c r="DF11" s="112"/>
      <c r="DG11" s="112"/>
    </row>
    <row r="12" ht="2.25" customHeight="1">
      <c r="A12" s="99"/>
      <c r="B12" s="112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 ht="61.5" customHeight="1">
      <c r="A13" s="96" t="s">
        <v>477</v>
      </c>
      <c r="D13" s="97"/>
      <c r="E13" s="97"/>
      <c r="F13" s="98" t="s">
        <v>448</v>
      </c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D14" s="100"/>
      <c r="E14" s="100"/>
      <c r="F14" s="100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D15" s="100"/>
      <c r="E15" s="100"/>
      <c r="F15" s="100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D16" s="106"/>
      <c r="E16" s="106"/>
      <c r="F16" s="106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D17" s="107"/>
      <c r="E17" s="107"/>
      <c r="F17" s="107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D18" s="107"/>
      <c r="E18" s="107"/>
      <c r="F18" s="10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D19" s="107"/>
      <c r="E19" s="107"/>
      <c r="F19" s="107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D20" s="110"/>
      <c r="E20" s="110"/>
      <c r="F20" s="110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>
      <c r="D21" s="107"/>
      <c r="E21" s="107"/>
      <c r="F21" s="107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</row>
    <row r="22" ht="19.5" customHeight="1">
      <c r="D22" s="113"/>
      <c r="E22" s="112"/>
      <c r="F22" s="113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112"/>
      <c r="BS22" s="112"/>
      <c r="BT22" s="112"/>
      <c r="BU22" s="112"/>
      <c r="BV22" s="112"/>
      <c r="BW22" s="112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12"/>
      <c r="CK22" s="112"/>
      <c r="CL22" s="112"/>
      <c r="CM22" s="112"/>
      <c r="CN22" s="112"/>
      <c r="CO22" s="112"/>
      <c r="CP22" s="112"/>
      <c r="CQ22" s="112"/>
      <c r="CR22" s="112"/>
      <c r="CS22" s="112"/>
      <c r="CT22" s="112"/>
      <c r="CU22" s="112"/>
      <c r="CV22" s="112"/>
      <c r="CW22" s="112"/>
      <c r="CX22" s="112"/>
      <c r="CY22" s="112"/>
      <c r="CZ22" s="112"/>
      <c r="DA22" s="112"/>
      <c r="DB22" s="112"/>
      <c r="DC22" s="112"/>
      <c r="DD22" s="112"/>
      <c r="DE22" s="112"/>
      <c r="DF22" s="112"/>
      <c r="DG22" s="112"/>
    </row>
    <row r="23" ht="66.0" customHeight="1">
      <c r="D23" s="113" t="s">
        <v>454</v>
      </c>
      <c r="E23" s="112"/>
      <c r="F23" s="113" t="s">
        <v>455</v>
      </c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112"/>
      <c r="CM23" s="112"/>
      <c r="CN23" s="112"/>
      <c r="CO23" s="112"/>
      <c r="CP23" s="112"/>
      <c r="CQ23" s="112"/>
      <c r="CR23" s="112"/>
      <c r="CS23" s="112"/>
      <c r="CT23" s="112"/>
      <c r="CU23" s="112"/>
      <c r="CV23" s="112"/>
      <c r="CW23" s="112"/>
      <c r="CX23" s="112"/>
      <c r="CY23" s="112"/>
      <c r="CZ23" s="112"/>
      <c r="DA23" s="112"/>
      <c r="DB23" s="112"/>
      <c r="DC23" s="112"/>
      <c r="DD23" s="112"/>
      <c r="DE23" s="112"/>
      <c r="DF23" s="112"/>
      <c r="DG23" s="112"/>
    </row>
    <row r="24" ht="61.5" customHeight="1">
      <c r="A24" s="96" t="s">
        <v>478</v>
      </c>
      <c r="D24" s="97"/>
      <c r="E24" s="97"/>
      <c r="F24" s="98" t="s">
        <v>448</v>
      </c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</row>
    <row r="32"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</row>
    <row r="33">
      <c r="A33" s="121"/>
      <c r="B33" s="147"/>
      <c r="C33" s="121"/>
      <c r="D33" s="121"/>
      <c r="E33" s="121"/>
      <c r="F33" s="121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 ht="66.0" customHeight="1">
      <c r="A34" s="112"/>
      <c r="B34" s="112"/>
      <c r="C34" s="113" t="s">
        <v>453</v>
      </c>
      <c r="D34" s="113" t="s">
        <v>454</v>
      </c>
      <c r="E34" s="112"/>
      <c r="F34" s="113" t="s">
        <v>455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112"/>
      <c r="CK34" s="112"/>
      <c r="CL34" s="112"/>
      <c r="CM34" s="112"/>
      <c r="CN34" s="112"/>
      <c r="CO34" s="112"/>
      <c r="CP34" s="112"/>
      <c r="CQ34" s="112"/>
      <c r="CR34" s="112"/>
      <c r="CS34" s="112"/>
      <c r="CT34" s="112"/>
      <c r="CU34" s="112"/>
      <c r="CV34" s="112"/>
      <c r="CW34" s="112"/>
      <c r="CX34" s="112"/>
      <c r="CY34" s="112"/>
      <c r="CZ34" s="112"/>
      <c r="DA34" s="112"/>
      <c r="DB34" s="112"/>
      <c r="DC34" s="112"/>
      <c r="DD34" s="112"/>
      <c r="DE34" s="112"/>
      <c r="DF34" s="112"/>
      <c r="DG34" s="112"/>
    </row>
    <row r="35">
      <c r="A35" s="99"/>
      <c r="B35" s="112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 ht="61.5" customHeight="1">
      <c r="A36" s="96" t="s">
        <v>482</v>
      </c>
      <c r="D36" s="97"/>
      <c r="E36" s="97"/>
      <c r="F36" s="98" t="s">
        <v>448</v>
      </c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</row>
    <row r="43"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 ht="66.0" customHeight="1">
      <c r="A45" s="112"/>
      <c r="B45" s="112"/>
      <c r="C45" s="113" t="s">
        <v>453</v>
      </c>
      <c r="D45" s="113" t="s">
        <v>454</v>
      </c>
      <c r="E45" s="112"/>
      <c r="F45" s="113" t="s">
        <v>455</v>
      </c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</row>
    <row r="46">
      <c r="A46" s="99"/>
      <c r="B46" s="112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112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112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112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112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112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112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112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112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112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112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112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112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112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112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112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112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112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112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112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112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112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112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112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112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112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112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112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112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112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112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112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112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112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112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112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112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112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112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112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112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112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112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112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112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112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112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112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112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112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112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112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112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112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112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112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112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112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112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112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112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112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112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112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112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112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112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112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112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112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112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112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112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112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112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112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112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112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112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112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112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112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112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112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112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112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112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112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112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112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112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112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112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112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112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112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112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112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112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112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112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112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112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112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112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112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112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112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112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112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112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112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112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112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112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112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112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112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112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112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112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112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112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112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112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112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112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112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112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112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112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112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112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112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112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112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112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112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112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112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112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112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112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112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112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112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112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112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112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112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112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112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112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112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112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112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112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112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112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112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112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112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112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112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112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112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112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112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112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112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112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112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112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112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112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112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112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112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112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112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112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112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112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112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112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112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112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112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112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112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112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112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112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112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112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112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112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112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112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112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112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112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112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112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112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112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112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112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112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112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112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112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112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112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112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112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112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112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112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112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112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112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112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112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112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112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112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112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112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112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112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112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112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112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112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112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112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112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112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112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112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112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112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112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112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112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112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112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112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112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112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112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112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112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112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112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112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112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112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112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112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112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112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112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112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112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112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112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112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112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112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112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112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112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112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112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112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112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112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112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112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112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112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112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112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112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112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112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112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112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112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112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112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112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112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112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112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112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112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112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112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112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112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112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112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112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112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112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112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112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112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112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112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112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112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112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112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112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112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112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112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112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112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112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112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112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112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112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112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112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112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112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112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112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112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112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112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112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112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112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112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112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112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112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112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112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112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112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112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112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112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112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112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112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112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112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112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112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112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112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112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112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112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112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112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112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112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112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112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112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112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112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112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112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112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112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112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112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112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112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112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112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112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112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112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112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112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112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112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112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112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112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112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112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112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112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112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112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112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112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112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112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112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112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112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112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112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112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112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112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112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112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112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112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112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112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112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112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112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112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112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112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112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112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112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112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112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112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112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112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112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112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112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112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112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112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112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112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112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112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112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112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112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112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112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112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112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112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112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112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112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112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112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112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112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112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112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112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112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112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112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112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112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112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112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112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112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112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112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112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112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112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112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112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112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112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112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112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112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112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112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112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112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112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112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112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112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112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112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112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112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112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112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112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112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112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112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112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112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112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112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112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112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112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112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112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112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112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112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112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112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112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112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112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112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112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112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112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112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112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112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112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112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112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112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112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112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112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112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112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112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112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112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112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112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112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112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112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112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112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112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112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112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112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112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112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112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112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112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112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112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112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112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112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112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112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112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112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112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112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112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112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112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112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112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112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112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112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112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112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112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112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112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112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112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112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112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112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112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112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112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112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112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112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112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112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112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112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112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112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112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112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112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112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112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112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112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112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112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112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112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112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112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112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112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112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112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112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112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112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112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112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112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112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112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112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112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112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112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112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112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112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112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112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112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112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112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112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112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112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112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112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112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112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112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112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112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112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112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112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112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112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112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112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112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112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112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112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112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112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112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112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112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112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112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112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112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112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112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112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112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112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112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112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112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112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112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112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112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112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112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112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112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112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112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112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112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112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112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112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112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112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112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112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112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112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112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112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112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112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112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112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112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112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112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112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112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112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112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112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112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112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112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112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112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112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112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112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112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112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112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112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112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112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112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112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112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112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112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112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112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112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112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112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112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112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112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112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112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112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112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112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112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112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112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112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112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112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112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112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112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112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112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112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112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112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112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112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112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112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112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112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112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112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112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112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112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112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112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112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112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112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112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112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112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112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112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112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112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112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112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112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112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112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112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112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112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112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112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112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112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112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112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112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112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112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112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112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112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112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112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112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112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112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112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112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112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112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112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112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112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112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112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112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112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112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112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112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112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112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112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112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112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112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112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112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112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112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112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112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112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112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112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112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112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112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112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112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112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112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112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112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112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112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112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112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112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112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112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112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112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112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112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112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112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112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112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112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112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112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112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112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112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112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112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112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112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112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112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112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112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112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112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112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112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112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112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112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112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112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112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112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112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112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112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112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112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112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112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112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112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112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112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112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112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112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112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112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112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112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112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112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112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112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112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112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112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112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112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112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112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112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112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112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112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112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112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112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112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112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112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112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112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112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112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112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112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112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112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112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112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112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112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112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112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112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112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112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112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112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112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112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112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112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112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112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112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112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112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112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112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112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112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112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112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112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112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112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112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112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112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112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112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112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112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  <row r="1001">
      <c r="A1001" s="99"/>
      <c r="B1001" s="112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</row>
    <row r="1002">
      <c r="A1002" s="99"/>
      <c r="B1002" s="112"/>
      <c r="C1002" s="99"/>
      <c r="D1002" s="99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99"/>
      <c r="CL1002" s="99"/>
      <c r="CM1002" s="99"/>
      <c r="CN1002" s="99"/>
      <c r="CO1002" s="99"/>
      <c r="CP1002" s="99"/>
      <c r="CQ1002" s="99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</row>
    <row r="1003">
      <c r="A1003" s="99"/>
      <c r="B1003" s="112"/>
      <c r="C1003" s="99"/>
      <c r="D1003" s="99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99"/>
      <c r="CL1003" s="99"/>
      <c r="CM1003" s="99"/>
      <c r="CN1003" s="99"/>
      <c r="CO1003" s="99"/>
      <c r="CP1003" s="99"/>
      <c r="CQ1003" s="99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</row>
    <row r="1004">
      <c r="A1004" s="99"/>
      <c r="B1004" s="112"/>
      <c r="C1004" s="99"/>
      <c r="D1004" s="99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99"/>
      <c r="CL1004" s="99"/>
      <c r="CM1004" s="99"/>
      <c r="CN1004" s="99"/>
      <c r="CO1004" s="99"/>
      <c r="CP1004" s="99"/>
      <c r="CQ1004" s="99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48"/>
      <c r="D9" s="148"/>
      <c r="E9" s="149"/>
      <c r="F9" s="149"/>
    </row>
    <row r="10">
      <c r="C10" s="150"/>
      <c r="D10" s="149"/>
      <c r="E10" s="149"/>
      <c r="F10" s="149"/>
    </row>
    <row r="11">
      <c r="C11" s="150"/>
      <c r="D11" s="149"/>
      <c r="E11" s="149"/>
      <c r="F11" s="149"/>
      <c r="G11" s="148"/>
    </row>
    <row r="12">
      <c r="C12" s="150"/>
      <c r="D12" s="149"/>
      <c r="E12" s="149"/>
      <c r="F12" s="149"/>
      <c r="G12" s="148"/>
    </row>
    <row r="13">
      <c r="C13" s="149"/>
      <c r="D13" s="149"/>
      <c r="E13" s="149"/>
      <c r="F13" s="149"/>
      <c r="G13" s="151"/>
    </row>
    <row r="14">
      <c r="C14" s="149"/>
      <c r="D14" s="149"/>
      <c r="E14" s="149"/>
      <c r="F14" s="149"/>
      <c r="G14" s="151"/>
    </row>
    <row r="15">
      <c r="C15" s="149"/>
      <c r="D15" s="149"/>
      <c r="E15" s="149"/>
      <c r="F15" s="149"/>
      <c r="G15" s="152"/>
    </row>
    <row r="16">
      <c r="C16" s="149"/>
      <c r="D16" s="149"/>
      <c r="E16" s="149"/>
      <c r="F16" s="149"/>
      <c r="G16" s="152"/>
    </row>
    <row r="17">
      <c r="C17" s="149"/>
      <c r="D17" s="149"/>
      <c r="E17" s="149"/>
      <c r="F17" s="151"/>
      <c r="G17" s="149"/>
    </row>
    <row r="18">
      <c r="C18" s="149"/>
      <c r="D18" s="149"/>
      <c r="E18" s="149"/>
      <c r="F18" s="149"/>
      <c r="G18" s="149"/>
    </row>
    <row r="19">
      <c r="C19" s="149"/>
      <c r="D19" s="149"/>
      <c r="E19" s="149"/>
      <c r="F19" s="149"/>
      <c r="G19" s="149"/>
    </row>
    <row r="20">
      <c r="C20" s="149"/>
      <c r="D20" s="149"/>
      <c r="E20" s="149"/>
      <c r="F20" s="149"/>
      <c r="G20" s="149"/>
    </row>
    <row r="21">
      <c r="C21" s="149"/>
      <c r="D21" s="149"/>
      <c r="E21" s="149"/>
      <c r="F21" s="151"/>
      <c r="G21" s="149"/>
    </row>
    <row r="22">
      <c r="C22" s="149"/>
      <c r="D22" s="149"/>
      <c r="E22" s="149"/>
      <c r="F22" s="149"/>
      <c r="G22" s="149"/>
    </row>
    <row r="23">
      <c r="C23" s="149"/>
      <c r="D23" s="149"/>
      <c r="E23" s="149"/>
      <c r="F23" s="149"/>
      <c r="G23" s="149"/>
    </row>
    <row r="24">
      <c r="C24" s="149"/>
      <c r="D24" s="149"/>
      <c r="E24" s="149"/>
      <c r="F24" s="149"/>
      <c r="G24" s="149"/>
    </row>
    <row r="25">
      <c r="C25" s="149"/>
      <c r="D25" s="149"/>
      <c r="E25" s="149"/>
      <c r="F25" s="151"/>
      <c r="G25" s="149"/>
    </row>
    <row r="26">
      <c r="C26" s="149"/>
      <c r="D26" s="149"/>
      <c r="E26" s="149"/>
      <c r="F26" s="149"/>
      <c r="G26" s="149"/>
    </row>
    <row r="27">
      <c r="C27" s="149"/>
      <c r="D27" s="149"/>
      <c r="E27" s="149"/>
      <c r="F27" s="149"/>
      <c r="G27" s="149"/>
    </row>
    <row r="28">
      <c r="C28" s="149"/>
      <c r="D28" s="151"/>
      <c r="E28" s="149"/>
      <c r="F28" s="149"/>
      <c r="G28" s="149"/>
    </row>
    <row r="29">
      <c r="C29" s="149"/>
      <c r="D29" s="151"/>
      <c r="E29" s="151"/>
      <c r="F29" s="151"/>
      <c r="G29" s="149"/>
    </row>
    <row r="30">
      <c r="C30" s="149"/>
      <c r="D30" s="151"/>
      <c r="E30" s="152"/>
      <c r="F30" s="152"/>
      <c r="G30" s="149"/>
    </row>
    <row r="31">
      <c r="C31" s="149"/>
      <c r="D31" s="151"/>
      <c r="E31" s="152"/>
      <c r="F31" s="152"/>
      <c r="G31" s="149"/>
    </row>
    <row r="32">
      <c r="C32" s="149"/>
      <c r="D32" s="153"/>
      <c r="E32" s="152"/>
      <c r="F32" s="152"/>
      <c r="G32" s="149"/>
    </row>
    <row r="33">
      <c r="D33" s="153"/>
      <c r="F33" s="152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325</v>
      </c>
      <c r="B1" s="154" t="s">
        <v>491</v>
      </c>
      <c r="E1" s="11">
        <v>1.0</v>
      </c>
      <c r="F1" s="11" t="s">
        <v>492</v>
      </c>
      <c r="H1" s="46">
        <f>COUNTIF(C5:C200,1)</f>
        <v>106</v>
      </c>
    </row>
    <row r="2">
      <c r="E2" s="95">
        <v>2.0</v>
      </c>
      <c r="F2" s="11" t="s">
        <v>493</v>
      </c>
      <c r="H2" s="46">
        <f>COUNTIF(C5:C200,"&gt;1")</f>
        <v>6</v>
      </c>
    </row>
    <row r="4">
      <c r="A4" s="46" t="s">
        <v>298</v>
      </c>
      <c r="B4" s="46" t="s">
        <v>300</v>
      </c>
      <c r="C4" s="46" t="s">
        <v>494</v>
      </c>
    </row>
    <row r="5">
      <c r="A5" s="46"/>
      <c r="B5" s="46" t="s">
        <v>495</v>
      </c>
      <c r="C5" s="46">
        <v>1.0</v>
      </c>
    </row>
    <row r="6">
      <c r="A6" s="46"/>
      <c r="B6" s="46" t="s">
        <v>496</v>
      </c>
      <c r="C6" s="46">
        <v>2.0</v>
      </c>
    </row>
    <row r="7">
      <c r="A7" s="46"/>
      <c r="B7" s="46" t="s">
        <v>497</v>
      </c>
      <c r="C7" s="46">
        <v>2.0</v>
      </c>
    </row>
    <row r="8">
      <c r="A8" s="46"/>
      <c r="B8" s="46" t="s">
        <v>498</v>
      </c>
      <c r="C8" s="46">
        <v>2.0</v>
      </c>
    </row>
    <row r="9">
      <c r="A9" s="46"/>
      <c r="B9" s="46" t="s">
        <v>499</v>
      </c>
      <c r="C9" s="46">
        <v>2.0</v>
      </c>
    </row>
    <row r="10">
      <c r="A10" s="46"/>
      <c r="B10" s="46" t="s">
        <v>500</v>
      </c>
      <c r="C10" s="46">
        <v>2.0</v>
      </c>
    </row>
    <row r="11">
      <c r="A11" s="46"/>
      <c r="B11" s="46" t="s">
        <v>501</v>
      </c>
      <c r="C11" s="46">
        <v>2.0</v>
      </c>
    </row>
    <row r="12">
      <c r="A12" s="46"/>
      <c r="B12" s="46" t="s">
        <v>502</v>
      </c>
      <c r="C12" s="46">
        <v>1.0</v>
      </c>
    </row>
    <row r="13">
      <c r="A13" s="46"/>
      <c r="B13" s="46" t="s">
        <v>503</v>
      </c>
      <c r="C13" s="46">
        <v>1.0</v>
      </c>
    </row>
    <row r="14">
      <c r="A14" s="46"/>
      <c r="B14" s="46" t="s">
        <v>504</v>
      </c>
      <c r="C14" s="46">
        <v>1.0</v>
      </c>
    </row>
    <row r="15">
      <c r="A15" s="46"/>
      <c r="B15" s="46" t="s">
        <v>505</v>
      </c>
      <c r="C15" s="46">
        <v>1.0</v>
      </c>
    </row>
    <row r="16">
      <c r="A16" s="46" t="s">
        <v>202</v>
      </c>
      <c r="B16" s="46" t="s">
        <v>503</v>
      </c>
      <c r="C16" s="46">
        <v>1.0</v>
      </c>
    </row>
    <row r="17">
      <c r="A17" s="46" t="s">
        <v>247</v>
      </c>
      <c r="B17" s="46" t="s">
        <v>506</v>
      </c>
      <c r="C17" s="46">
        <v>1.0</v>
      </c>
    </row>
    <row r="18">
      <c r="A18" s="46" t="s">
        <v>244</v>
      </c>
      <c r="B18" s="46" t="s">
        <v>501</v>
      </c>
      <c r="C18" s="46">
        <v>1.0</v>
      </c>
    </row>
    <row r="19">
      <c r="A19" s="46" t="s">
        <v>184</v>
      </c>
      <c r="B19" s="46" t="s">
        <v>499</v>
      </c>
      <c r="C19" s="46">
        <v>1.0</v>
      </c>
    </row>
    <row r="20">
      <c r="A20" s="46" t="s">
        <v>211</v>
      </c>
      <c r="B20" s="46" t="s">
        <v>495</v>
      </c>
      <c r="C20" s="46">
        <v>1.0</v>
      </c>
    </row>
    <row r="21">
      <c r="A21" s="46"/>
      <c r="B21" s="46" t="s">
        <v>507</v>
      </c>
      <c r="C21" s="46">
        <v>1.0</v>
      </c>
    </row>
    <row r="22">
      <c r="A22" s="46" t="s">
        <v>225</v>
      </c>
      <c r="B22" s="46" t="s">
        <v>508</v>
      </c>
      <c r="C22" s="46">
        <v>1.0</v>
      </c>
    </row>
    <row r="23">
      <c r="A23" s="46" t="s">
        <v>208</v>
      </c>
      <c r="B23" s="46" t="s">
        <v>495</v>
      </c>
      <c r="C23" s="46">
        <v>1.0</v>
      </c>
    </row>
    <row r="24">
      <c r="A24" s="46" t="s">
        <v>268</v>
      </c>
      <c r="B24" s="46" t="s">
        <v>503</v>
      </c>
      <c r="C24" s="46">
        <v>1.0</v>
      </c>
    </row>
    <row r="25">
      <c r="A25" s="46"/>
      <c r="B25" s="46" t="s">
        <v>504</v>
      </c>
      <c r="C25" s="46">
        <v>1.0</v>
      </c>
    </row>
    <row r="26">
      <c r="A26" s="46" t="s">
        <v>231</v>
      </c>
      <c r="B26" s="46" t="s">
        <v>495</v>
      </c>
      <c r="C26" s="46">
        <v>1.0</v>
      </c>
    </row>
    <row r="27">
      <c r="A27" s="46"/>
      <c r="B27" s="46" t="s">
        <v>496</v>
      </c>
      <c r="C27" s="46">
        <v>1.0</v>
      </c>
    </row>
    <row r="28">
      <c r="A28" s="46" t="s">
        <v>271</v>
      </c>
      <c r="B28" s="46" t="s">
        <v>504</v>
      </c>
      <c r="C28" s="46">
        <v>1.0</v>
      </c>
    </row>
    <row r="29">
      <c r="A29" s="46"/>
      <c r="B29" s="46" t="s">
        <v>505</v>
      </c>
      <c r="C29" s="46">
        <v>1.0</v>
      </c>
    </row>
    <row r="30">
      <c r="A30" s="46" t="s">
        <v>263</v>
      </c>
      <c r="B30" s="46" t="s">
        <v>500</v>
      </c>
      <c r="C30" s="46">
        <v>1.0</v>
      </c>
    </row>
    <row r="31">
      <c r="A31" s="46"/>
      <c r="B31" s="46" t="s">
        <v>508</v>
      </c>
      <c r="C31" s="46">
        <v>1.0</v>
      </c>
    </row>
    <row r="32">
      <c r="A32" s="46"/>
      <c r="B32" s="46" t="s">
        <v>501</v>
      </c>
      <c r="C32" s="46">
        <v>1.0</v>
      </c>
    </row>
    <row r="33">
      <c r="A33" s="46"/>
      <c r="B33" s="46" t="s">
        <v>502</v>
      </c>
      <c r="C33" s="46">
        <v>1.0</v>
      </c>
    </row>
    <row r="34">
      <c r="A34" s="46" t="s">
        <v>227</v>
      </c>
      <c r="B34" s="46" t="s">
        <v>498</v>
      </c>
      <c r="C34" s="46">
        <v>1.0</v>
      </c>
    </row>
    <row r="35">
      <c r="A35" s="46" t="s">
        <v>279</v>
      </c>
      <c r="B35" s="46" t="s">
        <v>496</v>
      </c>
      <c r="C35" s="46">
        <v>1.0</v>
      </c>
    </row>
    <row r="36">
      <c r="A36" s="46" t="s">
        <v>216</v>
      </c>
      <c r="B36" s="46" t="s">
        <v>498</v>
      </c>
      <c r="C36" s="46">
        <v>1.0</v>
      </c>
    </row>
    <row r="37">
      <c r="A37" s="46"/>
      <c r="B37" s="46" t="s">
        <v>500</v>
      </c>
      <c r="C37" s="46">
        <v>1.0</v>
      </c>
    </row>
    <row r="38">
      <c r="A38" s="46" t="s">
        <v>219</v>
      </c>
      <c r="B38" s="46" t="s">
        <v>507</v>
      </c>
      <c r="C38" s="46">
        <v>1.0</v>
      </c>
    </row>
    <row r="39">
      <c r="A39" s="46"/>
      <c r="B39" s="46" t="s">
        <v>498</v>
      </c>
      <c r="C39" s="46">
        <v>1.0</v>
      </c>
    </row>
    <row r="40">
      <c r="A40" s="46"/>
      <c r="B40" s="46" t="s">
        <v>509</v>
      </c>
      <c r="C40" s="46">
        <v>1.0</v>
      </c>
    </row>
    <row r="41">
      <c r="A41" s="46" t="s">
        <v>276</v>
      </c>
      <c r="B41" s="46" t="s">
        <v>495</v>
      </c>
      <c r="C41" s="46">
        <v>1.0</v>
      </c>
    </row>
    <row r="42">
      <c r="A42" s="46" t="s">
        <v>170</v>
      </c>
      <c r="B42" s="46" t="s">
        <v>498</v>
      </c>
      <c r="C42" s="46">
        <v>1.0</v>
      </c>
    </row>
    <row r="43">
      <c r="A43" s="46"/>
      <c r="B43" s="46" t="s">
        <v>499</v>
      </c>
      <c r="C43" s="46">
        <v>1.0</v>
      </c>
    </row>
    <row r="44">
      <c r="A44" s="46"/>
      <c r="B44" s="46" t="s">
        <v>510</v>
      </c>
      <c r="C44" s="46">
        <v>1.0</v>
      </c>
    </row>
    <row r="45">
      <c r="A45" s="46"/>
      <c r="B45" s="46" t="s">
        <v>502</v>
      </c>
      <c r="C45" s="46">
        <v>1.0</v>
      </c>
    </row>
    <row r="46">
      <c r="A46" s="46" t="s">
        <v>229</v>
      </c>
      <c r="B46" s="46" t="s">
        <v>503</v>
      </c>
      <c r="C46" s="46">
        <v>1.0</v>
      </c>
    </row>
    <row r="47">
      <c r="A47" s="46"/>
      <c r="B47" s="46" t="s">
        <v>504</v>
      </c>
      <c r="C47" s="46">
        <v>1.0</v>
      </c>
    </row>
    <row r="48">
      <c r="A48" s="46" t="s">
        <v>189</v>
      </c>
      <c r="B48" s="46" t="s">
        <v>508</v>
      </c>
      <c r="C48" s="46">
        <v>1.0</v>
      </c>
    </row>
    <row r="49">
      <c r="A49" s="46" t="s">
        <v>222</v>
      </c>
      <c r="B49" s="46" t="s">
        <v>499</v>
      </c>
      <c r="C49" s="46">
        <v>1.0</v>
      </c>
    </row>
    <row r="50">
      <c r="A50" s="46"/>
      <c r="B50" s="46" t="s">
        <v>509</v>
      </c>
      <c r="C50" s="46">
        <v>1.0</v>
      </c>
    </row>
    <row r="51">
      <c r="A51" s="46"/>
      <c r="B51" s="46" t="s">
        <v>511</v>
      </c>
      <c r="C51" s="46">
        <v>1.0</v>
      </c>
    </row>
    <row r="52">
      <c r="A52" s="46"/>
      <c r="B52" s="46" t="s">
        <v>502</v>
      </c>
      <c r="C52" s="46">
        <v>1.0</v>
      </c>
    </row>
    <row r="53">
      <c r="A53" s="46" t="s">
        <v>252</v>
      </c>
      <c r="B53" s="46" t="s">
        <v>505</v>
      </c>
      <c r="C53" s="46">
        <v>1.0</v>
      </c>
    </row>
    <row r="54">
      <c r="A54" s="46"/>
      <c r="B54" s="46" t="s">
        <v>512</v>
      </c>
      <c r="C54" s="46">
        <v>1.0</v>
      </c>
    </row>
    <row r="55">
      <c r="A55" s="46" t="s">
        <v>274</v>
      </c>
      <c r="B55" s="46" t="s">
        <v>504</v>
      </c>
      <c r="C55" s="46">
        <v>1.0</v>
      </c>
    </row>
    <row r="56">
      <c r="A56" s="46"/>
      <c r="B56" s="46" t="s">
        <v>512</v>
      </c>
      <c r="C56" s="46">
        <v>1.0</v>
      </c>
    </row>
    <row r="57">
      <c r="A57" s="46" t="s">
        <v>235</v>
      </c>
      <c r="B57" s="46" t="s">
        <v>509</v>
      </c>
      <c r="C57" s="46">
        <v>1.0</v>
      </c>
    </row>
    <row r="58">
      <c r="A58" s="46"/>
      <c r="B58" s="46" t="s">
        <v>501</v>
      </c>
      <c r="C58" s="46">
        <v>1.0</v>
      </c>
    </row>
    <row r="59">
      <c r="A59" s="46" t="s">
        <v>205</v>
      </c>
      <c r="B59" s="46" t="s">
        <v>508</v>
      </c>
      <c r="C59" s="46">
        <v>1.0</v>
      </c>
    </row>
    <row r="60">
      <c r="A60" s="46" t="s">
        <v>254</v>
      </c>
      <c r="B60" s="46" t="s">
        <v>510</v>
      </c>
      <c r="C60" s="46">
        <v>1.0</v>
      </c>
    </row>
    <row r="61">
      <c r="A61" s="46" t="s">
        <v>177</v>
      </c>
      <c r="B61" s="46" t="s">
        <v>508</v>
      </c>
      <c r="C61" s="46">
        <v>1.0</v>
      </c>
    </row>
    <row r="62">
      <c r="A62" s="46"/>
      <c r="B62" s="46" t="s">
        <v>501</v>
      </c>
      <c r="C62" s="46">
        <v>1.0</v>
      </c>
    </row>
    <row r="63">
      <c r="A63" s="46" t="s">
        <v>172</v>
      </c>
      <c r="B63" s="46" t="s">
        <v>509</v>
      </c>
      <c r="C63" s="46">
        <v>1.0</v>
      </c>
    </row>
    <row r="64">
      <c r="A64" s="46"/>
      <c r="B64" s="46" t="s">
        <v>508</v>
      </c>
      <c r="C64" s="46">
        <v>1.0</v>
      </c>
    </row>
    <row r="65">
      <c r="A65" s="46" t="s">
        <v>282</v>
      </c>
      <c r="B65" s="46" t="s">
        <v>509</v>
      </c>
      <c r="C65" s="46">
        <v>1.0</v>
      </c>
    </row>
    <row r="66">
      <c r="A66" s="46"/>
      <c r="B66" s="46" t="s">
        <v>513</v>
      </c>
      <c r="C66" s="46">
        <v>1.0</v>
      </c>
    </row>
    <row r="67">
      <c r="A67" s="46" t="s">
        <v>194</v>
      </c>
      <c r="B67" s="46" t="s">
        <v>496</v>
      </c>
      <c r="C67" s="46">
        <v>1.0</v>
      </c>
    </row>
    <row r="68">
      <c r="A68" s="46" t="s">
        <v>259</v>
      </c>
      <c r="B68" s="46" t="s">
        <v>498</v>
      </c>
      <c r="C68" s="46">
        <v>1.0</v>
      </c>
    </row>
    <row r="69">
      <c r="A69" s="46" t="s">
        <v>232</v>
      </c>
      <c r="B69" s="46" t="s">
        <v>499</v>
      </c>
      <c r="C69" s="46">
        <v>1.0</v>
      </c>
    </row>
    <row r="70">
      <c r="A70" s="46"/>
      <c r="B70" s="46" t="s">
        <v>513</v>
      </c>
      <c r="C70" s="46">
        <v>1.0</v>
      </c>
    </row>
    <row r="71">
      <c r="A71" s="46"/>
      <c r="B71" s="46" t="s">
        <v>503</v>
      </c>
      <c r="C71" s="46">
        <v>1.0</v>
      </c>
    </row>
    <row r="72">
      <c r="A72" s="46" t="s">
        <v>284</v>
      </c>
      <c r="B72" s="46" t="s">
        <v>501</v>
      </c>
      <c r="C72" s="46">
        <v>1.0</v>
      </c>
    </row>
    <row r="73">
      <c r="A73" s="46" t="s">
        <v>261</v>
      </c>
      <c r="B73" s="46" t="s">
        <v>505</v>
      </c>
      <c r="C73" s="46">
        <v>1.0</v>
      </c>
    </row>
    <row r="74">
      <c r="A74" s="46" t="s">
        <v>280</v>
      </c>
      <c r="B74" s="46" t="s">
        <v>505</v>
      </c>
      <c r="C74" s="46">
        <v>1.0</v>
      </c>
    </row>
    <row r="75">
      <c r="A75" s="46" t="s">
        <v>264</v>
      </c>
      <c r="B75" s="46" t="s">
        <v>509</v>
      </c>
      <c r="C75" s="46">
        <v>1.0</v>
      </c>
    </row>
    <row r="76">
      <c r="A76" s="46"/>
      <c r="B76" s="46" t="s">
        <v>512</v>
      </c>
      <c r="C76" s="46">
        <v>1.0</v>
      </c>
    </row>
    <row r="77">
      <c r="A77" s="46" t="s">
        <v>245</v>
      </c>
      <c r="B77" s="46" t="s">
        <v>509</v>
      </c>
      <c r="C77" s="46">
        <v>1.0</v>
      </c>
    </row>
    <row r="78">
      <c r="A78" s="46"/>
      <c r="B78" s="46" t="s">
        <v>504</v>
      </c>
      <c r="C78" s="46">
        <v>1.0</v>
      </c>
    </row>
    <row r="79">
      <c r="A79" s="46" t="s">
        <v>191</v>
      </c>
      <c r="B79" s="46" t="s">
        <v>495</v>
      </c>
      <c r="C79" s="46">
        <v>1.0</v>
      </c>
    </row>
    <row r="80">
      <c r="A80" s="46" t="s">
        <v>173</v>
      </c>
      <c r="B80" s="46" t="s">
        <v>513</v>
      </c>
      <c r="C80" s="46">
        <v>1.0</v>
      </c>
    </row>
    <row r="81">
      <c r="A81" s="46"/>
      <c r="B81" s="46" t="s">
        <v>511</v>
      </c>
      <c r="C81" s="46">
        <v>1.0</v>
      </c>
    </row>
    <row r="82">
      <c r="A82" s="46" t="s">
        <v>186</v>
      </c>
      <c r="B82" s="46" t="s">
        <v>514</v>
      </c>
      <c r="C82" s="46">
        <v>1.0</v>
      </c>
    </row>
    <row r="83">
      <c r="A83" s="46" t="s">
        <v>212</v>
      </c>
      <c r="B83" s="46" t="s">
        <v>497</v>
      </c>
      <c r="C83" s="46">
        <v>1.0</v>
      </c>
    </row>
    <row r="84">
      <c r="A84" s="46"/>
      <c r="B84" s="46" t="s">
        <v>506</v>
      </c>
      <c r="C84" s="46">
        <v>1.0</v>
      </c>
    </row>
    <row r="85">
      <c r="A85" s="46"/>
      <c r="B85" s="46" t="s">
        <v>507</v>
      </c>
      <c r="C85" s="46">
        <v>1.0</v>
      </c>
    </row>
    <row r="86">
      <c r="A86" s="46" t="s">
        <v>223</v>
      </c>
      <c r="B86" s="46" t="s">
        <v>513</v>
      </c>
      <c r="C86" s="46">
        <v>1.0</v>
      </c>
    </row>
    <row r="87">
      <c r="A87" s="46"/>
      <c r="B87" s="46" t="s">
        <v>514</v>
      </c>
      <c r="C87" s="46">
        <v>1.0</v>
      </c>
    </row>
    <row r="88">
      <c r="A88" s="46"/>
      <c r="B88" s="46" t="s">
        <v>505</v>
      </c>
      <c r="C88" s="46">
        <v>1.0</v>
      </c>
    </row>
    <row r="89">
      <c r="A89" s="46" t="s">
        <v>233</v>
      </c>
      <c r="B89" s="46" t="s">
        <v>495</v>
      </c>
      <c r="C89" s="46">
        <v>1.0</v>
      </c>
    </row>
    <row r="90">
      <c r="A90" s="46" t="s">
        <v>209</v>
      </c>
      <c r="B90" s="46" t="s">
        <v>507</v>
      </c>
      <c r="C90" s="46">
        <v>1.0</v>
      </c>
    </row>
    <row r="91">
      <c r="A91" s="46"/>
      <c r="B91" s="46" t="s">
        <v>503</v>
      </c>
      <c r="C91" s="46">
        <v>1.0</v>
      </c>
    </row>
    <row r="92">
      <c r="A92" s="46" t="s">
        <v>195</v>
      </c>
      <c r="B92" s="46" t="s">
        <v>513</v>
      </c>
      <c r="C92" s="46">
        <v>1.0</v>
      </c>
    </row>
    <row r="93">
      <c r="A93" s="46" t="s">
        <v>277</v>
      </c>
      <c r="B93" s="46" t="s">
        <v>511</v>
      </c>
      <c r="C93" s="46">
        <v>1.0</v>
      </c>
    </row>
    <row r="94">
      <c r="A94" s="46" t="s">
        <v>220</v>
      </c>
      <c r="B94" s="46" t="s">
        <v>499</v>
      </c>
      <c r="C94" s="46">
        <v>1.0</v>
      </c>
    </row>
    <row r="95">
      <c r="A95" s="46"/>
      <c r="B95" s="46" t="s">
        <v>514</v>
      </c>
      <c r="C95" s="46">
        <v>1.0</v>
      </c>
    </row>
    <row r="96">
      <c r="A96" s="46" t="s">
        <v>237</v>
      </c>
      <c r="B96" s="46" t="s">
        <v>513</v>
      </c>
      <c r="C96" s="46">
        <v>1.0</v>
      </c>
    </row>
    <row r="97">
      <c r="A97" s="46"/>
      <c r="B97" s="46" t="s">
        <v>512</v>
      </c>
      <c r="C97" s="46">
        <v>1.0</v>
      </c>
    </row>
    <row r="98">
      <c r="A98" s="46" t="s">
        <v>214</v>
      </c>
      <c r="B98" s="46" t="s">
        <v>501</v>
      </c>
      <c r="C98" s="46">
        <v>1.0</v>
      </c>
    </row>
    <row r="99">
      <c r="A99" s="46"/>
      <c r="B99" s="46" t="s">
        <v>511</v>
      </c>
      <c r="C99" s="46">
        <v>1.0</v>
      </c>
    </row>
    <row r="100">
      <c r="A100" s="46" t="s">
        <v>217</v>
      </c>
      <c r="B100" s="46" t="s">
        <v>502</v>
      </c>
      <c r="C100" s="46">
        <v>1.0</v>
      </c>
    </row>
    <row r="101">
      <c r="A101" s="46" t="s">
        <v>206</v>
      </c>
      <c r="B101" s="46" t="s">
        <v>511</v>
      </c>
      <c r="C101" s="46">
        <v>1.0</v>
      </c>
    </row>
    <row r="102">
      <c r="A102" s="46"/>
      <c r="B102" s="46" t="s">
        <v>504</v>
      </c>
      <c r="C102" s="46">
        <v>1.0</v>
      </c>
    </row>
    <row r="103">
      <c r="A103" s="46" t="s">
        <v>250</v>
      </c>
      <c r="B103" s="46" t="s">
        <v>507</v>
      </c>
      <c r="C103" s="46">
        <v>1.0</v>
      </c>
    </row>
    <row r="104">
      <c r="A104" s="46"/>
      <c r="B104" s="46" t="s">
        <v>503</v>
      </c>
      <c r="C104" s="46">
        <v>1.0</v>
      </c>
    </row>
    <row r="105">
      <c r="A105" s="46" t="s">
        <v>272</v>
      </c>
      <c r="B105" s="46" t="s">
        <v>499</v>
      </c>
      <c r="C105" s="46">
        <v>1.0</v>
      </c>
    </row>
    <row r="106">
      <c r="A106" s="46" t="s">
        <v>239</v>
      </c>
      <c r="B106" s="46" t="s">
        <v>496</v>
      </c>
      <c r="C106" s="46">
        <v>1.0</v>
      </c>
    </row>
    <row r="107">
      <c r="A107" s="46"/>
      <c r="B107" s="46" t="s">
        <v>497</v>
      </c>
      <c r="C107" s="46">
        <v>1.0</v>
      </c>
    </row>
    <row r="108">
      <c r="A108" s="46" t="s">
        <v>266</v>
      </c>
      <c r="B108" s="46" t="s">
        <v>496</v>
      </c>
      <c r="C108" s="46">
        <v>1.0</v>
      </c>
    </row>
    <row r="109">
      <c r="A109" s="46"/>
      <c r="B109" s="46" t="s">
        <v>497</v>
      </c>
      <c r="C109" s="46">
        <v>1.0</v>
      </c>
    </row>
    <row r="110">
      <c r="A110" s="46"/>
      <c r="B110" s="46" t="s">
        <v>500</v>
      </c>
      <c r="C110" s="46">
        <v>1.0</v>
      </c>
    </row>
    <row r="111">
      <c r="A111" s="46" t="s">
        <v>240</v>
      </c>
      <c r="B111" s="46" t="s">
        <v>506</v>
      </c>
      <c r="C111" s="46">
        <v>1.0</v>
      </c>
    </row>
    <row r="112">
      <c r="A112" s="46"/>
      <c r="B112" s="46" t="s">
        <v>500</v>
      </c>
      <c r="C112" s="46">
        <v>1.0</v>
      </c>
    </row>
    <row r="113">
      <c r="A113" s="46" t="s">
        <v>242</v>
      </c>
      <c r="B113" s="46" t="s">
        <v>513</v>
      </c>
      <c r="C113" s="46">
        <v>1.0</v>
      </c>
    </row>
    <row r="114">
      <c r="A114" s="46"/>
      <c r="B114" s="46" t="s">
        <v>508</v>
      </c>
      <c r="C114" s="46">
        <v>1.0</v>
      </c>
    </row>
    <row r="115">
      <c r="A115" s="46" t="s">
        <v>269</v>
      </c>
      <c r="B115" s="46" t="s">
        <v>506</v>
      </c>
      <c r="C115" s="46">
        <v>1.0</v>
      </c>
    </row>
    <row r="116">
      <c r="A116" s="46"/>
      <c r="B116" s="46" t="s">
        <v>507</v>
      </c>
      <c r="C116" s="46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515</v>
      </c>
      <c r="I1" s="11" t="s">
        <v>516</v>
      </c>
      <c r="J1" s="155">
        <f>COUNTIF(B6:B43,"&gt;1")</f>
        <v>16</v>
      </c>
    </row>
    <row r="2">
      <c r="E2" s="95" t="s">
        <v>517</v>
      </c>
      <c r="I2" s="11" t="s">
        <v>445</v>
      </c>
      <c r="J2" s="46">
        <f>COUNTIF(D:D,"&lt;2")</f>
        <v>7</v>
      </c>
    </row>
    <row r="5">
      <c r="A5" s="46" t="s">
        <v>298</v>
      </c>
      <c r="B5" s="46" t="s">
        <v>518</v>
      </c>
      <c r="D5" s="11" t="s">
        <v>519</v>
      </c>
      <c r="E5" s="11"/>
      <c r="F5" s="11"/>
    </row>
    <row r="6">
      <c r="A6" s="46"/>
      <c r="B6" s="46">
        <v>4.0</v>
      </c>
      <c r="C6" s="46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46" t="s">
        <v>232</v>
      </c>
      <c r="B7" s="46">
        <v>3.0</v>
      </c>
      <c r="C7" s="46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46" t="s">
        <v>284</v>
      </c>
      <c r="B8" s="46">
        <v>1.0</v>
      </c>
      <c r="C8" s="46" t="str">
        <f>VLOOKUP(A8,outsiders!$A$2:$C$41,3,false)</f>
        <v/>
      </c>
      <c r="D8" s="11">
        <f t="shared" si="1"/>
        <v>1</v>
      </c>
      <c r="E8" s="11"/>
      <c r="F8" s="11"/>
    </row>
    <row r="9">
      <c r="A9" s="46" t="s">
        <v>261</v>
      </c>
      <c r="B9" s="46">
        <v>1.0</v>
      </c>
      <c r="C9" s="46" t="str">
        <f>VLOOKUP(A9,outsiders!$A$2:$C$41,3,false)</f>
        <v/>
      </c>
      <c r="D9" s="11">
        <f t="shared" si="1"/>
        <v>1</v>
      </c>
      <c r="E9" s="11"/>
      <c r="F9" s="11"/>
    </row>
    <row r="10">
      <c r="A10" s="46" t="s">
        <v>280</v>
      </c>
      <c r="B10" s="46">
        <v>1.0</v>
      </c>
      <c r="C10" s="46" t="str">
        <f>VLOOKUP(A10,outsiders!$A$2:$C$41,3,false)</f>
        <v/>
      </c>
      <c r="D10" s="11">
        <f t="shared" si="1"/>
        <v>1</v>
      </c>
      <c r="E10" s="11"/>
      <c r="F10" s="11"/>
    </row>
    <row r="11">
      <c r="A11" s="46" t="s">
        <v>264</v>
      </c>
      <c r="B11" s="46">
        <v>2.0</v>
      </c>
      <c r="C11" s="46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46" t="s">
        <v>245</v>
      </c>
      <c r="B12" s="46">
        <v>2.0</v>
      </c>
      <c r="C12" s="46" t="str">
        <f>VLOOKUP(A12,outsiders!$A$2:$C$41,3,false)</f>
        <v/>
      </c>
      <c r="D12" s="11">
        <f t="shared" si="1"/>
        <v>2</v>
      </c>
      <c r="E12" s="11"/>
      <c r="F12" s="11"/>
    </row>
    <row r="13">
      <c r="A13" s="46" t="s">
        <v>191</v>
      </c>
      <c r="B13" s="46">
        <v>1.0</v>
      </c>
      <c r="C13" s="46">
        <f>VLOOKUP(A13,outsiders!$A$2:$C$41,3,false)</f>
        <v>1</v>
      </c>
      <c r="D13" s="11">
        <f t="shared" si="1"/>
        <v>2</v>
      </c>
      <c r="E13" s="11"/>
      <c r="F13" s="11"/>
    </row>
    <row r="14">
      <c r="A14" s="46" t="s">
        <v>173</v>
      </c>
      <c r="B14" s="46">
        <v>2.0</v>
      </c>
      <c r="C14" s="46" t="str">
        <f>VLOOKUP(A14,outsiders!$A$2:$C$41,3,false)</f>
        <v/>
      </c>
      <c r="D14" s="11">
        <f t="shared" si="1"/>
        <v>2</v>
      </c>
      <c r="E14" s="11"/>
      <c r="F14" s="11"/>
    </row>
    <row r="15">
      <c r="A15" s="46" t="s">
        <v>186</v>
      </c>
      <c r="B15" s="46">
        <v>1.0</v>
      </c>
      <c r="C15" s="46" t="str">
        <f>VLOOKUP(A15,outsiders!$A$2:$C$41,3,false)</f>
        <v>#N/A</v>
      </c>
      <c r="D15" s="11" t="str">
        <f t="shared" si="1"/>
        <v>#N/A</v>
      </c>
      <c r="E15" s="11"/>
      <c r="F15" s="11"/>
    </row>
    <row r="16">
      <c r="A16" s="46" t="s">
        <v>212</v>
      </c>
      <c r="B16" s="46">
        <v>2.0</v>
      </c>
      <c r="C16" s="46" t="str">
        <f>VLOOKUP(A16,outsiders!$A$2:$C$41,3,false)</f>
        <v/>
      </c>
      <c r="D16" s="11">
        <f t="shared" si="1"/>
        <v>2</v>
      </c>
      <c r="E16" s="11"/>
      <c r="F16" s="11"/>
    </row>
    <row r="17">
      <c r="A17" s="46" t="s">
        <v>223</v>
      </c>
      <c r="B17" s="46">
        <v>2.0</v>
      </c>
      <c r="C17" s="46" t="str">
        <f>VLOOKUP(A17,outsiders!$A$2:$C$41,3,false)</f>
        <v/>
      </c>
      <c r="D17" s="11">
        <f t="shared" si="1"/>
        <v>2</v>
      </c>
      <c r="E17" s="11"/>
      <c r="F17" s="11"/>
    </row>
    <row r="18">
      <c r="A18" s="46" t="s">
        <v>233</v>
      </c>
      <c r="B18" s="46">
        <v>1.0</v>
      </c>
      <c r="C18" s="46" t="str">
        <f>VLOOKUP(A18,outsiders!$A$2:$C$41,3,false)</f>
        <v/>
      </c>
      <c r="D18" s="11">
        <f t="shared" si="1"/>
        <v>1</v>
      </c>
      <c r="E18" s="11"/>
      <c r="F18" s="11"/>
    </row>
    <row r="19">
      <c r="A19" s="46" t="s">
        <v>209</v>
      </c>
      <c r="B19" s="46">
        <v>2.0</v>
      </c>
      <c r="C19" s="46" t="str">
        <f>VLOOKUP(A19,outsiders!$A$2:$C$41,3,false)</f>
        <v/>
      </c>
      <c r="D19" s="11">
        <f t="shared" si="1"/>
        <v>2</v>
      </c>
      <c r="E19" s="11"/>
      <c r="F19" s="11"/>
    </row>
    <row r="20">
      <c r="A20" s="46" t="s">
        <v>195</v>
      </c>
      <c r="B20" s="46">
        <v>1.0</v>
      </c>
      <c r="C20" s="46" t="str">
        <f>VLOOKUP(A20,outsiders!$A$2:$C$41,3,false)</f>
        <v/>
      </c>
      <c r="D20" s="11">
        <f t="shared" si="1"/>
        <v>1</v>
      </c>
      <c r="E20" s="11"/>
      <c r="F20" s="11"/>
    </row>
    <row r="21">
      <c r="A21" s="46" t="s">
        <v>277</v>
      </c>
      <c r="B21" s="46">
        <v>1.0</v>
      </c>
      <c r="C21" s="46">
        <f>VLOOKUP(A21,outsiders!$A$2:$C$41,3,false)</f>
        <v>1</v>
      </c>
      <c r="D21" s="11">
        <f t="shared" si="1"/>
        <v>2</v>
      </c>
      <c r="E21" s="11"/>
      <c r="F21" s="11"/>
    </row>
    <row r="22">
      <c r="A22" s="46" t="s">
        <v>220</v>
      </c>
      <c r="B22" s="46">
        <v>2.0</v>
      </c>
      <c r="C22" s="46" t="str">
        <f>VLOOKUP(A22,outsiders!$A$2:$C$41,3,false)</f>
        <v>#N/A</v>
      </c>
      <c r="D22" s="11" t="str">
        <f t="shared" si="1"/>
        <v>#N/A</v>
      </c>
      <c r="E22" s="11"/>
      <c r="F22" s="11"/>
    </row>
    <row r="23">
      <c r="A23" s="46" t="s">
        <v>237</v>
      </c>
      <c r="B23" s="46">
        <v>2.0</v>
      </c>
      <c r="C23" s="46" t="str">
        <f>VLOOKUP(A23,outsiders!$A$2:$C$41,3,false)</f>
        <v/>
      </c>
      <c r="D23" s="11">
        <f t="shared" si="1"/>
        <v>2</v>
      </c>
      <c r="E23" s="11"/>
      <c r="F23" s="11"/>
    </row>
    <row r="24">
      <c r="A24" s="46" t="s">
        <v>214</v>
      </c>
      <c r="B24" s="46">
        <v>1.0</v>
      </c>
      <c r="C24" s="46" t="str">
        <f>VLOOKUP(A24,outsiders!$A$2:$C$41,3,false)</f>
        <v>#N/A</v>
      </c>
      <c r="D24" s="11" t="str">
        <f t="shared" si="1"/>
        <v>#N/A</v>
      </c>
      <c r="E24" s="11"/>
      <c r="F24" s="11"/>
    </row>
    <row r="25">
      <c r="A25" s="46" t="s">
        <v>217</v>
      </c>
      <c r="B25" s="46">
        <v>1.0</v>
      </c>
      <c r="C25" s="46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46" t="s">
        <v>206</v>
      </c>
      <c r="B26" s="46">
        <v>2.0</v>
      </c>
      <c r="C26" s="46" t="str">
        <f>VLOOKUP(A26,outsiders!$A$2:$C$41,3,false)</f>
        <v/>
      </c>
      <c r="D26" s="11">
        <f t="shared" si="1"/>
        <v>2</v>
      </c>
      <c r="E26" s="11"/>
      <c r="F26" s="11"/>
    </row>
    <row r="27">
      <c r="A27" s="46" t="s">
        <v>250</v>
      </c>
      <c r="B27" s="46">
        <v>2.0</v>
      </c>
      <c r="C27" s="46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46" t="s">
        <v>272</v>
      </c>
      <c r="B28" s="46">
        <v>1.0</v>
      </c>
      <c r="C28" s="46" t="str">
        <f>VLOOKUP(A28,outsiders!$A$2:$C$41,3,false)</f>
        <v/>
      </c>
      <c r="D28" s="11">
        <f t="shared" si="1"/>
        <v>1</v>
      </c>
      <c r="E28" s="11"/>
      <c r="F28" s="11"/>
    </row>
    <row r="29">
      <c r="A29" s="46" t="s">
        <v>239</v>
      </c>
      <c r="B29" s="46">
        <v>1.0</v>
      </c>
      <c r="C29" s="46" t="str">
        <f>VLOOKUP(A29,outsiders!$A$2:$C$41,3,false)</f>
        <v/>
      </c>
      <c r="D29" s="11">
        <f t="shared" si="1"/>
        <v>1</v>
      </c>
      <c r="E29" s="11"/>
      <c r="F29" s="11"/>
    </row>
    <row r="30">
      <c r="A30" s="46" t="s">
        <v>266</v>
      </c>
      <c r="B30" s="46">
        <v>2.0</v>
      </c>
      <c r="C30" s="46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46" t="s">
        <v>240</v>
      </c>
      <c r="B31" s="46">
        <v>2.0</v>
      </c>
      <c r="C31" s="46" t="str">
        <f>VLOOKUP(A31,outsiders!$A$2:$C$41,3,false)</f>
        <v/>
      </c>
      <c r="D31" s="11">
        <f t="shared" si="1"/>
        <v>2</v>
      </c>
      <c r="E31" s="11"/>
      <c r="F31" s="11"/>
    </row>
    <row r="32">
      <c r="A32" s="46" t="s">
        <v>242</v>
      </c>
      <c r="B32" s="46">
        <v>2.0</v>
      </c>
      <c r="C32" s="46" t="str">
        <f>VLOOKUP(A32,outsiders!$A$2:$C$41,3,false)</f>
        <v/>
      </c>
      <c r="D32" s="11">
        <f t="shared" si="1"/>
        <v>2</v>
      </c>
    </row>
    <row r="33">
      <c r="A33" s="46" t="s">
        <v>269</v>
      </c>
      <c r="B33" s="46">
        <v>2.0</v>
      </c>
      <c r="C33" s="46" t="str">
        <f>VLOOKUP(A33,outsiders!$A$2:$C$41,3,false)</f>
        <v>#N/A</v>
      </c>
      <c r="D33" s="11" t="str">
        <f t="shared" si="1"/>
        <v>#N/A</v>
      </c>
    </row>
    <row r="34">
      <c r="C34" s="46" t="str">
        <f>VLOOKUP(A34,outsiders!$A$2:$C$41,3,false)</f>
        <v>#N/A</v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3" width="12.25"/>
    <col customWidth="1" min="4" max="4" width="34.25"/>
    <col customWidth="1" min="5" max="5" width="7.0"/>
  </cols>
  <sheetData>
    <row r="1">
      <c r="A1" s="52" t="s">
        <v>520</v>
      </c>
      <c r="B1" s="52" t="s">
        <v>521</v>
      </c>
      <c r="C1" s="52" t="s">
        <v>522</v>
      </c>
      <c r="D1" s="52" t="s">
        <v>166</v>
      </c>
      <c r="E1" s="52" t="s">
        <v>299</v>
      </c>
      <c r="F1" s="156" t="s">
        <v>523</v>
      </c>
      <c r="G1" s="156" t="s">
        <v>524</v>
      </c>
      <c r="H1" s="52" t="s">
        <v>525</v>
      </c>
      <c r="I1" s="52" t="s">
        <v>526</v>
      </c>
    </row>
    <row r="2">
      <c r="A2" s="157" t="str">
        <f t="shared" ref="A2:A101" si="1">CONCATENATE(C2,"-",B2)</f>
        <v>عام-106</v>
      </c>
      <c r="B2" s="158">
        <v>106.0</v>
      </c>
      <c r="C2" s="159" t="s">
        <v>527</v>
      </c>
      <c r="D2" s="159" t="s">
        <v>528</v>
      </c>
      <c r="E2" s="53">
        <v>100.0</v>
      </c>
      <c r="F2" s="160">
        <v>2.0</v>
      </c>
      <c r="G2" s="160">
        <v>2.0</v>
      </c>
      <c r="H2" s="161" t="str">
        <f>CONCATENATE("(",F2,"+",G2,")")</f>
        <v>(2+2)</v>
      </c>
      <c r="I2" s="53"/>
    </row>
    <row r="3">
      <c r="A3" s="162" t="str">
        <f t="shared" si="1"/>
        <v>ريض-101</v>
      </c>
      <c r="B3" s="38">
        <v>101.0</v>
      </c>
      <c r="C3" s="38" t="s">
        <v>529</v>
      </c>
      <c r="D3" s="38" t="s">
        <v>530</v>
      </c>
      <c r="E3" s="60">
        <v>100.0</v>
      </c>
      <c r="F3" s="163"/>
      <c r="G3" s="163"/>
      <c r="H3" s="164"/>
      <c r="I3" s="164"/>
    </row>
    <row r="4">
      <c r="A4" s="157" t="str">
        <f t="shared" si="1"/>
        <v>فيز-103</v>
      </c>
      <c r="B4" s="40">
        <v>103.0</v>
      </c>
      <c r="C4" s="40" t="s">
        <v>531</v>
      </c>
      <c r="D4" s="40" t="s">
        <v>532</v>
      </c>
      <c r="E4" s="53">
        <v>100.0</v>
      </c>
      <c r="F4" s="160"/>
      <c r="G4" s="160"/>
      <c r="H4" s="53"/>
      <c r="I4" s="53"/>
    </row>
    <row r="5">
      <c r="A5" s="162" t="str">
        <f t="shared" si="1"/>
        <v>كهع-104</v>
      </c>
      <c r="B5" s="38">
        <v>104.0</v>
      </c>
      <c r="C5" s="38" t="s">
        <v>533</v>
      </c>
      <c r="D5" s="38" t="s">
        <v>534</v>
      </c>
      <c r="E5" s="60">
        <v>100.0</v>
      </c>
      <c r="F5" s="165"/>
      <c r="G5" s="166"/>
      <c r="H5" s="60"/>
      <c r="I5" s="60"/>
    </row>
    <row r="6">
      <c r="A6" s="157" t="str">
        <f t="shared" si="1"/>
        <v>مدن-118</v>
      </c>
      <c r="B6" s="40">
        <v>118.0</v>
      </c>
      <c r="C6" s="40" t="s">
        <v>535</v>
      </c>
      <c r="D6" s="40" t="s">
        <v>536</v>
      </c>
      <c r="E6" s="53">
        <v>100.0</v>
      </c>
      <c r="F6" s="160"/>
      <c r="G6" s="167"/>
      <c r="H6" s="53"/>
      <c r="I6" s="53"/>
    </row>
    <row r="7">
      <c r="A7" s="162" t="str">
        <f t="shared" si="1"/>
        <v>قوى-105</v>
      </c>
      <c r="B7" s="38">
        <v>105.0</v>
      </c>
      <c r="C7" s="38" t="s">
        <v>537</v>
      </c>
      <c r="D7" s="38" t="s">
        <v>538</v>
      </c>
      <c r="E7" s="60">
        <v>100.0</v>
      </c>
      <c r="F7" s="166"/>
      <c r="G7" s="166"/>
      <c r="H7" s="62"/>
      <c r="I7" s="168"/>
    </row>
    <row r="8">
      <c r="A8" s="157" t="str">
        <f t="shared" si="1"/>
        <v>عام-106</v>
      </c>
      <c r="B8" s="40">
        <v>106.0</v>
      </c>
      <c r="C8" s="40" t="s">
        <v>527</v>
      </c>
      <c r="D8" s="40" t="s">
        <v>528</v>
      </c>
      <c r="E8" s="53">
        <v>100.0</v>
      </c>
      <c r="F8" s="160"/>
      <c r="G8" s="160"/>
      <c r="H8" s="161"/>
      <c r="I8" s="53"/>
    </row>
    <row r="9">
      <c r="A9" s="162" t="str">
        <f t="shared" si="1"/>
        <v>ريض-101</v>
      </c>
      <c r="B9" s="38">
        <v>101.0</v>
      </c>
      <c r="C9" s="38" t="s">
        <v>529</v>
      </c>
      <c r="D9" s="38" t="s">
        <v>530</v>
      </c>
      <c r="E9" s="60">
        <v>100.0</v>
      </c>
      <c r="F9" s="165"/>
      <c r="G9" s="166"/>
      <c r="H9" s="60"/>
      <c r="I9" s="60"/>
    </row>
    <row r="10">
      <c r="A10" s="157" t="str">
        <f t="shared" si="1"/>
        <v>فيز-103</v>
      </c>
      <c r="B10" s="40">
        <v>103.0</v>
      </c>
      <c r="C10" s="40" t="s">
        <v>531</v>
      </c>
      <c r="D10" s="40" t="s">
        <v>532</v>
      </c>
      <c r="E10" s="53">
        <v>100.0</v>
      </c>
      <c r="F10" s="160"/>
      <c r="G10" s="160"/>
      <c r="H10" s="169"/>
      <c r="I10" s="53"/>
    </row>
    <row r="11">
      <c r="A11" s="162" t="str">
        <f t="shared" si="1"/>
        <v>كهع-104</v>
      </c>
      <c r="B11" s="38">
        <v>104.0</v>
      </c>
      <c r="C11" s="38" t="s">
        <v>533</v>
      </c>
      <c r="D11" s="38" t="s">
        <v>534</v>
      </c>
      <c r="E11" s="60">
        <v>100.0</v>
      </c>
      <c r="F11" s="165"/>
      <c r="G11" s="166"/>
      <c r="H11" s="164"/>
      <c r="I11" s="60"/>
    </row>
    <row r="12">
      <c r="A12" s="157" t="str">
        <f t="shared" si="1"/>
        <v>مدن-118</v>
      </c>
      <c r="B12" s="40">
        <v>118.0</v>
      </c>
      <c r="C12" s="40" t="s">
        <v>535</v>
      </c>
      <c r="D12" s="40" t="s">
        <v>536</v>
      </c>
      <c r="E12" s="53">
        <v>100.0</v>
      </c>
      <c r="F12" s="160"/>
      <c r="G12" s="167"/>
      <c r="H12" s="53"/>
      <c r="I12" s="53"/>
    </row>
    <row r="13">
      <c r="A13" s="162" t="str">
        <f t="shared" si="1"/>
        <v>قوى-105</v>
      </c>
      <c r="B13" s="38">
        <v>105.0</v>
      </c>
      <c r="C13" s="38" t="s">
        <v>537</v>
      </c>
      <c r="D13" s="38" t="s">
        <v>538</v>
      </c>
      <c r="E13" s="60">
        <v>100.0</v>
      </c>
      <c r="F13" s="165"/>
      <c r="G13" s="165"/>
      <c r="H13" s="60"/>
      <c r="I13" s="60"/>
    </row>
    <row r="14">
      <c r="A14" s="157" t="str">
        <f t="shared" si="1"/>
        <v>عام-106</v>
      </c>
      <c r="B14" s="40">
        <v>106.0</v>
      </c>
      <c r="C14" s="40" t="s">
        <v>527</v>
      </c>
      <c r="D14" s="40" t="s">
        <v>528</v>
      </c>
      <c r="E14" s="53">
        <v>100.0</v>
      </c>
      <c r="F14" s="160"/>
      <c r="G14" s="167"/>
      <c r="H14" s="53"/>
      <c r="I14" s="53"/>
    </row>
    <row r="15">
      <c r="A15" s="162" t="str">
        <f t="shared" si="1"/>
        <v>ريض-101</v>
      </c>
      <c r="B15" s="38">
        <v>101.0</v>
      </c>
      <c r="C15" s="38" t="s">
        <v>529</v>
      </c>
      <c r="D15" s="38" t="s">
        <v>530</v>
      </c>
      <c r="E15" s="60">
        <v>100.0</v>
      </c>
      <c r="F15" s="170"/>
      <c r="G15" s="170"/>
      <c r="H15" s="23"/>
      <c r="I15" s="23"/>
    </row>
    <row r="16">
      <c r="A16" s="157" t="str">
        <f t="shared" si="1"/>
        <v>فيز-103</v>
      </c>
      <c r="B16" s="40">
        <v>103.0</v>
      </c>
      <c r="C16" s="40" t="s">
        <v>531</v>
      </c>
      <c r="D16" s="40" t="s">
        <v>532</v>
      </c>
      <c r="E16" s="53">
        <v>100.0</v>
      </c>
      <c r="F16" s="139"/>
      <c r="G16" s="139"/>
      <c r="H16" s="18"/>
      <c r="I16" s="18"/>
    </row>
    <row r="17">
      <c r="A17" s="162" t="str">
        <f t="shared" si="1"/>
        <v>كهع-104</v>
      </c>
      <c r="B17" s="38">
        <v>104.0</v>
      </c>
      <c r="C17" s="38" t="s">
        <v>533</v>
      </c>
      <c r="D17" s="38" t="s">
        <v>534</v>
      </c>
      <c r="E17" s="60">
        <v>100.0</v>
      </c>
      <c r="F17" s="170"/>
      <c r="G17" s="170"/>
      <c r="H17" s="23"/>
      <c r="I17" s="23"/>
    </row>
    <row r="18">
      <c r="A18" s="157" t="str">
        <f t="shared" si="1"/>
        <v>مدن-118</v>
      </c>
      <c r="B18" s="40">
        <v>118.0</v>
      </c>
      <c r="C18" s="40" t="s">
        <v>535</v>
      </c>
      <c r="D18" s="40" t="s">
        <v>536</v>
      </c>
      <c r="E18" s="53">
        <v>100.0</v>
      </c>
      <c r="F18" s="139"/>
      <c r="G18" s="139"/>
      <c r="H18" s="18"/>
      <c r="I18" s="18"/>
    </row>
    <row r="19">
      <c r="A19" s="162" t="str">
        <f t="shared" si="1"/>
        <v>قوى-105</v>
      </c>
      <c r="B19" s="38">
        <v>105.0</v>
      </c>
      <c r="C19" s="38" t="s">
        <v>537</v>
      </c>
      <c r="D19" s="38" t="s">
        <v>538</v>
      </c>
      <c r="E19" s="60">
        <v>100.0</v>
      </c>
      <c r="F19" s="170"/>
      <c r="G19" s="170"/>
      <c r="H19" s="23"/>
      <c r="I19" s="23"/>
    </row>
    <row r="20">
      <c r="A20" s="157" t="str">
        <f t="shared" si="1"/>
        <v>عام-106</v>
      </c>
      <c r="B20" s="40">
        <v>106.0</v>
      </c>
      <c r="C20" s="40" t="s">
        <v>527</v>
      </c>
      <c r="D20" s="40" t="s">
        <v>528</v>
      </c>
      <c r="E20" s="53">
        <v>100.0</v>
      </c>
      <c r="F20" s="139"/>
      <c r="G20" s="139"/>
      <c r="H20" s="18"/>
      <c r="I20" s="18"/>
    </row>
    <row r="21">
      <c r="A21" s="162" t="str">
        <f t="shared" si="1"/>
        <v>UNI-013E</v>
      </c>
      <c r="B21" s="171" t="s">
        <v>539</v>
      </c>
      <c r="C21" s="171" t="s">
        <v>540</v>
      </c>
      <c r="D21" s="172" t="s">
        <v>541</v>
      </c>
      <c r="E21" s="60">
        <v>100.0</v>
      </c>
      <c r="F21" s="170"/>
      <c r="G21" s="170"/>
      <c r="H21" s="23"/>
      <c r="I21" s="23"/>
    </row>
    <row r="22">
      <c r="A22" s="157" t="str">
        <f t="shared" si="1"/>
        <v>EMP-101</v>
      </c>
      <c r="B22" s="173">
        <v>101.0</v>
      </c>
      <c r="C22" s="173" t="s">
        <v>542</v>
      </c>
      <c r="D22" s="174" t="s">
        <v>543</v>
      </c>
      <c r="E22" s="175">
        <v>100.0</v>
      </c>
      <c r="F22" s="139"/>
      <c r="G22" s="139"/>
      <c r="H22" s="18"/>
      <c r="I22" s="18"/>
    </row>
    <row r="23">
      <c r="A23" s="162" t="str">
        <f t="shared" si="1"/>
        <v>EPE-111</v>
      </c>
      <c r="B23" s="168">
        <v>111.0</v>
      </c>
      <c r="C23" s="176" t="s">
        <v>544</v>
      </c>
      <c r="D23" s="171" t="s">
        <v>545</v>
      </c>
      <c r="E23" s="168">
        <v>100.0</v>
      </c>
      <c r="F23" s="170"/>
      <c r="G23" s="170"/>
      <c r="H23" s="23"/>
      <c r="I23" s="23"/>
    </row>
    <row r="24">
      <c r="A24" s="157" t="str">
        <f t="shared" si="1"/>
        <v>CCE-112</v>
      </c>
      <c r="B24" s="175">
        <v>112.0</v>
      </c>
      <c r="C24" s="175" t="s">
        <v>546</v>
      </c>
      <c r="D24" s="177" t="s">
        <v>547</v>
      </c>
      <c r="E24" s="175">
        <v>100.0</v>
      </c>
      <c r="F24" s="139"/>
      <c r="G24" s="139"/>
      <c r="H24" s="18"/>
      <c r="I24" s="18"/>
    </row>
    <row r="25">
      <c r="A25" s="162" t="str">
        <f t="shared" si="1"/>
        <v>EMP-104</v>
      </c>
      <c r="B25" s="168">
        <v>104.0</v>
      </c>
      <c r="C25" s="168" t="s">
        <v>542</v>
      </c>
      <c r="D25" s="168" t="s">
        <v>548</v>
      </c>
      <c r="E25" s="168">
        <v>100.0</v>
      </c>
      <c r="F25" s="170"/>
      <c r="G25" s="170"/>
      <c r="H25" s="23"/>
      <c r="I25" s="23"/>
    </row>
    <row r="26">
      <c r="A26" s="157" t="str">
        <f t="shared" si="1"/>
        <v>ريض-203</v>
      </c>
      <c r="B26" s="40">
        <v>203.0</v>
      </c>
      <c r="C26" s="40" t="s">
        <v>529</v>
      </c>
      <c r="D26" s="40" t="s">
        <v>549</v>
      </c>
      <c r="E26" s="53">
        <v>200.0</v>
      </c>
      <c r="F26" s="160"/>
      <c r="G26" s="160"/>
      <c r="H26" s="53"/>
      <c r="I26" s="53"/>
    </row>
    <row r="27">
      <c r="A27" s="162" t="str">
        <f t="shared" si="1"/>
        <v>ريض-204</v>
      </c>
      <c r="B27" s="38">
        <v>204.0</v>
      </c>
      <c r="C27" s="38" t="s">
        <v>529</v>
      </c>
      <c r="D27" s="38" t="s">
        <v>550</v>
      </c>
      <c r="E27" s="60">
        <v>200.0</v>
      </c>
      <c r="F27" s="165"/>
      <c r="G27" s="166"/>
      <c r="H27" s="164"/>
      <c r="I27" s="60"/>
    </row>
    <row r="28">
      <c r="A28" s="157" t="str">
        <f t="shared" si="1"/>
        <v>كهق-201</v>
      </c>
      <c r="B28" s="40">
        <v>201.0</v>
      </c>
      <c r="C28" s="40" t="s">
        <v>551</v>
      </c>
      <c r="D28" s="40" t="s">
        <v>552</v>
      </c>
      <c r="E28" s="53">
        <v>200.0</v>
      </c>
      <c r="F28" s="160"/>
      <c r="G28" s="167"/>
      <c r="H28" s="53"/>
      <c r="I28" s="53"/>
    </row>
    <row r="29">
      <c r="A29" s="162" t="str">
        <f t="shared" si="1"/>
        <v>كهع-208</v>
      </c>
      <c r="B29" s="168">
        <v>208.0</v>
      </c>
      <c r="C29" s="38" t="s">
        <v>533</v>
      </c>
      <c r="D29" s="38" t="s">
        <v>553</v>
      </c>
      <c r="E29" s="60">
        <v>200.0</v>
      </c>
      <c r="F29" s="165"/>
      <c r="G29" s="165"/>
      <c r="H29" s="164"/>
      <c r="I29" s="60"/>
    </row>
    <row r="30">
      <c r="A30" s="157" t="str">
        <f t="shared" si="1"/>
        <v>كهت-204</v>
      </c>
      <c r="B30" s="40">
        <v>204.0</v>
      </c>
      <c r="C30" s="40" t="s">
        <v>554</v>
      </c>
      <c r="D30" s="40" t="s">
        <v>555</v>
      </c>
      <c r="E30" s="53">
        <v>200.0</v>
      </c>
      <c r="F30" s="160"/>
      <c r="G30" s="167"/>
      <c r="H30" s="161"/>
      <c r="I30" s="53"/>
    </row>
    <row r="31">
      <c r="A31" s="162" t="str">
        <f t="shared" si="1"/>
        <v>كهع-207</v>
      </c>
      <c r="B31" s="168">
        <v>207.0</v>
      </c>
      <c r="C31" s="38" t="s">
        <v>533</v>
      </c>
      <c r="D31" s="38" t="s">
        <v>556</v>
      </c>
      <c r="E31" s="60">
        <v>200.0</v>
      </c>
      <c r="F31" s="165"/>
      <c r="G31" s="165"/>
      <c r="H31" s="60"/>
      <c r="I31" s="60"/>
    </row>
    <row r="32">
      <c r="A32" s="157" t="str">
        <f t="shared" si="1"/>
        <v>ريض-204</v>
      </c>
      <c r="B32" s="40">
        <v>204.0</v>
      </c>
      <c r="C32" s="40" t="s">
        <v>529</v>
      </c>
      <c r="D32" s="40" t="s">
        <v>550</v>
      </c>
      <c r="E32" s="53">
        <v>200.0</v>
      </c>
      <c r="F32" s="139"/>
      <c r="G32" s="139"/>
      <c r="H32" s="18"/>
      <c r="I32" s="18"/>
    </row>
    <row r="33">
      <c r="A33" s="162" t="str">
        <f t="shared" si="1"/>
        <v>كهت-206</v>
      </c>
      <c r="B33" s="38">
        <v>206.0</v>
      </c>
      <c r="C33" s="38" t="s">
        <v>554</v>
      </c>
      <c r="D33" s="38" t="s">
        <v>557</v>
      </c>
      <c r="E33" s="60">
        <v>200.0</v>
      </c>
      <c r="F33" s="170"/>
      <c r="G33" s="170"/>
      <c r="H33" s="23"/>
      <c r="I33" s="23"/>
    </row>
    <row r="34">
      <c r="A34" s="157" t="str">
        <f t="shared" si="1"/>
        <v>كهت-205</v>
      </c>
      <c r="B34" s="40">
        <v>205.0</v>
      </c>
      <c r="C34" s="40" t="s">
        <v>554</v>
      </c>
      <c r="D34" s="40" t="s">
        <v>555</v>
      </c>
      <c r="E34" s="53">
        <v>200.0</v>
      </c>
      <c r="F34" s="139"/>
      <c r="G34" s="139"/>
      <c r="H34" s="18"/>
      <c r="I34" s="18"/>
    </row>
    <row r="35">
      <c r="A35" s="162" t="str">
        <f t="shared" si="1"/>
        <v>ريض-204</v>
      </c>
      <c r="B35" s="38">
        <v>204.0</v>
      </c>
      <c r="C35" s="38" t="s">
        <v>529</v>
      </c>
      <c r="D35" s="38" t="s">
        <v>550</v>
      </c>
      <c r="E35" s="60">
        <v>200.0</v>
      </c>
      <c r="F35" s="170"/>
      <c r="G35" s="170"/>
      <c r="H35" s="23"/>
      <c r="I35" s="23"/>
    </row>
    <row r="36">
      <c r="A36" s="157" t="str">
        <f t="shared" si="1"/>
        <v>كهت-206</v>
      </c>
      <c r="B36" s="40">
        <v>206.0</v>
      </c>
      <c r="C36" s="40" t="s">
        <v>554</v>
      </c>
      <c r="D36" s="40" t="s">
        <v>557</v>
      </c>
      <c r="E36" s="53">
        <v>200.0</v>
      </c>
      <c r="F36" s="139"/>
      <c r="G36" s="139"/>
      <c r="H36" s="18"/>
      <c r="I36" s="18"/>
    </row>
    <row r="37">
      <c r="A37" s="162" t="str">
        <f t="shared" si="1"/>
        <v>كهت-205</v>
      </c>
      <c r="B37" s="38">
        <v>205.0</v>
      </c>
      <c r="C37" s="38" t="s">
        <v>554</v>
      </c>
      <c r="D37" s="38" t="s">
        <v>555</v>
      </c>
      <c r="E37" s="60">
        <v>200.0</v>
      </c>
      <c r="F37" s="170"/>
      <c r="G37" s="170"/>
      <c r="H37" s="23"/>
      <c r="I37" s="23"/>
    </row>
    <row r="38">
      <c r="A38" s="157" t="str">
        <f t="shared" si="1"/>
        <v>كهح-207</v>
      </c>
      <c r="B38" s="40">
        <v>207.0</v>
      </c>
      <c r="C38" s="40" t="s">
        <v>558</v>
      </c>
      <c r="D38" s="40" t="s">
        <v>559</v>
      </c>
      <c r="E38" s="53">
        <v>200.0</v>
      </c>
      <c r="F38" s="139"/>
      <c r="G38" s="139"/>
      <c r="H38" s="18"/>
      <c r="I38" s="18"/>
    </row>
    <row r="39">
      <c r="A39" s="162" t="str">
        <f t="shared" si="1"/>
        <v>CCE-211</v>
      </c>
      <c r="B39" s="168">
        <v>211.0</v>
      </c>
      <c r="C39" s="168" t="s">
        <v>546</v>
      </c>
      <c r="D39" s="168" t="s">
        <v>560</v>
      </c>
      <c r="E39" s="60">
        <v>200.0</v>
      </c>
      <c r="F39" s="170"/>
      <c r="G39" s="170"/>
      <c r="H39" s="23"/>
      <c r="I39" s="23"/>
    </row>
    <row r="40">
      <c r="A40" s="157" t="str">
        <f t="shared" si="1"/>
        <v>CCE-212</v>
      </c>
      <c r="B40" s="175">
        <v>212.0</v>
      </c>
      <c r="C40" s="175" t="s">
        <v>546</v>
      </c>
      <c r="D40" s="175" t="s">
        <v>561</v>
      </c>
      <c r="E40" s="53">
        <v>200.0</v>
      </c>
      <c r="F40" s="139"/>
      <c r="G40" s="139"/>
      <c r="H40" s="18"/>
      <c r="I40" s="18"/>
    </row>
    <row r="41">
      <c r="A41" s="162" t="str">
        <f t="shared" si="1"/>
        <v>CCE-213</v>
      </c>
      <c r="B41" s="168">
        <v>213.0</v>
      </c>
      <c r="C41" s="168" t="s">
        <v>546</v>
      </c>
      <c r="D41" s="168" t="s">
        <v>562</v>
      </c>
      <c r="E41" s="60">
        <v>200.0</v>
      </c>
      <c r="F41" s="170"/>
      <c r="G41" s="170"/>
      <c r="H41" s="23"/>
      <c r="I41" s="23"/>
    </row>
    <row r="42">
      <c r="A42" s="157" t="str">
        <f t="shared" si="1"/>
        <v>EPE-211</v>
      </c>
      <c r="B42" s="175">
        <v>211.0</v>
      </c>
      <c r="C42" s="175" t="s">
        <v>544</v>
      </c>
      <c r="D42" s="175" t="s">
        <v>563</v>
      </c>
      <c r="E42" s="53">
        <v>200.0</v>
      </c>
      <c r="F42" s="139"/>
      <c r="G42" s="139"/>
      <c r="H42" s="18"/>
      <c r="I42" s="18"/>
    </row>
    <row r="43">
      <c r="A43" s="162" t="str">
        <f t="shared" si="1"/>
        <v>EPE-212</v>
      </c>
      <c r="B43" s="168">
        <v>212.0</v>
      </c>
      <c r="C43" s="168" t="s">
        <v>544</v>
      </c>
      <c r="D43" s="168" t="s">
        <v>564</v>
      </c>
      <c r="E43" s="60">
        <v>200.0</v>
      </c>
      <c r="F43" s="170"/>
      <c r="G43" s="170"/>
      <c r="H43" s="23"/>
      <c r="I43" s="23"/>
    </row>
    <row r="44">
      <c r="A44" s="157" t="str">
        <f t="shared" si="1"/>
        <v>كهق-301</v>
      </c>
      <c r="B44" s="40">
        <v>301.0</v>
      </c>
      <c r="C44" s="40" t="s">
        <v>551</v>
      </c>
      <c r="D44" s="40" t="s">
        <v>565</v>
      </c>
      <c r="E44" s="53">
        <v>300.0</v>
      </c>
      <c r="F44" s="160"/>
      <c r="G44" s="167"/>
      <c r="H44" s="53"/>
      <c r="I44" s="53"/>
    </row>
    <row r="45">
      <c r="A45" s="162" t="str">
        <f t="shared" si="1"/>
        <v>كهق-302</v>
      </c>
      <c r="B45" s="38">
        <v>302.0</v>
      </c>
      <c r="C45" s="38" t="s">
        <v>551</v>
      </c>
      <c r="D45" s="38" t="s">
        <v>566</v>
      </c>
      <c r="E45" s="60">
        <v>300.0</v>
      </c>
      <c r="F45" s="165"/>
      <c r="G45" s="165"/>
      <c r="H45" s="164"/>
      <c r="I45" s="60"/>
    </row>
    <row r="46">
      <c r="A46" s="157" t="str">
        <f t="shared" si="1"/>
        <v>كهق-303</v>
      </c>
      <c r="B46" s="40">
        <v>303.0</v>
      </c>
      <c r="C46" s="40" t="s">
        <v>551</v>
      </c>
      <c r="D46" s="40" t="s">
        <v>567</v>
      </c>
      <c r="E46" s="53">
        <v>300.0</v>
      </c>
      <c r="F46" s="160"/>
      <c r="G46" s="167"/>
      <c r="H46" s="53"/>
      <c r="I46" s="53"/>
    </row>
    <row r="47">
      <c r="A47" s="162" t="str">
        <f t="shared" si="1"/>
        <v>كهق-304</v>
      </c>
      <c r="B47" s="38">
        <v>304.0</v>
      </c>
      <c r="C47" s="38" t="s">
        <v>551</v>
      </c>
      <c r="D47" s="38" t="s">
        <v>568</v>
      </c>
      <c r="E47" s="60">
        <v>300.0</v>
      </c>
      <c r="F47" s="165"/>
      <c r="G47" s="165"/>
      <c r="H47" s="178"/>
      <c r="I47" s="60"/>
    </row>
    <row r="48">
      <c r="A48" s="157" t="str">
        <f t="shared" si="1"/>
        <v>كهق-305</v>
      </c>
      <c r="B48" s="40">
        <v>305.0</v>
      </c>
      <c r="C48" s="40" t="s">
        <v>551</v>
      </c>
      <c r="D48" s="40" t="s">
        <v>569</v>
      </c>
      <c r="E48" s="53">
        <v>300.0</v>
      </c>
      <c r="F48" s="160"/>
      <c r="G48" s="160"/>
      <c r="H48" s="53"/>
      <c r="I48" s="53"/>
    </row>
    <row r="49">
      <c r="A49" s="162" t="str">
        <f t="shared" si="1"/>
        <v>كهق-321</v>
      </c>
      <c r="B49" s="168">
        <v>321.0</v>
      </c>
      <c r="C49" s="38" t="s">
        <v>551</v>
      </c>
      <c r="D49" s="38" t="s">
        <v>570</v>
      </c>
      <c r="E49" s="60">
        <v>300.0</v>
      </c>
      <c r="F49" s="165"/>
      <c r="G49" s="166"/>
      <c r="H49" s="60"/>
      <c r="I49" s="60"/>
    </row>
    <row r="50">
      <c r="A50" s="157" t="str">
        <f t="shared" si="1"/>
        <v>كهت-301</v>
      </c>
      <c r="B50" s="40">
        <v>301.0</v>
      </c>
      <c r="C50" s="40" t="s">
        <v>554</v>
      </c>
      <c r="D50" s="40" t="s">
        <v>571</v>
      </c>
      <c r="E50" s="53">
        <v>300.0</v>
      </c>
      <c r="F50" s="139"/>
      <c r="G50" s="139"/>
      <c r="H50" s="18"/>
      <c r="I50" s="18"/>
    </row>
    <row r="51">
      <c r="A51" s="162" t="str">
        <f t="shared" si="1"/>
        <v>كهت-302</v>
      </c>
      <c r="B51" s="38">
        <v>302.0</v>
      </c>
      <c r="C51" s="38" t="s">
        <v>554</v>
      </c>
      <c r="D51" s="38" t="s">
        <v>572</v>
      </c>
      <c r="E51" s="60">
        <v>300.0</v>
      </c>
      <c r="F51" s="170"/>
      <c r="G51" s="170"/>
      <c r="H51" s="23"/>
      <c r="I51" s="23"/>
    </row>
    <row r="52">
      <c r="A52" s="157" t="str">
        <f t="shared" si="1"/>
        <v>كهت-303</v>
      </c>
      <c r="B52" s="40">
        <v>303.0</v>
      </c>
      <c r="C52" s="40" t="s">
        <v>554</v>
      </c>
      <c r="D52" s="40" t="s">
        <v>573</v>
      </c>
      <c r="E52" s="53">
        <v>300.0</v>
      </c>
      <c r="F52" s="139"/>
      <c r="G52" s="139"/>
      <c r="H52" s="18"/>
      <c r="I52" s="18"/>
    </row>
    <row r="53">
      <c r="A53" s="162" t="str">
        <f t="shared" si="1"/>
        <v>كهت-304</v>
      </c>
      <c r="B53" s="38">
        <v>304.0</v>
      </c>
      <c r="C53" s="38" t="s">
        <v>554</v>
      </c>
      <c r="D53" s="38" t="s">
        <v>574</v>
      </c>
      <c r="E53" s="60">
        <v>300.0</v>
      </c>
      <c r="F53" s="170"/>
      <c r="G53" s="170"/>
      <c r="H53" s="23"/>
      <c r="I53" s="23"/>
    </row>
    <row r="54">
      <c r="A54" s="157" t="str">
        <f t="shared" si="1"/>
        <v>كهت-305</v>
      </c>
      <c r="B54" s="40">
        <v>305.0</v>
      </c>
      <c r="C54" s="40" t="s">
        <v>554</v>
      </c>
      <c r="D54" s="40" t="s">
        <v>575</v>
      </c>
      <c r="E54" s="53">
        <v>300.0</v>
      </c>
      <c r="F54" s="139"/>
      <c r="G54" s="139"/>
      <c r="H54" s="18"/>
      <c r="I54" s="18"/>
    </row>
    <row r="55">
      <c r="A55" s="162" t="str">
        <f t="shared" si="1"/>
        <v>كهح-301</v>
      </c>
      <c r="B55" s="38">
        <v>301.0</v>
      </c>
      <c r="C55" s="38" t="s">
        <v>558</v>
      </c>
      <c r="D55" s="38" t="s">
        <v>576</v>
      </c>
      <c r="E55" s="60">
        <v>300.0</v>
      </c>
      <c r="F55" s="170"/>
      <c r="G55" s="170"/>
      <c r="H55" s="23"/>
      <c r="I55" s="23"/>
    </row>
    <row r="56">
      <c r="A56" s="157" t="str">
        <f t="shared" si="1"/>
        <v>كهح-302</v>
      </c>
      <c r="B56" s="40">
        <v>302.0</v>
      </c>
      <c r="C56" s="40" t="s">
        <v>558</v>
      </c>
      <c r="D56" s="40" t="s">
        <v>577</v>
      </c>
      <c r="E56" s="53">
        <v>300.0</v>
      </c>
      <c r="F56" s="139"/>
      <c r="G56" s="139"/>
      <c r="H56" s="18"/>
      <c r="I56" s="18"/>
    </row>
    <row r="57">
      <c r="A57" s="162" t="str">
        <f t="shared" si="1"/>
        <v>كهح-303</v>
      </c>
      <c r="B57" s="38">
        <v>303.0</v>
      </c>
      <c r="C57" s="38" t="s">
        <v>558</v>
      </c>
      <c r="D57" s="38" t="s">
        <v>578</v>
      </c>
      <c r="E57" s="60">
        <v>300.0</v>
      </c>
      <c r="F57" s="170"/>
      <c r="G57" s="170"/>
      <c r="H57" s="23"/>
      <c r="I57" s="23"/>
    </row>
    <row r="58">
      <c r="A58" s="157" t="str">
        <f t="shared" si="1"/>
        <v>كهح-314</v>
      </c>
      <c r="B58" s="175">
        <v>314.0</v>
      </c>
      <c r="C58" s="40" t="s">
        <v>558</v>
      </c>
      <c r="D58" s="159" t="s">
        <v>579</v>
      </c>
      <c r="E58" s="53">
        <v>300.0</v>
      </c>
      <c r="F58" s="139"/>
      <c r="G58" s="139"/>
      <c r="H58" s="18"/>
      <c r="I58" s="18"/>
    </row>
    <row r="59">
      <c r="A59" s="162" t="str">
        <f t="shared" si="1"/>
        <v>كهح-321</v>
      </c>
      <c r="B59" s="168">
        <v>321.0</v>
      </c>
      <c r="C59" s="38" t="s">
        <v>558</v>
      </c>
      <c r="D59" s="38" t="s">
        <v>580</v>
      </c>
      <c r="E59" s="60">
        <v>300.0</v>
      </c>
      <c r="F59" s="170"/>
      <c r="G59" s="170"/>
      <c r="H59" s="23"/>
      <c r="I59" s="23"/>
    </row>
    <row r="60">
      <c r="A60" s="157" t="str">
        <f t="shared" si="1"/>
        <v>كهت-322</v>
      </c>
      <c r="B60" s="175">
        <v>322.0</v>
      </c>
      <c r="C60" s="40" t="s">
        <v>554</v>
      </c>
      <c r="D60" s="40" t="s">
        <v>581</v>
      </c>
      <c r="E60" s="53">
        <v>300.0</v>
      </c>
      <c r="F60" s="167">
        <v>2.0</v>
      </c>
      <c r="G60" s="167">
        <v>1.0</v>
      </c>
      <c r="H60" s="175" t="s">
        <v>582</v>
      </c>
      <c r="I60" s="18"/>
    </row>
    <row r="61">
      <c r="A61" s="162" t="str">
        <f t="shared" si="1"/>
        <v>كهق-401</v>
      </c>
      <c r="B61" s="38">
        <v>401.0</v>
      </c>
      <c r="C61" s="38" t="s">
        <v>551</v>
      </c>
      <c r="D61" s="38" t="s">
        <v>583</v>
      </c>
      <c r="E61" s="60">
        <v>400.0</v>
      </c>
      <c r="F61" s="163"/>
      <c r="G61" s="163"/>
      <c r="H61" s="164"/>
      <c r="I61" s="164"/>
    </row>
    <row r="62">
      <c r="A62" s="157" t="str">
        <f t="shared" si="1"/>
        <v>كهق-402</v>
      </c>
      <c r="B62" s="40">
        <v>402.0</v>
      </c>
      <c r="C62" s="40" t="s">
        <v>551</v>
      </c>
      <c r="D62" s="40" t="s">
        <v>584</v>
      </c>
      <c r="E62" s="53">
        <v>400.0</v>
      </c>
      <c r="F62" s="179"/>
      <c r="G62" s="179"/>
      <c r="H62" s="169"/>
      <c r="I62" s="161"/>
    </row>
    <row r="63">
      <c r="A63" s="162" t="str">
        <f t="shared" si="1"/>
        <v>كهق-403</v>
      </c>
      <c r="B63" s="38">
        <v>403.0</v>
      </c>
      <c r="C63" s="38" t="s">
        <v>551</v>
      </c>
      <c r="D63" s="38" t="s">
        <v>585</v>
      </c>
      <c r="E63" s="60">
        <v>400.0</v>
      </c>
      <c r="F63" s="165"/>
      <c r="G63" s="165"/>
      <c r="H63" s="164"/>
      <c r="I63" s="60"/>
    </row>
    <row r="64">
      <c r="A64" s="157" t="str">
        <f t="shared" si="1"/>
        <v>كهق-498</v>
      </c>
      <c r="B64" s="40">
        <v>498.0</v>
      </c>
      <c r="C64" s="40" t="s">
        <v>551</v>
      </c>
      <c r="D64" s="40" t="s">
        <v>586</v>
      </c>
      <c r="E64" s="53">
        <v>400.0</v>
      </c>
      <c r="F64" s="160"/>
      <c r="G64" s="160"/>
      <c r="H64" s="161"/>
      <c r="I64" s="53"/>
    </row>
    <row r="65">
      <c r="A65" s="162" t="str">
        <f t="shared" si="1"/>
        <v>كهق-404</v>
      </c>
      <c r="B65" s="38">
        <v>404.0</v>
      </c>
      <c r="C65" s="38" t="s">
        <v>551</v>
      </c>
      <c r="D65" s="38" t="s">
        <v>587</v>
      </c>
      <c r="E65" s="60">
        <v>400.0</v>
      </c>
      <c r="F65" s="165"/>
      <c r="G65" s="166"/>
      <c r="H65" s="164"/>
      <c r="I65" s="60"/>
    </row>
    <row r="66">
      <c r="A66" s="157" t="str">
        <f t="shared" si="1"/>
        <v>كهق-421</v>
      </c>
      <c r="B66" s="175">
        <v>421.0</v>
      </c>
      <c r="C66" s="40" t="s">
        <v>551</v>
      </c>
      <c r="D66" s="40" t="s">
        <v>588</v>
      </c>
      <c r="E66" s="53">
        <v>400.0</v>
      </c>
      <c r="F66" s="160"/>
      <c r="G66" s="160"/>
      <c r="H66" s="161"/>
      <c r="I66" s="53"/>
    </row>
    <row r="67">
      <c r="A67" s="162" t="str">
        <f t="shared" si="1"/>
        <v>كهق-426</v>
      </c>
      <c r="B67" s="168">
        <v>426.0</v>
      </c>
      <c r="C67" s="38" t="s">
        <v>551</v>
      </c>
      <c r="D67" s="38" t="s">
        <v>589</v>
      </c>
      <c r="E67" s="60">
        <v>400.0</v>
      </c>
      <c r="F67" s="165"/>
      <c r="G67" s="165"/>
      <c r="H67" s="60"/>
      <c r="I67" s="60"/>
    </row>
    <row r="68">
      <c r="A68" s="157" t="str">
        <f t="shared" si="1"/>
        <v>كهت-426</v>
      </c>
      <c r="B68" s="175">
        <v>426.0</v>
      </c>
      <c r="C68" s="40" t="s">
        <v>554</v>
      </c>
      <c r="D68" s="40" t="s">
        <v>590</v>
      </c>
      <c r="E68" s="53">
        <v>400.0</v>
      </c>
      <c r="F68" s="160"/>
      <c r="G68" s="160"/>
      <c r="H68" s="53"/>
      <c r="I68" s="53"/>
    </row>
    <row r="69">
      <c r="A69" s="162" t="str">
        <f t="shared" si="1"/>
        <v>كهق-499</v>
      </c>
      <c r="B69" s="38">
        <v>499.0</v>
      </c>
      <c r="C69" s="38" t="s">
        <v>551</v>
      </c>
      <c r="D69" s="38" t="s">
        <v>591</v>
      </c>
      <c r="E69" s="60">
        <v>400.0</v>
      </c>
      <c r="F69" s="165"/>
      <c r="G69" s="165"/>
      <c r="H69" s="164"/>
      <c r="I69" s="60"/>
    </row>
    <row r="70">
      <c r="A70" s="157" t="str">
        <f t="shared" si="1"/>
        <v>كهت-401</v>
      </c>
      <c r="B70" s="40">
        <v>401.0</v>
      </c>
      <c r="C70" s="40" t="s">
        <v>554</v>
      </c>
      <c r="D70" s="40" t="s">
        <v>592</v>
      </c>
      <c r="E70" s="53">
        <v>400.0</v>
      </c>
      <c r="F70" s="139"/>
      <c r="G70" s="139"/>
      <c r="H70" s="18"/>
      <c r="I70" s="18"/>
    </row>
    <row r="71">
      <c r="A71" s="162" t="str">
        <f t="shared" si="1"/>
        <v>كهت-402</v>
      </c>
      <c r="B71" s="38">
        <v>402.0</v>
      </c>
      <c r="C71" s="38" t="s">
        <v>554</v>
      </c>
      <c r="D71" s="38" t="s">
        <v>593</v>
      </c>
      <c r="E71" s="60">
        <v>400.0</v>
      </c>
      <c r="F71" s="170"/>
      <c r="G71" s="170"/>
      <c r="H71" s="23"/>
      <c r="I71" s="23"/>
    </row>
    <row r="72">
      <c r="A72" s="157" t="str">
        <f t="shared" si="1"/>
        <v>كهت-403</v>
      </c>
      <c r="B72" s="40">
        <v>403.0</v>
      </c>
      <c r="C72" s="40" t="s">
        <v>554</v>
      </c>
      <c r="D72" s="40" t="s">
        <v>594</v>
      </c>
      <c r="E72" s="53">
        <v>400.0</v>
      </c>
      <c r="F72" s="139"/>
      <c r="G72" s="139"/>
      <c r="H72" s="18"/>
      <c r="I72" s="18"/>
    </row>
    <row r="73">
      <c r="A73" s="162" t="str">
        <f t="shared" si="1"/>
        <v>كهت-498</v>
      </c>
      <c r="B73" s="38">
        <v>498.0</v>
      </c>
      <c r="C73" s="38" t="s">
        <v>554</v>
      </c>
      <c r="D73" s="38" t="s">
        <v>586</v>
      </c>
      <c r="E73" s="60">
        <v>400.0</v>
      </c>
      <c r="F73" s="170"/>
      <c r="G73" s="170"/>
      <c r="H73" s="23"/>
      <c r="I73" s="23"/>
    </row>
    <row r="74">
      <c r="A74" s="157" t="str">
        <f t="shared" si="1"/>
        <v>كهت-404</v>
      </c>
      <c r="B74" s="40">
        <v>404.0</v>
      </c>
      <c r="C74" s="40" t="s">
        <v>554</v>
      </c>
      <c r="D74" s="40" t="s">
        <v>595</v>
      </c>
      <c r="E74" s="53">
        <v>400.0</v>
      </c>
      <c r="F74" s="139"/>
      <c r="G74" s="139"/>
      <c r="H74" s="18"/>
      <c r="I74" s="18"/>
    </row>
    <row r="75">
      <c r="A75" s="162" t="str">
        <f t="shared" si="1"/>
        <v>كهت---4</v>
      </c>
      <c r="B75" s="38" t="s">
        <v>596</v>
      </c>
      <c r="C75" s="38" t="s">
        <v>554</v>
      </c>
      <c r="D75" s="38" t="s">
        <v>597</v>
      </c>
      <c r="E75" s="60">
        <v>400.0</v>
      </c>
      <c r="F75" s="170"/>
      <c r="G75" s="170"/>
      <c r="H75" s="23"/>
      <c r="I75" s="23"/>
    </row>
    <row r="76">
      <c r="A76" s="157" t="str">
        <f t="shared" si="1"/>
        <v>كهت---4</v>
      </c>
      <c r="B76" s="40" t="s">
        <v>596</v>
      </c>
      <c r="C76" s="40" t="s">
        <v>554</v>
      </c>
      <c r="D76" s="40" t="s">
        <v>598</v>
      </c>
      <c r="E76" s="53">
        <v>400.0</v>
      </c>
      <c r="F76" s="139"/>
      <c r="G76" s="139"/>
      <c r="H76" s="18"/>
      <c r="I76" s="18"/>
    </row>
    <row r="77">
      <c r="A77" s="162" t="str">
        <f t="shared" si="1"/>
        <v>كهح-401</v>
      </c>
      <c r="B77" s="38">
        <v>401.0</v>
      </c>
      <c r="C77" s="38" t="s">
        <v>558</v>
      </c>
      <c r="D77" s="38" t="s">
        <v>599</v>
      </c>
      <c r="E77" s="60">
        <v>400.0</v>
      </c>
      <c r="F77" s="170"/>
      <c r="G77" s="170"/>
      <c r="H77" s="23"/>
      <c r="I77" s="23"/>
    </row>
    <row r="78">
      <c r="A78" s="157" t="str">
        <f t="shared" si="1"/>
        <v>كهح-402</v>
      </c>
      <c r="B78" s="40">
        <v>402.0</v>
      </c>
      <c r="C78" s="40" t="s">
        <v>558</v>
      </c>
      <c r="D78" s="40" t="s">
        <v>600</v>
      </c>
      <c r="E78" s="53">
        <v>400.0</v>
      </c>
      <c r="F78" s="139"/>
      <c r="G78" s="139"/>
      <c r="H78" s="18"/>
      <c r="I78" s="18"/>
    </row>
    <row r="79">
      <c r="A79" s="162" t="str">
        <f t="shared" si="1"/>
        <v>كهت-404</v>
      </c>
      <c r="B79" s="38">
        <v>404.0</v>
      </c>
      <c r="C79" s="38" t="s">
        <v>554</v>
      </c>
      <c r="D79" s="38" t="s">
        <v>595</v>
      </c>
      <c r="E79" s="60">
        <v>400.0</v>
      </c>
      <c r="F79" s="170"/>
      <c r="G79" s="170"/>
      <c r="H79" s="23"/>
      <c r="I79" s="23"/>
    </row>
    <row r="80">
      <c r="A80" s="157" t="str">
        <f t="shared" si="1"/>
        <v>كهح-498</v>
      </c>
      <c r="B80" s="40">
        <v>498.0</v>
      </c>
      <c r="C80" s="40" t="s">
        <v>558</v>
      </c>
      <c r="D80" s="40" t="s">
        <v>586</v>
      </c>
      <c r="E80" s="53">
        <v>400.0</v>
      </c>
      <c r="F80" s="139"/>
      <c r="G80" s="139"/>
      <c r="H80" s="18"/>
      <c r="I80" s="18"/>
    </row>
    <row r="81">
      <c r="A81" s="162" t="str">
        <f t="shared" si="1"/>
        <v>كهح-422</v>
      </c>
      <c r="B81" s="168">
        <v>422.0</v>
      </c>
      <c r="C81" s="38" t="s">
        <v>558</v>
      </c>
      <c r="D81" s="38" t="s">
        <v>601</v>
      </c>
      <c r="E81" s="60">
        <v>400.0</v>
      </c>
      <c r="F81" s="170"/>
      <c r="G81" s="170"/>
      <c r="H81" s="23"/>
      <c r="I81" s="23"/>
    </row>
    <row r="82">
      <c r="A82" s="157" t="str">
        <f t="shared" si="1"/>
        <v>كهح-425</v>
      </c>
      <c r="B82" s="175">
        <v>425.0</v>
      </c>
      <c r="C82" s="40" t="s">
        <v>558</v>
      </c>
      <c r="D82" s="40" t="s">
        <v>602</v>
      </c>
      <c r="E82" s="53">
        <v>400.0</v>
      </c>
      <c r="F82" s="139"/>
      <c r="G82" s="139"/>
      <c r="H82" s="18"/>
      <c r="I82" s="18"/>
    </row>
    <row r="83">
      <c r="A83" s="162" t="str">
        <f t="shared" si="1"/>
        <v>كهح-428</v>
      </c>
      <c r="B83" s="168">
        <v>428.0</v>
      </c>
      <c r="C83" s="38" t="s">
        <v>558</v>
      </c>
      <c r="D83" s="38" t="s">
        <v>603</v>
      </c>
      <c r="E83" s="60">
        <v>400.0</v>
      </c>
      <c r="F83" s="170"/>
      <c r="G83" s="170"/>
      <c r="H83" s="23"/>
      <c r="I83" s="23"/>
    </row>
    <row r="84">
      <c r="A84" s="157" t="str">
        <f t="shared" si="1"/>
        <v>كهح-499</v>
      </c>
      <c r="B84" s="40">
        <v>499.0</v>
      </c>
      <c r="C84" s="40" t="s">
        <v>558</v>
      </c>
      <c r="D84" s="40" t="s">
        <v>604</v>
      </c>
      <c r="E84" s="53">
        <v>400.0</v>
      </c>
      <c r="F84" s="139"/>
      <c r="G84" s="139"/>
      <c r="H84" s="18"/>
      <c r="I84" s="18"/>
    </row>
    <row r="85">
      <c r="A85" s="162" t="str">
        <f t="shared" si="1"/>
        <v>كهت-421</v>
      </c>
      <c r="B85" s="168">
        <v>421.0</v>
      </c>
      <c r="C85" s="38" t="s">
        <v>554</v>
      </c>
      <c r="D85" s="38" t="s">
        <v>605</v>
      </c>
      <c r="E85" s="60">
        <v>400.0</v>
      </c>
      <c r="F85" s="170"/>
      <c r="G85" s="170"/>
      <c r="H85" s="23"/>
      <c r="I85" s="23"/>
    </row>
    <row r="86">
      <c r="A86" s="157" t="str">
        <f t="shared" si="1"/>
        <v>كهت-427</v>
      </c>
      <c r="B86" s="175">
        <v>427.0</v>
      </c>
      <c r="C86" s="40" t="s">
        <v>554</v>
      </c>
      <c r="D86" s="40" t="s">
        <v>606</v>
      </c>
      <c r="E86" s="53">
        <v>400.0</v>
      </c>
      <c r="F86" s="139"/>
      <c r="G86" s="139"/>
      <c r="H86" s="18"/>
      <c r="I86" s="18"/>
    </row>
    <row r="87">
      <c r="A87" s="162" t="str">
        <f t="shared" si="1"/>
        <v>كهت-499</v>
      </c>
      <c r="B87" s="168">
        <v>499.0</v>
      </c>
      <c r="C87" s="38" t="s">
        <v>554</v>
      </c>
      <c r="D87" s="38" t="s">
        <v>591</v>
      </c>
      <c r="E87" s="60">
        <v>400.0</v>
      </c>
      <c r="F87" s="170"/>
      <c r="G87" s="170"/>
      <c r="H87" s="23"/>
      <c r="I87" s="23"/>
    </row>
    <row r="88">
      <c r="A88" s="157" t="str">
        <f t="shared" si="1"/>
        <v>كهت-498</v>
      </c>
      <c r="B88" s="175">
        <v>498.0</v>
      </c>
      <c r="C88" s="40" t="s">
        <v>554</v>
      </c>
      <c r="D88" s="40" t="s">
        <v>586</v>
      </c>
      <c r="E88" s="53">
        <v>400.0</v>
      </c>
      <c r="F88" s="139"/>
      <c r="G88" s="139"/>
      <c r="H88" s="18"/>
      <c r="I88" s="18"/>
    </row>
    <row r="89">
      <c r="A89" s="162" t="str">
        <f t="shared" si="1"/>
        <v>كهت-428</v>
      </c>
      <c r="B89" s="168">
        <v>428.0</v>
      </c>
      <c r="C89" s="38" t="s">
        <v>554</v>
      </c>
      <c r="D89" s="38" t="s">
        <v>607</v>
      </c>
      <c r="E89" s="60">
        <v>400.0</v>
      </c>
      <c r="F89" s="170"/>
      <c r="G89" s="170"/>
      <c r="H89" s="23"/>
      <c r="I89" s="23"/>
    </row>
    <row r="90">
      <c r="A90" s="157" t="str">
        <f t="shared" si="1"/>
        <v>CCE-111</v>
      </c>
      <c r="B90" s="175">
        <v>111.0</v>
      </c>
      <c r="C90" s="175" t="s">
        <v>546</v>
      </c>
      <c r="D90" s="177" t="s">
        <v>608</v>
      </c>
      <c r="E90" s="18"/>
      <c r="F90" s="139"/>
      <c r="G90" s="139"/>
      <c r="H90" s="18"/>
      <c r="I90" s="18"/>
    </row>
    <row r="91">
      <c r="A91" s="162" t="str">
        <f t="shared" si="1"/>
        <v>UNI-2</v>
      </c>
      <c r="B91" s="168">
        <v>2.0</v>
      </c>
      <c r="C91" s="168" t="s">
        <v>540</v>
      </c>
      <c r="D91" s="172" t="s">
        <v>609</v>
      </c>
      <c r="E91" s="23"/>
      <c r="F91" s="170"/>
      <c r="G91" s="170"/>
      <c r="H91" s="23"/>
      <c r="I91" s="23"/>
    </row>
    <row r="92">
      <c r="A92" s="157" t="str">
        <f t="shared" si="1"/>
        <v>-</v>
      </c>
      <c r="C92" s="18"/>
      <c r="E92" s="18"/>
      <c r="F92" s="139"/>
      <c r="G92" s="139"/>
      <c r="H92" s="18"/>
      <c r="I92" s="18"/>
    </row>
    <row r="93">
      <c r="A93" s="162" t="str">
        <f t="shared" si="1"/>
        <v>-</v>
      </c>
      <c r="C93" s="23"/>
      <c r="E93" s="23"/>
      <c r="F93" s="170"/>
      <c r="G93" s="170"/>
      <c r="H93" s="23"/>
      <c r="I93" s="23"/>
    </row>
    <row r="94">
      <c r="A94" s="157" t="str">
        <f t="shared" si="1"/>
        <v>-</v>
      </c>
      <c r="C94" s="18"/>
      <c r="E94" s="18"/>
      <c r="F94" s="139"/>
      <c r="G94" s="139"/>
      <c r="H94" s="18"/>
      <c r="I94" s="18"/>
    </row>
    <row r="95">
      <c r="A95" s="162" t="str">
        <f t="shared" si="1"/>
        <v>-</v>
      </c>
      <c r="C95" s="23"/>
      <c r="E95" s="23"/>
      <c r="F95" s="170"/>
      <c r="G95" s="170"/>
      <c r="H95" s="23"/>
      <c r="I95" s="23"/>
    </row>
    <row r="96">
      <c r="A96" s="157" t="str">
        <f t="shared" si="1"/>
        <v>-</v>
      </c>
      <c r="C96" s="18"/>
      <c r="E96" s="18"/>
      <c r="F96" s="139"/>
      <c r="G96" s="139"/>
      <c r="H96" s="18"/>
      <c r="I96" s="18"/>
    </row>
    <row r="97">
      <c r="A97" s="162" t="str">
        <f t="shared" si="1"/>
        <v>-</v>
      </c>
      <c r="C97" s="23"/>
      <c r="E97" s="23"/>
      <c r="F97" s="170"/>
      <c r="G97" s="170"/>
      <c r="H97" s="23"/>
      <c r="I97" s="23"/>
    </row>
    <row r="98">
      <c r="A98" s="157" t="str">
        <f t="shared" si="1"/>
        <v>-</v>
      </c>
      <c r="C98" s="18"/>
      <c r="E98" s="18"/>
      <c r="F98" s="139"/>
      <c r="G98" s="139"/>
      <c r="H98" s="18"/>
      <c r="I98" s="18"/>
    </row>
    <row r="99">
      <c r="A99" s="162" t="str">
        <f t="shared" si="1"/>
        <v>-</v>
      </c>
      <c r="C99" s="23"/>
      <c r="E99" s="23"/>
      <c r="F99" s="170"/>
      <c r="G99" s="170"/>
      <c r="H99" s="23"/>
      <c r="I99" s="23"/>
    </row>
    <row r="100">
      <c r="A100" s="157" t="str">
        <f t="shared" si="1"/>
        <v>-</v>
      </c>
      <c r="C100" s="18"/>
      <c r="E100" s="18"/>
      <c r="F100" s="139"/>
      <c r="G100" s="139"/>
      <c r="H100" s="18"/>
      <c r="I100" s="18"/>
    </row>
    <row r="101">
      <c r="A101" s="162" t="str">
        <f t="shared" si="1"/>
        <v>-</v>
      </c>
      <c r="C101" s="23"/>
      <c r="E101" s="23"/>
      <c r="F101" s="170"/>
      <c r="G101" s="170"/>
      <c r="H101" s="23"/>
      <c r="I101" s="23"/>
    </row>
    <row r="102">
      <c r="A102" s="157"/>
      <c r="E102" s="18"/>
      <c r="F102" s="139"/>
      <c r="G102" s="139"/>
      <c r="H102" s="18"/>
      <c r="I102" s="18"/>
    </row>
    <row r="103">
      <c r="A103" s="162"/>
      <c r="E103" s="23"/>
      <c r="F103" s="170"/>
      <c r="G103" s="170"/>
      <c r="H103" s="23"/>
      <c r="I103" s="23"/>
    </row>
    <row r="104">
      <c r="A104" s="157"/>
      <c r="E104" s="18"/>
      <c r="F104" s="139"/>
      <c r="G104" s="139"/>
      <c r="H104" s="18"/>
      <c r="I104" s="18"/>
    </row>
    <row r="105">
      <c r="A105" s="162"/>
      <c r="E105" s="23"/>
      <c r="F105" s="170"/>
      <c r="G105" s="170"/>
      <c r="H105" s="23"/>
      <c r="I105" s="23"/>
    </row>
    <row r="106">
      <c r="A106" s="157"/>
      <c r="E106" s="18"/>
      <c r="F106" s="139"/>
      <c r="G106" s="139"/>
      <c r="H106" s="18"/>
      <c r="I106" s="18"/>
    </row>
    <row r="107">
      <c r="A107" s="162"/>
      <c r="E107" s="23"/>
      <c r="F107" s="170"/>
      <c r="G107" s="170"/>
      <c r="H107" s="23"/>
      <c r="I107" s="23"/>
    </row>
    <row r="108">
      <c r="A108" s="157"/>
      <c r="E108" s="18"/>
      <c r="F108" s="139"/>
      <c r="G108" s="139"/>
      <c r="H108" s="18"/>
      <c r="I108" s="18"/>
    </row>
    <row r="109">
      <c r="A109" s="162"/>
      <c r="E109" s="23"/>
      <c r="F109" s="170"/>
      <c r="G109" s="170"/>
      <c r="H109" s="23"/>
      <c r="I109" s="23"/>
    </row>
    <row r="110">
      <c r="A110" s="157"/>
      <c r="E110" s="18"/>
      <c r="F110" s="139"/>
      <c r="G110" s="139"/>
      <c r="H110" s="18"/>
      <c r="I110" s="18"/>
    </row>
    <row r="111">
      <c r="A111" s="162"/>
      <c r="E111" s="23"/>
      <c r="F111" s="170"/>
      <c r="G111" s="170"/>
      <c r="H111" s="23"/>
      <c r="I111" s="23"/>
    </row>
    <row r="112">
      <c r="A112" s="157"/>
      <c r="E112" s="18"/>
      <c r="F112" s="139"/>
      <c r="G112" s="139"/>
      <c r="H112" s="18"/>
      <c r="I112" s="18"/>
    </row>
    <row r="113">
      <c r="A113" s="162"/>
      <c r="E113" s="23"/>
      <c r="F113" s="170"/>
      <c r="G113" s="170"/>
      <c r="H113" s="23"/>
      <c r="I113" s="23"/>
    </row>
    <row r="114">
      <c r="A114" s="157"/>
      <c r="E114" s="18"/>
      <c r="F114" s="139"/>
      <c r="G114" s="139"/>
      <c r="H114" s="18"/>
      <c r="I114" s="18"/>
    </row>
    <row r="115">
      <c r="A115" s="162"/>
      <c r="E115" s="23"/>
      <c r="F115" s="170"/>
      <c r="G115" s="170"/>
      <c r="H115" s="23"/>
      <c r="I115" s="23"/>
    </row>
    <row r="116">
      <c r="A116" s="157"/>
      <c r="E116" s="18"/>
      <c r="F116" s="139"/>
      <c r="G116" s="139"/>
      <c r="H116" s="18"/>
      <c r="I116" s="18"/>
    </row>
    <row r="117">
      <c r="A117" s="162"/>
      <c r="E117" s="23"/>
      <c r="F117" s="170"/>
      <c r="G117" s="170"/>
      <c r="H117" s="23"/>
      <c r="I117" s="23"/>
    </row>
    <row r="118">
      <c r="A118" s="157"/>
      <c r="E118" s="18"/>
      <c r="F118" s="139"/>
      <c r="G118" s="139"/>
      <c r="H118" s="18"/>
      <c r="I118" s="18"/>
    </row>
    <row r="119">
      <c r="A119" s="162"/>
      <c r="E119" s="23"/>
      <c r="F119" s="170"/>
      <c r="G119" s="170"/>
      <c r="H119" s="23"/>
      <c r="I119" s="23"/>
    </row>
    <row r="120">
      <c r="A120" s="157"/>
      <c r="E120" s="18"/>
      <c r="F120" s="139"/>
      <c r="G120" s="139"/>
      <c r="H120" s="18"/>
      <c r="I120" s="18"/>
    </row>
    <row r="121">
      <c r="A121" s="162"/>
      <c r="E121" s="23"/>
      <c r="F121" s="170"/>
      <c r="G121" s="170"/>
      <c r="H121" s="23"/>
      <c r="I121" s="23"/>
    </row>
    <row r="122">
      <c r="A122" s="157"/>
      <c r="E122" s="18"/>
      <c r="F122" s="139"/>
      <c r="G122" s="139"/>
      <c r="H122" s="18"/>
      <c r="I122" s="18"/>
    </row>
    <row r="123">
      <c r="A123" s="162"/>
      <c r="E123" s="23"/>
      <c r="F123" s="170"/>
      <c r="G123" s="170"/>
      <c r="H123" s="23"/>
      <c r="I123" s="23"/>
    </row>
    <row r="124">
      <c r="A124" s="157"/>
      <c r="E124" s="18"/>
      <c r="F124" s="139"/>
      <c r="G124" s="139"/>
      <c r="H124" s="18"/>
      <c r="I124" s="18"/>
    </row>
    <row r="125">
      <c r="A125" s="162"/>
      <c r="E125" s="23"/>
      <c r="F125" s="170"/>
      <c r="G125" s="170"/>
      <c r="H125" s="23"/>
      <c r="I125" s="23"/>
    </row>
    <row r="126">
      <c r="A126" s="157"/>
      <c r="E126" s="18"/>
      <c r="F126" s="139"/>
      <c r="G126" s="139"/>
      <c r="H126" s="18"/>
      <c r="I126" s="18"/>
    </row>
    <row r="127">
      <c r="A127" s="162"/>
      <c r="E127" s="23"/>
      <c r="F127" s="170"/>
      <c r="G127" s="170"/>
      <c r="H127" s="23"/>
      <c r="I127" s="23"/>
    </row>
    <row r="128">
      <c r="A128" s="157"/>
      <c r="E128" s="18"/>
      <c r="F128" s="139"/>
      <c r="G128" s="139"/>
      <c r="H128" s="18"/>
      <c r="I128" s="18"/>
    </row>
    <row r="129">
      <c r="A129" s="162"/>
      <c r="E129" s="23"/>
      <c r="F129" s="170"/>
      <c r="G129" s="170"/>
      <c r="H129" s="23"/>
      <c r="I129" s="23"/>
    </row>
    <row r="130">
      <c r="A130" s="157"/>
      <c r="E130" s="18"/>
      <c r="F130" s="139"/>
      <c r="G130" s="139"/>
      <c r="H130" s="18"/>
      <c r="I130" s="18"/>
    </row>
    <row r="131">
      <c r="A131" s="162"/>
      <c r="E131" s="23"/>
      <c r="F131" s="170"/>
      <c r="G131" s="170"/>
      <c r="H131" s="23"/>
      <c r="I131" s="23"/>
    </row>
    <row r="132">
      <c r="A132" s="157"/>
      <c r="E132" s="18"/>
      <c r="F132" s="139"/>
      <c r="G132" s="139"/>
      <c r="H132" s="18"/>
      <c r="I132" s="18"/>
    </row>
    <row r="133">
      <c r="A133" s="162"/>
      <c r="E133" s="23"/>
      <c r="F133" s="170"/>
      <c r="G133" s="170"/>
      <c r="H133" s="23"/>
      <c r="I133" s="23"/>
    </row>
    <row r="134">
      <c r="A134" s="157"/>
      <c r="E134" s="18"/>
      <c r="F134" s="139"/>
      <c r="G134" s="139"/>
      <c r="H134" s="18"/>
      <c r="I134" s="18"/>
    </row>
    <row r="135">
      <c r="A135" s="162"/>
      <c r="E135" s="23"/>
      <c r="F135" s="170"/>
      <c r="G135" s="170"/>
      <c r="H135" s="23"/>
      <c r="I135" s="23"/>
    </row>
    <row r="136">
      <c r="A136" s="157"/>
      <c r="E136" s="18"/>
      <c r="F136" s="139"/>
      <c r="G136" s="139"/>
      <c r="H136" s="18"/>
      <c r="I136" s="18"/>
    </row>
    <row r="137">
      <c r="A137" s="162"/>
      <c r="E137" s="23"/>
      <c r="F137" s="170"/>
      <c r="G137" s="170"/>
      <c r="H137" s="23"/>
      <c r="I137" s="23"/>
    </row>
    <row r="138">
      <c r="A138" s="157"/>
      <c r="E138" s="18"/>
      <c r="F138" s="139"/>
      <c r="G138" s="139"/>
      <c r="H138" s="18"/>
      <c r="I138" s="18"/>
    </row>
    <row r="139">
      <c r="A139" s="162"/>
      <c r="E139" s="23"/>
      <c r="F139" s="170"/>
      <c r="G139" s="170"/>
      <c r="H139" s="23"/>
      <c r="I139" s="23"/>
    </row>
    <row r="140">
      <c r="A140" s="157"/>
      <c r="E140" s="18"/>
      <c r="F140" s="139"/>
      <c r="G140" s="139"/>
      <c r="H140" s="18"/>
      <c r="I140" s="18"/>
    </row>
    <row r="141">
      <c r="A141" s="162"/>
      <c r="E141" s="23"/>
      <c r="F141" s="170"/>
      <c r="G141" s="170"/>
      <c r="H141" s="23"/>
      <c r="I141" s="23"/>
    </row>
    <row r="142">
      <c r="A142" s="157"/>
      <c r="E142" s="18"/>
      <c r="F142" s="139"/>
      <c r="G142" s="139"/>
      <c r="H142" s="18"/>
      <c r="I142" s="18"/>
    </row>
    <row r="143">
      <c r="A143" s="162"/>
      <c r="E143" s="23"/>
      <c r="F143" s="170"/>
      <c r="G143" s="170"/>
      <c r="H143" s="23"/>
      <c r="I143" s="23"/>
    </row>
    <row r="144">
      <c r="A144" s="157"/>
      <c r="E144" s="18"/>
      <c r="F144" s="139"/>
      <c r="G144" s="139"/>
      <c r="H144" s="18"/>
      <c r="I144" s="18"/>
    </row>
    <row r="145">
      <c r="A145" s="162"/>
      <c r="E145" s="23"/>
      <c r="F145" s="170"/>
      <c r="G145" s="170"/>
      <c r="H145" s="23"/>
      <c r="I145" s="23"/>
    </row>
    <row r="146">
      <c r="A146" s="157"/>
      <c r="E146" s="18"/>
      <c r="F146" s="139"/>
      <c r="G146" s="139"/>
      <c r="H146" s="18"/>
      <c r="I146" s="18"/>
    </row>
    <row r="147">
      <c r="A147" s="162"/>
      <c r="E147" s="23"/>
      <c r="F147" s="170"/>
      <c r="G147" s="170"/>
      <c r="H147" s="23"/>
      <c r="I147" s="23"/>
    </row>
    <row r="148">
      <c r="A148" s="157"/>
      <c r="E148" s="18"/>
      <c r="F148" s="139"/>
      <c r="G148" s="139"/>
      <c r="H148" s="18"/>
      <c r="I148" s="18"/>
    </row>
    <row r="149">
      <c r="A149" s="162"/>
      <c r="E149" s="23"/>
      <c r="F149" s="170"/>
      <c r="G149" s="170"/>
      <c r="H149" s="23"/>
      <c r="I149" s="23"/>
    </row>
    <row r="150">
      <c r="A150" s="157"/>
      <c r="E150" s="18"/>
      <c r="F150" s="139"/>
      <c r="G150" s="139"/>
      <c r="H150" s="18"/>
      <c r="I150" s="18"/>
    </row>
    <row r="151">
      <c r="A151" s="162"/>
      <c r="E151" s="23"/>
      <c r="F151" s="170"/>
      <c r="G151" s="170"/>
      <c r="H151" s="23"/>
      <c r="I151" s="23"/>
    </row>
    <row r="152">
      <c r="A152" s="157"/>
      <c r="E152" s="18"/>
      <c r="F152" s="139"/>
      <c r="G152" s="139"/>
      <c r="H152" s="18"/>
      <c r="I152" s="18"/>
    </row>
    <row r="153">
      <c r="A153" s="162"/>
      <c r="E153" s="23"/>
      <c r="F153" s="170"/>
      <c r="G153" s="170"/>
      <c r="H153" s="23"/>
      <c r="I153" s="23"/>
    </row>
    <row r="154">
      <c r="A154" s="157"/>
      <c r="E154" s="18"/>
      <c r="F154" s="139"/>
      <c r="G154" s="139"/>
      <c r="H154" s="18"/>
      <c r="I154" s="18"/>
    </row>
    <row r="155">
      <c r="A155" s="162"/>
      <c r="E155" s="23"/>
      <c r="F155" s="170"/>
      <c r="G155" s="170"/>
      <c r="H155" s="23"/>
      <c r="I155" s="23"/>
    </row>
    <row r="156">
      <c r="A156" s="157"/>
      <c r="E156" s="18"/>
      <c r="F156" s="139"/>
      <c r="G156" s="139"/>
      <c r="H156" s="18"/>
      <c r="I156" s="18"/>
    </row>
    <row r="157">
      <c r="A157" s="162"/>
      <c r="E157" s="23"/>
      <c r="F157" s="170"/>
      <c r="G157" s="170"/>
      <c r="H157" s="23"/>
      <c r="I157" s="23"/>
    </row>
    <row r="158">
      <c r="A158" s="157"/>
      <c r="E158" s="18"/>
      <c r="F158" s="139"/>
      <c r="G158" s="139"/>
      <c r="H158" s="18"/>
      <c r="I158" s="18"/>
    </row>
    <row r="159">
      <c r="A159" s="162"/>
      <c r="E159" s="23"/>
      <c r="F159" s="170"/>
      <c r="G159" s="170"/>
      <c r="H159" s="23"/>
      <c r="I159" s="23"/>
    </row>
    <row r="160">
      <c r="A160" s="157"/>
      <c r="E160" s="18"/>
      <c r="F160" s="139"/>
      <c r="G160" s="139"/>
      <c r="H160" s="18"/>
      <c r="I160" s="18"/>
    </row>
    <row r="161">
      <c r="A161" s="162"/>
      <c r="E161" s="23"/>
      <c r="F161" s="170"/>
      <c r="G161" s="170"/>
      <c r="H161" s="23"/>
      <c r="I161" s="23"/>
    </row>
    <row r="162">
      <c r="A162" s="157"/>
      <c r="E162" s="18"/>
      <c r="F162" s="139"/>
      <c r="G162" s="139"/>
      <c r="H162" s="18"/>
      <c r="I162" s="18"/>
    </row>
    <row r="163">
      <c r="A163" s="162"/>
      <c r="E163" s="23"/>
      <c r="F163" s="170"/>
      <c r="G163" s="170"/>
      <c r="H163" s="23"/>
      <c r="I163" s="23"/>
    </row>
    <row r="164">
      <c r="A164" s="157"/>
      <c r="E164" s="18"/>
      <c r="F164" s="139"/>
      <c r="G164" s="139"/>
      <c r="H164" s="18"/>
      <c r="I164" s="18"/>
    </row>
    <row r="165">
      <c r="A165" s="162"/>
      <c r="E165" s="23"/>
      <c r="F165" s="170"/>
      <c r="G165" s="170"/>
      <c r="H165" s="23"/>
      <c r="I165" s="23"/>
    </row>
    <row r="166">
      <c r="A166" s="157"/>
      <c r="E166" s="18"/>
      <c r="F166" s="139"/>
      <c r="G166" s="139"/>
      <c r="H166" s="18"/>
      <c r="I166" s="18"/>
    </row>
    <row r="167">
      <c r="A167" s="162"/>
      <c r="E167" s="23"/>
      <c r="F167" s="170"/>
      <c r="G167" s="170"/>
      <c r="H167" s="23"/>
      <c r="I167" s="23"/>
    </row>
    <row r="168">
      <c r="A168" s="157"/>
      <c r="E168" s="18"/>
      <c r="F168" s="139"/>
      <c r="G168" s="139"/>
      <c r="H168" s="18"/>
      <c r="I168" s="18"/>
    </row>
    <row r="169">
      <c r="A169" s="162"/>
      <c r="E169" s="23"/>
      <c r="F169" s="170"/>
      <c r="G169" s="170"/>
      <c r="H169" s="23"/>
      <c r="I169" s="23"/>
    </row>
    <row r="170">
      <c r="A170" s="157"/>
      <c r="E170" s="18"/>
      <c r="F170" s="139"/>
      <c r="G170" s="139"/>
      <c r="H170" s="18"/>
      <c r="I170" s="18"/>
    </row>
    <row r="171">
      <c r="A171" s="162"/>
      <c r="E171" s="23"/>
      <c r="F171" s="170"/>
      <c r="G171" s="170"/>
      <c r="H171" s="23"/>
      <c r="I171" s="23"/>
    </row>
    <row r="172">
      <c r="A172" s="157"/>
      <c r="E172" s="18"/>
      <c r="F172" s="139"/>
      <c r="G172" s="139"/>
      <c r="H172" s="18"/>
      <c r="I172" s="18"/>
    </row>
    <row r="173">
      <c r="A173" s="162"/>
      <c r="E173" s="23"/>
      <c r="F173" s="170"/>
      <c r="G173" s="170"/>
      <c r="H173" s="23"/>
      <c r="I173" s="23"/>
    </row>
    <row r="174">
      <c r="A174" s="157"/>
      <c r="E174" s="18"/>
      <c r="F174" s="139"/>
      <c r="G174" s="139"/>
      <c r="H174" s="18"/>
      <c r="I174" s="18"/>
    </row>
    <row r="175">
      <c r="A175" s="162"/>
      <c r="E175" s="23"/>
      <c r="F175" s="170"/>
      <c r="G175" s="170"/>
      <c r="H175" s="23"/>
      <c r="I175" s="23"/>
    </row>
    <row r="176">
      <c r="A176" s="157"/>
      <c r="E176" s="18"/>
      <c r="F176" s="139"/>
      <c r="G176" s="139"/>
      <c r="H176" s="18"/>
      <c r="I176" s="18"/>
    </row>
    <row r="177">
      <c r="A177" s="162"/>
      <c r="E177" s="23"/>
      <c r="F177" s="170"/>
      <c r="G177" s="170"/>
      <c r="H177" s="23"/>
      <c r="I177" s="23"/>
    </row>
    <row r="178">
      <c r="A178" s="157"/>
      <c r="E178" s="18"/>
      <c r="F178" s="139"/>
      <c r="G178" s="139"/>
      <c r="H178" s="18"/>
      <c r="I178" s="18"/>
    </row>
    <row r="179">
      <c r="A179" s="162"/>
      <c r="E179" s="23"/>
      <c r="F179" s="170"/>
      <c r="G179" s="170"/>
      <c r="H179" s="23"/>
      <c r="I179" s="23"/>
    </row>
    <row r="180">
      <c r="A180" s="157"/>
      <c r="E180" s="18"/>
      <c r="F180" s="139"/>
      <c r="G180" s="139"/>
      <c r="H180" s="18"/>
      <c r="I180" s="18"/>
    </row>
    <row r="181">
      <c r="A181" s="162"/>
      <c r="E181" s="23"/>
      <c r="F181" s="170"/>
      <c r="G181" s="170"/>
      <c r="H181" s="23"/>
      <c r="I181" s="23"/>
    </row>
    <row r="182">
      <c r="A182" s="157"/>
      <c r="E182" s="18"/>
      <c r="F182" s="139"/>
      <c r="G182" s="139"/>
      <c r="H182" s="18"/>
      <c r="I182" s="18"/>
    </row>
    <row r="183">
      <c r="A183" s="162"/>
      <c r="E183" s="23"/>
      <c r="F183" s="170"/>
      <c r="G183" s="170"/>
      <c r="H183" s="23"/>
      <c r="I183" s="23"/>
    </row>
    <row r="184">
      <c r="A184" s="157"/>
      <c r="E184" s="18"/>
      <c r="F184" s="139"/>
      <c r="G184" s="139"/>
      <c r="H184" s="18"/>
      <c r="I184" s="18"/>
    </row>
    <row r="185">
      <c r="A185" s="162"/>
      <c r="E185" s="23"/>
      <c r="F185" s="170"/>
      <c r="G185" s="170"/>
      <c r="H185" s="23"/>
      <c r="I185" s="23"/>
    </row>
    <row r="186">
      <c r="A186" s="157"/>
      <c r="E186" s="18"/>
      <c r="F186" s="139"/>
      <c r="G186" s="139"/>
      <c r="H186" s="18"/>
      <c r="I186" s="18"/>
    </row>
    <row r="187">
      <c r="A187" s="162"/>
      <c r="E187" s="23"/>
      <c r="F187" s="170"/>
      <c r="G187" s="170"/>
      <c r="H187" s="23"/>
      <c r="I187" s="23"/>
    </row>
    <row r="188">
      <c r="A188" s="157"/>
      <c r="E188" s="18"/>
      <c r="F188" s="139"/>
      <c r="G188" s="139"/>
      <c r="H188" s="18"/>
      <c r="I188" s="18"/>
    </row>
    <row r="189">
      <c r="A189" s="162"/>
      <c r="E189" s="23"/>
      <c r="F189" s="170"/>
      <c r="G189" s="170"/>
      <c r="H189" s="23"/>
      <c r="I189" s="23"/>
    </row>
    <row r="190">
      <c r="A190" s="157"/>
      <c r="E190" s="18"/>
      <c r="F190" s="139"/>
      <c r="G190" s="139"/>
      <c r="H190" s="18"/>
      <c r="I190" s="18"/>
    </row>
    <row r="191">
      <c r="A191" s="162"/>
      <c r="E191" s="23"/>
      <c r="F191" s="170"/>
      <c r="G191" s="170"/>
      <c r="H191" s="23"/>
      <c r="I191" s="23"/>
    </row>
    <row r="192">
      <c r="A192" s="157"/>
      <c r="E192" s="18"/>
      <c r="F192" s="139"/>
      <c r="G192" s="139"/>
      <c r="H192" s="18"/>
      <c r="I192" s="18"/>
    </row>
    <row r="193">
      <c r="A193" s="162"/>
      <c r="E193" s="23"/>
      <c r="F193" s="170"/>
      <c r="G193" s="170"/>
      <c r="H193" s="23"/>
      <c r="I193" s="23"/>
    </row>
    <row r="194">
      <c r="A194" s="157"/>
      <c r="E194" s="18"/>
      <c r="F194" s="139"/>
      <c r="G194" s="139"/>
      <c r="H194" s="18"/>
      <c r="I194" s="18"/>
    </row>
    <row r="195">
      <c r="A195" s="162"/>
      <c r="E195" s="23"/>
      <c r="F195" s="170"/>
      <c r="G195" s="170"/>
      <c r="H195" s="23"/>
      <c r="I195" s="23"/>
    </row>
    <row r="196">
      <c r="A196" s="157"/>
      <c r="E196" s="18"/>
      <c r="F196" s="139"/>
      <c r="G196" s="139"/>
      <c r="H196" s="18"/>
      <c r="I196" s="18"/>
    </row>
    <row r="197">
      <c r="A197" s="162"/>
      <c r="E197" s="23"/>
      <c r="F197" s="170"/>
      <c r="G197" s="170"/>
      <c r="H197" s="23"/>
      <c r="I197" s="23"/>
    </row>
    <row r="198">
      <c r="A198" s="157"/>
      <c r="E198" s="18"/>
      <c r="F198" s="139"/>
      <c r="G198" s="139"/>
      <c r="H198" s="18"/>
      <c r="I198" s="18"/>
    </row>
    <row r="199">
      <c r="A199" s="162"/>
      <c r="E199" s="23"/>
      <c r="F199" s="170"/>
      <c r="G199" s="170"/>
      <c r="H199" s="23"/>
      <c r="I199" s="23"/>
    </row>
    <row r="200">
      <c r="A200" s="157"/>
      <c r="E200" s="18"/>
      <c r="F200" s="139"/>
      <c r="G200" s="139"/>
      <c r="H200" s="18"/>
      <c r="I200" s="18"/>
    </row>
    <row r="201">
      <c r="A201" s="162"/>
      <c r="E201" s="23"/>
      <c r="F201" s="170"/>
      <c r="G201" s="170"/>
      <c r="H201" s="23"/>
      <c r="I201" s="23"/>
    </row>
    <row r="202">
      <c r="A202" s="157"/>
      <c r="E202" s="18"/>
      <c r="F202" s="139"/>
      <c r="G202" s="139"/>
      <c r="H202" s="18"/>
      <c r="I202" s="18"/>
    </row>
    <row r="203">
      <c r="A203" s="162"/>
      <c r="E203" s="23"/>
      <c r="F203" s="170"/>
      <c r="G203" s="170"/>
      <c r="H203" s="23"/>
      <c r="I203" s="23"/>
    </row>
    <row r="204">
      <c r="A204" s="157"/>
      <c r="E204" s="18"/>
      <c r="F204" s="139"/>
      <c r="G204" s="139"/>
      <c r="H204" s="18"/>
      <c r="I204" s="18"/>
    </row>
    <row r="205">
      <c r="A205" s="162"/>
      <c r="E205" s="23"/>
      <c r="F205" s="170"/>
      <c r="G205" s="170"/>
      <c r="H205" s="23"/>
      <c r="I205" s="23"/>
    </row>
    <row r="206">
      <c r="A206" s="157"/>
      <c r="E206" s="18"/>
      <c r="F206" s="139"/>
      <c r="G206" s="139"/>
      <c r="H206" s="18"/>
      <c r="I206" s="18"/>
    </row>
    <row r="207">
      <c r="A207" s="162"/>
      <c r="E207" s="23"/>
      <c r="F207" s="170"/>
      <c r="G207" s="170"/>
      <c r="H207" s="23"/>
      <c r="I207" s="23"/>
    </row>
    <row r="208">
      <c r="A208" s="157"/>
      <c r="E208" s="18"/>
      <c r="F208" s="139"/>
      <c r="G208" s="139"/>
      <c r="H208" s="18"/>
      <c r="I208" s="18"/>
    </row>
    <row r="209">
      <c r="A209" s="162"/>
      <c r="E209" s="23"/>
      <c r="F209" s="170"/>
      <c r="G209" s="170"/>
      <c r="H209" s="23"/>
      <c r="I209" s="23"/>
    </row>
    <row r="210">
      <c r="A210" s="157"/>
      <c r="E210" s="18"/>
      <c r="F210" s="139"/>
      <c r="G210" s="139"/>
      <c r="H210" s="18"/>
      <c r="I210" s="18"/>
    </row>
    <row r="211">
      <c r="A211" s="162"/>
      <c r="E211" s="23"/>
      <c r="F211" s="170"/>
      <c r="G211" s="170"/>
      <c r="H211" s="23"/>
      <c r="I211" s="23"/>
    </row>
    <row r="212">
      <c r="A212" s="157"/>
      <c r="E212" s="18"/>
      <c r="F212" s="139"/>
      <c r="G212" s="139"/>
      <c r="H212" s="18"/>
      <c r="I212" s="18"/>
    </row>
    <row r="213">
      <c r="A213" s="162"/>
      <c r="E213" s="23"/>
      <c r="F213" s="170"/>
      <c r="G213" s="170"/>
      <c r="H213" s="23"/>
      <c r="I213" s="23"/>
    </row>
    <row r="214">
      <c r="A214" s="157"/>
      <c r="E214" s="18"/>
      <c r="F214" s="139"/>
      <c r="G214" s="139"/>
      <c r="H214" s="18"/>
      <c r="I214" s="18"/>
    </row>
    <row r="215">
      <c r="A215" s="162"/>
      <c r="E215" s="23"/>
      <c r="F215" s="170"/>
      <c r="G215" s="170"/>
      <c r="H215" s="23"/>
      <c r="I215" s="23"/>
    </row>
    <row r="216">
      <c r="A216" s="157"/>
      <c r="E216" s="18"/>
      <c r="F216" s="139"/>
      <c r="G216" s="139"/>
      <c r="H216" s="18"/>
      <c r="I216" s="18"/>
    </row>
    <row r="217">
      <c r="A217" s="162"/>
      <c r="E217" s="23"/>
      <c r="F217" s="170"/>
      <c r="G217" s="170"/>
      <c r="H217" s="23"/>
      <c r="I217" s="23"/>
    </row>
    <row r="218">
      <c r="A218" s="157"/>
      <c r="E218" s="18"/>
      <c r="F218" s="139"/>
      <c r="G218" s="139"/>
      <c r="H218" s="18"/>
      <c r="I218" s="18"/>
    </row>
    <row r="219">
      <c r="A219" s="162"/>
      <c r="E219" s="23"/>
      <c r="F219" s="170"/>
      <c r="G219" s="170"/>
      <c r="H219" s="23"/>
      <c r="I219" s="23"/>
    </row>
    <row r="220">
      <c r="A220" s="157"/>
      <c r="E220" s="18"/>
      <c r="F220" s="139"/>
      <c r="G220" s="139"/>
      <c r="H220" s="18"/>
      <c r="I220" s="18"/>
    </row>
    <row r="221">
      <c r="A221" s="162"/>
      <c r="E221" s="23"/>
      <c r="F221" s="170"/>
      <c r="G221" s="170"/>
      <c r="H221" s="23"/>
      <c r="I221" s="23"/>
    </row>
    <row r="222">
      <c r="A222" s="157"/>
      <c r="E222" s="18"/>
      <c r="F222" s="139"/>
      <c r="G222" s="139"/>
      <c r="H222" s="18"/>
      <c r="I222" s="18"/>
    </row>
    <row r="223">
      <c r="A223" s="162"/>
      <c r="E223" s="23"/>
      <c r="F223" s="170"/>
      <c r="G223" s="170"/>
      <c r="H223" s="23"/>
      <c r="I223" s="23"/>
    </row>
    <row r="224">
      <c r="A224" s="157"/>
      <c r="E224" s="18"/>
      <c r="F224" s="139"/>
      <c r="G224" s="139"/>
      <c r="H224" s="18"/>
      <c r="I224" s="18"/>
    </row>
    <row r="225">
      <c r="A225" s="162"/>
      <c r="E225" s="23"/>
      <c r="F225" s="170"/>
      <c r="G225" s="170"/>
      <c r="H225" s="23"/>
      <c r="I225" s="23"/>
    </row>
    <row r="226">
      <c r="A226" s="157"/>
      <c r="E226" s="18"/>
      <c r="F226" s="139"/>
      <c r="G226" s="139"/>
      <c r="H226" s="18"/>
      <c r="I226" s="18"/>
    </row>
    <row r="227">
      <c r="A227" s="162"/>
      <c r="E227" s="23"/>
      <c r="F227" s="170"/>
      <c r="G227" s="170"/>
      <c r="H227" s="23"/>
      <c r="I227" s="23"/>
    </row>
    <row r="228">
      <c r="A228" s="157"/>
      <c r="E228" s="18"/>
      <c r="F228" s="139"/>
      <c r="G228" s="139"/>
      <c r="H228" s="18"/>
      <c r="I228" s="18"/>
    </row>
    <row r="229">
      <c r="A229" s="162"/>
      <c r="E229" s="23"/>
      <c r="F229" s="170"/>
      <c r="G229" s="170"/>
      <c r="H229" s="23"/>
      <c r="I229" s="23"/>
    </row>
    <row r="230">
      <c r="A230" s="157"/>
      <c r="E230" s="18"/>
      <c r="F230" s="139"/>
      <c r="G230" s="139"/>
      <c r="H230" s="18"/>
      <c r="I230" s="18"/>
    </row>
    <row r="231">
      <c r="A231" s="162"/>
      <c r="E231" s="23"/>
      <c r="F231" s="170"/>
      <c r="G231" s="170"/>
      <c r="H231" s="23"/>
      <c r="I231" s="23"/>
    </row>
    <row r="232">
      <c r="A232" s="157"/>
      <c r="E232" s="18"/>
      <c r="F232" s="139"/>
      <c r="G232" s="139"/>
      <c r="H232" s="18"/>
      <c r="I232" s="18"/>
    </row>
    <row r="233">
      <c r="A233" s="162"/>
      <c r="E233" s="23"/>
      <c r="F233" s="170"/>
      <c r="G233" s="170"/>
      <c r="H233" s="23"/>
      <c r="I233" s="23"/>
    </row>
    <row r="234">
      <c r="A234" s="157"/>
      <c r="E234" s="18"/>
      <c r="F234" s="139"/>
      <c r="G234" s="139"/>
      <c r="H234" s="18"/>
      <c r="I234" s="18"/>
    </row>
    <row r="235">
      <c r="A235" s="162"/>
      <c r="E235" s="23"/>
      <c r="F235" s="170"/>
      <c r="G235" s="170"/>
      <c r="H235" s="23"/>
      <c r="I235" s="23"/>
    </row>
    <row r="236">
      <c r="A236" s="157"/>
      <c r="E236" s="18"/>
      <c r="F236" s="139"/>
      <c r="G236" s="139"/>
      <c r="H236" s="18"/>
      <c r="I236" s="18"/>
    </row>
    <row r="237">
      <c r="A237" s="162"/>
      <c r="E237" s="23"/>
      <c r="F237" s="170"/>
      <c r="G237" s="170"/>
      <c r="H237" s="23"/>
      <c r="I237" s="23"/>
    </row>
    <row r="238">
      <c r="A238" s="157"/>
      <c r="E238" s="18"/>
      <c r="F238" s="139"/>
      <c r="G238" s="139"/>
      <c r="H238" s="18"/>
      <c r="I238" s="18"/>
    </row>
    <row r="239">
      <c r="A239" s="162"/>
      <c r="E239" s="23"/>
      <c r="F239" s="170"/>
      <c r="G239" s="170"/>
      <c r="H239" s="23"/>
      <c r="I239" s="23"/>
    </row>
    <row r="240">
      <c r="A240" s="157"/>
      <c r="E240" s="18"/>
      <c r="F240" s="139"/>
      <c r="G240" s="139"/>
      <c r="H240" s="18"/>
      <c r="I240" s="18"/>
    </row>
    <row r="241">
      <c r="A241" s="162"/>
      <c r="E241" s="23"/>
      <c r="F241" s="170"/>
      <c r="G241" s="170"/>
      <c r="H241" s="23"/>
      <c r="I241" s="23"/>
    </row>
    <row r="242">
      <c r="A242" s="157"/>
      <c r="E242" s="18"/>
      <c r="F242" s="139"/>
      <c r="G242" s="139"/>
      <c r="H242" s="18"/>
      <c r="I242" s="18"/>
    </row>
    <row r="243">
      <c r="A243" s="162"/>
      <c r="E243" s="23"/>
      <c r="F243" s="170"/>
      <c r="G243" s="170"/>
      <c r="H243" s="23"/>
      <c r="I243" s="23"/>
    </row>
    <row r="244">
      <c r="A244" s="157"/>
      <c r="E244" s="18"/>
      <c r="F244" s="139"/>
      <c r="G244" s="139"/>
      <c r="H244" s="18"/>
      <c r="I244" s="18"/>
    </row>
    <row r="245">
      <c r="A245" s="162"/>
      <c r="E245" s="23"/>
      <c r="F245" s="170"/>
      <c r="G245" s="170"/>
      <c r="H245" s="23"/>
      <c r="I245" s="23"/>
    </row>
    <row r="246">
      <c r="A246" s="157"/>
      <c r="E246" s="18"/>
      <c r="F246" s="139"/>
      <c r="G246" s="139"/>
      <c r="H246" s="18"/>
      <c r="I246" s="18"/>
    </row>
    <row r="247">
      <c r="A247" s="162"/>
      <c r="E247" s="23"/>
      <c r="F247" s="170"/>
      <c r="G247" s="170"/>
      <c r="H247" s="23"/>
      <c r="I247" s="23"/>
    </row>
    <row r="248">
      <c r="A248" s="157"/>
      <c r="E248" s="18"/>
      <c r="F248" s="139"/>
      <c r="G248" s="139"/>
      <c r="H248" s="18"/>
      <c r="I248" s="18"/>
    </row>
    <row r="249">
      <c r="A249" s="162"/>
      <c r="E249" s="23"/>
      <c r="F249" s="170"/>
      <c r="G249" s="170"/>
      <c r="H249" s="23"/>
      <c r="I249" s="23"/>
    </row>
    <row r="250">
      <c r="A250" s="157"/>
      <c r="E250" s="18"/>
      <c r="F250" s="139"/>
      <c r="G250" s="139"/>
      <c r="H250" s="18"/>
      <c r="I250" s="18"/>
    </row>
    <row r="251">
      <c r="A251" s="162"/>
      <c r="E251" s="23"/>
      <c r="F251" s="170"/>
      <c r="G251" s="170"/>
      <c r="H251" s="23"/>
      <c r="I251" s="23"/>
    </row>
    <row r="252">
      <c r="A252" s="157"/>
      <c r="E252" s="18"/>
      <c r="F252" s="139"/>
      <c r="G252" s="139"/>
      <c r="H252" s="18"/>
      <c r="I252" s="18"/>
    </row>
    <row r="253">
      <c r="A253" s="162"/>
      <c r="E253" s="23"/>
      <c r="F253" s="170"/>
      <c r="G253" s="170"/>
      <c r="H253" s="23"/>
      <c r="I253" s="23"/>
    </row>
    <row r="254">
      <c r="A254" s="157"/>
      <c r="E254" s="18"/>
      <c r="F254" s="139"/>
      <c r="G254" s="139"/>
      <c r="H254" s="18"/>
      <c r="I254" s="18"/>
    </row>
    <row r="255">
      <c r="A255" s="162"/>
      <c r="E255" s="23"/>
      <c r="F255" s="170"/>
      <c r="G255" s="170"/>
      <c r="H255" s="23"/>
      <c r="I255" s="23"/>
    </row>
    <row r="256">
      <c r="A256" s="157"/>
      <c r="E256" s="18"/>
      <c r="F256" s="139"/>
      <c r="G256" s="139"/>
      <c r="H256" s="18"/>
      <c r="I256" s="18"/>
    </row>
    <row r="257">
      <c r="A257" s="162"/>
      <c r="E257" s="23"/>
      <c r="F257" s="170"/>
      <c r="G257" s="170"/>
      <c r="H257" s="23"/>
      <c r="I257" s="23"/>
    </row>
    <row r="258">
      <c r="A258" s="157"/>
      <c r="E258" s="18"/>
      <c r="F258" s="139"/>
      <c r="G258" s="139"/>
      <c r="H258" s="18"/>
      <c r="I258" s="18"/>
    </row>
    <row r="259">
      <c r="A259" s="162"/>
      <c r="E259" s="23"/>
      <c r="F259" s="170"/>
      <c r="G259" s="170"/>
      <c r="H259" s="23"/>
      <c r="I259" s="23"/>
    </row>
    <row r="260">
      <c r="A260" s="157"/>
      <c r="E260" s="18"/>
      <c r="F260" s="139"/>
      <c r="G260" s="139"/>
      <c r="H260" s="18"/>
      <c r="I260" s="18"/>
    </row>
    <row r="261">
      <c r="A261" s="162"/>
      <c r="E261" s="23"/>
      <c r="F261" s="170"/>
      <c r="G261" s="170"/>
      <c r="H261" s="23"/>
      <c r="I261" s="23"/>
    </row>
    <row r="262">
      <c r="A262" s="157"/>
      <c r="E262" s="18"/>
      <c r="F262" s="139"/>
      <c r="G262" s="139"/>
      <c r="H262" s="18"/>
      <c r="I262" s="18"/>
    </row>
    <row r="263">
      <c r="A263" s="162"/>
      <c r="E263" s="23"/>
      <c r="F263" s="170"/>
      <c r="G263" s="170"/>
      <c r="H263" s="23"/>
      <c r="I263" s="23"/>
    </row>
    <row r="264">
      <c r="A264" s="157"/>
      <c r="E264" s="18"/>
      <c r="F264" s="139"/>
      <c r="G264" s="139"/>
      <c r="H264" s="18"/>
      <c r="I264" s="18"/>
    </row>
    <row r="265">
      <c r="A265" s="162"/>
      <c r="E265" s="23"/>
      <c r="F265" s="170"/>
      <c r="G265" s="170"/>
      <c r="H265" s="23"/>
      <c r="I265" s="23"/>
    </row>
    <row r="266">
      <c r="A266" s="157"/>
      <c r="E266" s="18"/>
      <c r="F266" s="139"/>
      <c r="G266" s="139"/>
      <c r="H266" s="18"/>
      <c r="I266" s="18"/>
    </row>
    <row r="267">
      <c r="A267" s="162"/>
      <c r="E267" s="23"/>
      <c r="F267" s="170"/>
      <c r="G267" s="170"/>
      <c r="H267" s="23"/>
      <c r="I267" s="23"/>
    </row>
    <row r="268">
      <c r="A268" s="157"/>
      <c r="E268" s="18"/>
      <c r="F268" s="139"/>
      <c r="G268" s="139"/>
      <c r="H268" s="18"/>
      <c r="I268" s="18"/>
    </row>
    <row r="269">
      <c r="A269" s="162"/>
      <c r="E269" s="23"/>
      <c r="F269" s="170"/>
      <c r="G269" s="170"/>
      <c r="H269" s="23"/>
      <c r="I269" s="23"/>
    </row>
    <row r="270">
      <c r="A270" s="157"/>
      <c r="E270" s="18"/>
      <c r="F270" s="139"/>
      <c r="G270" s="139"/>
      <c r="H270" s="18"/>
      <c r="I270" s="18"/>
    </row>
    <row r="271">
      <c r="A271" s="162"/>
      <c r="E271" s="23"/>
      <c r="F271" s="170"/>
      <c r="G271" s="170"/>
      <c r="H271" s="23"/>
      <c r="I271" s="23"/>
    </row>
    <row r="272">
      <c r="A272" s="157"/>
      <c r="E272" s="18"/>
      <c r="F272" s="139"/>
      <c r="G272" s="139"/>
      <c r="H272" s="18"/>
      <c r="I272" s="18"/>
    </row>
    <row r="273">
      <c r="A273" s="162"/>
      <c r="E273" s="23"/>
      <c r="F273" s="170"/>
      <c r="G273" s="170"/>
      <c r="H273" s="23"/>
      <c r="I273" s="23"/>
    </row>
    <row r="274">
      <c r="A274" s="157"/>
      <c r="E274" s="18"/>
      <c r="F274" s="139"/>
      <c r="G274" s="139"/>
      <c r="H274" s="18"/>
      <c r="I274" s="18"/>
    </row>
    <row r="275">
      <c r="A275" s="162"/>
      <c r="E275" s="23"/>
      <c r="F275" s="170"/>
      <c r="G275" s="170"/>
      <c r="H275" s="23"/>
      <c r="I275" s="23"/>
    </row>
    <row r="276">
      <c r="A276" s="157"/>
      <c r="E276" s="18"/>
      <c r="F276" s="139"/>
      <c r="G276" s="139"/>
      <c r="H276" s="18"/>
      <c r="I276" s="18"/>
    </row>
    <row r="277">
      <c r="A277" s="162"/>
      <c r="E277" s="23"/>
      <c r="F277" s="170"/>
      <c r="G277" s="170"/>
      <c r="H277" s="23"/>
      <c r="I277" s="23"/>
    </row>
    <row r="278">
      <c r="A278" s="157"/>
      <c r="E278" s="18"/>
      <c r="F278" s="139"/>
      <c r="G278" s="139"/>
      <c r="H278" s="18"/>
      <c r="I278" s="18"/>
    </row>
    <row r="279">
      <c r="A279" s="162"/>
      <c r="E279" s="23"/>
      <c r="F279" s="170"/>
      <c r="G279" s="170"/>
      <c r="H279" s="23"/>
      <c r="I279" s="23"/>
    </row>
    <row r="280">
      <c r="A280" s="157"/>
      <c r="E280" s="18"/>
      <c r="F280" s="139"/>
      <c r="G280" s="139"/>
      <c r="H280" s="18"/>
      <c r="I280" s="18"/>
    </row>
    <row r="281">
      <c r="A281" s="162"/>
      <c r="E281" s="23"/>
      <c r="F281" s="170"/>
      <c r="G281" s="170"/>
      <c r="H281" s="23"/>
      <c r="I281" s="23"/>
    </row>
    <row r="282">
      <c r="A282" s="157"/>
      <c r="E282" s="18"/>
      <c r="F282" s="139"/>
      <c r="G282" s="139"/>
      <c r="H282" s="18"/>
      <c r="I282" s="18"/>
    </row>
    <row r="283">
      <c r="A283" s="162"/>
      <c r="E283" s="23"/>
      <c r="F283" s="170"/>
      <c r="G283" s="170"/>
      <c r="H283" s="23"/>
      <c r="I283" s="23"/>
    </row>
    <row r="284">
      <c r="A284" s="157"/>
      <c r="E284" s="18"/>
      <c r="F284" s="139"/>
      <c r="G284" s="139"/>
      <c r="H284" s="18"/>
      <c r="I284" s="18"/>
    </row>
    <row r="285">
      <c r="A285" s="162"/>
      <c r="E285" s="23"/>
      <c r="F285" s="170"/>
      <c r="G285" s="170"/>
      <c r="H285" s="23"/>
      <c r="I285" s="23"/>
    </row>
    <row r="286">
      <c r="A286" s="157"/>
      <c r="E286" s="18"/>
      <c r="F286" s="139"/>
      <c r="G286" s="139"/>
      <c r="H286" s="18"/>
      <c r="I286" s="18"/>
    </row>
    <row r="287">
      <c r="A287" s="162"/>
      <c r="E287" s="23"/>
      <c r="F287" s="170"/>
      <c r="G287" s="170"/>
      <c r="H287" s="23"/>
      <c r="I287" s="23"/>
    </row>
    <row r="288">
      <c r="A288" s="157"/>
      <c r="E288" s="18"/>
      <c r="F288" s="139"/>
      <c r="G288" s="139"/>
      <c r="H288" s="18"/>
      <c r="I288" s="18"/>
    </row>
    <row r="289">
      <c r="A289" s="162"/>
      <c r="E289" s="23"/>
      <c r="F289" s="170"/>
      <c r="G289" s="170"/>
      <c r="H289" s="23"/>
      <c r="I289" s="23"/>
    </row>
    <row r="290">
      <c r="A290" s="157"/>
      <c r="E290" s="18"/>
      <c r="F290" s="139"/>
      <c r="G290" s="139"/>
      <c r="H290" s="18"/>
      <c r="I290" s="18"/>
    </row>
    <row r="291">
      <c r="A291" s="162"/>
      <c r="E291" s="23"/>
      <c r="F291" s="170"/>
      <c r="G291" s="170"/>
      <c r="H291" s="23"/>
      <c r="I291" s="23"/>
    </row>
    <row r="292">
      <c r="A292" s="157"/>
      <c r="E292" s="18"/>
      <c r="F292" s="139"/>
      <c r="G292" s="139"/>
      <c r="H292" s="18"/>
      <c r="I292" s="18"/>
    </row>
    <row r="293">
      <c r="A293" s="162"/>
      <c r="E293" s="23"/>
      <c r="F293" s="170"/>
      <c r="G293" s="170"/>
      <c r="H293" s="23"/>
      <c r="I293" s="23"/>
    </row>
    <row r="294">
      <c r="A294" s="157"/>
      <c r="E294" s="18"/>
      <c r="F294" s="139"/>
      <c r="G294" s="139"/>
      <c r="H294" s="18"/>
      <c r="I294" s="18"/>
    </row>
    <row r="295">
      <c r="A295" s="162"/>
      <c r="E295" s="23"/>
      <c r="F295" s="170"/>
      <c r="G295" s="170"/>
      <c r="H295" s="23"/>
      <c r="I295" s="23"/>
    </row>
    <row r="296">
      <c r="A296" s="157"/>
      <c r="E296" s="18"/>
      <c r="F296" s="139"/>
      <c r="G296" s="139"/>
      <c r="H296" s="18"/>
      <c r="I296" s="18"/>
    </row>
    <row r="297">
      <c r="A297" s="162"/>
      <c r="E297" s="23"/>
      <c r="F297" s="170"/>
      <c r="G297" s="170"/>
      <c r="H297" s="23"/>
      <c r="I297" s="23"/>
    </row>
    <row r="298">
      <c r="A298" s="157"/>
      <c r="E298" s="18"/>
      <c r="F298" s="139"/>
      <c r="G298" s="139"/>
      <c r="H298" s="18"/>
      <c r="I298" s="18"/>
    </row>
    <row r="299">
      <c r="A299" s="162"/>
      <c r="E299" s="23"/>
      <c r="F299" s="170"/>
      <c r="G299" s="170"/>
      <c r="H299" s="23"/>
      <c r="I299" s="23"/>
    </row>
    <row r="300">
      <c r="A300" s="157"/>
      <c r="E300" s="18"/>
      <c r="F300" s="139"/>
      <c r="G300" s="139"/>
      <c r="H300" s="18"/>
      <c r="I300" s="18"/>
    </row>
    <row r="301">
      <c r="A301" s="162"/>
      <c r="E301" s="23"/>
      <c r="F301" s="170"/>
      <c r="G301" s="170"/>
      <c r="H301" s="23"/>
      <c r="I301" s="23"/>
    </row>
    <row r="302">
      <c r="A302" s="157"/>
      <c r="E302" s="18"/>
      <c r="F302" s="139"/>
      <c r="G302" s="139"/>
      <c r="H302" s="18"/>
      <c r="I302" s="18"/>
    </row>
    <row r="303">
      <c r="A303" s="162"/>
      <c r="E303" s="23"/>
      <c r="F303" s="170"/>
      <c r="G303" s="170"/>
      <c r="H303" s="23"/>
      <c r="I303" s="23"/>
    </row>
    <row r="304">
      <c r="A304" s="157"/>
      <c r="E304" s="18"/>
      <c r="F304" s="139"/>
      <c r="G304" s="139"/>
      <c r="H304" s="18"/>
      <c r="I304" s="18"/>
    </row>
    <row r="305">
      <c r="A305" s="162"/>
      <c r="E305" s="23"/>
      <c r="F305" s="170"/>
      <c r="G305" s="170"/>
      <c r="H305" s="23"/>
      <c r="I305" s="23"/>
    </row>
    <row r="306">
      <c r="A306" s="157"/>
      <c r="E306" s="18"/>
      <c r="F306" s="139"/>
      <c r="G306" s="139"/>
      <c r="H306" s="18"/>
      <c r="I306" s="18"/>
    </row>
    <row r="307">
      <c r="A307" s="162"/>
      <c r="E307" s="23"/>
      <c r="F307" s="170"/>
      <c r="G307" s="170"/>
      <c r="H307" s="23"/>
      <c r="I307" s="23"/>
    </row>
    <row r="308">
      <c r="A308" s="157"/>
      <c r="E308" s="18"/>
      <c r="F308" s="139"/>
      <c r="G308" s="139"/>
      <c r="H308" s="18"/>
      <c r="I308" s="18"/>
    </row>
    <row r="309">
      <c r="A309" s="162"/>
      <c r="E309" s="23"/>
      <c r="F309" s="170"/>
      <c r="G309" s="170"/>
      <c r="H309" s="23"/>
      <c r="I309" s="23"/>
    </row>
    <row r="310">
      <c r="A310" s="157"/>
      <c r="E310" s="18"/>
      <c r="F310" s="139"/>
      <c r="G310" s="139"/>
      <c r="H310" s="18"/>
      <c r="I310" s="18"/>
    </row>
    <row r="311">
      <c r="A311" s="162"/>
      <c r="E311" s="23"/>
      <c r="F311" s="170"/>
      <c r="G311" s="170"/>
      <c r="H311" s="23"/>
      <c r="I311" s="23"/>
    </row>
    <row r="312">
      <c r="A312" s="157"/>
      <c r="E312" s="18"/>
      <c r="F312" s="139"/>
      <c r="G312" s="139"/>
      <c r="H312" s="18"/>
      <c r="I312" s="18"/>
    </row>
    <row r="313">
      <c r="A313" s="162"/>
      <c r="E313" s="23"/>
      <c r="F313" s="170"/>
      <c r="G313" s="170"/>
      <c r="H313" s="23"/>
      <c r="I313" s="23"/>
    </row>
    <row r="314">
      <c r="A314" s="157"/>
      <c r="E314" s="18"/>
      <c r="F314" s="139"/>
      <c r="G314" s="139"/>
      <c r="H314" s="18"/>
      <c r="I314" s="18"/>
    </row>
    <row r="315">
      <c r="A315" s="162"/>
      <c r="E315" s="23"/>
      <c r="F315" s="170"/>
      <c r="G315" s="170"/>
      <c r="H315" s="23"/>
      <c r="I315" s="23"/>
    </row>
    <row r="316">
      <c r="A316" s="157"/>
      <c r="E316" s="18"/>
      <c r="F316" s="139"/>
      <c r="G316" s="139"/>
      <c r="H316" s="18"/>
      <c r="I316" s="18"/>
    </row>
    <row r="317">
      <c r="A317" s="162"/>
      <c r="E317" s="23"/>
      <c r="F317" s="170"/>
      <c r="G317" s="170"/>
      <c r="H317" s="23"/>
      <c r="I317" s="23"/>
    </row>
    <row r="318">
      <c r="A318" s="157"/>
      <c r="E318" s="18"/>
      <c r="F318" s="139"/>
      <c r="G318" s="139"/>
      <c r="H318" s="18"/>
      <c r="I318" s="18"/>
    </row>
    <row r="319">
      <c r="A319" s="162"/>
      <c r="E319" s="23"/>
      <c r="F319" s="170"/>
      <c r="G319" s="170"/>
      <c r="H319" s="23"/>
      <c r="I319" s="23"/>
    </row>
    <row r="320">
      <c r="A320" s="157"/>
      <c r="E320" s="18"/>
      <c r="F320" s="139"/>
      <c r="G320" s="139"/>
      <c r="H320" s="18"/>
      <c r="I320" s="18"/>
    </row>
    <row r="321">
      <c r="A321" s="162"/>
      <c r="E321" s="23"/>
      <c r="F321" s="170"/>
      <c r="G321" s="170"/>
      <c r="H321" s="23"/>
      <c r="I321" s="23"/>
    </row>
    <row r="322">
      <c r="A322" s="157"/>
      <c r="E322" s="18"/>
      <c r="F322" s="139"/>
      <c r="G322" s="139"/>
      <c r="H322" s="18"/>
      <c r="I322" s="18"/>
    </row>
    <row r="323">
      <c r="A323" s="162"/>
      <c r="E323" s="23"/>
      <c r="F323" s="170"/>
      <c r="G323" s="170"/>
      <c r="H323" s="23"/>
      <c r="I323" s="23"/>
    </row>
    <row r="324">
      <c r="A324" s="157"/>
      <c r="E324" s="18"/>
      <c r="F324" s="139"/>
      <c r="G324" s="139"/>
      <c r="H324" s="18"/>
      <c r="I324" s="18"/>
    </row>
    <row r="325">
      <c r="A325" s="162"/>
      <c r="E325" s="23"/>
      <c r="F325" s="170"/>
      <c r="G325" s="170"/>
      <c r="H325" s="23"/>
      <c r="I325" s="23"/>
    </row>
    <row r="326">
      <c r="A326" s="157"/>
      <c r="E326" s="18"/>
      <c r="F326" s="139"/>
      <c r="G326" s="139"/>
      <c r="H326" s="18"/>
      <c r="I326" s="18"/>
    </row>
    <row r="327">
      <c r="A327" s="162"/>
      <c r="E327" s="23"/>
      <c r="F327" s="170"/>
      <c r="G327" s="170"/>
      <c r="H327" s="23"/>
      <c r="I327" s="23"/>
    </row>
    <row r="328">
      <c r="A328" s="157"/>
      <c r="E328" s="18"/>
      <c r="F328" s="139"/>
      <c r="G328" s="139"/>
      <c r="H328" s="18"/>
      <c r="I328" s="18"/>
    </row>
    <row r="329">
      <c r="A329" s="162"/>
      <c r="E329" s="23"/>
      <c r="F329" s="170"/>
      <c r="G329" s="170"/>
      <c r="H329" s="23"/>
      <c r="I329" s="23"/>
    </row>
    <row r="330">
      <c r="A330" s="157"/>
      <c r="E330" s="18"/>
      <c r="F330" s="139"/>
      <c r="G330" s="139"/>
      <c r="H330" s="18"/>
      <c r="I330" s="18"/>
    </row>
    <row r="331">
      <c r="A331" s="162"/>
      <c r="E331" s="23"/>
      <c r="F331" s="170"/>
      <c r="G331" s="170"/>
      <c r="H331" s="23"/>
      <c r="I331" s="23"/>
    </row>
    <row r="332">
      <c r="A332" s="157"/>
      <c r="E332" s="18"/>
      <c r="F332" s="139"/>
      <c r="G332" s="139"/>
      <c r="H332" s="18"/>
      <c r="I332" s="18"/>
    </row>
    <row r="333">
      <c r="A333" s="162"/>
      <c r="E333" s="23"/>
      <c r="F333" s="170"/>
      <c r="G333" s="170"/>
      <c r="H333" s="23"/>
      <c r="I333" s="23"/>
    </row>
    <row r="334">
      <c r="A334" s="157"/>
      <c r="E334" s="18"/>
      <c r="F334" s="139"/>
      <c r="G334" s="139"/>
      <c r="H334" s="18"/>
      <c r="I334" s="18"/>
    </row>
    <row r="335">
      <c r="A335" s="162"/>
      <c r="E335" s="23"/>
      <c r="F335" s="170"/>
      <c r="G335" s="170"/>
      <c r="H335" s="23"/>
      <c r="I335" s="23"/>
    </row>
    <row r="336">
      <c r="A336" s="157"/>
      <c r="E336" s="18"/>
      <c r="F336" s="139"/>
      <c r="G336" s="139"/>
      <c r="H336" s="18"/>
      <c r="I336" s="18"/>
    </row>
    <row r="337">
      <c r="A337" s="162"/>
      <c r="E337" s="23"/>
      <c r="F337" s="170"/>
      <c r="G337" s="170"/>
      <c r="H337" s="23"/>
      <c r="I337" s="23"/>
    </row>
    <row r="338">
      <c r="A338" s="157"/>
      <c r="E338" s="18"/>
      <c r="F338" s="139"/>
      <c r="G338" s="139"/>
      <c r="H338" s="18"/>
      <c r="I338" s="18"/>
    </row>
    <row r="339">
      <c r="A339" s="162"/>
      <c r="E339" s="23"/>
      <c r="F339" s="170"/>
      <c r="G339" s="170"/>
      <c r="H339" s="23"/>
      <c r="I339" s="23"/>
    </row>
    <row r="340">
      <c r="A340" s="157"/>
      <c r="E340" s="18"/>
      <c r="F340" s="139"/>
      <c r="G340" s="139"/>
      <c r="H340" s="18"/>
      <c r="I340" s="18"/>
    </row>
    <row r="341">
      <c r="A341" s="162"/>
      <c r="E341" s="23"/>
      <c r="F341" s="170"/>
      <c r="G341" s="170"/>
      <c r="H341" s="23"/>
      <c r="I341" s="23"/>
    </row>
    <row r="342">
      <c r="A342" s="157"/>
      <c r="E342" s="18"/>
      <c r="F342" s="139"/>
      <c r="G342" s="139"/>
      <c r="H342" s="18"/>
      <c r="I342" s="18"/>
    </row>
    <row r="343">
      <c r="A343" s="162"/>
      <c r="E343" s="23"/>
      <c r="F343" s="170"/>
      <c r="G343" s="170"/>
      <c r="H343" s="23"/>
      <c r="I343" s="23"/>
    </row>
    <row r="344">
      <c r="A344" s="157"/>
      <c r="E344" s="18"/>
      <c r="F344" s="139"/>
      <c r="G344" s="139"/>
      <c r="H344" s="18"/>
      <c r="I344" s="18"/>
    </row>
    <row r="345">
      <c r="A345" s="162"/>
      <c r="E345" s="23"/>
      <c r="F345" s="170"/>
      <c r="G345" s="170"/>
      <c r="H345" s="23"/>
      <c r="I345" s="23"/>
    </row>
    <row r="346">
      <c r="A346" s="157"/>
      <c r="E346" s="18"/>
      <c r="F346" s="139"/>
      <c r="G346" s="139"/>
      <c r="H346" s="18"/>
      <c r="I346" s="18"/>
    </row>
    <row r="347">
      <c r="A347" s="162"/>
      <c r="E347" s="23"/>
      <c r="F347" s="170"/>
      <c r="G347" s="170"/>
      <c r="H347" s="23"/>
      <c r="I347" s="23"/>
    </row>
    <row r="348">
      <c r="A348" s="157"/>
      <c r="E348" s="18"/>
      <c r="F348" s="139"/>
      <c r="G348" s="139"/>
      <c r="H348" s="18"/>
      <c r="I348" s="18"/>
    </row>
    <row r="349">
      <c r="A349" s="162"/>
      <c r="E349" s="23"/>
      <c r="F349" s="170"/>
      <c r="G349" s="170"/>
      <c r="H349" s="23"/>
      <c r="I349" s="23"/>
    </row>
    <row r="350">
      <c r="A350" s="157"/>
      <c r="E350" s="18"/>
      <c r="F350" s="139"/>
      <c r="G350" s="139"/>
      <c r="H350" s="18"/>
      <c r="I350" s="18"/>
    </row>
    <row r="351">
      <c r="A351" s="162"/>
      <c r="E351" s="23"/>
      <c r="F351" s="170"/>
      <c r="G351" s="170"/>
      <c r="H351" s="23"/>
      <c r="I351" s="23"/>
    </row>
    <row r="352">
      <c r="A352" s="157"/>
      <c r="E352" s="18"/>
      <c r="F352" s="139"/>
      <c r="G352" s="139"/>
      <c r="H352" s="18"/>
      <c r="I352" s="18"/>
    </row>
    <row r="353">
      <c r="A353" s="162"/>
      <c r="E353" s="23"/>
      <c r="F353" s="170"/>
      <c r="G353" s="170"/>
      <c r="H353" s="23"/>
      <c r="I353" s="23"/>
    </row>
    <row r="354">
      <c r="A354" s="157"/>
      <c r="E354" s="18"/>
      <c r="F354" s="139"/>
      <c r="G354" s="139"/>
      <c r="H354" s="18"/>
      <c r="I354" s="18"/>
    </row>
    <row r="355">
      <c r="A355" s="162"/>
      <c r="E355" s="23"/>
      <c r="F355" s="170"/>
      <c r="G355" s="170"/>
      <c r="H355" s="23"/>
      <c r="I355" s="23"/>
    </row>
    <row r="356">
      <c r="A356" s="157"/>
      <c r="E356" s="18"/>
      <c r="F356" s="139"/>
      <c r="G356" s="139"/>
      <c r="H356" s="18"/>
      <c r="I356" s="18"/>
    </row>
    <row r="357">
      <c r="A357" s="162"/>
      <c r="E357" s="23"/>
      <c r="F357" s="170"/>
      <c r="G357" s="170"/>
      <c r="H357" s="23"/>
      <c r="I357" s="23"/>
    </row>
    <row r="358">
      <c r="A358" s="157"/>
      <c r="E358" s="18"/>
      <c r="F358" s="139"/>
      <c r="G358" s="139"/>
      <c r="H358" s="18"/>
      <c r="I358" s="18"/>
    </row>
    <row r="359">
      <c r="A359" s="162"/>
      <c r="E359" s="23"/>
      <c r="F359" s="170"/>
      <c r="G359" s="170"/>
      <c r="H359" s="23"/>
      <c r="I359" s="23"/>
    </row>
    <row r="360">
      <c r="A360" s="157"/>
      <c r="E360" s="18"/>
      <c r="F360" s="139"/>
      <c r="G360" s="139"/>
      <c r="H360" s="18"/>
      <c r="I360" s="18"/>
    </row>
    <row r="361">
      <c r="A361" s="162"/>
      <c r="E361" s="23"/>
      <c r="F361" s="170"/>
      <c r="G361" s="170"/>
      <c r="H361" s="23"/>
      <c r="I361" s="23"/>
    </row>
    <row r="362">
      <c r="A362" s="157"/>
      <c r="E362" s="18"/>
      <c r="F362" s="139"/>
      <c r="G362" s="139"/>
      <c r="H362" s="18"/>
      <c r="I362" s="18"/>
    </row>
    <row r="363">
      <c r="A363" s="162"/>
      <c r="E363" s="23"/>
      <c r="F363" s="170"/>
      <c r="G363" s="170"/>
      <c r="H363" s="23"/>
      <c r="I363" s="23"/>
    </row>
    <row r="364">
      <c r="A364" s="157"/>
      <c r="E364" s="18"/>
      <c r="F364" s="139"/>
      <c r="G364" s="139"/>
      <c r="H364" s="18"/>
      <c r="I364" s="18"/>
    </row>
    <row r="365">
      <c r="A365" s="162"/>
      <c r="E365" s="23"/>
      <c r="F365" s="170"/>
      <c r="G365" s="170"/>
      <c r="H365" s="23"/>
      <c r="I365" s="23"/>
    </row>
    <row r="366">
      <c r="A366" s="157"/>
      <c r="E366" s="18"/>
      <c r="F366" s="139"/>
      <c r="G366" s="139"/>
      <c r="H366" s="18"/>
      <c r="I366" s="18"/>
    </row>
    <row r="367">
      <c r="A367" s="162"/>
      <c r="E367" s="23"/>
      <c r="F367" s="170"/>
      <c r="G367" s="170"/>
      <c r="H367" s="23"/>
      <c r="I367" s="23"/>
    </row>
    <row r="368">
      <c r="A368" s="157"/>
      <c r="E368" s="18"/>
      <c r="F368" s="139"/>
      <c r="G368" s="139"/>
      <c r="H368" s="18"/>
      <c r="I368" s="18"/>
    </row>
    <row r="369">
      <c r="A369" s="162"/>
      <c r="E369" s="23"/>
      <c r="F369" s="170"/>
      <c r="G369" s="170"/>
      <c r="H369" s="23"/>
      <c r="I369" s="23"/>
    </row>
    <row r="370">
      <c r="A370" s="157"/>
      <c r="E370" s="18"/>
      <c r="F370" s="139"/>
      <c r="G370" s="139"/>
      <c r="H370" s="18"/>
      <c r="I370" s="18"/>
    </row>
    <row r="371">
      <c r="A371" s="162"/>
      <c r="E371" s="23"/>
      <c r="F371" s="170"/>
      <c r="G371" s="170"/>
      <c r="H371" s="23"/>
      <c r="I371" s="23"/>
    </row>
    <row r="372">
      <c r="A372" s="157"/>
      <c r="E372" s="18"/>
      <c r="F372" s="139"/>
      <c r="G372" s="139"/>
      <c r="H372" s="18"/>
      <c r="I372" s="18"/>
    </row>
    <row r="373">
      <c r="A373" s="162"/>
      <c r="E373" s="23"/>
      <c r="F373" s="170"/>
      <c r="G373" s="170"/>
      <c r="H373" s="23"/>
      <c r="I373" s="23"/>
    </row>
    <row r="374">
      <c r="A374" s="157"/>
      <c r="E374" s="18"/>
      <c r="F374" s="139"/>
      <c r="G374" s="139"/>
      <c r="H374" s="18"/>
      <c r="I374" s="18"/>
    </row>
    <row r="375">
      <c r="A375" s="162"/>
      <c r="E375" s="23"/>
      <c r="F375" s="170"/>
      <c r="G375" s="170"/>
      <c r="H375" s="23"/>
      <c r="I375" s="23"/>
    </row>
    <row r="376">
      <c r="A376" s="157"/>
      <c r="E376" s="18"/>
      <c r="F376" s="139"/>
      <c r="G376" s="139"/>
      <c r="H376" s="18"/>
      <c r="I376" s="18"/>
    </row>
    <row r="377">
      <c r="A377" s="162"/>
      <c r="E377" s="23"/>
      <c r="F377" s="170"/>
      <c r="G377" s="170"/>
      <c r="H377" s="23"/>
      <c r="I377" s="23"/>
    </row>
    <row r="378">
      <c r="A378" s="157"/>
      <c r="E378" s="18"/>
      <c r="F378" s="139"/>
      <c r="G378" s="139"/>
      <c r="H378" s="18"/>
      <c r="I378" s="18"/>
    </row>
    <row r="379">
      <c r="A379" s="162"/>
      <c r="E379" s="23"/>
      <c r="F379" s="170"/>
      <c r="G379" s="170"/>
      <c r="H379" s="23"/>
      <c r="I379" s="23"/>
    </row>
    <row r="380">
      <c r="A380" s="157"/>
      <c r="E380" s="18"/>
      <c r="F380" s="139"/>
      <c r="G380" s="139"/>
      <c r="H380" s="18"/>
      <c r="I380" s="18"/>
    </row>
    <row r="381">
      <c r="A381" s="162"/>
      <c r="E381" s="23"/>
      <c r="F381" s="170"/>
      <c r="G381" s="170"/>
      <c r="H381" s="23"/>
      <c r="I381" s="23"/>
    </row>
    <row r="382">
      <c r="A382" s="157"/>
      <c r="E382" s="18"/>
      <c r="F382" s="139"/>
      <c r="G382" s="139"/>
      <c r="H382" s="18"/>
      <c r="I382" s="18"/>
    </row>
    <row r="383">
      <c r="A383" s="162"/>
      <c r="E383" s="23"/>
      <c r="F383" s="170"/>
      <c r="G383" s="170"/>
      <c r="H383" s="23"/>
      <c r="I383" s="23"/>
    </row>
    <row r="384">
      <c r="A384" s="157"/>
      <c r="E384" s="18"/>
      <c r="F384" s="139"/>
      <c r="G384" s="139"/>
      <c r="H384" s="18"/>
      <c r="I384" s="18"/>
    </row>
    <row r="385">
      <c r="A385" s="162"/>
      <c r="E385" s="23"/>
      <c r="F385" s="170"/>
      <c r="G385" s="170"/>
      <c r="H385" s="23"/>
      <c r="I385" s="23"/>
    </row>
    <row r="386">
      <c r="A386" s="157"/>
      <c r="E386" s="18"/>
      <c r="F386" s="139"/>
      <c r="G386" s="139"/>
      <c r="H386" s="18"/>
      <c r="I386" s="18"/>
    </row>
    <row r="387">
      <c r="A387" s="162"/>
      <c r="E387" s="23"/>
      <c r="F387" s="170"/>
      <c r="G387" s="170"/>
      <c r="H387" s="23"/>
      <c r="I387" s="23"/>
    </row>
    <row r="388">
      <c r="A388" s="157"/>
      <c r="E388" s="18"/>
      <c r="F388" s="139"/>
      <c r="G388" s="139"/>
      <c r="H388" s="18"/>
      <c r="I388" s="18"/>
    </row>
    <row r="389">
      <c r="A389" s="162"/>
      <c r="E389" s="23"/>
      <c r="F389" s="170"/>
      <c r="G389" s="170"/>
      <c r="H389" s="23"/>
      <c r="I389" s="23"/>
    </row>
    <row r="390">
      <c r="A390" s="157"/>
      <c r="E390" s="18"/>
      <c r="F390" s="139"/>
      <c r="G390" s="139"/>
      <c r="H390" s="18"/>
      <c r="I390" s="18"/>
    </row>
    <row r="391">
      <c r="A391" s="162"/>
      <c r="E391" s="23"/>
      <c r="F391" s="170"/>
      <c r="G391" s="170"/>
      <c r="H391" s="23"/>
      <c r="I391" s="23"/>
    </row>
    <row r="392">
      <c r="A392" s="157"/>
      <c r="E392" s="18"/>
      <c r="F392" s="139"/>
      <c r="G392" s="139"/>
      <c r="H392" s="18"/>
      <c r="I392" s="18"/>
    </row>
    <row r="393">
      <c r="A393" s="162"/>
      <c r="E393" s="23"/>
      <c r="F393" s="170"/>
      <c r="G393" s="170"/>
      <c r="H393" s="23"/>
      <c r="I393" s="23"/>
    </row>
    <row r="394">
      <c r="A394" s="157"/>
      <c r="E394" s="18"/>
      <c r="F394" s="139"/>
      <c r="G394" s="139"/>
      <c r="H394" s="18"/>
      <c r="I394" s="18"/>
    </row>
    <row r="395">
      <c r="A395" s="162"/>
      <c r="E395" s="23"/>
      <c r="F395" s="170"/>
      <c r="G395" s="170"/>
      <c r="H395" s="23"/>
      <c r="I395" s="23"/>
    </row>
    <row r="396">
      <c r="A396" s="157"/>
      <c r="E396" s="18"/>
      <c r="F396" s="139"/>
      <c r="G396" s="139"/>
      <c r="H396" s="18"/>
      <c r="I396" s="18"/>
    </row>
    <row r="397">
      <c r="A397" s="162"/>
      <c r="E397" s="23"/>
      <c r="F397" s="170"/>
      <c r="G397" s="170"/>
      <c r="H397" s="23"/>
      <c r="I397" s="23"/>
    </row>
    <row r="398">
      <c r="A398" s="157"/>
      <c r="E398" s="18"/>
      <c r="F398" s="139"/>
      <c r="G398" s="139"/>
      <c r="H398" s="18"/>
      <c r="I398" s="18"/>
    </row>
    <row r="399">
      <c r="A399" s="162"/>
      <c r="E399" s="23"/>
      <c r="F399" s="170"/>
      <c r="G399" s="170"/>
      <c r="H399" s="23"/>
      <c r="I399" s="23"/>
    </row>
    <row r="400">
      <c r="A400" s="157"/>
      <c r="E400" s="18"/>
      <c r="F400" s="139"/>
      <c r="G400" s="139"/>
      <c r="H400" s="18"/>
      <c r="I400" s="18"/>
    </row>
    <row r="401">
      <c r="A401" s="162"/>
      <c r="E401" s="23"/>
      <c r="F401" s="170"/>
      <c r="G401" s="170"/>
      <c r="H401" s="23"/>
      <c r="I401" s="23"/>
    </row>
    <row r="402">
      <c r="A402" s="157"/>
      <c r="E402" s="18"/>
      <c r="F402" s="139"/>
      <c r="G402" s="139"/>
      <c r="H402" s="18"/>
      <c r="I402" s="18"/>
    </row>
    <row r="403">
      <c r="A403" s="162"/>
      <c r="E403" s="23"/>
      <c r="F403" s="170"/>
      <c r="G403" s="170"/>
      <c r="H403" s="23"/>
      <c r="I403" s="23"/>
    </row>
    <row r="404">
      <c r="A404" s="157"/>
      <c r="E404" s="18"/>
      <c r="F404" s="139"/>
      <c r="G404" s="139"/>
      <c r="H404" s="18"/>
      <c r="I404" s="18"/>
    </row>
    <row r="405">
      <c r="A405" s="162"/>
      <c r="E405" s="23"/>
      <c r="F405" s="170"/>
      <c r="G405" s="170"/>
      <c r="H405" s="23"/>
      <c r="I405" s="23"/>
    </row>
    <row r="406">
      <c r="A406" s="157"/>
      <c r="E406" s="18"/>
      <c r="F406" s="139"/>
      <c r="G406" s="139"/>
      <c r="H406" s="18"/>
      <c r="I406" s="18"/>
    </row>
    <row r="407">
      <c r="A407" s="162"/>
      <c r="E407" s="23"/>
      <c r="F407" s="170"/>
      <c r="G407" s="170"/>
      <c r="H407" s="23"/>
      <c r="I407" s="23"/>
    </row>
    <row r="408">
      <c r="A408" s="157"/>
      <c r="E408" s="18"/>
      <c r="F408" s="139"/>
      <c r="G408" s="139"/>
      <c r="H408" s="18"/>
      <c r="I408" s="18"/>
    </row>
    <row r="409">
      <c r="A409" s="162"/>
      <c r="E409" s="23"/>
      <c r="F409" s="170"/>
      <c r="G409" s="170"/>
      <c r="H409" s="23"/>
      <c r="I409" s="23"/>
    </row>
    <row r="410">
      <c r="A410" s="157"/>
      <c r="E410" s="18"/>
      <c r="F410" s="139"/>
      <c r="G410" s="139"/>
      <c r="H410" s="18"/>
      <c r="I410" s="18"/>
    </row>
    <row r="411">
      <c r="A411" s="162"/>
      <c r="E411" s="23"/>
      <c r="F411" s="170"/>
      <c r="G411" s="170"/>
      <c r="H411" s="23"/>
      <c r="I411" s="23"/>
    </row>
    <row r="412">
      <c r="A412" s="157"/>
      <c r="E412" s="18"/>
      <c r="F412" s="139"/>
      <c r="G412" s="139"/>
      <c r="H412" s="18"/>
      <c r="I412" s="18"/>
    </row>
    <row r="413">
      <c r="A413" s="162"/>
      <c r="E413" s="23"/>
      <c r="F413" s="170"/>
      <c r="G413" s="170"/>
      <c r="H413" s="23"/>
      <c r="I413" s="23"/>
    </row>
    <row r="414">
      <c r="A414" s="157"/>
      <c r="E414" s="18"/>
      <c r="F414" s="139"/>
      <c r="G414" s="139"/>
      <c r="H414" s="18"/>
      <c r="I414" s="18"/>
    </row>
    <row r="415">
      <c r="A415" s="162"/>
      <c r="E415" s="23"/>
      <c r="F415" s="170"/>
      <c r="G415" s="170"/>
      <c r="H415" s="23"/>
      <c r="I415" s="23"/>
    </row>
    <row r="416">
      <c r="A416" s="157"/>
      <c r="E416" s="18"/>
      <c r="F416" s="139"/>
      <c r="G416" s="139"/>
      <c r="H416" s="18"/>
      <c r="I416" s="18"/>
    </row>
    <row r="417">
      <c r="A417" s="162"/>
      <c r="E417" s="23"/>
      <c r="F417" s="170"/>
      <c r="G417" s="170"/>
      <c r="H417" s="23"/>
      <c r="I417" s="23"/>
    </row>
    <row r="418">
      <c r="A418" s="157"/>
      <c r="E418" s="18"/>
      <c r="F418" s="139"/>
      <c r="G418" s="139"/>
      <c r="H418" s="18"/>
      <c r="I418" s="18"/>
    </row>
    <row r="419">
      <c r="A419" s="162"/>
      <c r="E419" s="23"/>
      <c r="F419" s="170"/>
      <c r="G419" s="170"/>
      <c r="H419" s="23"/>
      <c r="I419" s="23"/>
    </row>
    <row r="420">
      <c r="A420" s="157"/>
      <c r="E420" s="18"/>
      <c r="F420" s="139"/>
      <c r="G420" s="139"/>
      <c r="H420" s="18"/>
      <c r="I420" s="18"/>
    </row>
    <row r="421">
      <c r="A421" s="162"/>
      <c r="E421" s="23"/>
      <c r="F421" s="170"/>
      <c r="G421" s="170"/>
      <c r="H421" s="23"/>
      <c r="I421" s="23"/>
    </row>
    <row r="422">
      <c r="A422" s="157"/>
      <c r="E422" s="18"/>
      <c r="F422" s="139"/>
      <c r="G422" s="139"/>
      <c r="H422" s="18"/>
      <c r="I422" s="18"/>
    </row>
    <row r="423">
      <c r="A423" s="162"/>
      <c r="E423" s="23"/>
      <c r="F423" s="170"/>
      <c r="G423" s="170"/>
      <c r="H423" s="23"/>
      <c r="I423" s="23"/>
    </row>
    <row r="424">
      <c r="A424" s="157"/>
      <c r="E424" s="18"/>
      <c r="F424" s="139"/>
      <c r="G424" s="139"/>
      <c r="H424" s="18"/>
      <c r="I424" s="18"/>
    </row>
    <row r="425">
      <c r="A425" s="162"/>
      <c r="E425" s="23"/>
      <c r="F425" s="170"/>
      <c r="G425" s="170"/>
      <c r="H425" s="23"/>
      <c r="I425" s="23"/>
    </row>
    <row r="426">
      <c r="A426" s="157"/>
      <c r="E426" s="18"/>
      <c r="F426" s="139"/>
      <c r="G426" s="139"/>
      <c r="H426" s="18"/>
      <c r="I426" s="18"/>
    </row>
    <row r="427">
      <c r="A427" s="162"/>
      <c r="E427" s="23"/>
      <c r="F427" s="170"/>
      <c r="G427" s="170"/>
      <c r="H427" s="23"/>
      <c r="I427" s="23"/>
    </row>
    <row r="428">
      <c r="A428" s="157"/>
      <c r="E428" s="18"/>
      <c r="F428" s="139"/>
      <c r="G428" s="139"/>
      <c r="H428" s="18"/>
      <c r="I428" s="18"/>
    </row>
    <row r="429">
      <c r="A429" s="162"/>
      <c r="E429" s="23"/>
      <c r="F429" s="170"/>
      <c r="G429" s="170"/>
      <c r="H429" s="23"/>
      <c r="I429" s="23"/>
    </row>
    <row r="430">
      <c r="A430" s="157"/>
      <c r="E430" s="18"/>
      <c r="F430" s="139"/>
      <c r="G430" s="139"/>
      <c r="H430" s="18"/>
      <c r="I430" s="18"/>
    </row>
    <row r="431">
      <c r="A431" s="162"/>
      <c r="E431" s="23"/>
      <c r="F431" s="170"/>
      <c r="G431" s="170"/>
      <c r="H431" s="23"/>
      <c r="I431" s="23"/>
    </row>
    <row r="432">
      <c r="A432" s="157"/>
      <c r="E432" s="18"/>
      <c r="F432" s="139"/>
      <c r="G432" s="139"/>
      <c r="H432" s="18"/>
      <c r="I432" s="18"/>
    </row>
    <row r="433">
      <c r="A433" s="162"/>
      <c r="E433" s="23"/>
      <c r="F433" s="170"/>
      <c r="G433" s="170"/>
      <c r="H433" s="23"/>
      <c r="I433" s="23"/>
    </row>
    <row r="434">
      <c r="A434" s="157"/>
      <c r="E434" s="18"/>
      <c r="F434" s="139"/>
      <c r="G434" s="139"/>
      <c r="H434" s="18"/>
      <c r="I434" s="18"/>
    </row>
    <row r="435">
      <c r="A435" s="162"/>
      <c r="E435" s="23"/>
      <c r="F435" s="170"/>
      <c r="G435" s="170"/>
      <c r="H435" s="23"/>
      <c r="I435" s="23"/>
    </row>
    <row r="436">
      <c r="A436" s="157"/>
      <c r="E436" s="18"/>
      <c r="F436" s="139"/>
      <c r="G436" s="139"/>
      <c r="H436" s="18"/>
      <c r="I436" s="18"/>
    </row>
    <row r="437">
      <c r="A437" s="162"/>
      <c r="E437" s="23"/>
      <c r="F437" s="170"/>
      <c r="G437" s="170"/>
      <c r="H437" s="23"/>
      <c r="I437" s="23"/>
    </row>
    <row r="438">
      <c r="A438" s="157"/>
      <c r="E438" s="18"/>
      <c r="F438" s="139"/>
      <c r="G438" s="139"/>
      <c r="H438" s="18"/>
      <c r="I438" s="18"/>
    </row>
    <row r="439">
      <c r="A439" s="162"/>
      <c r="E439" s="23"/>
      <c r="F439" s="170"/>
      <c r="G439" s="170"/>
      <c r="H439" s="23"/>
      <c r="I439" s="23"/>
    </row>
    <row r="440">
      <c r="A440" s="157"/>
      <c r="E440" s="18"/>
      <c r="F440" s="139"/>
      <c r="G440" s="139"/>
      <c r="H440" s="18"/>
      <c r="I440" s="18"/>
    </row>
    <row r="441">
      <c r="A441" s="162"/>
      <c r="E441" s="23"/>
      <c r="F441" s="170"/>
      <c r="G441" s="170"/>
      <c r="H441" s="23"/>
      <c r="I441" s="23"/>
    </row>
    <row r="442">
      <c r="A442" s="157"/>
      <c r="E442" s="18"/>
      <c r="F442" s="139"/>
      <c r="G442" s="139"/>
      <c r="H442" s="18"/>
      <c r="I442" s="18"/>
    </row>
    <row r="443">
      <c r="A443" s="162"/>
      <c r="E443" s="23"/>
      <c r="F443" s="170"/>
      <c r="G443" s="170"/>
      <c r="H443" s="23"/>
      <c r="I443" s="23"/>
    </row>
    <row r="444">
      <c r="A444" s="157"/>
      <c r="E444" s="18"/>
      <c r="F444" s="139"/>
      <c r="G444" s="139"/>
      <c r="H444" s="18"/>
      <c r="I444" s="18"/>
    </row>
    <row r="445">
      <c r="A445" s="162"/>
      <c r="E445" s="23"/>
      <c r="F445" s="170"/>
      <c r="G445" s="170"/>
      <c r="H445" s="23"/>
      <c r="I445" s="23"/>
    </row>
    <row r="446">
      <c r="A446" s="157"/>
      <c r="E446" s="18"/>
      <c r="F446" s="139"/>
      <c r="G446" s="139"/>
      <c r="H446" s="18"/>
      <c r="I446" s="18"/>
    </row>
    <row r="447">
      <c r="A447" s="162"/>
      <c r="E447" s="23"/>
      <c r="F447" s="170"/>
      <c r="G447" s="170"/>
      <c r="H447" s="23"/>
      <c r="I447" s="23"/>
    </row>
    <row r="448">
      <c r="A448" s="157"/>
      <c r="E448" s="18"/>
      <c r="F448" s="139"/>
      <c r="G448" s="139"/>
      <c r="H448" s="18"/>
      <c r="I448" s="18"/>
    </row>
    <row r="449">
      <c r="A449" s="162"/>
      <c r="E449" s="23"/>
      <c r="F449" s="170"/>
      <c r="G449" s="170"/>
      <c r="H449" s="23"/>
      <c r="I449" s="23"/>
    </row>
    <row r="450">
      <c r="A450" s="157"/>
      <c r="E450" s="18"/>
      <c r="F450" s="139"/>
      <c r="G450" s="139"/>
      <c r="H450" s="18"/>
      <c r="I450" s="18"/>
    </row>
    <row r="451">
      <c r="A451" s="162"/>
      <c r="E451" s="23"/>
      <c r="F451" s="170"/>
      <c r="G451" s="170"/>
      <c r="H451" s="23"/>
      <c r="I451" s="23"/>
    </row>
    <row r="452">
      <c r="A452" s="157"/>
      <c r="E452" s="18"/>
      <c r="F452" s="139"/>
      <c r="G452" s="139"/>
      <c r="H452" s="18"/>
      <c r="I452" s="18"/>
    </row>
    <row r="453">
      <c r="A453" s="162"/>
      <c r="E453" s="23"/>
      <c r="F453" s="170"/>
      <c r="G453" s="170"/>
      <c r="H453" s="23"/>
      <c r="I453" s="23"/>
    </row>
    <row r="454">
      <c r="A454" s="157"/>
      <c r="E454" s="18"/>
      <c r="F454" s="139"/>
      <c r="G454" s="139"/>
      <c r="H454" s="18"/>
      <c r="I454" s="18"/>
    </row>
    <row r="455">
      <c r="A455" s="162"/>
      <c r="E455" s="23"/>
      <c r="F455" s="170"/>
      <c r="G455" s="170"/>
      <c r="H455" s="23"/>
      <c r="I455" s="23"/>
    </row>
    <row r="456">
      <c r="A456" s="157"/>
      <c r="E456" s="18"/>
      <c r="F456" s="139"/>
      <c r="G456" s="139"/>
      <c r="H456" s="18"/>
      <c r="I456" s="18"/>
    </row>
    <row r="457">
      <c r="A457" s="162"/>
      <c r="E457" s="23"/>
      <c r="F457" s="170"/>
      <c r="G457" s="170"/>
      <c r="H457" s="23"/>
      <c r="I457" s="23"/>
    </row>
    <row r="458">
      <c r="A458" s="157"/>
      <c r="E458" s="18"/>
      <c r="F458" s="139"/>
      <c r="G458" s="139"/>
      <c r="H458" s="18"/>
      <c r="I458" s="18"/>
    </row>
    <row r="459">
      <c r="A459" s="162"/>
      <c r="E459" s="23"/>
      <c r="F459" s="170"/>
      <c r="G459" s="170"/>
      <c r="H459" s="23"/>
      <c r="I459" s="23"/>
    </row>
    <row r="460">
      <c r="A460" s="157"/>
      <c r="E460" s="18"/>
      <c r="F460" s="139"/>
      <c r="G460" s="139"/>
      <c r="H460" s="18"/>
      <c r="I460" s="18"/>
    </row>
    <row r="461">
      <c r="A461" s="162"/>
      <c r="E461" s="23"/>
      <c r="F461" s="170"/>
      <c r="G461" s="170"/>
      <c r="H461" s="23"/>
      <c r="I461" s="23"/>
    </row>
    <row r="462">
      <c r="A462" s="157"/>
      <c r="E462" s="18"/>
      <c r="F462" s="139"/>
      <c r="G462" s="139"/>
      <c r="H462" s="18"/>
      <c r="I462" s="18"/>
    </row>
    <row r="463">
      <c r="A463" s="162"/>
      <c r="E463" s="23"/>
      <c r="F463" s="170"/>
      <c r="G463" s="170"/>
      <c r="H463" s="23"/>
      <c r="I463" s="23"/>
    </row>
    <row r="464">
      <c r="A464" s="157"/>
      <c r="E464" s="18"/>
      <c r="F464" s="139"/>
      <c r="G464" s="139"/>
      <c r="H464" s="18"/>
      <c r="I464" s="18"/>
    </row>
    <row r="465">
      <c r="A465" s="162"/>
      <c r="E465" s="23"/>
      <c r="F465" s="170"/>
      <c r="G465" s="170"/>
      <c r="H465" s="23"/>
      <c r="I465" s="23"/>
    </row>
    <row r="466">
      <c r="A466" s="157"/>
      <c r="E466" s="18"/>
      <c r="F466" s="139"/>
      <c r="G466" s="139"/>
      <c r="H466" s="18"/>
      <c r="I466" s="18"/>
    </row>
    <row r="467">
      <c r="A467" s="162"/>
      <c r="E467" s="23"/>
      <c r="F467" s="170"/>
      <c r="G467" s="170"/>
      <c r="H467" s="23"/>
      <c r="I467" s="23"/>
    </row>
    <row r="468">
      <c r="A468" s="157"/>
      <c r="E468" s="18"/>
      <c r="F468" s="139"/>
      <c r="G468" s="139"/>
      <c r="H468" s="18"/>
      <c r="I468" s="18"/>
    </row>
    <row r="469">
      <c r="A469" s="162"/>
      <c r="E469" s="23"/>
      <c r="F469" s="170"/>
      <c r="G469" s="170"/>
      <c r="H469" s="23"/>
      <c r="I469" s="23"/>
    </row>
    <row r="470">
      <c r="A470" s="157"/>
      <c r="E470" s="18"/>
      <c r="F470" s="139"/>
      <c r="G470" s="139"/>
      <c r="H470" s="18"/>
      <c r="I470" s="18"/>
    </row>
    <row r="471">
      <c r="A471" s="162"/>
      <c r="E471" s="23"/>
      <c r="F471" s="170"/>
      <c r="G471" s="170"/>
      <c r="H471" s="23"/>
      <c r="I471" s="23"/>
    </row>
    <row r="472">
      <c r="A472" s="157"/>
      <c r="E472" s="18"/>
      <c r="F472" s="139"/>
      <c r="G472" s="139"/>
      <c r="H472" s="18"/>
      <c r="I472" s="18"/>
    </row>
    <row r="473">
      <c r="A473" s="162"/>
      <c r="E473" s="23"/>
      <c r="F473" s="170"/>
      <c r="G473" s="170"/>
      <c r="H473" s="23"/>
      <c r="I473" s="23"/>
    </row>
    <row r="474">
      <c r="A474" s="157"/>
      <c r="E474" s="18"/>
      <c r="F474" s="139"/>
      <c r="G474" s="139"/>
      <c r="H474" s="18"/>
      <c r="I474" s="18"/>
    </row>
    <row r="475">
      <c r="A475" s="162"/>
      <c r="E475" s="23"/>
      <c r="F475" s="170"/>
      <c r="G475" s="170"/>
      <c r="H475" s="23"/>
      <c r="I475" s="23"/>
    </row>
    <row r="476">
      <c r="A476" s="157"/>
      <c r="E476" s="18"/>
      <c r="F476" s="139"/>
      <c r="G476" s="139"/>
      <c r="H476" s="18"/>
      <c r="I476" s="18"/>
    </row>
    <row r="477">
      <c r="A477" s="162"/>
      <c r="E477" s="23"/>
      <c r="F477" s="170"/>
      <c r="G477" s="170"/>
      <c r="H477" s="23"/>
      <c r="I477" s="23"/>
    </row>
    <row r="478">
      <c r="A478" s="157"/>
      <c r="E478" s="18"/>
      <c r="F478" s="139"/>
      <c r="G478" s="139"/>
      <c r="H478" s="18"/>
      <c r="I478" s="18"/>
    </row>
    <row r="479">
      <c r="A479" s="162"/>
      <c r="E479" s="23"/>
      <c r="F479" s="170"/>
      <c r="G479" s="170"/>
      <c r="H479" s="23"/>
      <c r="I479" s="23"/>
    </row>
    <row r="480">
      <c r="A480" s="157"/>
      <c r="E480" s="18"/>
      <c r="F480" s="139"/>
      <c r="G480" s="139"/>
      <c r="H480" s="18"/>
      <c r="I480" s="18"/>
    </row>
    <row r="481">
      <c r="A481" s="162"/>
      <c r="E481" s="23"/>
      <c r="F481" s="170"/>
      <c r="G481" s="170"/>
      <c r="H481" s="23"/>
      <c r="I481" s="23"/>
    </row>
    <row r="482">
      <c r="A482" s="157"/>
      <c r="E482" s="18"/>
      <c r="F482" s="139"/>
      <c r="G482" s="139"/>
      <c r="H482" s="18"/>
      <c r="I482" s="18"/>
    </row>
    <row r="483">
      <c r="A483" s="162"/>
      <c r="E483" s="23"/>
      <c r="F483" s="170"/>
      <c r="G483" s="170"/>
      <c r="H483" s="23"/>
      <c r="I483" s="23"/>
    </row>
    <row r="484">
      <c r="A484" s="157"/>
      <c r="E484" s="18"/>
      <c r="F484" s="139"/>
      <c r="G484" s="139"/>
      <c r="H484" s="18"/>
      <c r="I484" s="18"/>
    </row>
    <row r="485">
      <c r="A485" s="162"/>
      <c r="E485" s="23"/>
      <c r="F485" s="170"/>
      <c r="G485" s="170"/>
      <c r="H485" s="23"/>
      <c r="I485" s="23"/>
    </row>
    <row r="486">
      <c r="A486" s="157"/>
      <c r="E486" s="18"/>
      <c r="F486" s="139"/>
      <c r="G486" s="139"/>
      <c r="H486" s="18"/>
      <c r="I486" s="18"/>
    </row>
    <row r="487">
      <c r="A487" s="162"/>
      <c r="E487" s="23"/>
      <c r="F487" s="170"/>
      <c r="G487" s="170"/>
      <c r="H487" s="23"/>
      <c r="I487" s="23"/>
    </row>
    <row r="488">
      <c r="A488" s="157"/>
      <c r="E488" s="18"/>
      <c r="F488" s="139"/>
      <c r="G488" s="139"/>
      <c r="H488" s="18"/>
      <c r="I488" s="18"/>
    </row>
    <row r="489">
      <c r="A489" s="162"/>
      <c r="E489" s="23"/>
      <c r="F489" s="170"/>
      <c r="G489" s="170"/>
      <c r="H489" s="23"/>
      <c r="I489" s="23"/>
    </row>
    <row r="490">
      <c r="A490" s="157"/>
      <c r="E490" s="18"/>
      <c r="F490" s="139"/>
      <c r="G490" s="139"/>
      <c r="H490" s="18"/>
      <c r="I490" s="18"/>
    </row>
    <row r="491">
      <c r="A491" s="162"/>
      <c r="E491" s="23"/>
      <c r="F491" s="170"/>
      <c r="G491" s="170"/>
      <c r="H491" s="23"/>
      <c r="I491" s="23"/>
    </row>
    <row r="492">
      <c r="A492" s="157"/>
      <c r="E492" s="18"/>
      <c r="F492" s="139"/>
      <c r="G492" s="139"/>
      <c r="H492" s="18"/>
      <c r="I492" s="18"/>
    </row>
    <row r="493">
      <c r="A493" s="162"/>
      <c r="E493" s="23"/>
      <c r="F493" s="170"/>
      <c r="G493" s="170"/>
      <c r="H493" s="23"/>
      <c r="I493" s="23"/>
    </row>
    <row r="494">
      <c r="A494" s="157"/>
      <c r="E494" s="18"/>
      <c r="F494" s="139"/>
      <c r="G494" s="139"/>
      <c r="H494" s="18"/>
      <c r="I494" s="18"/>
    </row>
    <row r="495">
      <c r="A495" s="162"/>
      <c r="E495" s="23"/>
      <c r="F495" s="170"/>
      <c r="G495" s="170"/>
      <c r="H495" s="23"/>
      <c r="I495" s="23"/>
    </row>
    <row r="496">
      <c r="A496" s="157"/>
      <c r="E496" s="18"/>
      <c r="F496" s="139"/>
      <c r="G496" s="139"/>
      <c r="H496" s="18"/>
      <c r="I496" s="18"/>
    </row>
    <row r="497">
      <c r="A497" s="162"/>
      <c r="E497" s="23"/>
      <c r="F497" s="170"/>
      <c r="G497" s="170"/>
      <c r="H497" s="23"/>
      <c r="I497" s="23"/>
    </row>
    <row r="498">
      <c r="A498" s="157"/>
      <c r="E498" s="18"/>
      <c r="F498" s="139"/>
      <c r="G498" s="139"/>
      <c r="H498" s="18"/>
      <c r="I498" s="18"/>
    </row>
    <row r="499">
      <c r="A499" s="162"/>
      <c r="E499" s="23"/>
      <c r="F499" s="170"/>
      <c r="G499" s="170"/>
      <c r="H499" s="23"/>
      <c r="I499" s="23"/>
    </row>
    <row r="500">
      <c r="A500" s="157"/>
      <c r="E500" s="18"/>
      <c r="F500" s="139"/>
      <c r="G500" s="139"/>
      <c r="H500" s="18"/>
      <c r="I500" s="18"/>
    </row>
    <row r="501">
      <c r="A501" s="162"/>
      <c r="E501" s="23"/>
      <c r="F501" s="170"/>
      <c r="G501" s="170"/>
      <c r="H501" s="23"/>
      <c r="I501" s="23"/>
    </row>
    <row r="502">
      <c r="A502" s="157"/>
      <c r="E502" s="18"/>
      <c r="F502" s="139"/>
      <c r="G502" s="139"/>
      <c r="H502" s="18"/>
      <c r="I502" s="18"/>
    </row>
    <row r="503">
      <c r="A503" s="162"/>
      <c r="E503" s="23"/>
      <c r="F503" s="170"/>
      <c r="G503" s="170"/>
      <c r="H503" s="23"/>
      <c r="I503" s="23"/>
    </row>
    <row r="504">
      <c r="A504" s="157"/>
      <c r="E504" s="18"/>
      <c r="F504" s="139"/>
      <c r="G504" s="139"/>
      <c r="H504" s="18"/>
      <c r="I504" s="18"/>
    </row>
    <row r="505">
      <c r="A505" s="162"/>
      <c r="E505" s="23"/>
      <c r="F505" s="170"/>
      <c r="G505" s="170"/>
      <c r="H505" s="23"/>
      <c r="I505" s="23"/>
    </row>
    <row r="506">
      <c r="A506" s="157"/>
      <c r="E506" s="18"/>
      <c r="F506" s="139"/>
      <c r="G506" s="139"/>
      <c r="H506" s="18"/>
      <c r="I506" s="18"/>
    </row>
    <row r="507">
      <c r="A507" s="162"/>
      <c r="E507" s="23"/>
      <c r="F507" s="170"/>
      <c r="G507" s="170"/>
      <c r="H507" s="23"/>
      <c r="I507" s="23"/>
    </row>
    <row r="508">
      <c r="A508" s="157"/>
      <c r="E508" s="18"/>
      <c r="F508" s="139"/>
      <c r="G508" s="139"/>
      <c r="H508" s="18"/>
      <c r="I508" s="18"/>
    </row>
    <row r="509">
      <c r="A509" s="162"/>
      <c r="E509" s="23"/>
      <c r="F509" s="170"/>
      <c r="G509" s="170"/>
      <c r="H509" s="23"/>
      <c r="I509" s="23"/>
    </row>
    <row r="510">
      <c r="A510" s="157"/>
      <c r="E510" s="18"/>
      <c r="F510" s="139"/>
      <c r="G510" s="139"/>
      <c r="H510" s="18"/>
      <c r="I510" s="18"/>
    </row>
    <row r="511">
      <c r="A511" s="162"/>
      <c r="E511" s="23"/>
      <c r="F511" s="170"/>
      <c r="G511" s="170"/>
      <c r="H511" s="23"/>
      <c r="I511" s="23"/>
    </row>
    <row r="512">
      <c r="A512" s="157"/>
      <c r="E512" s="18"/>
      <c r="F512" s="139"/>
      <c r="G512" s="139"/>
      <c r="H512" s="18"/>
      <c r="I512" s="18"/>
    </row>
    <row r="513">
      <c r="A513" s="162"/>
      <c r="E513" s="23"/>
      <c r="F513" s="170"/>
      <c r="G513" s="170"/>
      <c r="H513" s="23"/>
      <c r="I513" s="23"/>
    </row>
    <row r="514">
      <c r="A514" s="157"/>
      <c r="E514" s="18"/>
      <c r="F514" s="139"/>
      <c r="G514" s="139"/>
      <c r="H514" s="18"/>
      <c r="I514" s="18"/>
    </row>
    <row r="515">
      <c r="A515" s="162"/>
      <c r="E515" s="23"/>
      <c r="F515" s="170"/>
      <c r="G515" s="170"/>
      <c r="H515" s="23"/>
      <c r="I515" s="23"/>
    </row>
    <row r="516">
      <c r="A516" s="157"/>
      <c r="E516" s="18"/>
      <c r="F516" s="139"/>
      <c r="G516" s="139"/>
      <c r="H516" s="18"/>
      <c r="I516" s="18"/>
    </row>
    <row r="517">
      <c r="A517" s="162"/>
      <c r="E517" s="23"/>
      <c r="F517" s="170"/>
      <c r="G517" s="170"/>
      <c r="H517" s="23"/>
      <c r="I517" s="23"/>
    </row>
    <row r="518">
      <c r="A518" s="157"/>
      <c r="E518" s="18"/>
      <c r="F518" s="139"/>
      <c r="G518" s="139"/>
      <c r="H518" s="18"/>
      <c r="I518" s="18"/>
    </row>
    <row r="519">
      <c r="A519" s="162"/>
      <c r="E519" s="23"/>
      <c r="F519" s="170"/>
      <c r="G519" s="170"/>
      <c r="H519" s="23"/>
      <c r="I519" s="23"/>
    </row>
    <row r="520">
      <c r="A520" s="157"/>
      <c r="E520" s="18"/>
      <c r="F520" s="139"/>
      <c r="G520" s="139"/>
      <c r="H520" s="18"/>
      <c r="I520" s="18"/>
    </row>
    <row r="521">
      <c r="A521" s="162"/>
      <c r="E521" s="23"/>
      <c r="F521" s="170"/>
      <c r="G521" s="170"/>
      <c r="H521" s="23"/>
      <c r="I521" s="23"/>
    </row>
    <row r="522">
      <c r="A522" s="157"/>
      <c r="E522" s="18"/>
      <c r="F522" s="139"/>
      <c r="G522" s="139"/>
      <c r="H522" s="18"/>
      <c r="I522" s="18"/>
    </row>
    <row r="523">
      <c r="A523" s="162"/>
      <c r="E523" s="23"/>
      <c r="F523" s="170"/>
      <c r="G523" s="170"/>
      <c r="H523" s="23"/>
      <c r="I523" s="23"/>
    </row>
    <row r="524">
      <c r="A524" s="157"/>
      <c r="E524" s="18"/>
      <c r="F524" s="139"/>
      <c r="G524" s="139"/>
      <c r="H524" s="18"/>
      <c r="I524" s="18"/>
    </row>
    <row r="525">
      <c r="A525" s="162"/>
      <c r="E525" s="23"/>
      <c r="F525" s="170"/>
      <c r="G525" s="170"/>
      <c r="H525" s="23"/>
      <c r="I525" s="23"/>
    </row>
    <row r="526">
      <c r="A526" s="157"/>
      <c r="E526" s="18"/>
      <c r="F526" s="139"/>
      <c r="G526" s="139"/>
      <c r="H526" s="18"/>
      <c r="I526" s="18"/>
    </row>
    <row r="527">
      <c r="A527" s="162"/>
      <c r="E527" s="23"/>
      <c r="F527" s="170"/>
      <c r="G527" s="170"/>
      <c r="H527" s="23"/>
      <c r="I527" s="23"/>
    </row>
    <row r="528">
      <c r="A528" s="157"/>
      <c r="E528" s="18"/>
      <c r="F528" s="139"/>
      <c r="G528" s="139"/>
      <c r="H528" s="18"/>
      <c r="I528" s="18"/>
    </row>
    <row r="529">
      <c r="A529" s="162"/>
      <c r="E529" s="23"/>
      <c r="F529" s="170"/>
      <c r="G529" s="170"/>
      <c r="H529" s="23"/>
      <c r="I529" s="23"/>
    </row>
    <row r="530">
      <c r="A530" s="157"/>
      <c r="E530" s="18"/>
      <c r="F530" s="139"/>
      <c r="G530" s="139"/>
      <c r="H530" s="18"/>
      <c r="I530" s="18"/>
    </row>
    <row r="531">
      <c r="A531" s="162"/>
      <c r="E531" s="23"/>
      <c r="F531" s="170"/>
      <c r="G531" s="170"/>
      <c r="H531" s="23"/>
      <c r="I531" s="23"/>
    </row>
    <row r="532">
      <c r="A532" s="157"/>
      <c r="E532" s="18"/>
      <c r="F532" s="139"/>
      <c r="G532" s="139"/>
      <c r="H532" s="18"/>
      <c r="I532" s="18"/>
    </row>
    <row r="533">
      <c r="A533" s="162"/>
      <c r="E533" s="23"/>
      <c r="F533" s="170"/>
      <c r="G533" s="170"/>
      <c r="H533" s="23"/>
      <c r="I533" s="23"/>
    </row>
    <row r="534">
      <c r="A534" s="157"/>
      <c r="E534" s="18"/>
      <c r="F534" s="139"/>
      <c r="G534" s="139"/>
      <c r="H534" s="18"/>
      <c r="I534" s="18"/>
    </row>
    <row r="535">
      <c r="A535" s="162"/>
      <c r="E535" s="23"/>
      <c r="F535" s="170"/>
      <c r="G535" s="170"/>
      <c r="H535" s="23"/>
      <c r="I535" s="23"/>
    </row>
    <row r="536">
      <c r="A536" s="157"/>
      <c r="E536" s="18"/>
      <c r="F536" s="139"/>
      <c r="G536" s="139"/>
      <c r="H536" s="18"/>
      <c r="I536" s="18"/>
    </row>
    <row r="537">
      <c r="A537" s="162"/>
      <c r="E537" s="23"/>
      <c r="F537" s="170"/>
      <c r="G537" s="170"/>
      <c r="H537" s="23"/>
      <c r="I537" s="23"/>
    </row>
    <row r="538">
      <c r="A538" s="157"/>
      <c r="E538" s="18"/>
      <c r="F538" s="139"/>
      <c r="G538" s="139"/>
      <c r="H538" s="18"/>
      <c r="I538" s="18"/>
    </row>
    <row r="539">
      <c r="A539" s="162"/>
      <c r="E539" s="23"/>
      <c r="F539" s="170"/>
      <c r="G539" s="170"/>
      <c r="H539" s="23"/>
      <c r="I539" s="23"/>
    </row>
    <row r="540">
      <c r="A540" s="157"/>
      <c r="E540" s="18"/>
      <c r="F540" s="139"/>
      <c r="G540" s="139"/>
      <c r="H540" s="18"/>
      <c r="I540" s="18"/>
    </row>
    <row r="541">
      <c r="A541" s="162"/>
      <c r="E541" s="23"/>
      <c r="F541" s="170"/>
      <c r="G541" s="170"/>
      <c r="H541" s="23"/>
      <c r="I541" s="23"/>
    </row>
    <row r="542">
      <c r="A542" s="157"/>
      <c r="E542" s="18"/>
      <c r="F542" s="139"/>
      <c r="G542" s="139"/>
      <c r="H542" s="18"/>
      <c r="I542" s="18"/>
    </row>
    <row r="543">
      <c r="A543" s="162"/>
      <c r="E543" s="23"/>
      <c r="F543" s="170"/>
      <c r="G543" s="170"/>
      <c r="H543" s="23"/>
      <c r="I543" s="23"/>
    </row>
    <row r="544">
      <c r="A544" s="157"/>
      <c r="E544" s="18"/>
      <c r="F544" s="139"/>
      <c r="G544" s="139"/>
      <c r="H544" s="18"/>
      <c r="I544" s="18"/>
    </row>
    <row r="545">
      <c r="A545" s="162"/>
      <c r="E545" s="23"/>
      <c r="F545" s="170"/>
      <c r="G545" s="170"/>
      <c r="H545" s="23"/>
      <c r="I545" s="23"/>
    </row>
    <row r="546">
      <c r="A546" s="157"/>
      <c r="E546" s="18"/>
      <c r="F546" s="139"/>
      <c r="G546" s="139"/>
      <c r="H546" s="18"/>
      <c r="I546" s="18"/>
    </row>
    <row r="547">
      <c r="A547" s="162"/>
      <c r="E547" s="23"/>
      <c r="F547" s="170"/>
      <c r="G547" s="170"/>
      <c r="H547" s="23"/>
      <c r="I547" s="23"/>
    </row>
    <row r="548">
      <c r="A548" s="157"/>
      <c r="E548" s="18"/>
      <c r="F548" s="139"/>
      <c r="G548" s="139"/>
      <c r="H548" s="18"/>
      <c r="I548" s="18"/>
    </row>
    <row r="549">
      <c r="A549" s="162"/>
      <c r="E549" s="23"/>
      <c r="F549" s="170"/>
      <c r="G549" s="170"/>
      <c r="H549" s="23"/>
      <c r="I549" s="23"/>
    </row>
    <row r="550">
      <c r="A550" s="157"/>
      <c r="E550" s="18"/>
      <c r="F550" s="139"/>
      <c r="G550" s="139"/>
      <c r="H550" s="18"/>
      <c r="I550" s="18"/>
    </row>
    <row r="551">
      <c r="A551" s="162"/>
      <c r="E551" s="23"/>
      <c r="F551" s="170"/>
      <c r="G551" s="170"/>
      <c r="H551" s="23"/>
      <c r="I551" s="23"/>
    </row>
    <row r="552">
      <c r="A552" s="157"/>
      <c r="E552" s="18"/>
      <c r="F552" s="139"/>
      <c r="G552" s="139"/>
      <c r="H552" s="18"/>
      <c r="I552" s="18"/>
    </row>
    <row r="553">
      <c r="A553" s="162"/>
      <c r="E553" s="23"/>
      <c r="F553" s="170"/>
      <c r="G553" s="170"/>
      <c r="H553" s="23"/>
      <c r="I553" s="23"/>
    </row>
    <row r="554">
      <c r="A554" s="157"/>
      <c r="E554" s="18"/>
      <c r="F554" s="139"/>
      <c r="G554" s="139"/>
      <c r="H554" s="18"/>
      <c r="I554" s="18"/>
    </row>
    <row r="555">
      <c r="A555" s="162"/>
      <c r="E555" s="23"/>
      <c r="F555" s="170"/>
      <c r="G555" s="170"/>
      <c r="H555" s="23"/>
      <c r="I555" s="23"/>
    </row>
    <row r="556">
      <c r="A556" s="157"/>
      <c r="E556" s="18"/>
      <c r="F556" s="139"/>
      <c r="G556" s="139"/>
      <c r="H556" s="18"/>
      <c r="I556" s="18"/>
    </row>
    <row r="557">
      <c r="A557" s="162"/>
      <c r="E557" s="23"/>
      <c r="F557" s="170"/>
      <c r="G557" s="170"/>
      <c r="H557" s="23"/>
      <c r="I557" s="23"/>
    </row>
    <row r="558">
      <c r="A558" s="157"/>
      <c r="E558" s="18"/>
      <c r="F558" s="139"/>
      <c r="G558" s="139"/>
      <c r="H558" s="18"/>
      <c r="I558" s="18"/>
    </row>
    <row r="559">
      <c r="A559" s="162"/>
      <c r="E559" s="23"/>
      <c r="F559" s="170"/>
      <c r="G559" s="170"/>
      <c r="H559" s="23"/>
      <c r="I559" s="23"/>
    </row>
    <row r="560">
      <c r="A560" s="157"/>
      <c r="E560" s="18"/>
      <c r="F560" s="139"/>
      <c r="G560" s="139"/>
      <c r="H560" s="18"/>
      <c r="I560" s="18"/>
    </row>
    <row r="561">
      <c r="A561" s="162"/>
      <c r="E561" s="23"/>
      <c r="F561" s="170"/>
      <c r="G561" s="170"/>
      <c r="H561" s="23"/>
      <c r="I561" s="23"/>
    </row>
    <row r="562">
      <c r="A562" s="157"/>
      <c r="E562" s="18"/>
      <c r="F562" s="139"/>
      <c r="G562" s="139"/>
      <c r="H562" s="18"/>
      <c r="I562" s="18"/>
    </row>
    <row r="563">
      <c r="A563" s="162"/>
      <c r="E563" s="23"/>
      <c r="F563" s="170"/>
      <c r="G563" s="170"/>
      <c r="H563" s="23"/>
      <c r="I563" s="23"/>
    </row>
    <row r="564">
      <c r="A564" s="157"/>
      <c r="E564" s="18"/>
      <c r="F564" s="139"/>
      <c r="G564" s="139"/>
      <c r="H564" s="18"/>
      <c r="I564" s="18"/>
    </row>
    <row r="565">
      <c r="A565" s="162"/>
      <c r="E565" s="23"/>
      <c r="F565" s="170"/>
      <c r="G565" s="170"/>
      <c r="H565" s="23"/>
      <c r="I565" s="23"/>
    </row>
    <row r="566">
      <c r="A566" s="157"/>
      <c r="E566" s="18"/>
      <c r="F566" s="139"/>
      <c r="G566" s="139"/>
      <c r="H566" s="18"/>
      <c r="I566" s="18"/>
    </row>
    <row r="567">
      <c r="A567" s="162"/>
      <c r="E567" s="23"/>
      <c r="F567" s="170"/>
      <c r="G567" s="170"/>
      <c r="H567" s="23"/>
      <c r="I567" s="23"/>
    </row>
    <row r="568">
      <c r="A568" s="157"/>
      <c r="E568" s="18"/>
      <c r="F568" s="139"/>
      <c r="G568" s="139"/>
      <c r="H568" s="18"/>
      <c r="I568" s="18"/>
    </row>
    <row r="569">
      <c r="A569" s="162"/>
      <c r="E569" s="23"/>
      <c r="F569" s="170"/>
      <c r="G569" s="170"/>
      <c r="H569" s="23"/>
      <c r="I569" s="23"/>
    </row>
    <row r="570">
      <c r="A570" s="157"/>
      <c r="E570" s="18"/>
      <c r="F570" s="139"/>
      <c r="G570" s="139"/>
      <c r="H570" s="18"/>
      <c r="I570" s="18"/>
    </row>
    <row r="571">
      <c r="A571" s="162"/>
      <c r="E571" s="23"/>
      <c r="F571" s="170"/>
      <c r="G571" s="170"/>
      <c r="H571" s="23"/>
      <c r="I571" s="23"/>
    </row>
    <row r="572">
      <c r="A572" s="157"/>
      <c r="E572" s="18"/>
      <c r="F572" s="139"/>
      <c r="G572" s="139"/>
      <c r="H572" s="18"/>
      <c r="I572" s="18"/>
    </row>
    <row r="573">
      <c r="A573" s="162"/>
      <c r="E573" s="23"/>
      <c r="F573" s="170"/>
      <c r="G573" s="170"/>
      <c r="H573" s="23"/>
      <c r="I573" s="23"/>
    </row>
    <row r="574">
      <c r="A574" s="157"/>
      <c r="E574" s="18"/>
      <c r="F574" s="139"/>
      <c r="G574" s="139"/>
      <c r="H574" s="18"/>
      <c r="I574" s="18"/>
    </row>
    <row r="575">
      <c r="A575" s="162"/>
      <c r="E575" s="23"/>
      <c r="F575" s="170"/>
      <c r="G575" s="170"/>
      <c r="H575" s="23"/>
      <c r="I575" s="23"/>
    </row>
    <row r="576">
      <c r="A576" s="157"/>
      <c r="E576" s="18"/>
      <c r="F576" s="139"/>
      <c r="G576" s="139"/>
      <c r="H576" s="18"/>
      <c r="I576" s="18"/>
    </row>
    <row r="577">
      <c r="A577" s="162"/>
      <c r="E577" s="23"/>
      <c r="F577" s="170"/>
      <c r="G577" s="170"/>
      <c r="H577" s="23"/>
      <c r="I577" s="23"/>
    </row>
    <row r="578">
      <c r="A578" s="157"/>
      <c r="E578" s="18"/>
      <c r="F578" s="139"/>
      <c r="G578" s="139"/>
      <c r="H578" s="18"/>
      <c r="I578" s="18"/>
    </row>
    <row r="579">
      <c r="A579" s="162"/>
      <c r="E579" s="23"/>
      <c r="F579" s="170"/>
      <c r="G579" s="170"/>
      <c r="H579" s="23"/>
      <c r="I579" s="23"/>
    </row>
    <row r="580">
      <c r="A580" s="157"/>
      <c r="E580" s="18"/>
      <c r="F580" s="139"/>
      <c r="G580" s="139"/>
      <c r="H580" s="18"/>
      <c r="I580" s="18"/>
    </row>
    <row r="581">
      <c r="A581" s="162"/>
      <c r="E581" s="23"/>
      <c r="F581" s="170"/>
      <c r="G581" s="170"/>
      <c r="H581" s="23"/>
      <c r="I581" s="23"/>
    </row>
    <row r="582">
      <c r="A582" s="157"/>
      <c r="E582" s="18"/>
      <c r="F582" s="139"/>
      <c r="G582" s="139"/>
      <c r="H582" s="18"/>
      <c r="I582" s="18"/>
    </row>
    <row r="583">
      <c r="A583" s="162"/>
      <c r="E583" s="23"/>
      <c r="F583" s="170"/>
      <c r="G583" s="170"/>
      <c r="H583" s="23"/>
      <c r="I583" s="23"/>
    </row>
    <row r="584">
      <c r="A584" s="157"/>
      <c r="E584" s="18"/>
      <c r="F584" s="139"/>
      <c r="G584" s="139"/>
      <c r="H584" s="18"/>
      <c r="I584" s="18"/>
    </row>
    <row r="585">
      <c r="A585" s="162"/>
      <c r="E585" s="23"/>
      <c r="F585" s="170"/>
      <c r="G585" s="170"/>
      <c r="H585" s="23"/>
      <c r="I585" s="23"/>
    </row>
    <row r="586">
      <c r="A586" s="157"/>
      <c r="E586" s="18"/>
      <c r="F586" s="139"/>
      <c r="G586" s="139"/>
      <c r="H586" s="18"/>
      <c r="I586" s="18"/>
    </row>
    <row r="587">
      <c r="A587" s="162"/>
      <c r="E587" s="23"/>
      <c r="F587" s="170"/>
      <c r="G587" s="170"/>
      <c r="H587" s="23"/>
      <c r="I587" s="23"/>
    </row>
    <row r="588">
      <c r="A588" s="157"/>
      <c r="E588" s="18"/>
      <c r="F588" s="139"/>
      <c r="G588" s="139"/>
      <c r="H588" s="18"/>
      <c r="I588" s="18"/>
    </row>
    <row r="589">
      <c r="A589" s="162"/>
      <c r="E589" s="23"/>
      <c r="F589" s="170"/>
      <c r="G589" s="170"/>
      <c r="H589" s="23"/>
      <c r="I589" s="23"/>
    </row>
    <row r="590">
      <c r="A590" s="157"/>
      <c r="E590" s="18"/>
      <c r="F590" s="139"/>
      <c r="G590" s="139"/>
      <c r="H590" s="18"/>
      <c r="I590" s="18"/>
    </row>
    <row r="591">
      <c r="A591" s="162"/>
      <c r="E591" s="23"/>
      <c r="F591" s="170"/>
      <c r="G591" s="170"/>
      <c r="H591" s="23"/>
      <c r="I591" s="23"/>
    </row>
    <row r="592">
      <c r="A592" s="157"/>
      <c r="E592" s="18"/>
      <c r="F592" s="139"/>
      <c r="G592" s="139"/>
      <c r="H592" s="18"/>
      <c r="I592" s="18"/>
    </row>
    <row r="593">
      <c r="A593" s="162"/>
      <c r="E593" s="23"/>
      <c r="F593" s="170"/>
      <c r="G593" s="170"/>
      <c r="H593" s="23"/>
      <c r="I593" s="23"/>
    </row>
    <row r="594">
      <c r="A594" s="157"/>
      <c r="E594" s="18"/>
      <c r="F594" s="139"/>
      <c r="G594" s="139"/>
      <c r="H594" s="18"/>
      <c r="I594" s="18"/>
    </row>
    <row r="595">
      <c r="A595" s="162"/>
      <c r="E595" s="23"/>
      <c r="F595" s="170"/>
      <c r="G595" s="170"/>
      <c r="H595" s="23"/>
      <c r="I595" s="23"/>
    </row>
    <row r="596">
      <c r="A596" s="157"/>
      <c r="E596" s="18"/>
      <c r="F596" s="139"/>
      <c r="G596" s="139"/>
      <c r="H596" s="18"/>
      <c r="I596" s="18"/>
    </row>
    <row r="597">
      <c r="A597" s="162"/>
      <c r="E597" s="23"/>
      <c r="F597" s="170"/>
      <c r="G597" s="170"/>
      <c r="H597" s="23"/>
      <c r="I597" s="23"/>
    </row>
    <row r="598">
      <c r="A598" s="157"/>
      <c r="E598" s="18"/>
      <c r="F598" s="139"/>
      <c r="G598" s="139"/>
      <c r="H598" s="18"/>
      <c r="I598" s="18"/>
    </row>
    <row r="599">
      <c r="A599" s="162"/>
      <c r="E599" s="23"/>
      <c r="F599" s="170"/>
      <c r="G599" s="170"/>
      <c r="H599" s="23"/>
      <c r="I599" s="23"/>
    </row>
    <row r="600">
      <c r="A600" s="157"/>
      <c r="E600" s="18"/>
      <c r="F600" s="139"/>
      <c r="G600" s="139"/>
      <c r="H600" s="18"/>
      <c r="I600" s="18"/>
    </row>
    <row r="601">
      <c r="A601" s="162"/>
      <c r="E601" s="23"/>
      <c r="F601" s="170"/>
      <c r="G601" s="170"/>
      <c r="H601" s="23"/>
      <c r="I601" s="23"/>
    </row>
    <row r="602">
      <c r="A602" s="157"/>
      <c r="E602" s="18"/>
      <c r="F602" s="139"/>
      <c r="G602" s="139"/>
      <c r="H602" s="18"/>
      <c r="I602" s="18"/>
    </row>
    <row r="603">
      <c r="A603" s="162"/>
      <c r="E603" s="23"/>
      <c r="F603" s="170"/>
      <c r="G603" s="170"/>
      <c r="H603" s="23"/>
      <c r="I603" s="23"/>
    </row>
    <row r="604">
      <c r="A604" s="157"/>
      <c r="E604" s="18"/>
      <c r="F604" s="139"/>
      <c r="G604" s="139"/>
      <c r="H604" s="18"/>
      <c r="I604" s="18"/>
    </row>
    <row r="605">
      <c r="A605" s="162"/>
      <c r="E605" s="23"/>
      <c r="F605" s="170"/>
      <c r="G605" s="170"/>
      <c r="H605" s="23"/>
      <c r="I605" s="23"/>
    </row>
    <row r="606">
      <c r="A606" s="157"/>
      <c r="E606" s="18"/>
      <c r="F606" s="139"/>
      <c r="G606" s="139"/>
      <c r="H606" s="18"/>
      <c r="I606" s="18"/>
    </row>
    <row r="607">
      <c r="A607" s="162"/>
      <c r="E607" s="23"/>
      <c r="F607" s="170"/>
      <c r="G607" s="170"/>
      <c r="H607" s="23"/>
      <c r="I607" s="23"/>
    </row>
    <row r="608">
      <c r="A608" s="157"/>
      <c r="E608" s="18"/>
      <c r="F608" s="139"/>
      <c r="G608" s="139"/>
      <c r="H608" s="18"/>
      <c r="I608" s="18"/>
    </row>
    <row r="609">
      <c r="A609" s="162"/>
      <c r="E609" s="23"/>
      <c r="F609" s="170"/>
      <c r="G609" s="170"/>
      <c r="H609" s="23"/>
      <c r="I609" s="23"/>
    </row>
    <row r="610">
      <c r="A610" s="157"/>
      <c r="E610" s="18"/>
      <c r="F610" s="139"/>
      <c r="G610" s="139"/>
      <c r="H610" s="18"/>
      <c r="I610" s="18"/>
    </row>
    <row r="611">
      <c r="A611" s="162"/>
      <c r="E611" s="23"/>
      <c r="F611" s="170"/>
      <c r="G611" s="170"/>
      <c r="H611" s="23"/>
      <c r="I611" s="23"/>
    </row>
    <row r="612">
      <c r="A612" s="157"/>
      <c r="E612" s="18"/>
      <c r="F612" s="139"/>
      <c r="G612" s="139"/>
      <c r="H612" s="18"/>
      <c r="I612" s="18"/>
    </row>
    <row r="613">
      <c r="A613" s="162"/>
      <c r="E613" s="23"/>
      <c r="F613" s="170"/>
      <c r="G613" s="170"/>
      <c r="H613" s="23"/>
      <c r="I613" s="23"/>
    </row>
    <row r="614">
      <c r="A614" s="157"/>
      <c r="E614" s="18"/>
      <c r="F614" s="139"/>
      <c r="G614" s="139"/>
      <c r="H614" s="18"/>
      <c r="I614" s="18"/>
    </row>
    <row r="615">
      <c r="A615" s="162"/>
      <c r="E615" s="23"/>
      <c r="F615" s="170"/>
      <c r="G615" s="170"/>
      <c r="H615" s="23"/>
      <c r="I615" s="23"/>
    </row>
    <row r="616">
      <c r="A616" s="157"/>
      <c r="E616" s="18"/>
      <c r="F616" s="139"/>
      <c r="G616" s="139"/>
      <c r="H616" s="18"/>
      <c r="I616" s="18"/>
    </row>
    <row r="617">
      <c r="A617" s="162"/>
      <c r="E617" s="23"/>
      <c r="F617" s="170"/>
      <c r="G617" s="170"/>
      <c r="H617" s="23"/>
      <c r="I617" s="23"/>
    </row>
    <row r="618">
      <c r="A618" s="157"/>
      <c r="E618" s="18"/>
      <c r="F618" s="139"/>
      <c r="G618" s="139"/>
      <c r="H618" s="18"/>
      <c r="I618" s="18"/>
    </row>
    <row r="619">
      <c r="A619" s="162"/>
      <c r="E619" s="23"/>
      <c r="F619" s="170"/>
      <c r="G619" s="170"/>
      <c r="H619" s="23"/>
      <c r="I619" s="23"/>
    </row>
    <row r="620">
      <c r="A620" s="157"/>
      <c r="E620" s="18"/>
      <c r="F620" s="139"/>
      <c r="G620" s="139"/>
      <c r="H620" s="18"/>
      <c r="I620" s="18"/>
    </row>
    <row r="621">
      <c r="A621" s="162"/>
      <c r="E621" s="23"/>
      <c r="F621" s="170"/>
      <c r="G621" s="170"/>
      <c r="H621" s="23"/>
      <c r="I621" s="23"/>
    </row>
    <row r="622">
      <c r="A622" s="157"/>
      <c r="E622" s="18"/>
      <c r="F622" s="139"/>
      <c r="G622" s="139"/>
      <c r="H622" s="18"/>
      <c r="I622" s="18"/>
    </row>
    <row r="623">
      <c r="A623" s="162"/>
      <c r="E623" s="23"/>
      <c r="F623" s="170"/>
      <c r="G623" s="170"/>
      <c r="H623" s="23"/>
      <c r="I623" s="23"/>
    </row>
    <row r="624">
      <c r="A624" s="157"/>
      <c r="E624" s="18"/>
      <c r="F624" s="139"/>
      <c r="G624" s="139"/>
      <c r="H624" s="18"/>
      <c r="I624" s="18"/>
    </row>
    <row r="625">
      <c r="A625" s="162"/>
      <c r="E625" s="23"/>
      <c r="F625" s="170"/>
      <c r="G625" s="170"/>
      <c r="H625" s="23"/>
      <c r="I625" s="23"/>
    </row>
    <row r="626">
      <c r="A626" s="157"/>
      <c r="E626" s="18"/>
      <c r="F626" s="139"/>
      <c r="G626" s="139"/>
      <c r="H626" s="18"/>
      <c r="I626" s="18"/>
    </row>
    <row r="627">
      <c r="A627" s="162"/>
      <c r="E627" s="23"/>
      <c r="F627" s="170"/>
      <c r="G627" s="170"/>
      <c r="H627" s="23"/>
      <c r="I627" s="23"/>
    </row>
    <row r="628">
      <c r="A628" s="157"/>
      <c r="E628" s="18"/>
      <c r="F628" s="139"/>
      <c r="G628" s="139"/>
      <c r="H628" s="18"/>
      <c r="I628" s="18"/>
    </row>
    <row r="629">
      <c r="A629" s="162"/>
      <c r="E629" s="23"/>
      <c r="F629" s="170"/>
      <c r="G629" s="170"/>
      <c r="H629" s="23"/>
      <c r="I629" s="23"/>
    </row>
    <row r="630">
      <c r="A630" s="157"/>
      <c r="E630" s="18"/>
      <c r="F630" s="139"/>
      <c r="G630" s="139"/>
      <c r="H630" s="18"/>
      <c r="I630" s="18"/>
    </row>
    <row r="631">
      <c r="A631" s="162"/>
      <c r="E631" s="23"/>
      <c r="F631" s="170"/>
      <c r="G631" s="170"/>
      <c r="H631" s="23"/>
      <c r="I631" s="23"/>
    </row>
    <row r="632">
      <c r="A632" s="157"/>
      <c r="E632" s="18"/>
      <c r="F632" s="139"/>
      <c r="G632" s="139"/>
      <c r="H632" s="18"/>
      <c r="I632" s="18"/>
    </row>
    <row r="633">
      <c r="A633" s="162"/>
      <c r="E633" s="23"/>
      <c r="F633" s="170"/>
      <c r="G633" s="170"/>
      <c r="H633" s="23"/>
      <c r="I633" s="23"/>
    </row>
    <row r="634">
      <c r="A634" s="157"/>
      <c r="E634" s="18"/>
      <c r="F634" s="139"/>
      <c r="G634" s="139"/>
      <c r="H634" s="18"/>
      <c r="I634" s="18"/>
    </row>
    <row r="635">
      <c r="A635" s="162"/>
      <c r="E635" s="23"/>
      <c r="F635" s="170"/>
      <c r="G635" s="170"/>
      <c r="H635" s="23"/>
      <c r="I635" s="23"/>
    </row>
    <row r="636">
      <c r="A636" s="157"/>
      <c r="E636" s="18"/>
      <c r="F636" s="139"/>
      <c r="G636" s="139"/>
      <c r="H636" s="18"/>
      <c r="I636" s="18"/>
    </row>
    <row r="637">
      <c r="A637" s="162"/>
      <c r="E637" s="23"/>
      <c r="F637" s="170"/>
      <c r="G637" s="170"/>
      <c r="H637" s="23"/>
      <c r="I637" s="23"/>
    </row>
    <row r="638">
      <c r="A638" s="157"/>
      <c r="E638" s="18"/>
      <c r="F638" s="139"/>
      <c r="G638" s="139"/>
      <c r="H638" s="18"/>
      <c r="I638" s="18"/>
    </row>
    <row r="639">
      <c r="A639" s="162"/>
      <c r="E639" s="23"/>
      <c r="F639" s="170"/>
      <c r="G639" s="170"/>
      <c r="H639" s="23"/>
      <c r="I639" s="23"/>
    </row>
    <row r="640">
      <c r="A640" s="157"/>
      <c r="E640" s="18"/>
      <c r="F640" s="139"/>
      <c r="G640" s="139"/>
      <c r="H640" s="18"/>
      <c r="I640" s="18"/>
    </row>
    <row r="641">
      <c r="A641" s="162"/>
      <c r="E641" s="23"/>
      <c r="F641" s="170"/>
      <c r="G641" s="170"/>
      <c r="H641" s="23"/>
      <c r="I641" s="23"/>
    </row>
    <row r="642">
      <c r="A642" s="157"/>
      <c r="E642" s="18"/>
      <c r="F642" s="139"/>
      <c r="G642" s="139"/>
      <c r="H642" s="18"/>
      <c r="I642" s="18"/>
    </row>
    <row r="643">
      <c r="A643" s="162"/>
      <c r="E643" s="23"/>
      <c r="F643" s="170"/>
      <c r="G643" s="170"/>
      <c r="H643" s="23"/>
      <c r="I643" s="23"/>
    </row>
    <row r="644">
      <c r="A644" s="157"/>
      <c r="E644" s="18"/>
      <c r="F644" s="139"/>
      <c r="G644" s="139"/>
      <c r="H644" s="18"/>
      <c r="I644" s="18"/>
    </row>
    <row r="645">
      <c r="A645" s="162"/>
      <c r="E645" s="23"/>
      <c r="F645" s="170"/>
      <c r="G645" s="170"/>
      <c r="H645" s="23"/>
      <c r="I645" s="23"/>
    </row>
    <row r="646">
      <c r="A646" s="157"/>
      <c r="E646" s="18"/>
      <c r="F646" s="139"/>
      <c r="G646" s="139"/>
      <c r="H646" s="18"/>
      <c r="I646" s="18"/>
    </row>
    <row r="647">
      <c r="A647" s="162"/>
      <c r="E647" s="23"/>
      <c r="F647" s="170"/>
      <c r="G647" s="170"/>
      <c r="H647" s="23"/>
      <c r="I647" s="23"/>
    </row>
    <row r="648">
      <c r="A648" s="157"/>
      <c r="E648" s="18"/>
      <c r="F648" s="139"/>
      <c r="G648" s="139"/>
      <c r="H648" s="18"/>
      <c r="I648" s="18"/>
    </row>
    <row r="649">
      <c r="A649" s="162"/>
      <c r="E649" s="23"/>
      <c r="F649" s="170"/>
      <c r="G649" s="170"/>
      <c r="H649" s="23"/>
      <c r="I649" s="23"/>
    </row>
    <row r="650">
      <c r="A650" s="157"/>
      <c r="E650" s="18"/>
      <c r="F650" s="139"/>
      <c r="G650" s="139"/>
      <c r="H650" s="18"/>
      <c r="I650" s="18"/>
    </row>
    <row r="651">
      <c r="A651" s="162"/>
      <c r="E651" s="23"/>
      <c r="F651" s="170"/>
      <c r="G651" s="170"/>
      <c r="H651" s="23"/>
      <c r="I651" s="23"/>
    </row>
    <row r="652">
      <c r="A652" s="157"/>
      <c r="E652" s="18"/>
      <c r="F652" s="139"/>
      <c r="G652" s="139"/>
      <c r="H652" s="18"/>
      <c r="I652" s="18"/>
    </row>
    <row r="653">
      <c r="A653" s="162"/>
      <c r="E653" s="23"/>
      <c r="F653" s="170"/>
      <c r="G653" s="170"/>
      <c r="H653" s="23"/>
      <c r="I653" s="23"/>
    </row>
    <row r="654">
      <c r="A654" s="157"/>
      <c r="E654" s="18"/>
      <c r="F654" s="139"/>
      <c r="G654" s="139"/>
      <c r="H654" s="18"/>
      <c r="I654" s="18"/>
    </row>
    <row r="655">
      <c r="A655" s="162"/>
      <c r="E655" s="23"/>
      <c r="F655" s="170"/>
      <c r="G655" s="170"/>
      <c r="H655" s="23"/>
      <c r="I655" s="23"/>
    </row>
    <row r="656">
      <c r="A656" s="157"/>
      <c r="E656" s="18"/>
      <c r="F656" s="139"/>
      <c r="G656" s="139"/>
      <c r="H656" s="18"/>
      <c r="I656" s="18"/>
    </row>
    <row r="657">
      <c r="A657" s="162"/>
      <c r="E657" s="23"/>
      <c r="F657" s="170"/>
      <c r="G657" s="170"/>
      <c r="H657" s="23"/>
      <c r="I657" s="23"/>
    </row>
    <row r="658">
      <c r="A658" s="157"/>
      <c r="E658" s="18"/>
      <c r="F658" s="139"/>
      <c r="G658" s="139"/>
      <c r="H658" s="18"/>
      <c r="I658" s="18"/>
    </row>
    <row r="659">
      <c r="A659" s="162"/>
      <c r="E659" s="23"/>
      <c r="F659" s="170"/>
      <c r="G659" s="170"/>
      <c r="H659" s="23"/>
      <c r="I659" s="23"/>
    </row>
    <row r="660">
      <c r="A660" s="157"/>
      <c r="E660" s="18"/>
      <c r="F660" s="139"/>
      <c r="G660" s="139"/>
      <c r="H660" s="18"/>
      <c r="I660" s="18"/>
    </row>
    <row r="661">
      <c r="A661" s="162"/>
      <c r="E661" s="23"/>
      <c r="F661" s="170"/>
      <c r="G661" s="170"/>
      <c r="H661" s="23"/>
      <c r="I661" s="23"/>
    </row>
    <row r="662">
      <c r="A662" s="157"/>
      <c r="E662" s="18"/>
      <c r="F662" s="139"/>
      <c r="G662" s="139"/>
      <c r="H662" s="18"/>
      <c r="I662" s="18"/>
    </row>
    <row r="663">
      <c r="A663" s="162"/>
      <c r="E663" s="23"/>
      <c r="F663" s="170"/>
      <c r="G663" s="170"/>
      <c r="H663" s="23"/>
      <c r="I663" s="23"/>
    </row>
    <row r="664">
      <c r="A664" s="157"/>
      <c r="E664" s="18"/>
      <c r="F664" s="139"/>
      <c r="G664" s="139"/>
      <c r="H664" s="18"/>
      <c r="I664" s="18"/>
    </row>
    <row r="665">
      <c r="A665" s="162"/>
      <c r="E665" s="23"/>
      <c r="F665" s="170"/>
      <c r="G665" s="170"/>
      <c r="H665" s="23"/>
      <c r="I665" s="23"/>
    </row>
    <row r="666">
      <c r="A666" s="157"/>
      <c r="E666" s="18"/>
      <c r="F666" s="139"/>
      <c r="G666" s="139"/>
      <c r="H666" s="18"/>
      <c r="I666" s="18"/>
    </row>
    <row r="667">
      <c r="A667" s="162"/>
      <c r="E667" s="23"/>
      <c r="F667" s="170"/>
      <c r="G667" s="170"/>
      <c r="H667" s="23"/>
      <c r="I667" s="23"/>
    </row>
    <row r="668">
      <c r="A668" s="157"/>
      <c r="E668" s="18"/>
      <c r="F668" s="139"/>
      <c r="G668" s="139"/>
      <c r="H668" s="18"/>
      <c r="I668" s="18"/>
    </row>
    <row r="669">
      <c r="A669" s="162"/>
      <c r="E669" s="23"/>
      <c r="F669" s="170"/>
      <c r="G669" s="170"/>
      <c r="H669" s="23"/>
      <c r="I669" s="23"/>
    </row>
    <row r="670">
      <c r="A670" s="157"/>
      <c r="E670" s="18"/>
      <c r="F670" s="139"/>
      <c r="G670" s="139"/>
      <c r="H670" s="18"/>
      <c r="I670" s="18"/>
    </row>
    <row r="671">
      <c r="A671" s="162"/>
      <c r="E671" s="23"/>
      <c r="F671" s="170"/>
      <c r="G671" s="170"/>
      <c r="H671" s="23"/>
      <c r="I671" s="23"/>
    </row>
    <row r="672">
      <c r="A672" s="157"/>
      <c r="E672" s="18"/>
      <c r="F672" s="139"/>
      <c r="G672" s="139"/>
      <c r="H672" s="18"/>
      <c r="I672" s="18"/>
    </row>
    <row r="673">
      <c r="A673" s="162"/>
      <c r="E673" s="23"/>
      <c r="F673" s="170"/>
      <c r="G673" s="170"/>
      <c r="H673" s="23"/>
      <c r="I673" s="23"/>
    </row>
    <row r="674">
      <c r="A674" s="157"/>
      <c r="E674" s="18"/>
      <c r="F674" s="139"/>
      <c r="G674" s="139"/>
      <c r="H674" s="18"/>
      <c r="I674" s="18"/>
    </row>
    <row r="675">
      <c r="A675" s="162"/>
      <c r="E675" s="23"/>
      <c r="F675" s="170"/>
      <c r="G675" s="170"/>
      <c r="H675" s="23"/>
      <c r="I675" s="23"/>
    </row>
    <row r="676">
      <c r="A676" s="157"/>
      <c r="E676" s="18"/>
      <c r="F676" s="139"/>
      <c r="G676" s="139"/>
      <c r="H676" s="18"/>
      <c r="I676" s="18"/>
    </row>
    <row r="677">
      <c r="A677" s="162"/>
      <c r="E677" s="23"/>
      <c r="F677" s="170"/>
      <c r="G677" s="170"/>
      <c r="H677" s="23"/>
      <c r="I677" s="23"/>
    </row>
    <row r="678">
      <c r="A678" s="157"/>
      <c r="E678" s="18"/>
      <c r="F678" s="139"/>
      <c r="G678" s="139"/>
      <c r="H678" s="18"/>
      <c r="I678" s="18"/>
    </row>
    <row r="679">
      <c r="A679" s="162"/>
      <c r="E679" s="23"/>
      <c r="F679" s="170"/>
      <c r="G679" s="170"/>
      <c r="H679" s="23"/>
      <c r="I679" s="23"/>
    </row>
    <row r="680">
      <c r="A680" s="157"/>
      <c r="E680" s="18"/>
      <c r="F680" s="139"/>
      <c r="G680" s="139"/>
      <c r="H680" s="18"/>
      <c r="I680" s="18"/>
    </row>
    <row r="681">
      <c r="A681" s="162"/>
      <c r="E681" s="23"/>
      <c r="F681" s="170"/>
      <c r="G681" s="170"/>
      <c r="H681" s="23"/>
      <c r="I681" s="23"/>
    </row>
    <row r="682">
      <c r="A682" s="157"/>
      <c r="E682" s="18"/>
      <c r="F682" s="139"/>
      <c r="G682" s="139"/>
      <c r="H682" s="18"/>
      <c r="I682" s="18"/>
    </row>
    <row r="683">
      <c r="A683" s="162"/>
      <c r="E683" s="23"/>
      <c r="F683" s="170"/>
      <c r="G683" s="170"/>
      <c r="H683" s="23"/>
      <c r="I683" s="23"/>
    </row>
    <row r="684">
      <c r="A684" s="157"/>
      <c r="E684" s="18"/>
      <c r="F684" s="139"/>
      <c r="G684" s="139"/>
      <c r="H684" s="18"/>
      <c r="I684" s="18"/>
    </row>
    <row r="685">
      <c r="A685" s="162"/>
      <c r="E685" s="23"/>
      <c r="F685" s="170"/>
      <c r="G685" s="170"/>
      <c r="H685" s="23"/>
      <c r="I685" s="23"/>
    </row>
    <row r="686">
      <c r="A686" s="157"/>
      <c r="E686" s="18"/>
      <c r="F686" s="139"/>
      <c r="G686" s="139"/>
      <c r="H686" s="18"/>
      <c r="I686" s="18"/>
    </row>
    <row r="687">
      <c r="A687" s="162"/>
      <c r="E687" s="23"/>
      <c r="F687" s="170"/>
      <c r="G687" s="170"/>
      <c r="H687" s="23"/>
      <c r="I687" s="23"/>
    </row>
    <row r="688">
      <c r="A688" s="157"/>
      <c r="E688" s="18"/>
      <c r="F688" s="139"/>
      <c r="G688" s="139"/>
      <c r="H688" s="18"/>
      <c r="I688" s="18"/>
    </row>
    <row r="689">
      <c r="A689" s="162"/>
      <c r="E689" s="23"/>
      <c r="F689" s="170"/>
      <c r="G689" s="170"/>
      <c r="H689" s="23"/>
      <c r="I689" s="23"/>
    </row>
    <row r="690">
      <c r="A690" s="157"/>
      <c r="E690" s="18"/>
      <c r="F690" s="139"/>
      <c r="G690" s="139"/>
      <c r="H690" s="18"/>
      <c r="I690" s="18"/>
    </row>
    <row r="691">
      <c r="A691" s="162"/>
      <c r="E691" s="23"/>
      <c r="F691" s="170"/>
      <c r="G691" s="170"/>
      <c r="H691" s="23"/>
      <c r="I691" s="23"/>
    </row>
    <row r="692">
      <c r="A692" s="157"/>
      <c r="E692" s="18"/>
      <c r="F692" s="139"/>
      <c r="G692" s="139"/>
      <c r="H692" s="18"/>
      <c r="I692" s="18"/>
    </row>
    <row r="693">
      <c r="A693" s="162"/>
      <c r="E693" s="23"/>
      <c r="F693" s="170"/>
      <c r="G693" s="170"/>
      <c r="H693" s="23"/>
      <c r="I693" s="23"/>
    </row>
    <row r="694">
      <c r="A694" s="157"/>
      <c r="E694" s="18"/>
      <c r="F694" s="139"/>
      <c r="G694" s="139"/>
      <c r="H694" s="18"/>
      <c r="I694" s="18"/>
    </row>
    <row r="695">
      <c r="A695" s="162"/>
      <c r="E695" s="23"/>
      <c r="F695" s="170"/>
      <c r="G695" s="170"/>
      <c r="H695" s="23"/>
      <c r="I695" s="23"/>
    </row>
    <row r="696">
      <c r="A696" s="157"/>
      <c r="E696" s="18"/>
      <c r="F696" s="139"/>
      <c r="G696" s="139"/>
      <c r="H696" s="18"/>
      <c r="I696" s="18"/>
    </row>
    <row r="697">
      <c r="A697" s="162"/>
      <c r="E697" s="23"/>
      <c r="F697" s="170"/>
      <c r="G697" s="170"/>
      <c r="H697" s="23"/>
      <c r="I697" s="23"/>
    </row>
    <row r="698">
      <c r="A698" s="157"/>
      <c r="E698" s="18"/>
      <c r="F698" s="139"/>
      <c r="G698" s="139"/>
      <c r="H698" s="18"/>
      <c r="I698" s="18"/>
    </row>
    <row r="699">
      <c r="A699" s="162"/>
      <c r="E699" s="23"/>
      <c r="F699" s="170"/>
      <c r="G699" s="170"/>
      <c r="H699" s="23"/>
      <c r="I699" s="23"/>
    </row>
    <row r="700">
      <c r="A700" s="157"/>
      <c r="E700" s="18"/>
      <c r="F700" s="139"/>
      <c r="G700" s="139"/>
      <c r="H700" s="18"/>
      <c r="I700" s="18"/>
    </row>
    <row r="701">
      <c r="A701" s="162"/>
      <c r="E701" s="23"/>
      <c r="F701" s="170"/>
      <c r="G701" s="170"/>
      <c r="H701" s="23"/>
      <c r="I701" s="23"/>
    </row>
    <row r="702">
      <c r="A702" s="157"/>
      <c r="E702" s="18"/>
      <c r="F702" s="139"/>
      <c r="G702" s="139"/>
      <c r="H702" s="18"/>
      <c r="I702" s="18"/>
    </row>
    <row r="703">
      <c r="A703" s="162"/>
      <c r="E703" s="23"/>
      <c r="F703" s="170"/>
      <c r="G703" s="170"/>
      <c r="H703" s="23"/>
      <c r="I703" s="23"/>
    </row>
    <row r="704">
      <c r="A704" s="157"/>
      <c r="E704" s="18"/>
      <c r="F704" s="139"/>
      <c r="G704" s="139"/>
      <c r="H704" s="18"/>
      <c r="I704" s="18"/>
    </row>
    <row r="705">
      <c r="A705" s="162"/>
      <c r="E705" s="23"/>
      <c r="F705" s="170"/>
      <c r="G705" s="170"/>
      <c r="H705" s="23"/>
      <c r="I705" s="23"/>
    </row>
    <row r="706">
      <c r="A706" s="157"/>
      <c r="E706" s="18"/>
      <c r="F706" s="139"/>
      <c r="G706" s="139"/>
      <c r="H706" s="18"/>
      <c r="I706" s="18"/>
    </row>
    <row r="707">
      <c r="A707" s="162"/>
      <c r="E707" s="23"/>
      <c r="F707" s="170"/>
      <c r="G707" s="170"/>
      <c r="H707" s="23"/>
      <c r="I707" s="23"/>
    </row>
    <row r="708">
      <c r="A708" s="157"/>
      <c r="E708" s="18"/>
      <c r="F708" s="139"/>
      <c r="G708" s="139"/>
      <c r="H708" s="18"/>
      <c r="I708" s="18"/>
    </row>
    <row r="709">
      <c r="A709" s="162"/>
      <c r="E709" s="23"/>
      <c r="F709" s="170"/>
      <c r="G709" s="170"/>
      <c r="H709" s="23"/>
      <c r="I709" s="23"/>
    </row>
    <row r="710">
      <c r="A710" s="157"/>
      <c r="E710" s="18"/>
      <c r="F710" s="139"/>
      <c r="G710" s="139"/>
      <c r="H710" s="18"/>
      <c r="I710" s="18"/>
    </row>
    <row r="711">
      <c r="A711" s="162"/>
      <c r="E711" s="23"/>
      <c r="F711" s="170"/>
      <c r="G711" s="170"/>
      <c r="H711" s="23"/>
      <c r="I711" s="23"/>
    </row>
    <row r="712">
      <c r="A712" s="157"/>
      <c r="E712" s="18"/>
      <c r="F712" s="139"/>
      <c r="G712" s="139"/>
      <c r="H712" s="18"/>
      <c r="I712" s="18"/>
    </row>
    <row r="713">
      <c r="A713" s="162"/>
      <c r="E713" s="23"/>
      <c r="F713" s="170"/>
      <c r="G713" s="170"/>
      <c r="H713" s="23"/>
      <c r="I713" s="23"/>
    </row>
    <row r="714">
      <c r="A714" s="157"/>
      <c r="E714" s="18"/>
      <c r="F714" s="139"/>
      <c r="G714" s="139"/>
      <c r="H714" s="18"/>
      <c r="I714" s="18"/>
    </row>
    <row r="715">
      <c r="A715" s="162"/>
      <c r="E715" s="23"/>
      <c r="F715" s="170"/>
      <c r="G715" s="170"/>
      <c r="H715" s="23"/>
      <c r="I715" s="23"/>
    </row>
    <row r="716">
      <c r="A716" s="157"/>
      <c r="E716" s="18"/>
      <c r="F716" s="139"/>
      <c r="G716" s="139"/>
      <c r="H716" s="18"/>
      <c r="I716" s="18"/>
    </row>
    <row r="717">
      <c r="A717" s="162"/>
      <c r="E717" s="23"/>
      <c r="F717" s="170"/>
      <c r="G717" s="170"/>
      <c r="H717" s="23"/>
      <c r="I717" s="23"/>
    </row>
    <row r="718">
      <c r="A718" s="157"/>
      <c r="E718" s="18"/>
      <c r="F718" s="139"/>
      <c r="G718" s="139"/>
      <c r="H718" s="18"/>
      <c r="I718" s="18"/>
    </row>
    <row r="719">
      <c r="A719" s="162"/>
      <c r="E719" s="23"/>
      <c r="F719" s="170"/>
      <c r="G719" s="170"/>
      <c r="H719" s="23"/>
      <c r="I719" s="23"/>
    </row>
    <row r="720">
      <c r="A720" s="157"/>
      <c r="E720" s="18"/>
      <c r="F720" s="139"/>
      <c r="G720" s="139"/>
      <c r="H720" s="18"/>
      <c r="I720" s="18"/>
    </row>
    <row r="721">
      <c r="A721" s="162"/>
      <c r="E721" s="23"/>
      <c r="F721" s="170"/>
      <c r="G721" s="170"/>
      <c r="H721" s="23"/>
      <c r="I721" s="23"/>
    </row>
    <row r="722">
      <c r="A722" s="157"/>
      <c r="E722" s="18"/>
      <c r="F722" s="139"/>
      <c r="G722" s="139"/>
      <c r="H722" s="18"/>
      <c r="I722" s="18"/>
    </row>
    <row r="723">
      <c r="A723" s="162"/>
      <c r="E723" s="23"/>
      <c r="F723" s="170"/>
      <c r="G723" s="170"/>
      <c r="H723" s="23"/>
      <c r="I723" s="23"/>
    </row>
    <row r="724">
      <c r="A724" s="157"/>
      <c r="E724" s="18"/>
      <c r="F724" s="139"/>
      <c r="G724" s="139"/>
      <c r="H724" s="18"/>
      <c r="I724" s="18"/>
    </row>
    <row r="725">
      <c r="A725" s="162"/>
      <c r="E725" s="23"/>
      <c r="F725" s="170"/>
      <c r="G725" s="170"/>
      <c r="H725" s="23"/>
      <c r="I725" s="23"/>
    </row>
    <row r="726">
      <c r="A726" s="157"/>
      <c r="E726" s="18"/>
      <c r="F726" s="139"/>
      <c r="G726" s="139"/>
      <c r="H726" s="18"/>
      <c r="I726" s="18"/>
    </row>
    <row r="727">
      <c r="A727" s="162"/>
      <c r="E727" s="23"/>
      <c r="F727" s="170"/>
      <c r="G727" s="170"/>
      <c r="H727" s="23"/>
      <c r="I727" s="23"/>
    </row>
    <row r="728">
      <c r="A728" s="157"/>
      <c r="E728" s="18"/>
      <c r="F728" s="139"/>
      <c r="G728" s="139"/>
      <c r="H728" s="18"/>
      <c r="I728" s="18"/>
    </row>
    <row r="729">
      <c r="A729" s="162"/>
      <c r="E729" s="23"/>
      <c r="F729" s="170"/>
      <c r="G729" s="170"/>
      <c r="H729" s="23"/>
      <c r="I729" s="23"/>
    </row>
    <row r="730">
      <c r="A730" s="157"/>
      <c r="E730" s="18"/>
      <c r="F730" s="139"/>
      <c r="G730" s="139"/>
      <c r="H730" s="18"/>
      <c r="I730" s="18"/>
    </row>
    <row r="731">
      <c r="A731" s="162"/>
      <c r="E731" s="23"/>
      <c r="F731" s="170"/>
      <c r="G731" s="170"/>
      <c r="H731" s="23"/>
      <c r="I731" s="23"/>
    </row>
    <row r="732">
      <c r="A732" s="157"/>
      <c r="E732" s="18"/>
      <c r="F732" s="139"/>
      <c r="G732" s="139"/>
      <c r="H732" s="18"/>
      <c r="I732" s="18"/>
    </row>
    <row r="733">
      <c r="A733" s="162"/>
      <c r="E733" s="23"/>
      <c r="F733" s="170"/>
      <c r="G733" s="170"/>
      <c r="H733" s="23"/>
      <c r="I733" s="23"/>
    </row>
    <row r="734">
      <c r="A734" s="157"/>
      <c r="E734" s="18"/>
      <c r="F734" s="139"/>
      <c r="G734" s="139"/>
      <c r="H734" s="18"/>
      <c r="I734" s="18"/>
    </row>
    <row r="735">
      <c r="A735" s="162"/>
      <c r="E735" s="23"/>
      <c r="F735" s="170"/>
      <c r="G735" s="170"/>
      <c r="H735" s="23"/>
      <c r="I735" s="23"/>
    </row>
    <row r="736">
      <c r="A736" s="157"/>
      <c r="E736" s="18"/>
      <c r="F736" s="139"/>
      <c r="G736" s="139"/>
      <c r="H736" s="18"/>
      <c r="I736" s="18"/>
    </row>
    <row r="737">
      <c r="A737" s="162"/>
      <c r="E737" s="23"/>
      <c r="F737" s="170"/>
      <c r="G737" s="170"/>
      <c r="H737" s="23"/>
      <c r="I737" s="23"/>
    </row>
    <row r="738">
      <c r="A738" s="157"/>
      <c r="E738" s="18"/>
      <c r="F738" s="139"/>
      <c r="G738" s="139"/>
      <c r="H738" s="18"/>
      <c r="I738" s="18"/>
    </row>
    <row r="739">
      <c r="A739" s="162"/>
      <c r="E739" s="23"/>
      <c r="F739" s="170"/>
      <c r="G739" s="170"/>
      <c r="H739" s="23"/>
      <c r="I739" s="23"/>
    </row>
    <row r="740">
      <c r="A740" s="157"/>
      <c r="E740" s="18"/>
      <c r="F740" s="139"/>
      <c r="G740" s="139"/>
      <c r="H740" s="18"/>
      <c r="I740" s="18"/>
    </row>
    <row r="741">
      <c r="A741" s="162"/>
      <c r="E741" s="23"/>
      <c r="F741" s="170"/>
      <c r="G741" s="170"/>
      <c r="H741" s="23"/>
      <c r="I741" s="23"/>
    </row>
    <row r="742">
      <c r="A742" s="157"/>
      <c r="E742" s="18"/>
      <c r="F742" s="139"/>
      <c r="G742" s="139"/>
      <c r="H742" s="18"/>
      <c r="I742" s="18"/>
    </row>
    <row r="743">
      <c r="A743" s="162"/>
      <c r="E743" s="23"/>
      <c r="F743" s="170"/>
      <c r="G743" s="170"/>
      <c r="H743" s="23"/>
      <c r="I743" s="23"/>
    </row>
    <row r="744">
      <c r="A744" s="157"/>
      <c r="E744" s="18"/>
      <c r="F744" s="139"/>
      <c r="G744" s="139"/>
      <c r="H744" s="18"/>
      <c r="I744" s="18"/>
    </row>
    <row r="745">
      <c r="A745" s="162"/>
      <c r="E745" s="23"/>
      <c r="F745" s="170"/>
      <c r="G745" s="170"/>
      <c r="H745" s="23"/>
      <c r="I745" s="23"/>
    </row>
    <row r="746">
      <c r="A746" s="157"/>
      <c r="E746" s="18"/>
      <c r="F746" s="139"/>
      <c r="G746" s="139"/>
      <c r="H746" s="18"/>
      <c r="I746" s="18"/>
    </row>
    <row r="747">
      <c r="A747" s="162"/>
      <c r="E747" s="23"/>
      <c r="F747" s="170"/>
      <c r="G747" s="170"/>
      <c r="H747" s="23"/>
      <c r="I747" s="23"/>
    </row>
    <row r="748">
      <c r="A748" s="157"/>
      <c r="E748" s="18"/>
      <c r="F748" s="139"/>
      <c r="G748" s="139"/>
      <c r="H748" s="18"/>
      <c r="I748" s="18"/>
    </row>
    <row r="749">
      <c r="A749" s="162"/>
      <c r="E749" s="23"/>
      <c r="F749" s="170"/>
      <c r="G749" s="170"/>
      <c r="H749" s="23"/>
      <c r="I749" s="23"/>
    </row>
    <row r="750">
      <c r="A750" s="157"/>
      <c r="E750" s="18"/>
      <c r="F750" s="139"/>
      <c r="G750" s="139"/>
      <c r="H750" s="18"/>
      <c r="I750" s="18"/>
    </row>
    <row r="751">
      <c r="A751" s="162"/>
      <c r="E751" s="23"/>
      <c r="F751" s="170"/>
      <c r="G751" s="170"/>
      <c r="H751" s="23"/>
      <c r="I751" s="23"/>
    </row>
    <row r="752">
      <c r="A752" s="157"/>
      <c r="E752" s="18"/>
      <c r="F752" s="139"/>
      <c r="G752" s="139"/>
      <c r="H752" s="18"/>
      <c r="I752" s="18"/>
    </row>
    <row r="753">
      <c r="A753" s="162"/>
      <c r="E753" s="23"/>
      <c r="F753" s="170"/>
      <c r="G753" s="170"/>
      <c r="H753" s="23"/>
      <c r="I753" s="23"/>
    </row>
    <row r="754">
      <c r="A754" s="157"/>
      <c r="E754" s="18"/>
      <c r="F754" s="139"/>
      <c r="G754" s="139"/>
      <c r="H754" s="18"/>
      <c r="I754" s="18"/>
    </row>
    <row r="755">
      <c r="A755" s="162"/>
      <c r="E755" s="23"/>
      <c r="F755" s="170"/>
      <c r="G755" s="170"/>
      <c r="H755" s="23"/>
      <c r="I755" s="23"/>
    </row>
    <row r="756">
      <c r="A756" s="157"/>
      <c r="E756" s="18"/>
      <c r="F756" s="139"/>
      <c r="G756" s="139"/>
      <c r="H756" s="18"/>
      <c r="I756" s="18"/>
    </row>
    <row r="757">
      <c r="A757" s="162"/>
      <c r="E757" s="23"/>
      <c r="F757" s="170"/>
      <c r="G757" s="170"/>
      <c r="H757" s="23"/>
      <c r="I757" s="23"/>
    </row>
    <row r="758">
      <c r="A758" s="157"/>
      <c r="E758" s="18"/>
      <c r="F758" s="139"/>
      <c r="G758" s="139"/>
      <c r="H758" s="18"/>
      <c r="I758" s="18"/>
    </row>
    <row r="759">
      <c r="A759" s="162"/>
      <c r="E759" s="23"/>
      <c r="F759" s="170"/>
      <c r="G759" s="170"/>
      <c r="H759" s="23"/>
      <c r="I759" s="23"/>
    </row>
    <row r="760">
      <c r="A760" s="157"/>
      <c r="E760" s="18"/>
      <c r="F760" s="139"/>
      <c r="G760" s="139"/>
      <c r="H760" s="18"/>
      <c r="I760" s="18"/>
    </row>
    <row r="761">
      <c r="A761" s="162"/>
      <c r="E761" s="23"/>
      <c r="F761" s="170"/>
      <c r="G761" s="170"/>
      <c r="H761" s="23"/>
      <c r="I761" s="23"/>
    </row>
    <row r="762">
      <c r="A762" s="157"/>
      <c r="E762" s="18"/>
      <c r="F762" s="139"/>
      <c r="G762" s="139"/>
      <c r="H762" s="18"/>
      <c r="I762" s="18"/>
    </row>
    <row r="763">
      <c r="A763" s="162"/>
      <c r="E763" s="23"/>
      <c r="F763" s="170"/>
      <c r="G763" s="170"/>
      <c r="H763" s="23"/>
      <c r="I763" s="23"/>
    </row>
    <row r="764">
      <c r="A764" s="157"/>
      <c r="E764" s="18"/>
      <c r="F764" s="139"/>
      <c r="G764" s="139"/>
      <c r="H764" s="18"/>
      <c r="I764" s="18"/>
    </row>
    <row r="765">
      <c r="A765" s="162"/>
      <c r="E765" s="23"/>
      <c r="F765" s="170"/>
      <c r="G765" s="170"/>
      <c r="H765" s="23"/>
      <c r="I765" s="23"/>
    </row>
    <row r="766">
      <c r="A766" s="157"/>
      <c r="E766" s="18"/>
      <c r="F766" s="139"/>
      <c r="G766" s="139"/>
      <c r="H766" s="18"/>
      <c r="I766" s="18"/>
    </row>
    <row r="767">
      <c r="A767" s="162"/>
      <c r="E767" s="23"/>
      <c r="F767" s="170"/>
      <c r="G767" s="170"/>
      <c r="H767" s="23"/>
      <c r="I767" s="23"/>
    </row>
    <row r="768">
      <c r="A768" s="157"/>
      <c r="E768" s="18"/>
      <c r="F768" s="139"/>
      <c r="G768" s="139"/>
      <c r="H768" s="18"/>
      <c r="I768" s="18"/>
    </row>
    <row r="769">
      <c r="A769" s="162"/>
      <c r="E769" s="23"/>
      <c r="F769" s="170"/>
      <c r="G769" s="170"/>
      <c r="H769" s="23"/>
      <c r="I769" s="23"/>
    </row>
    <row r="770">
      <c r="A770" s="157"/>
      <c r="E770" s="18"/>
      <c r="F770" s="139"/>
      <c r="G770" s="139"/>
      <c r="H770" s="18"/>
      <c r="I770" s="18"/>
    </row>
    <row r="771">
      <c r="A771" s="162"/>
      <c r="E771" s="23"/>
      <c r="F771" s="170"/>
      <c r="G771" s="170"/>
      <c r="H771" s="23"/>
      <c r="I771" s="23"/>
    </row>
    <row r="772">
      <c r="A772" s="157"/>
      <c r="E772" s="18"/>
      <c r="F772" s="139"/>
      <c r="G772" s="139"/>
      <c r="H772" s="18"/>
      <c r="I772" s="18"/>
    </row>
    <row r="773">
      <c r="A773" s="162"/>
      <c r="E773" s="23"/>
      <c r="F773" s="170"/>
      <c r="G773" s="170"/>
      <c r="H773" s="23"/>
      <c r="I773" s="23"/>
    </row>
    <row r="774">
      <c r="A774" s="157"/>
      <c r="E774" s="18"/>
      <c r="F774" s="139"/>
      <c r="G774" s="139"/>
      <c r="H774" s="18"/>
      <c r="I774" s="18"/>
    </row>
    <row r="775">
      <c r="A775" s="162"/>
      <c r="E775" s="23"/>
      <c r="F775" s="170"/>
      <c r="G775" s="170"/>
      <c r="H775" s="23"/>
      <c r="I775" s="23"/>
    </row>
    <row r="776">
      <c r="A776" s="157"/>
      <c r="E776" s="18"/>
      <c r="F776" s="139"/>
      <c r="G776" s="139"/>
      <c r="H776" s="18"/>
      <c r="I776" s="18"/>
    </row>
    <row r="777">
      <c r="A777" s="162"/>
      <c r="E777" s="23"/>
      <c r="F777" s="170"/>
      <c r="G777" s="170"/>
      <c r="H777" s="23"/>
      <c r="I777" s="23"/>
    </row>
    <row r="778">
      <c r="A778" s="157"/>
      <c r="E778" s="18"/>
      <c r="F778" s="139"/>
      <c r="G778" s="139"/>
      <c r="H778" s="18"/>
      <c r="I778" s="18"/>
    </row>
    <row r="779">
      <c r="A779" s="162"/>
      <c r="E779" s="23"/>
      <c r="F779" s="170"/>
      <c r="G779" s="170"/>
      <c r="H779" s="23"/>
      <c r="I779" s="23"/>
    </row>
    <row r="780">
      <c r="A780" s="157"/>
      <c r="E780" s="18"/>
      <c r="F780" s="139"/>
      <c r="G780" s="139"/>
      <c r="H780" s="18"/>
      <c r="I780" s="18"/>
    </row>
    <row r="781">
      <c r="A781" s="162"/>
      <c r="E781" s="23"/>
      <c r="F781" s="170"/>
      <c r="G781" s="170"/>
      <c r="H781" s="23"/>
      <c r="I781" s="23"/>
    </row>
    <row r="782">
      <c r="A782" s="157"/>
      <c r="E782" s="18"/>
      <c r="F782" s="139"/>
      <c r="G782" s="139"/>
      <c r="H782" s="18"/>
      <c r="I782" s="18"/>
    </row>
    <row r="783">
      <c r="A783" s="162"/>
      <c r="E783" s="23"/>
      <c r="F783" s="170"/>
      <c r="G783" s="170"/>
      <c r="H783" s="23"/>
      <c r="I783" s="23"/>
    </row>
    <row r="784">
      <c r="A784" s="157"/>
      <c r="E784" s="18"/>
      <c r="F784" s="139"/>
      <c r="G784" s="139"/>
      <c r="H784" s="18"/>
      <c r="I784" s="18"/>
    </row>
    <row r="785">
      <c r="A785" s="162"/>
      <c r="E785" s="23"/>
      <c r="F785" s="170"/>
      <c r="G785" s="170"/>
      <c r="H785" s="23"/>
      <c r="I785" s="23"/>
    </row>
    <row r="786">
      <c r="A786" s="157"/>
      <c r="E786" s="18"/>
      <c r="F786" s="139"/>
      <c r="G786" s="139"/>
      <c r="H786" s="18"/>
      <c r="I786" s="18"/>
    </row>
    <row r="787">
      <c r="A787" s="162"/>
      <c r="E787" s="23"/>
      <c r="F787" s="170"/>
      <c r="G787" s="170"/>
      <c r="H787" s="23"/>
      <c r="I787" s="23"/>
    </row>
    <row r="788">
      <c r="A788" s="157"/>
      <c r="E788" s="18"/>
      <c r="F788" s="139"/>
      <c r="G788" s="139"/>
      <c r="H788" s="18"/>
      <c r="I788" s="18"/>
    </row>
    <row r="789">
      <c r="A789" s="162"/>
      <c r="E789" s="23"/>
      <c r="F789" s="170"/>
      <c r="G789" s="170"/>
      <c r="H789" s="23"/>
      <c r="I789" s="23"/>
    </row>
    <row r="790">
      <c r="A790" s="157"/>
      <c r="E790" s="18"/>
      <c r="F790" s="139"/>
      <c r="G790" s="139"/>
      <c r="H790" s="18"/>
      <c r="I790" s="18"/>
    </row>
    <row r="791">
      <c r="A791" s="162"/>
      <c r="E791" s="23"/>
      <c r="F791" s="170"/>
      <c r="G791" s="170"/>
      <c r="H791" s="23"/>
      <c r="I791" s="23"/>
    </row>
    <row r="792">
      <c r="A792" s="157"/>
      <c r="E792" s="18"/>
      <c r="F792" s="139"/>
      <c r="G792" s="139"/>
      <c r="H792" s="18"/>
      <c r="I792" s="18"/>
    </row>
    <row r="793">
      <c r="A793" s="162"/>
      <c r="E793" s="23"/>
      <c r="F793" s="170"/>
      <c r="G793" s="170"/>
      <c r="H793" s="23"/>
      <c r="I793" s="23"/>
    </row>
    <row r="794">
      <c r="A794" s="157"/>
      <c r="E794" s="18"/>
      <c r="F794" s="139"/>
      <c r="G794" s="139"/>
      <c r="H794" s="18"/>
      <c r="I794" s="18"/>
    </row>
    <row r="795">
      <c r="A795" s="162"/>
      <c r="E795" s="23"/>
      <c r="F795" s="170"/>
      <c r="G795" s="170"/>
      <c r="H795" s="23"/>
      <c r="I795" s="23"/>
    </row>
    <row r="796">
      <c r="A796" s="157"/>
      <c r="E796" s="18"/>
      <c r="F796" s="139"/>
      <c r="G796" s="139"/>
      <c r="H796" s="18"/>
      <c r="I796" s="18"/>
    </row>
    <row r="797">
      <c r="A797" s="162"/>
      <c r="E797" s="23"/>
      <c r="F797" s="170"/>
      <c r="G797" s="170"/>
      <c r="H797" s="23"/>
      <c r="I797" s="23"/>
    </row>
    <row r="798">
      <c r="A798" s="157"/>
      <c r="E798" s="18"/>
      <c r="F798" s="139"/>
      <c r="G798" s="139"/>
      <c r="H798" s="18"/>
      <c r="I798" s="18"/>
    </row>
    <row r="799">
      <c r="A799" s="162"/>
      <c r="E799" s="23"/>
      <c r="F799" s="170"/>
      <c r="G799" s="170"/>
      <c r="H799" s="23"/>
      <c r="I799" s="23"/>
    </row>
    <row r="800">
      <c r="A800" s="157"/>
      <c r="E800" s="18"/>
      <c r="F800" s="139"/>
      <c r="G800" s="139"/>
      <c r="H800" s="18"/>
      <c r="I800" s="18"/>
    </row>
    <row r="801">
      <c r="A801" s="162"/>
      <c r="E801" s="23"/>
      <c r="F801" s="170"/>
      <c r="G801" s="170"/>
      <c r="H801" s="23"/>
      <c r="I801" s="23"/>
    </row>
    <row r="802">
      <c r="A802" s="157"/>
      <c r="E802" s="18"/>
      <c r="F802" s="139"/>
      <c r="G802" s="139"/>
      <c r="H802" s="18"/>
      <c r="I802" s="18"/>
    </row>
    <row r="803">
      <c r="A803" s="162"/>
      <c r="E803" s="23"/>
      <c r="F803" s="170"/>
      <c r="G803" s="170"/>
      <c r="H803" s="23"/>
      <c r="I803" s="23"/>
    </row>
    <row r="804">
      <c r="A804" s="157"/>
      <c r="E804" s="18"/>
      <c r="F804" s="139"/>
      <c r="G804" s="139"/>
      <c r="H804" s="18"/>
      <c r="I804" s="18"/>
    </row>
    <row r="805">
      <c r="A805" s="162"/>
      <c r="E805" s="23"/>
      <c r="F805" s="170"/>
      <c r="G805" s="170"/>
      <c r="H805" s="23"/>
      <c r="I805" s="23"/>
    </row>
    <row r="806">
      <c r="A806" s="157"/>
      <c r="E806" s="18"/>
      <c r="F806" s="139"/>
      <c r="G806" s="139"/>
      <c r="H806" s="18"/>
      <c r="I806" s="18"/>
    </row>
    <row r="807">
      <c r="A807" s="162"/>
      <c r="E807" s="23"/>
      <c r="F807" s="170"/>
      <c r="G807" s="170"/>
      <c r="H807" s="23"/>
      <c r="I807" s="23"/>
    </row>
    <row r="808">
      <c r="A808" s="157"/>
      <c r="E808" s="18"/>
      <c r="F808" s="139"/>
      <c r="G808" s="139"/>
      <c r="H808" s="18"/>
      <c r="I808" s="18"/>
    </row>
    <row r="809">
      <c r="A809" s="162"/>
      <c r="E809" s="23"/>
      <c r="F809" s="170"/>
      <c r="G809" s="170"/>
      <c r="H809" s="23"/>
      <c r="I809" s="23"/>
    </row>
    <row r="810">
      <c r="A810" s="157"/>
      <c r="E810" s="18"/>
      <c r="F810" s="139"/>
      <c r="G810" s="139"/>
      <c r="H810" s="18"/>
      <c r="I810" s="18"/>
    </row>
    <row r="811">
      <c r="A811" s="162"/>
      <c r="E811" s="23"/>
      <c r="F811" s="170"/>
      <c r="G811" s="170"/>
      <c r="H811" s="23"/>
      <c r="I811" s="23"/>
    </row>
    <row r="812">
      <c r="A812" s="157"/>
      <c r="E812" s="18"/>
      <c r="F812" s="139"/>
      <c r="G812" s="139"/>
      <c r="H812" s="18"/>
      <c r="I812" s="18"/>
    </row>
    <row r="813">
      <c r="A813" s="162"/>
      <c r="E813" s="23"/>
      <c r="F813" s="170"/>
      <c r="G813" s="170"/>
      <c r="H813" s="23"/>
      <c r="I813" s="23"/>
    </row>
    <row r="814">
      <c r="A814" s="157"/>
      <c r="E814" s="18"/>
      <c r="F814" s="139"/>
      <c r="G814" s="139"/>
      <c r="H814" s="18"/>
      <c r="I814" s="18"/>
    </row>
    <row r="815">
      <c r="A815" s="162"/>
      <c r="E815" s="23"/>
      <c r="F815" s="170"/>
      <c r="G815" s="170"/>
      <c r="H815" s="23"/>
      <c r="I815" s="23"/>
    </row>
    <row r="816">
      <c r="A816" s="157"/>
      <c r="E816" s="18"/>
      <c r="F816" s="139"/>
      <c r="G816" s="139"/>
      <c r="H816" s="18"/>
      <c r="I816" s="18"/>
    </row>
    <row r="817">
      <c r="A817" s="162"/>
      <c r="E817" s="23"/>
      <c r="F817" s="170"/>
      <c r="G817" s="170"/>
      <c r="H817" s="23"/>
      <c r="I817" s="23"/>
    </row>
    <row r="818">
      <c r="A818" s="157"/>
      <c r="E818" s="18"/>
      <c r="F818" s="139"/>
      <c r="G818" s="139"/>
      <c r="H818" s="18"/>
      <c r="I818" s="18"/>
    </row>
    <row r="819">
      <c r="A819" s="162"/>
      <c r="E819" s="23"/>
      <c r="F819" s="170"/>
      <c r="G819" s="170"/>
      <c r="H819" s="23"/>
      <c r="I819" s="23"/>
    </row>
    <row r="820">
      <c r="A820" s="157"/>
      <c r="E820" s="18"/>
      <c r="F820" s="139"/>
      <c r="G820" s="139"/>
      <c r="H820" s="18"/>
      <c r="I820" s="18"/>
    </row>
    <row r="821">
      <c r="A821" s="162"/>
      <c r="E821" s="23"/>
      <c r="F821" s="170"/>
      <c r="G821" s="170"/>
      <c r="H821" s="23"/>
      <c r="I821" s="23"/>
    </row>
    <row r="822">
      <c r="A822" s="157"/>
      <c r="E822" s="18"/>
      <c r="F822" s="139"/>
      <c r="G822" s="139"/>
      <c r="H822" s="18"/>
      <c r="I822" s="18"/>
    </row>
    <row r="823">
      <c r="A823" s="162"/>
      <c r="E823" s="23"/>
      <c r="F823" s="170"/>
      <c r="G823" s="170"/>
      <c r="H823" s="23"/>
      <c r="I823" s="23"/>
    </row>
    <row r="824">
      <c r="A824" s="157"/>
      <c r="E824" s="18"/>
      <c r="F824" s="139"/>
      <c r="G824" s="139"/>
      <c r="H824" s="18"/>
      <c r="I824" s="18"/>
    </row>
    <row r="825">
      <c r="A825" s="162"/>
      <c r="E825" s="23"/>
      <c r="F825" s="170"/>
      <c r="G825" s="170"/>
      <c r="H825" s="23"/>
      <c r="I825" s="23"/>
    </row>
    <row r="826">
      <c r="A826" s="157"/>
      <c r="E826" s="18"/>
      <c r="F826" s="139"/>
      <c r="G826" s="139"/>
      <c r="H826" s="18"/>
      <c r="I826" s="18"/>
    </row>
    <row r="827">
      <c r="A827" s="162"/>
      <c r="E827" s="23"/>
      <c r="F827" s="170"/>
      <c r="G827" s="170"/>
      <c r="H827" s="23"/>
      <c r="I827" s="23"/>
    </row>
    <row r="828">
      <c r="A828" s="157"/>
      <c r="E828" s="18"/>
      <c r="F828" s="139"/>
      <c r="G828" s="139"/>
      <c r="H828" s="18"/>
      <c r="I828" s="18"/>
    </row>
    <row r="829">
      <c r="A829" s="162"/>
      <c r="E829" s="23"/>
      <c r="F829" s="170"/>
      <c r="G829" s="170"/>
      <c r="H829" s="23"/>
      <c r="I829" s="23"/>
    </row>
    <row r="830">
      <c r="A830" s="157"/>
      <c r="E830" s="18"/>
      <c r="F830" s="139"/>
      <c r="G830" s="139"/>
      <c r="H830" s="18"/>
      <c r="I830" s="18"/>
    </row>
    <row r="831">
      <c r="A831" s="162"/>
      <c r="E831" s="23"/>
      <c r="F831" s="170"/>
      <c r="G831" s="170"/>
      <c r="H831" s="23"/>
      <c r="I831" s="23"/>
    </row>
    <row r="832">
      <c r="A832" s="157"/>
      <c r="E832" s="18"/>
      <c r="F832" s="139"/>
      <c r="G832" s="139"/>
      <c r="H832" s="18"/>
      <c r="I832" s="18"/>
    </row>
    <row r="833">
      <c r="A833" s="162"/>
      <c r="E833" s="23"/>
      <c r="F833" s="170"/>
      <c r="G833" s="170"/>
      <c r="H833" s="23"/>
      <c r="I833" s="23"/>
    </row>
    <row r="834">
      <c r="A834" s="157"/>
      <c r="E834" s="18"/>
      <c r="F834" s="139"/>
      <c r="G834" s="139"/>
      <c r="H834" s="18"/>
      <c r="I834" s="18"/>
    </row>
    <row r="835">
      <c r="A835" s="162"/>
      <c r="E835" s="23"/>
      <c r="F835" s="170"/>
      <c r="G835" s="170"/>
      <c r="H835" s="23"/>
      <c r="I835" s="23"/>
    </row>
    <row r="836">
      <c r="A836" s="157"/>
      <c r="E836" s="18"/>
      <c r="F836" s="139"/>
      <c r="G836" s="139"/>
      <c r="H836" s="18"/>
      <c r="I836" s="18"/>
    </row>
    <row r="837">
      <c r="A837" s="162"/>
      <c r="E837" s="23"/>
      <c r="F837" s="170"/>
      <c r="G837" s="170"/>
      <c r="H837" s="23"/>
      <c r="I837" s="23"/>
    </row>
    <row r="838">
      <c r="A838" s="157"/>
      <c r="E838" s="18"/>
      <c r="F838" s="139"/>
      <c r="G838" s="139"/>
      <c r="H838" s="18"/>
      <c r="I838" s="18"/>
    </row>
    <row r="839">
      <c r="A839" s="162"/>
      <c r="E839" s="23"/>
      <c r="F839" s="170"/>
      <c r="G839" s="170"/>
      <c r="H839" s="23"/>
      <c r="I839" s="23"/>
    </row>
    <row r="840">
      <c r="A840" s="157"/>
      <c r="E840" s="18"/>
      <c r="F840" s="139"/>
      <c r="G840" s="139"/>
      <c r="H840" s="18"/>
      <c r="I840" s="18"/>
    </row>
    <row r="841">
      <c r="A841" s="162"/>
      <c r="E841" s="23"/>
      <c r="F841" s="170"/>
      <c r="G841" s="170"/>
      <c r="H841" s="23"/>
      <c r="I841" s="23"/>
    </row>
    <row r="842">
      <c r="A842" s="157"/>
      <c r="E842" s="18"/>
      <c r="F842" s="139"/>
      <c r="G842" s="139"/>
      <c r="H842" s="18"/>
      <c r="I842" s="18"/>
    </row>
    <row r="843">
      <c r="A843" s="162"/>
      <c r="E843" s="23"/>
      <c r="F843" s="170"/>
      <c r="G843" s="170"/>
      <c r="H843" s="23"/>
      <c r="I843" s="23"/>
    </row>
    <row r="844">
      <c r="A844" s="157"/>
      <c r="E844" s="18"/>
      <c r="F844" s="139"/>
      <c r="G844" s="139"/>
      <c r="H844" s="18"/>
      <c r="I844" s="18"/>
    </row>
    <row r="845">
      <c r="A845" s="162"/>
      <c r="E845" s="23"/>
      <c r="F845" s="170"/>
      <c r="G845" s="170"/>
      <c r="H845" s="23"/>
      <c r="I845" s="23"/>
    </row>
    <row r="846">
      <c r="A846" s="157"/>
      <c r="E846" s="18"/>
      <c r="F846" s="139"/>
      <c r="G846" s="139"/>
      <c r="H846" s="18"/>
      <c r="I846" s="18"/>
    </row>
    <row r="847">
      <c r="A847" s="162"/>
      <c r="E847" s="23"/>
      <c r="F847" s="170"/>
      <c r="G847" s="170"/>
      <c r="H847" s="23"/>
      <c r="I847" s="23"/>
    </row>
    <row r="848">
      <c r="A848" s="157"/>
      <c r="E848" s="18"/>
      <c r="F848" s="139"/>
      <c r="G848" s="139"/>
      <c r="H848" s="18"/>
      <c r="I848" s="18"/>
    </row>
    <row r="849">
      <c r="A849" s="162"/>
      <c r="E849" s="23"/>
      <c r="F849" s="170"/>
      <c r="G849" s="170"/>
      <c r="H849" s="23"/>
      <c r="I849" s="23"/>
    </row>
    <row r="850">
      <c r="A850" s="157"/>
      <c r="E850" s="18"/>
      <c r="F850" s="139"/>
      <c r="G850" s="139"/>
      <c r="H850" s="18"/>
      <c r="I850" s="18"/>
    </row>
    <row r="851">
      <c r="A851" s="162"/>
      <c r="E851" s="23"/>
      <c r="F851" s="170"/>
      <c r="G851" s="170"/>
      <c r="H851" s="23"/>
      <c r="I851" s="23"/>
    </row>
    <row r="852">
      <c r="A852" s="157"/>
      <c r="E852" s="18"/>
      <c r="F852" s="139"/>
      <c r="G852" s="139"/>
      <c r="H852" s="18"/>
      <c r="I852" s="18"/>
    </row>
    <row r="853">
      <c r="A853" s="162"/>
      <c r="E853" s="23"/>
      <c r="F853" s="170"/>
      <c r="G853" s="170"/>
      <c r="H853" s="23"/>
      <c r="I853" s="23"/>
    </row>
    <row r="854">
      <c r="A854" s="157"/>
      <c r="E854" s="18"/>
      <c r="F854" s="139"/>
      <c r="G854" s="139"/>
      <c r="H854" s="18"/>
      <c r="I854" s="18"/>
    </row>
    <row r="855">
      <c r="A855" s="162"/>
      <c r="E855" s="23"/>
      <c r="F855" s="170"/>
      <c r="G855" s="170"/>
      <c r="H855" s="23"/>
      <c r="I855" s="23"/>
    </row>
    <row r="856">
      <c r="A856" s="157"/>
      <c r="E856" s="18"/>
      <c r="F856" s="139"/>
      <c r="G856" s="139"/>
      <c r="H856" s="18"/>
      <c r="I856" s="18"/>
    </row>
    <row r="857">
      <c r="A857" s="162"/>
      <c r="E857" s="23"/>
      <c r="F857" s="170"/>
      <c r="G857" s="170"/>
      <c r="H857" s="23"/>
      <c r="I857" s="23"/>
    </row>
    <row r="858">
      <c r="A858" s="157"/>
      <c r="E858" s="18"/>
      <c r="F858" s="139"/>
      <c r="G858" s="139"/>
      <c r="H858" s="18"/>
      <c r="I858" s="18"/>
    </row>
    <row r="859">
      <c r="A859" s="162"/>
      <c r="E859" s="23"/>
      <c r="F859" s="170"/>
      <c r="G859" s="170"/>
      <c r="H859" s="23"/>
      <c r="I859" s="23"/>
    </row>
    <row r="860">
      <c r="A860" s="157"/>
      <c r="E860" s="18"/>
      <c r="F860" s="139"/>
      <c r="G860" s="139"/>
      <c r="H860" s="18"/>
      <c r="I860" s="18"/>
    </row>
    <row r="861">
      <c r="A861" s="162"/>
      <c r="E861" s="23"/>
      <c r="F861" s="170"/>
      <c r="G861" s="170"/>
      <c r="H861" s="23"/>
      <c r="I861" s="23"/>
    </row>
    <row r="862">
      <c r="A862" s="157"/>
      <c r="E862" s="18"/>
      <c r="F862" s="139"/>
      <c r="G862" s="139"/>
      <c r="H862" s="18"/>
      <c r="I862" s="18"/>
    </row>
    <row r="863">
      <c r="A863" s="162"/>
      <c r="E863" s="23"/>
      <c r="F863" s="170"/>
      <c r="G863" s="170"/>
      <c r="H863" s="23"/>
      <c r="I863" s="23"/>
    </row>
    <row r="864">
      <c r="A864" s="157"/>
      <c r="E864" s="18"/>
      <c r="F864" s="139"/>
      <c r="G864" s="139"/>
      <c r="H864" s="18"/>
      <c r="I864" s="18"/>
    </row>
    <row r="865">
      <c r="A865" s="162"/>
      <c r="E865" s="23"/>
      <c r="F865" s="170"/>
      <c r="G865" s="170"/>
      <c r="H865" s="23"/>
      <c r="I865" s="23"/>
    </row>
    <row r="866">
      <c r="A866" s="157"/>
      <c r="E866" s="18"/>
      <c r="F866" s="139"/>
      <c r="G866" s="139"/>
      <c r="H866" s="18"/>
      <c r="I866" s="18"/>
    </row>
    <row r="867">
      <c r="A867" s="162"/>
      <c r="E867" s="23"/>
      <c r="F867" s="170"/>
      <c r="G867" s="170"/>
      <c r="H867" s="23"/>
      <c r="I867" s="23"/>
    </row>
    <row r="868">
      <c r="A868" s="157"/>
      <c r="E868" s="18"/>
      <c r="F868" s="139"/>
      <c r="G868" s="139"/>
      <c r="H868" s="18"/>
      <c r="I868" s="18"/>
    </row>
    <row r="869">
      <c r="A869" s="162"/>
      <c r="E869" s="23"/>
      <c r="F869" s="170"/>
      <c r="G869" s="170"/>
      <c r="H869" s="23"/>
      <c r="I869" s="23"/>
    </row>
    <row r="870">
      <c r="A870" s="157"/>
      <c r="E870" s="18"/>
      <c r="F870" s="139"/>
      <c r="G870" s="139"/>
      <c r="H870" s="18"/>
      <c r="I870" s="18"/>
    </row>
    <row r="871">
      <c r="A871" s="162"/>
      <c r="E871" s="23"/>
      <c r="F871" s="170"/>
      <c r="G871" s="170"/>
      <c r="H871" s="23"/>
      <c r="I871" s="23"/>
    </row>
    <row r="872">
      <c r="A872" s="157"/>
      <c r="E872" s="18"/>
      <c r="F872" s="139"/>
      <c r="G872" s="139"/>
      <c r="H872" s="18"/>
      <c r="I872" s="18"/>
    </row>
    <row r="873">
      <c r="A873" s="162"/>
      <c r="E873" s="23"/>
      <c r="F873" s="170"/>
      <c r="G873" s="170"/>
      <c r="H873" s="23"/>
      <c r="I873" s="23"/>
    </row>
    <row r="874">
      <c r="A874" s="157"/>
      <c r="E874" s="18"/>
      <c r="F874" s="139"/>
      <c r="G874" s="139"/>
      <c r="H874" s="18"/>
      <c r="I874" s="18"/>
    </row>
    <row r="875">
      <c r="A875" s="162"/>
      <c r="E875" s="23"/>
      <c r="F875" s="170"/>
      <c r="G875" s="170"/>
      <c r="H875" s="23"/>
      <c r="I875" s="23"/>
    </row>
    <row r="876">
      <c r="A876" s="157"/>
      <c r="E876" s="18"/>
      <c r="F876" s="139"/>
      <c r="G876" s="139"/>
      <c r="H876" s="18"/>
      <c r="I876" s="18"/>
    </row>
    <row r="877">
      <c r="A877" s="162"/>
      <c r="E877" s="23"/>
      <c r="F877" s="170"/>
      <c r="G877" s="170"/>
      <c r="H877" s="23"/>
      <c r="I877" s="23"/>
    </row>
    <row r="878">
      <c r="A878" s="157"/>
      <c r="E878" s="18"/>
      <c r="F878" s="139"/>
      <c r="G878" s="139"/>
      <c r="H878" s="18"/>
      <c r="I878" s="18"/>
    </row>
    <row r="879">
      <c r="A879" s="162"/>
      <c r="E879" s="23"/>
      <c r="F879" s="170"/>
      <c r="G879" s="170"/>
      <c r="H879" s="23"/>
      <c r="I879" s="23"/>
    </row>
    <row r="880">
      <c r="A880" s="157"/>
      <c r="E880" s="18"/>
      <c r="F880" s="139"/>
      <c r="G880" s="139"/>
      <c r="H880" s="18"/>
      <c r="I880" s="18"/>
    </row>
    <row r="881">
      <c r="A881" s="162"/>
      <c r="E881" s="23"/>
      <c r="F881" s="170"/>
      <c r="G881" s="170"/>
      <c r="H881" s="23"/>
      <c r="I881" s="23"/>
    </row>
    <row r="882">
      <c r="A882" s="157"/>
      <c r="E882" s="18"/>
      <c r="F882" s="139"/>
      <c r="G882" s="139"/>
      <c r="H882" s="18"/>
      <c r="I882" s="18"/>
    </row>
    <row r="883">
      <c r="A883" s="162"/>
      <c r="E883" s="23"/>
      <c r="F883" s="170"/>
      <c r="G883" s="170"/>
      <c r="H883" s="23"/>
      <c r="I883" s="23"/>
    </row>
    <row r="884">
      <c r="A884" s="157"/>
      <c r="E884" s="18"/>
      <c r="F884" s="139"/>
      <c r="G884" s="139"/>
      <c r="H884" s="18"/>
      <c r="I884" s="18"/>
    </row>
    <row r="885">
      <c r="A885" s="162"/>
      <c r="E885" s="23"/>
      <c r="F885" s="170"/>
      <c r="G885" s="170"/>
      <c r="H885" s="23"/>
      <c r="I885" s="23"/>
    </row>
    <row r="886">
      <c r="A886" s="157"/>
      <c r="E886" s="18"/>
      <c r="F886" s="139"/>
      <c r="G886" s="139"/>
      <c r="H886" s="18"/>
      <c r="I886" s="18"/>
    </row>
    <row r="887">
      <c r="A887" s="162"/>
      <c r="E887" s="23"/>
      <c r="F887" s="170"/>
      <c r="G887" s="170"/>
      <c r="H887" s="23"/>
      <c r="I887" s="23"/>
    </row>
    <row r="888">
      <c r="A888" s="157"/>
      <c r="E888" s="18"/>
      <c r="F888" s="139"/>
      <c r="G888" s="139"/>
      <c r="H888" s="18"/>
      <c r="I888" s="18"/>
    </row>
    <row r="889">
      <c r="A889" s="162"/>
      <c r="E889" s="23"/>
      <c r="F889" s="170"/>
      <c r="G889" s="170"/>
      <c r="H889" s="23"/>
      <c r="I889" s="23"/>
    </row>
    <row r="890">
      <c r="A890" s="157"/>
      <c r="E890" s="18"/>
      <c r="F890" s="139"/>
      <c r="G890" s="139"/>
      <c r="H890" s="18"/>
      <c r="I890" s="18"/>
    </row>
    <row r="891">
      <c r="A891" s="162"/>
      <c r="E891" s="23"/>
      <c r="F891" s="170"/>
      <c r="G891" s="170"/>
      <c r="H891" s="23"/>
      <c r="I891" s="23"/>
    </row>
    <row r="892">
      <c r="A892" s="157"/>
      <c r="E892" s="18"/>
      <c r="F892" s="139"/>
      <c r="G892" s="139"/>
      <c r="H892" s="18"/>
      <c r="I892" s="18"/>
    </row>
    <row r="893">
      <c r="A893" s="162"/>
      <c r="E893" s="23"/>
      <c r="F893" s="170"/>
      <c r="G893" s="170"/>
      <c r="H893" s="23"/>
      <c r="I893" s="23"/>
    </row>
    <row r="894">
      <c r="A894" s="157"/>
      <c r="E894" s="18"/>
      <c r="F894" s="139"/>
      <c r="G894" s="139"/>
      <c r="H894" s="18"/>
      <c r="I894" s="18"/>
    </row>
    <row r="895">
      <c r="A895" s="162"/>
      <c r="E895" s="23"/>
      <c r="F895" s="170"/>
      <c r="G895" s="170"/>
      <c r="H895" s="23"/>
      <c r="I895" s="23"/>
    </row>
    <row r="896">
      <c r="A896" s="157"/>
      <c r="E896" s="18"/>
      <c r="F896" s="139"/>
      <c r="G896" s="139"/>
      <c r="H896" s="18"/>
      <c r="I896" s="18"/>
    </row>
    <row r="897">
      <c r="A897" s="162"/>
      <c r="E897" s="23"/>
      <c r="F897" s="170"/>
      <c r="G897" s="170"/>
      <c r="H897" s="23"/>
      <c r="I897" s="23"/>
    </row>
    <row r="898">
      <c r="A898" s="157"/>
      <c r="E898" s="18"/>
      <c r="F898" s="139"/>
      <c r="G898" s="139"/>
      <c r="H898" s="18"/>
      <c r="I898" s="18"/>
    </row>
    <row r="899">
      <c r="A899" s="162"/>
      <c r="E899" s="23"/>
      <c r="F899" s="170"/>
      <c r="G899" s="170"/>
      <c r="H899" s="23"/>
      <c r="I899" s="23"/>
    </row>
    <row r="900">
      <c r="A900" s="157"/>
      <c r="E900" s="18"/>
      <c r="F900" s="139"/>
      <c r="G900" s="139"/>
      <c r="H900" s="18"/>
      <c r="I900" s="18"/>
    </row>
    <row r="901">
      <c r="A901" s="162"/>
      <c r="E901" s="23"/>
      <c r="F901" s="170"/>
      <c r="G901" s="170"/>
      <c r="H901" s="23"/>
      <c r="I901" s="23"/>
    </row>
    <row r="902">
      <c r="A902" s="157"/>
      <c r="E902" s="18"/>
      <c r="F902" s="139"/>
      <c r="G902" s="139"/>
      <c r="H902" s="18"/>
      <c r="I902" s="18"/>
    </row>
    <row r="903">
      <c r="A903" s="162"/>
      <c r="E903" s="23"/>
      <c r="F903" s="170"/>
      <c r="G903" s="170"/>
      <c r="H903" s="23"/>
      <c r="I903" s="23"/>
    </row>
    <row r="904">
      <c r="A904" s="157"/>
      <c r="E904" s="18"/>
      <c r="F904" s="139"/>
      <c r="G904" s="139"/>
      <c r="H904" s="18"/>
      <c r="I904" s="18"/>
    </row>
    <row r="905">
      <c r="A905" s="162"/>
      <c r="E905" s="23"/>
      <c r="F905" s="170"/>
      <c r="G905" s="170"/>
      <c r="H905" s="23"/>
      <c r="I905" s="23"/>
    </row>
    <row r="906">
      <c r="A906" s="157"/>
      <c r="E906" s="18"/>
      <c r="F906" s="139"/>
      <c r="G906" s="139"/>
      <c r="H906" s="18"/>
      <c r="I906" s="18"/>
    </row>
    <row r="907">
      <c r="A907" s="162"/>
      <c r="E907" s="23"/>
      <c r="F907" s="170"/>
      <c r="G907" s="170"/>
      <c r="H907" s="23"/>
      <c r="I907" s="23"/>
    </row>
    <row r="908">
      <c r="A908" s="157"/>
      <c r="E908" s="18"/>
      <c r="F908" s="139"/>
      <c r="G908" s="139"/>
      <c r="H908" s="18"/>
      <c r="I908" s="18"/>
    </row>
    <row r="909">
      <c r="A909" s="162"/>
      <c r="E909" s="23"/>
      <c r="F909" s="170"/>
      <c r="G909" s="170"/>
      <c r="H909" s="23"/>
      <c r="I909" s="23"/>
    </row>
    <row r="910">
      <c r="A910" s="157"/>
      <c r="E910" s="18"/>
      <c r="F910" s="139"/>
      <c r="G910" s="139"/>
      <c r="H910" s="18"/>
      <c r="I910" s="18"/>
    </row>
    <row r="911">
      <c r="A911" s="162"/>
      <c r="E911" s="23"/>
      <c r="F911" s="170"/>
      <c r="G911" s="170"/>
      <c r="H911" s="23"/>
      <c r="I911" s="23"/>
    </row>
    <row r="912">
      <c r="A912" s="157"/>
      <c r="E912" s="18"/>
      <c r="F912" s="139"/>
      <c r="G912" s="139"/>
      <c r="H912" s="18"/>
      <c r="I912" s="18"/>
    </row>
    <row r="913">
      <c r="A913" s="162"/>
      <c r="E913" s="23"/>
      <c r="F913" s="170"/>
      <c r="G913" s="170"/>
      <c r="H913" s="23"/>
      <c r="I913" s="23"/>
    </row>
    <row r="914">
      <c r="A914" s="157"/>
      <c r="E914" s="18"/>
      <c r="F914" s="139"/>
      <c r="G914" s="139"/>
      <c r="H914" s="18"/>
      <c r="I914" s="18"/>
    </row>
    <row r="915">
      <c r="A915" s="162"/>
      <c r="E915" s="23"/>
      <c r="F915" s="170"/>
      <c r="G915" s="170"/>
      <c r="H915" s="23"/>
      <c r="I915" s="23"/>
    </row>
    <row r="916">
      <c r="A916" s="157"/>
      <c r="E916" s="18"/>
      <c r="F916" s="139"/>
      <c r="G916" s="139"/>
      <c r="H916" s="18"/>
      <c r="I916" s="18"/>
    </row>
    <row r="917">
      <c r="A917" s="162"/>
      <c r="E917" s="23"/>
      <c r="F917" s="170"/>
      <c r="G917" s="170"/>
      <c r="H917" s="23"/>
      <c r="I917" s="23"/>
    </row>
    <row r="918">
      <c r="A918" s="157"/>
      <c r="E918" s="18"/>
      <c r="F918" s="139"/>
      <c r="G918" s="139"/>
      <c r="H918" s="18"/>
      <c r="I918" s="18"/>
    </row>
    <row r="919">
      <c r="A919" s="162"/>
      <c r="E919" s="23"/>
      <c r="F919" s="170"/>
      <c r="G919" s="170"/>
      <c r="H919" s="23"/>
      <c r="I919" s="23"/>
    </row>
    <row r="920">
      <c r="A920" s="157"/>
      <c r="E920" s="18"/>
      <c r="F920" s="139"/>
      <c r="G920" s="139"/>
      <c r="H920" s="18"/>
      <c r="I920" s="18"/>
    </row>
    <row r="921">
      <c r="A921" s="162"/>
      <c r="E921" s="23"/>
      <c r="F921" s="170"/>
      <c r="G921" s="170"/>
      <c r="H921" s="23"/>
      <c r="I921" s="23"/>
    </row>
    <row r="922">
      <c r="A922" s="157"/>
      <c r="E922" s="18"/>
      <c r="F922" s="139"/>
      <c r="G922" s="139"/>
      <c r="H922" s="18"/>
      <c r="I922" s="18"/>
    </row>
    <row r="923">
      <c r="A923" s="162"/>
      <c r="E923" s="23"/>
      <c r="F923" s="170"/>
      <c r="G923" s="170"/>
      <c r="H923" s="23"/>
      <c r="I923" s="23"/>
    </row>
    <row r="924">
      <c r="A924" s="157"/>
      <c r="E924" s="18"/>
      <c r="F924" s="139"/>
      <c r="G924" s="139"/>
      <c r="H924" s="18"/>
      <c r="I924" s="18"/>
    </row>
    <row r="925">
      <c r="A925" s="162"/>
      <c r="E925" s="23"/>
      <c r="F925" s="170"/>
      <c r="G925" s="170"/>
      <c r="H925" s="23"/>
      <c r="I925" s="23"/>
    </row>
    <row r="926">
      <c r="A926" s="157"/>
      <c r="E926" s="18"/>
      <c r="F926" s="139"/>
      <c r="G926" s="139"/>
      <c r="H926" s="18"/>
      <c r="I926" s="18"/>
    </row>
    <row r="927">
      <c r="A927" s="162"/>
      <c r="E927" s="23"/>
      <c r="F927" s="170"/>
      <c r="G927" s="170"/>
      <c r="H927" s="23"/>
      <c r="I927" s="23"/>
    </row>
    <row r="928">
      <c r="A928" s="157"/>
      <c r="E928" s="18"/>
      <c r="F928" s="139"/>
      <c r="G928" s="139"/>
      <c r="H928" s="18"/>
      <c r="I928" s="18"/>
    </row>
    <row r="929">
      <c r="A929" s="162"/>
      <c r="E929" s="23"/>
      <c r="F929" s="170"/>
      <c r="G929" s="170"/>
      <c r="H929" s="23"/>
      <c r="I929" s="23"/>
    </row>
    <row r="930">
      <c r="A930" s="157"/>
      <c r="E930" s="18"/>
      <c r="F930" s="139"/>
      <c r="G930" s="139"/>
      <c r="H930" s="18"/>
      <c r="I930" s="18"/>
    </row>
    <row r="931">
      <c r="A931" s="162"/>
      <c r="E931" s="23"/>
      <c r="F931" s="170"/>
      <c r="G931" s="170"/>
      <c r="H931" s="23"/>
      <c r="I931" s="23"/>
    </row>
    <row r="932">
      <c r="A932" s="157"/>
      <c r="E932" s="18"/>
      <c r="F932" s="139"/>
      <c r="G932" s="139"/>
      <c r="H932" s="18"/>
      <c r="I932" s="18"/>
    </row>
  </sheetData>
  <autoFilter ref="$A$1:$I$101">
    <sortState ref="A1:I101">
      <sortCondition ref="E1:E101"/>
    </sortState>
  </autoFilter>
  <dataValidations>
    <dataValidation type="list" allowBlank="1" showErrorMessage="1" sqref="C2:C101">
      <formula1>"عام,ريض,فيز,كهع,مدن,قوى,كهق,كهت,كهح,UNI,EMP,CCE,EPE"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325</v>
      </c>
      <c r="B1" s="11" t="s">
        <v>326</v>
      </c>
      <c r="F1" s="85">
        <v>1.0</v>
      </c>
      <c r="G1" s="49" t="s">
        <v>327</v>
      </c>
      <c r="L1" s="46">
        <f>COUNTIF(C7:V29,1)</f>
        <v>4</v>
      </c>
    </row>
    <row r="2">
      <c r="F2" s="86" t="s">
        <v>328</v>
      </c>
      <c r="G2" s="49" t="s">
        <v>329</v>
      </c>
      <c r="L2" s="87">
        <f>COUNTIF(D7:V29,2)</f>
        <v>4</v>
      </c>
    </row>
    <row r="4">
      <c r="F4" s="11" t="s">
        <v>330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46"/>
      <c r="B30" s="46"/>
      <c r="C30" s="46" t="s">
        <v>297</v>
      </c>
      <c r="D30" s="46" t="s">
        <v>332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</row>
    <row r="31">
      <c r="A31" s="46"/>
      <c r="B31" s="46"/>
      <c r="C31" s="46" t="s">
        <v>322</v>
      </c>
      <c r="D31" s="46"/>
      <c r="E31" s="46" t="s">
        <v>323</v>
      </c>
      <c r="F31" s="46"/>
      <c r="G31" s="46" t="s">
        <v>318</v>
      </c>
      <c r="H31" s="46"/>
      <c r="I31" s="46" t="s">
        <v>311</v>
      </c>
      <c r="J31" s="46"/>
      <c r="K31" s="46" t="s">
        <v>321</v>
      </c>
      <c r="L31" s="46"/>
      <c r="M31" s="46" t="s">
        <v>324</v>
      </c>
      <c r="N31" s="46"/>
      <c r="O31" s="46" t="s">
        <v>317</v>
      </c>
      <c r="P31" s="46"/>
      <c r="Q31" s="46" t="s">
        <v>320</v>
      </c>
      <c r="R31" s="46"/>
      <c r="S31" s="46" t="s">
        <v>319</v>
      </c>
      <c r="T31" s="46"/>
    </row>
    <row r="32">
      <c r="A32" s="46" t="s">
        <v>293</v>
      </c>
      <c r="B32" s="46" t="s">
        <v>294</v>
      </c>
      <c r="C32" s="46" t="s">
        <v>331</v>
      </c>
      <c r="D32" s="46" t="s">
        <v>333</v>
      </c>
      <c r="E32" s="46" t="s">
        <v>331</v>
      </c>
      <c r="F32" s="46" t="s">
        <v>333</v>
      </c>
      <c r="G32" s="46" t="s">
        <v>331</v>
      </c>
      <c r="H32" s="46" t="s">
        <v>333</v>
      </c>
      <c r="I32" s="46" t="s">
        <v>331</v>
      </c>
      <c r="J32" s="46" t="s">
        <v>333</v>
      </c>
      <c r="K32" s="46" t="s">
        <v>331</v>
      </c>
      <c r="L32" s="46" t="s">
        <v>333</v>
      </c>
      <c r="M32" s="46" t="s">
        <v>331</v>
      </c>
      <c r="N32" s="46" t="s">
        <v>333</v>
      </c>
      <c r="O32" s="46" t="s">
        <v>331</v>
      </c>
      <c r="P32" s="46" t="s">
        <v>333</v>
      </c>
      <c r="Q32" s="46" t="s">
        <v>331</v>
      </c>
      <c r="R32" s="46" t="s">
        <v>333</v>
      </c>
      <c r="S32" s="46" t="s">
        <v>331</v>
      </c>
      <c r="T32" s="46" t="s">
        <v>333</v>
      </c>
    </row>
    <row r="33">
      <c r="A33" s="46" t="s">
        <v>315</v>
      </c>
      <c r="B33" s="46">
        <v>1.0</v>
      </c>
      <c r="C33" s="46">
        <v>1.0</v>
      </c>
      <c r="D33" s="46" t="s">
        <v>275</v>
      </c>
      <c r="E33" s="46">
        <v>2.0</v>
      </c>
      <c r="F33" s="46" t="s">
        <v>248</v>
      </c>
      <c r="G33" s="46">
        <v>0.0</v>
      </c>
      <c r="H33" s="46" t="s">
        <v>178</v>
      </c>
      <c r="I33" s="46">
        <v>1.0</v>
      </c>
      <c r="J33" s="46" t="s">
        <v>188</v>
      </c>
      <c r="K33" s="46">
        <v>1.0</v>
      </c>
      <c r="L33" s="46" t="s">
        <v>255</v>
      </c>
      <c r="M33" s="46"/>
      <c r="N33" s="46"/>
      <c r="O33" s="46">
        <v>1.0</v>
      </c>
      <c r="P33" s="46" t="s">
        <v>207</v>
      </c>
      <c r="Q33" s="46"/>
      <c r="R33" s="46"/>
      <c r="S33" s="46"/>
      <c r="T33" s="46"/>
    </row>
    <row r="34">
      <c r="A34" s="46"/>
      <c r="B34" s="46">
        <v>2.0</v>
      </c>
      <c r="C34" s="46">
        <v>1.0</v>
      </c>
      <c r="D34" s="46" t="s">
        <v>278</v>
      </c>
      <c r="E34" s="46">
        <v>1.0</v>
      </c>
      <c r="F34" s="46" t="s">
        <v>230</v>
      </c>
      <c r="G34" s="46">
        <v>0.0</v>
      </c>
      <c r="H34" s="46" t="s">
        <v>175</v>
      </c>
      <c r="I34" s="46">
        <v>1.0</v>
      </c>
      <c r="J34" s="46" t="s">
        <v>193</v>
      </c>
      <c r="K34" s="46"/>
      <c r="L34" s="46"/>
      <c r="M34" s="46"/>
      <c r="N34" s="46"/>
      <c r="O34" s="46">
        <v>1.0</v>
      </c>
      <c r="P34" s="46" t="s">
        <v>215</v>
      </c>
      <c r="Q34" s="46">
        <v>1.0</v>
      </c>
      <c r="R34" s="46" t="s">
        <v>265</v>
      </c>
      <c r="S34" s="46">
        <v>0.0</v>
      </c>
      <c r="T34" s="46" t="s">
        <v>176</v>
      </c>
    </row>
    <row r="35">
      <c r="A35" s="46"/>
      <c r="B35" s="46">
        <v>3.0</v>
      </c>
      <c r="C35" s="46"/>
      <c r="D35" s="46"/>
      <c r="E35" s="46"/>
      <c r="F35" s="46"/>
      <c r="G35" s="46">
        <v>0.0</v>
      </c>
      <c r="H35" s="46" t="s">
        <v>175</v>
      </c>
      <c r="I35" s="46"/>
      <c r="J35" s="46"/>
      <c r="K35" s="46">
        <v>1.0</v>
      </c>
      <c r="L35" s="46" t="s">
        <v>210</v>
      </c>
      <c r="M35" s="46">
        <v>1.0</v>
      </c>
      <c r="N35" s="46" t="s">
        <v>281</v>
      </c>
      <c r="O35" s="46">
        <v>1.0</v>
      </c>
      <c r="P35" s="46" t="s">
        <v>215</v>
      </c>
      <c r="Q35" s="46"/>
      <c r="R35" s="46"/>
      <c r="S35" s="46">
        <v>0.0</v>
      </c>
      <c r="T35" s="46" t="s">
        <v>175</v>
      </c>
    </row>
    <row r="36">
      <c r="A36" s="46"/>
      <c r="B36" s="46">
        <v>4.0</v>
      </c>
      <c r="C36" s="46">
        <v>1.0</v>
      </c>
      <c r="D36" s="46" t="s">
        <v>246</v>
      </c>
      <c r="E36" s="46"/>
      <c r="F36" s="46"/>
      <c r="G36" s="46"/>
      <c r="H36" s="46"/>
      <c r="I36" s="46"/>
      <c r="J36" s="46"/>
      <c r="K36" s="46">
        <v>1.0</v>
      </c>
      <c r="L36" s="46" t="s">
        <v>210</v>
      </c>
      <c r="M36" s="46">
        <v>1.0</v>
      </c>
      <c r="N36" s="46" t="s">
        <v>228</v>
      </c>
      <c r="O36" s="46"/>
      <c r="P36" s="46"/>
      <c r="Q36" s="46"/>
      <c r="R36" s="46"/>
      <c r="S36" s="46">
        <v>1.0</v>
      </c>
      <c r="T36" s="46" t="s">
        <v>287</v>
      </c>
    </row>
    <row r="37">
      <c r="A37" s="46" t="s">
        <v>309</v>
      </c>
      <c r="B37" s="46">
        <v>1.0</v>
      </c>
      <c r="C37" s="46">
        <v>1.0</v>
      </c>
      <c r="D37" s="46" t="s">
        <v>267</v>
      </c>
      <c r="E37" s="46"/>
      <c r="F37" s="46"/>
      <c r="G37" s="46">
        <v>1.0</v>
      </c>
      <c r="H37" s="46" t="s">
        <v>210</v>
      </c>
      <c r="I37" s="46"/>
      <c r="J37" s="46"/>
      <c r="K37" s="46"/>
      <c r="L37" s="46"/>
      <c r="M37" s="46"/>
      <c r="N37" s="46"/>
      <c r="O37" s="46">
        <v>1.0</v>
      </c>
      <c r="P37" s="46" t="s">
        <v>248</v>
      </c>
      <c r="Q37" s="46">
        <v>1.0</v>
      </c>
      <c r="R37" s="46" t="s">
        <v>256</v>
      </c>
      <c r="S37" s="46">
        <v>1.0</v>
      </c>
      <c r="T37" s="46" t="s">
        <v>234</v>
      </c>
    </row>
    <row r="38">
      <c r="A38" s="46"/>
      <c r="B38" s="46">
        <v>2.0</v>
      </c>
      <c r="C38" s="46"/>
      <c r="D38" s="46"/>
      <c r="E38" s="46"/>
      <c r="F38" s="46"/>
      <c r="G38" s="46">
        <v>1.0</v>
      </c>
      <c r="H38" s="46" t="s">
        <v>226</v>
      </c>
      <c r="I38" s="46">
        <v>1.0</v>
      </c>
      <c r="J38" s="46" t="s">
        <v>168</v>
      </c>
      <c r="K38" s="46">
        <v>1.0</v>
      </c>
      <c r="L38" s="46" t="s">
        <v>258</v>
      </c>
      <c r="M38" s="46"/>
      <c r="N38" s="46"/>
      <c r="O38" s="46">
        <v>1.0</v>
      </c>
      <c r="P38" s="46" t="s">
        <v>265</v>
      </c>
      <c r="Q38" s="46">
        <v>0.0</v>
      </c>
      <c r="R38" s="46" t="s">
        <v>196</v>
      </c>
      <c r="S38" s="46">
        <v>0.0</v>
      </c>
      <c r="T38" s="46" t="s">
        <v>196</v>
      </c>
    </row>
    <row r="39">
      <c r="A39" s="46"/>
      <c r="B39" s="46">
        <v>3.0</v>
      </c>
      <c r="C39" s="46">
        <v>1.0</v>
      </c>
      <c r="D39" s="46" t="s">
        <v>213</v>
      </c>
      <c r="E39" s="46">
        <v>1.0</v>
      </c>
      <c r="F39" s="46" t="s">
        <v>236</v>
      </c>
      <c r="G39" s="46">
        <v>0.0</v>
      </c>
      <c r="H39" s="46" t="s">
        <v>197</v>
      </c>
      <c r="I39" s="46">
        <v>1.0</v>
      </c>
      <c r="J39" s="46" t="s">
        <v>183</v>
      </c>
      <c r="K39" s="46">
        <v>1.0</v>
      </c>
      <c r="L39" s="46" t="s">
        <v>258</v>
      </c>
      <c r="M39" s="46">
        <v>1.0</v>
      </c>
      <c r="N39" s="46" t="s">
        <v>286</v>
      </c>
      <c r="O39" s="46">
        <v>1.0</v>
      </c>
      <c r="P39" s="46" t="s">
        <v>270</v>
      </c>
      <c r="Q39" s="46"/>
      <c r="R39" s="46"/>
      <c r="S39" s="46">
        <v>0.0</v>
      </c>
      <c r="T39" s="46" t="s">
        <v>197</v>
      </c>
    </row>
    <row r="40">
      <c r="A40" s="46"/>
      <c r="B40" s="46">
        <v>4.0</v>
      </c>
      <c r="C40" s="46"/>
      <c r="D40" s="46"/>
      <c r="E40" s="46">
        <v>1.0</v>
      </c>
      <c r="F40" s="46" t="s">
        <v>215</v>
      </c>
      <c r="G40" s="46"/>
      <c r="H40" s="46"/>
      <c r="I40" s="46">
        <v>0.0</v>
      </c>
      <c r="J40" s="46" t="s">
        <v>196</v>
      </c>
      <c r="K40" s="46"/>
      <c r="L40" s="46"/>
      <c r="M40" s="46">
        <v>1.0</v>
      </c>
      <c r="N40" s="46" t="s">
        <v>257</v>
      </c>
      <c r="O40" s="46">
        <v>1.0</v>
      </c>
      <c r="P40" s="46" t="s">
        <v>288</v>
      </c>
      <c r="Q40" s="46"/>
      <c r="R40" s="46"/>
      <c r="S40" s="46">
        <v>0.0</v>
      </c>
      <c r="T40" s="46" t="s">
        <v>178</v>
      </c>
    </row>
    <row r="41">
      <c r="A41" s="46" t="s">
        <v>314</v>
      </c>
      <c r="B41" s="46">
        <v>1.0</v>
      </c>
      <c r="C41" s="46">
        <v>1.0</v>
      </c>
      <c r="D41" s="46" t="s">
        <v>218</v>
      </c>
      <c r="E41" s="46">
        <v>1.0</v>
      </c>
      <c r="F41" s="46" t="s">
        <v>285</v>
      </c>
      <c r="G41" s="46">
        <v>1.0</v>
      </c>
      <c r="H41" s="46" t="s">
        <v>257</v>
      </c>
      <c r="I41" s="46">
        <v>2.0</v>
      </c>
      <c r="J41" s="46" t="s">
        <v>171</v>
      </c>
      <c r="K41" s="46"/>
      <c r="L41" s="46"/>
      <c r="M41" s="46"/>
      <c r="N41" s="46"/>
      <c r="O41" s="46">
        <v>1.0</v>
      </c>
      <c r="P41" s="46" t="s">
        <v>262</v>
      </c>
      <c r="Q41" s="46">
        <v>1.0</v>
      </c>
      <c r="R41" s="46" t="s">
        <v>246</v>
      </c>
      <c r="S41" s="46"/>
      <c r="T41" s="46"/>
    </row>
    <row r="42">
      <c r="A42" s="46"/>
      <c r="B42" s="46">
        <v>2.0</v>
      </c>
      <c r="C42" s="46"/>
      <c r="D42" s="46"/>
      <c r="E42" s="46"/>
      <c r="F42" s="46"/>
      <c r="G42" s="46">
        <v>1.0</v>
      </c>
      <c r="H42" s="46" t="s">
        <v>241</v>
      </c>
      <c r="I42" s="46">
        <v>2.0</v>
      </c>
      <c r="J42" s="46" t="s">
        <v>193</v>
      </c>
      <c r="K42" s="46">
        <v>1.0</v>
      </c>
      <c r="L42" s="46" t="s">
        <v>226</v>
      </c>
      <c r="M42" s="46"/>
      <c r="N42" s="46"/>
      <c r="O42" s="46">
        <v>1.0</v>
      </c>
      <c r="P42" s="46" t="s">
        <v>253</v>
      </c>
      <c r="Q42" s="46"/>
      <c r="R42" s="46"/>
      <c r="S42" s="46">
        <v>1.0</v>
      </c>
      <c r="T42" s="46" t="s">
        <v>273</v>
      </c>
    </row>
    <row r="43">
      <c r="A43" s="46"/>
      <c r="B43" s="46">
        <v>3.0</v>
      </c>
      <c r="C43" s="46"/>
      <c r="D43" s="46"/>
      <c r="E43" s="46">
        <v>1.0</v>
      </c>
      <c r="F43" s="46" t="s">
        <v>218</v>
      </c>
      <c r="G43" s="46"/>
      <c r="H43" s="46"/>
      <c r="I43" s="46">
        <v>1.0</v>
      </c>
      <c r="J43" s="46" t="s">
        <v>183</v>
      </c>
      <c r="K43" s="46">
        <v>1.0</v>
      </c>
      <c r="L43" s="46" t="s">
        <v>228</v>
      </c>
      <c r="M43" s="46"/>
      <c r="N43" s="46"/>
      <c r="O43" s="46"/>
      <c r="P43" s="46"/>
      <c r="Q43" s="46"/>
      <c r="R43" s="46"/>
      <c r="S43" s="46"/>
      <c r="T43" s="46"/>
    </row>
    <row r="44">
      <c r="A44" s="46"/>
      <c r="B44" s="46">
        <v>4.0</v>
      </c>
      <c r="C44" s="46"/>
      <c r="D44" s="46"/>
      <c r="E44" s="46">
        <v>1.0</v>
      </c>
      <c r="F44" s="46" t="s">
        <v>238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>
        <v>1.0</v>
      </c>
      <c r="T44" s="46" t="s">
        <v>253</v>
      </c>
    </row>
    <row r="45">
      <c r="A45" s="46" t="s">
        <v>312</v>
      </c>
      <c r="B45" s="46">
        <v>1.0</v>
      </c>
      <c r="C45" s="46">
        <v>1.0</v>
      </c>
      <c r="D45" s="46" t="s">
        <v>176</v>
      </c>
      <c r="E45" s="46">
        <v>1.0</v>
      </c>
      <c r="F45" s="46" t="s">
        <v>262</v>
      </c>
      <c r="G45" s="46"/>
      <c r="H45" s="46"/>
      <c r="I45" s="46">
        <v>1.0</v>
      </c>
      <c r="J45" s="46" t="s">
        <v>188</v>
      </c>
      <c r="K45" s="46"/>
      <c r="L45" s="46"/>
      <c r="M45" s="46">
        <v>1.0</v>
      </c>
      <c r="N45" s="46" t="s">
        <v>224</v>
      </c>
      <c r="O45" s="46">
        <v>1.0</v>
      </c>
      <c r="P45" s="46" t="s">
        <v>251</v>
      </c>
      <c r="Q45" s="46"/>
      <c r="R45" s="46"/>
      <c r="S45" s="46">
        <v>2.0</v>
      </c>
      <c r="T45" s="46" t="s">
        <v>204</v>
      </c>
    </row>
    <row r="46">
      <c r="A46" s="46"/>
      <c r="B46" s="46">
        <v>2.0</v>
      </c>
      <c r="C46" s="46">
        <v>1.0</v>
      </c>
      <c r="D46" s="46" t="s">
        <v>234</v>
      </c>
      <c r="E46" s="46">
        <v>1.0</v>
      </c>
      <c r="F46" s="46" t="s">
        <v>262</v>
      </c>
      <c r="G46" s="46">
        <v>0.0</v>
      </c>
      <c r="H46" s="46" t="s">
        <v>197</v>
      </c>
      <c r="I46" s="46">
        <v>0.0</v>
      </c>
      <c r="J46" s="46" t="s">
        <v>168</v>
      </c>
      <c r="K46" s="46"/>
      <c r="L46" s="46"/>
      <c r="M46" s="46">
        <v>1.0</v>
      </c>
      <c r="N46" s="46" t="s">
        <v>243</v>
      </c>
      <c r="O46" s="46">
        <v>1.0</v>
      </c>
      <c r="P46" s="46" t="s">
        <v>283</v>
      </c>
      <c r="Q46" s="46">
        <v>1.0</v>
      </c>
      <c r="R46" s="46" t="s">
        <v>256</v>
      </c>
      <c r="S46" s="46">
        <v>1.0</v>
      </c>
      <c r="T46" s="46" t="s">
        <v>213</v>
      </c>
    </row>
    <row r="47">
      <c r="A47" s="46"/>
      <c r="B47" s="46">
        <v>3.0</v>
      </c>
      <c r="C47" s="46">
        <v>1.0</v>
      </c>
      <c r="D47" s="46" t="s">
        <v>224</v>
      </c>
      <c r="E47" s="46"/>
      <c r="F47" s="46"/>
      <c r="G47" s="46"/>
      <c r="H47" s="46"/>
      <c r="I47" s="46">
        <v>1.0</v>
      </c>
      <c r="J47" s="46" t="s">
        <v>171</v>
      </c>
      <c r="K47" s="46">
        <v>1.0</v>
      </c>
      <c r="L47" s="46" t="s">
        <v>260</v>
      </c>
      <c r="M47" s="46"/>
      <c r="N47" s="46"/>
      <c r="O47" s="46"/>
      <c r="P47" s="46"/>
      <c r="Q47" s="46">
        <v>1.0</v>
      </c>
      <c r="R47" s="46" t="s">
        <v>275</v>
      </c>
      <c r="S47" s="46">
        <v>1.0</v>
      </c>
      <c r="T47" s="46" t="s">
        <v>213</v>
      </c>
    </row>
    <row r="48">
      <c r="A48" s="46"/>
      <c r="B48" s="46">
        <v>4.0</v>
      </c>
      <c r="C48" s="46">
        <v>1.0</v>
      </c>
      <c r="D48" s="46" t="s">
        <v>238</v>
      </c>
      <c r="E48" s="46"/>
      <c r="F48" s="46"/>
      <c r="G48" s="46"/>
      <c r="H48" s="46"/>
      <c r="I48" s="46"/>
      <c r="J48" s="46"/>
      <c r="K48" s="46">
        <v>1.0</v>
      </c>
      <c r="L48" s="46" t="s">
        <v>260</v>
      </c>
      <c r="M48" s="46">
        <v>1.0</v>
      </c>
      <c r="N48" s="46" t="s">
        <v>215</v>
      </c>
      <c r="O48" s="46"/>
      <c r="P48" s="46"/>
      <c r="Q48" s="46">
        <v>1.0</v>
      </c>
      <c r="R48" s="46" t="s">
        <v>289</v>
      </c>
      <c r="S48" s="46"/>
      <c r="T48" s="46"/>
    </row>
    <row r="49">
      <c r="A49" s="46" t="s">
        <v>316</v>
      </c>
      <c r="B49" s="46">
        <v>1.0</v>
      </c>
      <c r="C49" s="46">
        <v>1.0</v>
      </c>
      <c r="D49" s="46" t="s">
        <v>267</v>
      </c>
      <c r="E49" s="46">
        <v>1.0</v>
      </c>
      <c r="F49" s="46" t="s">
        <v>283</v>
      </c>
      <c r="G49" s="46"/>
      <c r="H49" s="46"/>
      <c r="I49" s="46">
        <v>1.0</v>
      </c>
      <c r="J49" s="46" t="s">
        <v>201</v>
      </c>
      <c r="K49" s="46">
        <v>0.0</v>
      </c>
      <c r="L49" s="46" t="s">
        <v>176</v>
      </c>
      <c r="M49" s="46">
        <v>1.0</v>
      </c>
      <c r="N49" s="46" t="s">
        <v>230</v>
      </c>
      <c r="O49" s="46"/>
      <c r="P49" s="46"/>
      <c r="Q49" s="46">
        <v>1.0</v>
      </c>
      <c r="R49" s="46" t="s">
        <v>249</v>
      </c>
      <c r="S49" s="46">
        <v>1.0</v>
      </c>
      <c r="T49" s="46" t="s">
        <v>207</v>
      </c>
    </row>
    <row r="50">
      <c r="A50" s="46"/>
      <c r="B50" s="46">
        <v>2.0</v>
      </c>
      <c r="C50" s="46">
        <v>2.0</v>
      </c>
      <c r="D50" s="46" t="s">
        <v>270</v>
      </c>
      <c r="E50" s="46">
        <v>1.0</v>
      </c>
      <c r="F50" s="46" t="s">
        <v>228</v>
      </c>
      <c r="G50" s="46">
        <v>1.0</v>
      </c>
      <c r="H50" s="46" t="s">
        <v>287</v>
      </c>
      <c r="I50" s="46"/>
      <c r="J50" s="46"/>
      <c r="K50" s="46"/>
      <c r="L50" s="46"/>
      <c r="M50" s="46"/>
      <c r="N50" s="46"/>
      <c r="O50" s="46">
        <v>1.0</v>
      </c>
      <c r="P50" s="46" t="s">
        <v>204</v>
      </c>
      <c r="Q50" s="46">
        <v>1.0</v>
      </c>
      <c r="R50" s="46" t="s">
        <v>178</v>
      </c>
      <c r="S50" s="46"/>
      <c r="T50" s="46"/>
    </row>
    <row r="51">
      <c r="A51" s="46"/>
      <c r="B51" s="46">
        <v>3.0</v>
      </c>
      <c r="C51" s="46">
        <v>1.0</v>
      </c>
      <c r="D51" s="46" t="s">
        <v>270</v>
      </c>
      <c r="E51" s="46">
        <v>1.0</v>
      </c>
      <c r="F51" s="46" t="s">
        <v>221</v>
      </c>
      <c r="G51" s="46"/>
      <c r="H51" s="46"/>
      <c r="I51" s="46">
        <v>1.0</v>
      </c>
      <c r="J51" s="46" t="s">
        <v>251</v>
      </c>
      <c r="K51" s="46">
        <v>1.0</v>
      </c>
      <c r="L51" s="46" t="s">
        <v>278</v>
      </c>
      <c r="M51" s="46"/>
      <c r="N51" s="46"/>
      <c r="O51" s="46">
        <v>1.0</v>
      </c>
      <c r="P51" s="46" t="s">
        <v>193</v>
      </c>
      <c r="Q51" s="46"/>
      <c r="R51" s="46"/>
      <c r="S51" s="46">
        <v>0.0</v>
      </c>
      <c r="T51" s="46" t="s">
        <v>175</v>
      </c>
    </row>
    <row r="52">
      <c r="A52" s="46"/>
      <c r="B52" s="46">
        <v>4.0</v>
      </c>
      <c r="C52" s="46">
        <v>1.0</v>
      </c>
      <c r="D52" s="46" t="s">
        <v>273</v>
      </c>
      <c r="E52" s="46">
        <v>1.0</v>
      </c>
      <c r="F52" s="46" t="s">
        <v>285</v>
      </c>
      <c r="G52" s="46"/>
      <c r="H52" s="46"/>
      <c r="I52" s="46">
        <v>1.0</v>
      </c>
      <c r="J52" s="46" t="s">
        <v>255</v>
      </c>
      <c r="K52" s="46"/>
      <c r="L52" s="46"/>
      <c r="M52" s="46">
        <v>1.0</v>
      </c>
      <c r="N52" s="46" t="s">
        <v>236</v>
      </c>
      <c r="O52" s="46"/>
      <c r="P52" s="46"/>
      <c r="Q52" s="46"/>
      <c r="R52" s="46"/>
      <c r="S52" s="46"/>
      <c r="T52" s="46"/>
    </row>
    <row r="56">
      <c r="A56" s="46"/>
      <c r="B56" s="46"/>
      <c r="C56" s="46" t="s">
        <v>297</v>
      </c>
      <c r="D56" s="46" t="s">
        <v>332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>
      <c r="A57" s="46"/>
      <c r="B57" s="46"/>
      <c r="C57" s="46" t="s">
        <v>322</v>
      </c>
      <c r="D57" s="46"/>
      <c r="E57" s="46" t="s">
        <v>323</v>
      </c>
      <c r="F57" s="46"/>
      <c r="G57" s="46" t="s">
        <v>318</v>
      </c>
      <c r="H57" s="46"/>
      <c r="I57" s="46" t="s">
        <v>311</v>
      </c>
      <c r="J57" s="46"/>
      <c r="K57" s="46" t="s">
        <v>321</v>
      </c>
      <c r="L57" s="46"/>
      <c r="M57" s="46" t="s">
        <v>324</v>
      </c>
      <c r="N57" s="46"/>
      <c r="O57" s="46" t="s">
        <v>317</v>
      </c>
      <c r="P57" s="46"/>
      <c r="Q57" s="46" t="s">
        <v>320</v>
      </c>
      <c r="R57" s="46"/>
      <c r="S57" s="46" t="s">
        <v>319</v>
      </c>
      <c r="T57" s="46"/>
    </row>
    <row r="58">
      <c r="A58" s="46" t="s">
        <v>293</v>
      </c>
      <c r="B58" s="46" t="s">
        <v>294</v>
      </c>
      <c r="C58" s="46" t="s">
        <v>331</v>
      </c>
      <c r="D58" s="46" t="s">
        <v>333</v>
      </c>
      <c r="E58" s="46" t="s">
        <v>331</v>
      </c>
      <c r="F58" s="46" t="s">
        <v>333</v>
      </c>
      <c r="G58" s="46" t="s">
        <v>331</v>
      </c>
      <c r="H58" s="46" t="s">
        <v>333</v>
      </c>
      <c r="I58" s="46" t="s">
        <v>331</v>
      </c>
      <c r="J58" s="46" t="s">
        <v>333</v>
      </c>
      <c r="K58" s="46" t="s">
        <v>331</v>
      </c>
      <c r="L58" s="46" t="s">
        <v>333</v>
      </c>
      <c r="M58" s="46" t="s">
        <v>331</v>
      </c>
      <c r="N58" s="46" t="s">
        <v>333</v>
      </c>
      <c r="O58" s="46" t="s">
        <v>331</v>
      </c>
      <c r="P58" s="46" t="s">
        <v>333</v>
      </c>
      <c r="Q58" s="46" t="s">
        <v>331</v>
      </c>
      <c r="R58" s="46" t="s">
        <v>333</v>
      </c>
      <c r="S58" s="46" t="s">
        <v>331</v>
      </c>
      <c r="T58" s="46" t="s">
        <v>333</v>
      </c>
    </row>
    <row r="59">
      <c r="A59" s="46" t="s">
        <v>315</v>
      </c>
      <c r="B59" s="46">
        <v>1.0</v>
      </c>
      <c r="C59" s="46">
        <v>1.0</v>
      </c>
      <c r="D59" s="46" t="s">
        <v>276</v>
      </c>
      <c r="E59" s="46">
        <v>2.0</v>
      </c>
      <c r="F59" s="46" t="s">
        <v>211</v>
      </c>
      <c r="G59" s="46">
        <v>0.0</v>
      </c>
      <c r="H59" s="46"/>
      <c r="I59" s="46">
        <v>1.0</v>
      </c>
      <c r="J59" s="46" t="s">
        <v>191</v>
      </c>
      <c r="K59" s="46">
        <v>1.0</v>
      </c>
      <c r="L59" s="46" t="s">
        <v>233</v>
      </c>
      <c r="M59" s="46"/>
      <c r="N59" s="46"/>
      <c r="O59" s="46">
        <v>1.0</v>
      </c>
      <c r="P59" s="46" t="s">
        <v>208</v>
      </c>
      <c r="Q59" s="46"/>
      <c r="R59" s="46"/>
      <c r="S59" s="46"/>
      <c r="T59" s="46"/>
    </row>
    <row r="60">
      <c r="A60" s="46"/>
      <c r="B60" s="46">
        <v>2.0</v>
      </c>
      <c r="C60" s="46">
        <v>1.0</v>
      </c>
      <c r="D60" s="46" t="s">
        <v>279</v>
      </c>
      <c r="E60" s="46">
        <v>1.0</v>
      </c>
      <c r="F60" s="46" t="s">
        <v>231</v>
      </c>
      <c r="G60" s="46">
        <v>0.0</v>
      </c>
      <c r="H60" s="46"/>
      <c r="I60" s="46">
        <v>1.0</v>
      </c>
      <c r="J60" s="46" t="s">
        <v>194</v>
      </c>
      <c r="K60" s="46"/>
      <c r="L60" s="46"/>
      <c r="M60" s="46"/>
      <c r="N60" s="46"/>
      <c r="O60" s="46">
        <v>1.0</v>
      </c>
      <c r="P60" s="46" t="s">
        <v>239</v>
      </c>
      <c r="Q60" s="46">
        <v>1.0</v>
      </c>
      <c r="R60" s="46" t="s">
        <v>266</v>
      </c>
      <c r="S60" s="46">
        <v>0.0</v>
      </c>
      <c r="T60" s="46"/>
    </row>
    <row r="61">
      <c r="A61" s="46"/>
      <c r="B61" s="46">
        <v>3.0</v>
      </c>
      <c r="C61" s="46"/>
      <c r="D61" s="46"/>
      <c r="E61" s="46"/>
      <c r="F61" s="46"/>
      <c r="G61" s="46">
        <v>0.0</v>
      </c>
      <c r="H61" s="46"/>
      <c r="I61" s="46"/>
      <c r="J61" s="46"/>
      <c r="K61" s="46">
        <v>1.0</v>
      </c>
      <c r="L61" s="46" t="s">
        <v>212</v>
      </c>
      <c r="M61" s="46">
        <v>1.0</v>
      </c>
      <c r="N61" s="46" t="s">
        <v>266</v>
      </c>
      <c r="O61" s="46">
        <v>1.0</v>
      </c>
      <c r="P61" s="46" t="s">
        <v>239</v>
      </c>
      <c r="Q61" s="46"/>
      <c r="R61" s="46"/>
      <c r="S61" s="46">
        <v>0.0</v>
      </c>
      <c r="T61" s="46"/>
    </row>
    <row r="62">
      <c r="A62" s="46"/>
      <c r="B62" s="46">
        <v>4.0</v>
      </c>
      <c r="C62" s="46">
        <v>1.0</v>
      </c>
      <c r="D62" s="46" t="s">
        <v>247</v>
      </c>
      <c r="E62" s="46"/>
      <c r="F62" s="46"/>
      <c r="G62" s="46"/>
      <c r="H62" s="46"/>
      <c r="I62" s="46"/>
      <c r="J62" s="46"/>
      <c r="K62" s="46">
        <v>1.0</v>
      </c>
      <c r="L62" s="46" t="s">
        <v>212</v>
      </c>
      <c r="M62" s="46">
        <v>1.0</v>
      </c>
      <c r="N62" s="46" t="s">
        <v>240</v>
      </c>
      <c r="O62" s="46"/>
      <c r="P62" s="46"/>
      <c r="Q62" s="46"/>
      <c r="R62" s="46"/>
      <c r="S62" s="46">
        <v>1.0</v>
      </c>
      <c r="T62" s="46" t="s">
        <v>269</v>
      </c>
    </row>
    <row r="63">
      <c r="A63" s="46" t="s">
        <v>309</v>
      </c>
      <c r="B63" s="46">
        <v>1.0</v>
      </c>
      <c r="C63" s="46">
        <v>1.0</v>
      </c>
      <c r="D63" s="46" t="s">
        <v>269</v>
      </c>
      <c r="E63" s="46"/>
      <c r="F63" s="46"/>
      <c r="G63" s="46">
        <v>1.0</v>
      </c>
      <c r="H63" s="46" t="s">
        <v>211</v>
      </c>
      <c r="I63" s="46"/>
      <c r="J63" s="46"/>
      <c r="K63" s="46"/>
      <c r="L63" s="46"/>
      <c r="M63" s="46"/>
      <c r="N63" s="46"/>
      <c r="O63" s="46">
        <v>1.0</v>
      </c>
      <c r="P63" s="46" t="s">
        <v>212</v>
      </c>
      <c r="Q63" s="46">
        <v>1.0</v>
      </c>
      <c r="R63" s="46" t="s">
        <v>250</v>
      </c>
      <c r="S63" s="46">
        <v>1.0</v>
      </c>
      <c r="T63" s="46" t="s">
        <v>209</v>
      </c>
    </row>
    <row r="64">
      <c r="A64" s="46"/>
      <c r="B64" s="46">
        <v>2.0</v>
      </c>
      <c r="C64" s="46"/>
      <c r="D64" s="46"/>
      <c r="E64" s="46"/>
      <c r="F64" s="46"/>
      <c r="G64" s="46">
        <v>1.0</v>
      </c>
      <c r="H64" s="46" t="s">
        <v>227</v>
      </c>
      <c r="I64" s="46">
        <v>1.0</v>
      </c>
      <c r="J64" s="46" t="s">
        <v>170</v>
      </c>
      <c r="K64" s="46">
        <v>1.0</v>
      </c>
      <c r="L64" s="46" t="s">
        <v>259</v>
      </c>
      <c r="M64" s="46"/>
      <c r="N64" s="46"/>
      <c r="O64" s="46">
        <v>1.0</v>
      </c>
      <c r="P64" s="46" t="s">
        <v>216</v>
      </c>
      <c r="Q64" s="46">
        <v>0.0</v>
      </c>
      <c r="R64" s="46"/>
      <c r="S64" s="46">
        <v>0.0</v>
      </c>
      <c r="T64" s="46"/>
    </row>
    <row r="65">
      <c r="A65" s="46"/>
      <c r="B65" s="46">
        <v>3.0</v>
      </c>
      <c r="C65" s="46">
        <v>1.0</v>
      </c>
      <c r="D65" s="46" t="s">
        <v>170</v>
      </c>
      <c r="E65" s="46">
        <v>1.0</v>
      </c>
      <c r="F65" s="46" t="s">
        <v>222</v>
      </c>
      <c r="G65" s="46">
        <v>0.0</v>
      </c>
      <c r="H65" s="46"/>
      <c r="I65" s="46">
        <v>1.0</v>
      </c>
      <c r="J65" s="46" t="s">
        <v>184</v>
      </c>
      <c r="K65" s="46">
        <v>1.0</v>
      </c>
      <c r="L65" s="46" t="s">
        <v>232</v>
      </c>
      <c r="M65" s="46">
        <v>1.0</v>
      </c>
      <c r="N65" s="46" t="s">
        <v>220</v>
      </c>
      <c r="O65" s="46">
        <v>1.0</v>
      </c>
      <c r="P65" s="46" t="s">
        <v>272</v>
      </c>
      <c r="Q65" s="46"/>
      <c r="R65" s="46"/>
      <c r="S65" s="46">
        <v>0.0</v>
      </c>
      <c r="T65" s="46"/>
    </row>
    <row r="66">
      <c r="A66" s="46"/>
      <c r="B66" s="46">
        <v>4.0</v>
      </c>
      <c r="C66" s="46"/>
      <c r="D66" s="46"/>
      <c r="E66" s="46">
        <v>1.0</v>
      </c>
      <c r="F66" s="46" t="s">
        <v>216</v>
      </c>
      <c r="G66" s="46"/>
      <c r="H66" s="46"/>
      <c r="I66" s="46">
        <v>0.0</v>
      </c>
      <c r="J66" s="46"/>
      <c r="K66" s="46"/>
      <c r="L66" s="46"/>
      <c r="M66" s="46">
        <v>1.0</v>
      </c>
      <c r="N66" s="46" t="s">
        <v>240</v>
      </c>
      <c r="O66" s="46">
        <v>1.0</v>
      </c>
      <c r="P66" s="46" t="s">
        <v>266</v>
      </c>
      <c r="Q66" s="46"/>
      <c r="R66" s="46"/>
      <c r="S66" s="46">
        <v>0.0</v>
      </c>
      <c r="T66" s="46"/>
    </row>
    <row r="67">
      <c r="A67" s="46" t="s">
        <v>314</v>
      </c>
      <c r="B67" s="46">
        <v>1.0</v>
      </c>
      <c r="C67" s="46">
        <v>1.0</v>
      </c>
      <c r="D67" s="46" t="s">
        <v>219</v>
      </c>
      <c r="E67" s="46">
        <v>1.0</v>
      </c>
      <c r="F67" s="46" t="s">
        <v>282</v>
      </c>
      <c r="G67" s="46">
        <v>1.0</v>
      </c>
      <c r="H67" s="46" t="s">
        <v>235</v>
      </c>
      <c r="I67" s="46">
        <v>2.0</v>
      </c>
      <c r="J67" s="46" t="s">
        <v>172</v>
      </c>
      <c r="K67" s="46"/>
      <c r="L67" s="46"/>
      <c r="M67" s="46"/>
      <c r="N67" s="46"/>
      <c r="O67" s="46">
        <v>1.0</v>
      </c>
      <c r="P67" s="46" t="s">
        <v>264</v>
      </c>
      <c r="Q67" s="46">
        <v>1.0</v>
      </c>
      <c r="R67" s="46" t="s">
        <v>245</v>
      </c>
      <c r="S67" s="46"/>
      <c r="T67" s="46"/>
    </row>
    <row r="68">
      <c r="A68" s="46"/>
      <c r="B68" s="46">
        <v>2.0</v>
      </c>
      <c r="C68" s="46"/>
      <c r="D68" s="46"/>
      <c r="E68" s="46"/>
      <c r="F68" s="46"/>
      <c r="G68" s="46">
        <v>1.0</v>
      </c>
      <c r="H68" s="46" t="s">
        <v>242</v>
      </c>
      <c r="I68" s="46">
        <v>2.0</v>
      </c>
      <c r="J68" s="46" t="s">
        <v>195</v>
      </c>
      <c r="K68" s="46">
        <v>1.0</v>
      </c>
      <c r="L68" s="46" t="s">
        <v>223</v>
      </c>
      <c r="M68" s="46"/>
      <c r="N68" s="46"/>
      <c r="O68" s="46">
        <v>1.0</v>
      </c>
      <c r="P68" s="46" t="s">
        <v>232</v>
      </c>
      <c r="Q68" s="46"/>
      <c r="R68" s="46"/>
      <c r="S68" s="46">
        <v>1.0</v>
      </c>
      <c r="T68" s="46" t="s">
        <v>237</v>
      </c>
    </row>
    <row r="69">
      <c r="A69" s="46"/>
      <c r="B69" s="46">
        <v>3.0</v>
      </c>
      <c r="C69" s="46"/>
      <c r="D69" s="46"/>
      <c r="E69" s="46">
        <v>1.0</v>
      </c>
      <c r="F69" s="46" t="s">
        <v>220</v>
      </c>
      <c r="G69" s="46"/>
      <c r="H69" s="46"/>
      <c r="I69" s="46">
        <v>1.0</v>
      </c>
      <c r="J69" s="46" t="s">
        <v>186</v>
      </c>
      <c r="K69" s="46">
        <v>1.0</v>
      </c>
      <c r="L69" s="46" t="s">
        <v>223</v>
      </c>
      <c r="M69" s="46"/>
      <c r="N69" s="46"/>
      <c r="O69" s="46"/>
      <c r="P69" s="46"/>
      <c r="Q69" s="46"/>
      <c r="R69" s="46"/>
      <c r="S69" s="46"/>
      <c r="T69" s="46"/>
    </row>
    <row r="70">
      <c r="A70" s="46"/>
      <c r="B70" s="46">
        <v>4.0</v>
      </c>
      <c r="C70" s="46"/>
      <c r="D70" s="46"/>
      <c r="E70" s="46">
        <v>1.0</v>
      </c>
      <c r="F70" s="46" t="s">
        <v>170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>
        <v>1.0</v>
      </c>
      <c r="T70" s="46" t="s">
        <v>254</v>
      </c>
    </row>
    <row r="71">
      <c r="A71" s="46" t="s">
        <v>312</v>
      </c>
      <c r="B71" s="46">
        <v>1.0</v>
      </c>
      <c r="C71" s="46">
        <v>1.0</v>
      </c>
      <c r="D71" s="46" t="s">
        <v>177</v>
      </c>
      <c r="E71" s="46">
        <v>1.0</v>
      </c>
      <c r="F71" s="46" t="s">
        <v>263</v>
      </c>
      <c r="G71" s="46"/>
      <c r="H71" s="46"/>
      <c r="I71" s="46">
        <v>1.0</v>
      </c>
      <c r="J71" s="46" t="s">
        <v>189</v>
      </c>
      <c r="K71" s="46"/>
      <c r="L71" s="46"/>
      <c r="M71" s="46">
        <v>1.0</v>
      </c>
      <c r="N71" s="46" t="s">
        <v>225</v>
      </c>
      <c r="O71" s="46">
        <v>1.0</v>
      </c>
      <c r="P71" s="46" t="s">
        <v>242</v>
      </c>
      <c r="Q71" s="46"/>
      <c r="R71" s="46"/>
      <c r="S71" s="46">
        <v>2.0</v>
      </c>
      <c r="T71" s="46" t="s">
        <v>205</v>
      </c>
    </row>
    <row r="72">
      <c r="A72" s="46"/>
      <c r="B72" s="46">
        <v>2.0</v>
      </c>
      <c r="C72" s="46">
        <v>1.0</v>
      </c>
      <c r="D72" s="46" t="s">
        <v>235</v>
      </c>
      <c r="E72" s="46">
        <v>1.0</v>
      </c>
      <c r="F72" s="46" t="s">
        <v>263</v>
      </c>
      <c r="G72" s="46">
        <v>0.0</v>
      </c>
      <c r="H72" s="46"/>
      <c r="I72" s="46">
        <v>0.0</v>
      </c>
      <c r="J72" s="46"/>
      <c r="K72" s="46"/>
      <c r="L72" s="46"/>
      <c r="M72" s="46">
        <v>1.0</v>
      </c>
      <c r="N72" s="46" t="s">
        <v>244</v>
      </c>
      <c r="O72" s="46">
        <v>1.0</v>
      </c>
      <c r="P72" s="46" t="s">
        <v>284</v>
      </c>
      <c r="Q72" s="46">
        <v>1.0</v>
      </c>
      <c r="R72" s="46" t="s">
        <v>177</v>
      </c>
      <c r="S72" s="46">
        <v>1.0</v>
      </c>
      <c r="T72" s="46" t="s">
        <v>214</v>
      </c>
    </row>
    <row r="73">
      <c r="A73" s="46"/>
      <c r="B73" s="46">
        <v>3.0</v>
      </c>
      <c r="C73" s="46">
        <v>1.0</v>
      </c>
      <c r="D73" s="46" t="s">
        <v>206</v>
      </c>
      <c r="E73" s="46"/>
      <c r="F73" s="46"/>
      <c r="G73" s="46"/>
      <c r="H73" s="46"/>
      <c r="I73" s="46">
        <v>1.0</v>
      </c>
      <c r="J73" s="46" t="s">
        <v>173</v>
      </c>
      <c r="K73" s="46">
        <v>1.0</v>
      </c>
      <c r="L73" s="46" t="s">
        <v>222</v>
      </c>
      <c r="M73" s="46"/>
      <c r="N73" s="46"/>
      <c r="O73" s="46"/>
      <c r="P73" s="46"/>
      <c r="Q73" s="46">
        <v>1.0</v>
      </c>
      <c r="R73" s="46" t="s">
        <v>277</v>
      </c>
      <c r="S73" s="46">
        <v>1.0</v>
      </c>
      <c r="T73" s="46" t="s">
        <v>214</v>
      </c>
    </row>
    <row r="74">
      <c r="A74" s="46"/>
      <c r="B74" s="46">
        <v>4.0</v>
      </c>
      <c r="C74" s="46">
        <v>1.0</v>
      </c>
      <c r="D74" s="46" t="s">
        <v>170</v>
      </c>
      <c r="E74" s="46"/>
      <c r="F74" s="46"/>
      <c r="G74" s="46"/>
      <c r="H74" s="46"/>
      <c r="I74" s="46"/>
      <c r="J74" s="46"/>
      <c r="K74" s="46">
        <v>1.0</v>
      </c>
      <c r="L74" s="46" t="s">
        <v>222</v>
      </c>
      <c r="M74" s="46">
        <v>1.0</v>
      </c>
      <c r="N74" s="46" t="s">
        <v>217</v>
      </c>
      <c r="O74" s="46"/>
      <c r="P74" s="46"/>
      <c r="Q74" s="46">
        <v>1.0</v>
      </c>
      <c r="R74" s="46" t="s">
        <v>263</v>
      </c>
      <c r="S74" s="46"/>
      <c r="T74" s="46"/>
    </row>
    <row r="75">
      <c r="A75" s="46" t="s">
        <v>316</v>
      </c>
      <c r="B75" s="46">
        <v>1.0</v>
      </c>
      <c r="C75" s="46">
        <v>1.0</v>
      </c>
      <c r="D75" s="46" t="s">
        <v>268</v>
      </c>
      <c r="E75" s="46">
        <v>1.0</v>
      </c>
      <c r="F75" s="46" t="s">
        <v>229</v>
      </c>
      <c r="G75" s="46"/>
      <c r="H75" s="46"/>
      <c r="I75" s="46">
        <v>1.0</v>
      </c>
      <c r="J75" s="46" t="s">
        <v>202</v>
      </c>
      <c r="K75" s="46">
        <v>0.0</v>
      </c>
      <c r="L75" s="46"/>
      <c r="M75" s="46">
        <v>1.0</v>
      </c>
      <c r="N75" s="46" t="s">
        <v>232</v>
      </c>
      <c r="O75" s="46"/>
      <c r="P75" s="46"/>
      <c r="Q75" s="46">
        <v>1.0</v>
      </c>
      <c r="R75" s="46" t="s">
        <v>250</v>
      </c>
      <c r="S75" s="46">
        <v>1.0</v>
      </c>
      <c r="T75" s="46" t="s">
        <v>209</v>
      </c>
    </row>
    <row r="76">
      <c r="A76" s="46"/>
      <c r="B76" s="46">
        <v>2.0</v>
      </c>
      <c r="C76" s="46">
        <v>2.0</v>
      </c>
      <c r="D76" s="46" t="s">
        <v>271</v>
      </c>
      <c r="E76" s="46">
        <v>1.0</v>
      </c>
      <c r="F76" s="46" t="s">
        <v>229</v>
      </c>
      <c r="G76" s="46">
        <v>1.0</v>
      </c>
      <c r="H76" s="46" t="s">
        <v>274</v>
      </c>
      <c r="I76" s="46"/>
      <c r="J76" s="46"/>
      <c r="K76" s="46"/>
      <c r="L76" s="46"/>
      <c r="M76" s="46"/>
      <c r="N76" s="46"/>
      <c r="O76" s="46">
        <v>1.0</v>
      </c>
      <c r="P76" s="46" t="s">
        <v>206</v>
      </c>
      <c r="Q76" s="46">
        <v>1.0</v>
      </c>
      <c r="R76" s="46"/>
      <c r="S76" s="46"/>
      <c r="T76" s="46"/>
    </row>
    <row r="77">
      <c r="A77" s="46"/>
      <c r="B77" s="46">
        <v>3.0</v>
      </c>
      <c r="C77" s="46">
        <v>1.0</v>
      </c>
      <c r="D77" s="46" t="s">
        <v>271</v>
      </c>
      <c r="E77" s="46">
        <v>1.0</v>
      </c>
      <c r="F77" s="46" t="s">
        <v>223</v>
      </c>
      <c r="G77" s="46"/>
      <c r="H77" s="46"/>
      <c r="I77" s="46">
        <v>1.0</v>
      </c>
      <c r="J77" s="46" t="s">
        <v>252</v>
      </c>
      <c r="K77" s="46">
        <v>1.0</v>
      </c>
      <c r="L77" s="46" t="s">
        <v>280</v>
      </c>
      <c r="M77" s="46"/>
      <c r="N77" s="46"/>
      <c r="O77" s="46">
        <v>1.0</v>
      </c>
      <c r="P77" s="46" t="s">
        <v>261</v>
      </c>
      <c r="Q77" s="46"/>
      <c r="R77" s="46"/>
      <c r="S77" s="46">
        <v>0.0</v>
      </c>
      <c r="T77" s="46"/>
    </row>
    <row r="78">
      <c r="A78" s="46"/>
      <c r="B78" s="46">
        <v>4.0</v>
      </c>
      <c r="C78" s="46">
        <v>1.0</v>
      </c>
      <c r="D78" s="46" t="s">
        <v>274</v>
      </c>
      <c r="E78" s="46">
        <v>1.0</v>
      </c>
      <c r="F78" s="46" t="s">
        <v>264</v>
      </c>
      <c r="G78" s="46"/>
      <c r="H78" s="46"/>
      <c r="I78" s="46">
        <v>1.0</v>
      </c>
      <c r="J78" s="46" t="s">
        <v>252</v>
      </c>
      <c r="K78" s="46"/>
      <c r="L78" s="46"/>
      <c r="M78" s="46">
        <v>1.0</v>
      </c>
      <c r="N78" s="46" t="s">
        <v>237</v>
      </c>
      <c r="O78" s="46"/>
      <c r="P78" s="46"/>
      <c r="Q78" s="46"/>
      <c r="R78" s="46"/>
      <c r="S78" s="46"/>
      <c r="T78" s="46"/>
    </row>
    <row r="87">
      <c r="A87" s="46"/>
      <c r="B87" s="46"/>
      <c r="C87" s="46" t="s">
        <v>297</v>
      </c>
      <c r="D87" s="46" t="s">
        <v>332</v>
      </c>
      <c r="E87" s="46"/>
      <c r="F87" s="46"/>
      <c r="G87" s="46"/>
      <c r="H87" s="46"/>
      <c r="I87" s="46"/>
      <c r="J87" s="46"/>
    </row>
    <row r="88">
      <c r="A88" s="46"/>
      <c r="B88" s="46"/>
      <c r="C88" s="46" t="s">
        <v>322</v>
      </c>
      <c r="D88" s="46"/>
      <c r="E88" s="46" t="s">
        <v>323</v>
      </c>
      <c r="F88" s="46"/>
      <c r="G88" s="46" t="s">
        <v>318</v>
      </c>
      <c r="H88" s="46"/>
      <c r="I88" s="46" t="s">
        <v>311</v>
      </c>
      <c r="J88" s="46"/>
    </row>
    <row r="89">
      <c r="A89" s="46" t="s">
        <v>293</v>
      </c>
      <c r="B89" s="46" t="s">
        <v>294</v>
      </c>
      <c r="C89" s="46" t="s">
        <v>331</v>
      </c>
      <c r="D89" s="46" t="s">
        <v>333</v>
      </c>
      <c r="E89" s="46" t="s">
        <v>331</v>
      </c>
      <c r="F89" s="46" t="s">
        <v>333</v>
      </c>
      <c r="G89" s="46" t="s">
        <v>331</v>
      </c>
      <c r="H89" s="46" t="s">
        <v>333</v>
      </c>
      <c r="I89" s="46" t="s">
        <v>331</v>
      </c>
      <c r="J89" s="46" t="s">
        <v>333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>
      <c r="A90" s="46" t="s">
        <v>315</v>
      </c>
      <c r="B90" s="46">
        <v>1.0</v>
      </c>
      <c r="C90" s="46">
        <v>1.0</v>
      </c>
      <c r="D90" s="46" t="s">
        <v>334</v>
      </c>
      <c r="E90" s="46">
        <v>2.0</v>
      </c>
      <c r="F90" s="46" t="s">
        <v>335</v>
      </c>
      <c r="G90" s="46">
        <v>0.0</v>
      </c>
      <c r="H90" s="46" t="s">
        <v>336</v>
      </c>
      <c r="I90" s="46">
        <v>1.0</v>
      </c>
      <c r="J90" s="46" t="s">
        <v>337</v>
      </c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>
      <c r="A91" s="46"/>
      <c r="B91" s="46">
        <v>2.0</v>
      </c>
      <c r="C91" s="46">
        <v>1.0</v>
      </c>
      <c r="D91" s="46" t="s">
        <v>338</v>
      </c>
      <c r="E91" s="46">
        <v>1.0</v>
      </c>
      <c r="F91" s="46" t="s">
        <v>339</v>
      </c>
      <c r="G91" s="46">
        <v>0.0</v>
      </c>
      <c r="H91" s="46" t="s">
        <v>340</v>
      </c>
      <c r="I91" s="46">
        <v>1.0</v>
      </c>
      <c r="J91" s="46" t="s">
        <v>337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>
      <c r="A92" s="46"/>
      <c r="B92" s="46">
        <v>3.0</v>
      </c>
      <c r="C92" s="46"/>
      <c r="D92" s="46"/>
      <c r="E92" s="46"/>
      <c r="F92" s="46"/>
      <c r="G92" s="46">
        <v>0.0</v>
      </c>
      <c r="H92" s="46" t="s">
        <v>336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>
      <c r="A93" s="46"/>
      <c r="B93" s="46">
        <v>4.0</v>
      </c>
      <c r="C93" s="46">
        <v>1.0</v>
      </c>
      <c r="D93" s="46" t="s">
        <v>335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>
      <c r="A94" s="46" t="s">
        <v>309</v>
      </c>
      <c r="B94" s="46">
        <v>1.0</v>
      </c>
      <c r="C94" s="46">
        <v>1.0</v>
      </c>
      <c r="D94" s="46" t="s">
        <v>334</v>
      </c>
      <c r="E94" s="46"/>
      <c r="F94" s="46"/>
      <c r="G94" s="46">
        <v>1.0</v>
      </c>
      <c r="H94" s="46" t="s">
        <v>341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>
      <c r="A95" s="46"/>
      <c r="B95" s="46">
        <v>2.0</v>
      </c>
      <c r="C95" s="46"/>
      <c r="D95" s="46"/>
      <c r="E95" s="46"/>
      <c r="F95" s="46"/>
      <c r="G95" s="46">
        <v>1.0</v>
      </c>
      <c r="H95" s="46" t="s">
        <v>339</v>
      </c>
      <c r="I95" s="46">
        <v>1.0</v>
      </c>
      <c r="J95" s="46" t="s">
        <v>337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>
      <c r="A96" s="46"/>
      <c r="B96" s="46">
        <v>3.0</v>
      </c>
      <c r="C96" s="46">
        <v>1.0</v>
      </c>
      <c r="D96" s="46" t="s">
        <v>341</v>
      </c>
      <c r="E96" s="46">
        <v>1.0</v>
      </c>
      <c r="F96" s="46" t="s">
        <v>339</v>
      </c>
      <c r="G96" s="46">
        <v>0.0</v>
      </c>
      <c r="H96" s="46" t="s">
        <v>336</v>
      </c>
      <c r="I96" s="46">
        <v>1.0</v>
      </c>
      <c r="J96" s="46" t="s">
        <v>337</v>
      </c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>
      <c r="A97" s="46"/>
      <c r="B97" s="46">
        <v>4.0</v>
      </c>
      <c r="C97" s="46"/>
      <c r="D97" s="46"/>
      <c r="E97" s="46">
        <v>1.0</v>
      </c>
      <c r="F97" s="46" t="s">
        <v>341</v>
      </c>
      <c r="G97" s="46"/>
      <c r="H97" s="46"/>
      <c r="I97" s="46">
        <v>0.0</v>
      </c>
      <c r="J97" s="46" t="s">
        <v>336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>
      <c r="A98" s="46" t="s">
        <v>314</v>
      </c>
      <c r="B98" s="46">
        <v>1.0</v>
      </c>
      <c r="C98" s="46">
        <v>1.0</v>
      </c>
      <c r="D98" s="46" t="s">
        <v>341</v>
      </c>
      <c r="E98" s="46">
        <v>1.0</v>
      </c>
      <c r="F98" s="46" t="s">
        <v>338</v>
      </c>
      <c r="G98" s="46">
        <v>1.0</v>
      </c>
      <c r="H98" s="46" t="s">
        <v>342</v>
      </c>
      <c r="I98" s="46">
        <v>2.0</v>
      </c>
      <c r="J98" s="46" t="s">
        <v>337</v>
      </c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>
      <c r="A99" s="46"/>
      <c r="B99" s="46">
        <v>2.0</v>
      </c>
      <c r="C99" s="46"/>
      <c r="D99" s="46"/>
      <c r="E99" s="46"/>
      <c r="F99" s="46"/>
      <c r="G99" s="46">
        <v>1.0</v>
      </c>
      <c r="H99" s="46" t="s">
        <v>335</v>
      </c>
      <c r="I99" s="46">
        <v>2.0</v>
      </c>
      <c r="J99" s="46" t="s">
        <v>337</v>
      </c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>
      <c r="A100" s="46"/>
      <c r="B100" s="46">
        <v>3.0</v>
      </c>
      <c r="C100" s="46"/>
      <c r="D100" s="46"/>
      <c r="E100" s="46">
        <v>1.0</v>
      </c>
      <c r="F100" s="46" t="s">
        <v>341</v>
      </c>
      <c r="G100" s="46"/>
      <c r="H100" s="46"/>
      <c r="I100" s="46">
        <v>1.0</v>
      </c>
      <c r="J100" s="46" t="s">
        <v>337</v>
      </c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>
      <c r="A101" s="46"/>
      <c r="B101" s="46">
        <v>4.0</v>
      </c>
      <c r="C101" s="46"/>
      <c r="D101" s="46"/>
      <c r="E101" s="46">
        <v>1.0</v>
      </c>
      <c r="F101" s="46" t="s">
        <v>339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>
      <c r="A102" s="46" t="s">
        <v>312</v>
      </c>
      <c r="B102" s="46">
        <v>1.0</v>
      </c>
      <c r="C102" s="46">
        <v>1.0</v>
      </c>
      <c r="D102" s="46" t="s">
        <v>336</v>
      </c>
      <c r="E102" s="46">
        <v>1.0</v>
      </c>
      <c r="F102" s="46" t="s">
        <v>334</v>
      </c>
      <c r="G102" s="46"/>
      <c r="H102" s="46"/>
      <c r="I102" s="46">
        <v>1.0</v>
      </c>
      <c r="J102" s="46" t="s">
        <v>337</v>
      </c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>
      <c r="A103" s="46"/>
      <c r="B103" s="46">
        <v>2.0</v>
      </c>
      <c r="C103" s="46">
        <v>1.0</v>
      </c>
      <c r="D103" s="46" t="s">
        <v>339</v>
      </c>
      <c r="E103" s="46">
        <v>1.0</v>
      </c>
      <c r="F103" s="46" t="s">
        <v>334</v>
      </c>
      <c r="G103" s="46">
        <v>0.0</v>
      </c>
      <c r="H103" s="46" t="s">
        <v>336</v>
      </c>
      <c r="I103" s="46">
        <v>0.0</v>
      </c>
      <c r="J103" s="46" t="s">
        <v>337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>
      <c r="A104" s="46"/>
      <c r="B104" s="46">
        <v>3.0</v>
      </c>
      <c r="C104" s="46">
        <v>1.0</v>
      </c>
      <c r="D104" s="46" t="s">
        <v>339</v>
      </c>
      <c r="E104" s="46"/>
      <c r="F104" s="46"/>
      <c r="G104" s="46"/>
      <c r="H104" s="46"/>
      <c r="I104" s="46">
        <v>1.0</v>
      </c>
      <c r="J104" s="46" t="s">
        <v>337</v>
      </c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>
      <c r="A105" s="46"/>
      <c r="B105" s="46">
        <v>4.0</v>
      </c>
      <c r="C105" s="46">
        <v>1.0</v>
      </c>
      <c r="D105" s="46" t="s">
        <v>339</v>
      </c>
      <c r="E105" s="46"/>
      <c r="F105" s="46"/>
      <c r="G105" s="46"/>
      <c r="H105" s="46"/>
      <c r="I105" s="46"/>
      <c r="J105" s="46"/>
    </row>
    <row r="106">
      <c r="A106" s="46" t="s">
        <v>316</v>
      </c>
      <c r="B106" s="46">
        <v>1.0</v>
      </c>
      <c r="C106" s="46">
        <v>1.0</v>
      </c>
      <c r="D106" s="46" t="s">
        <v>334</v>
      </c>
      <c r="E106" s="46">
        <v>1.0</v>
      </c>
      <c r="F106" s="46" t="s">
        <v>338</v>
      </c>
      <c r="G106" s="46"/>
      <c r="H106" s="46"/>
      <c r="I106" s="46">
        <v>1.0</v>
      </c>
      <c r="J106" s="46" t="s">
        <v>337</v>
      </c>
    </row>
    <row r="107">
      <c r="A107" s="46"/>
      <c r="B107" s="46">
        <v>2.0</v>
      </c>
      <c r="C107" s="46">
        <v>2.0</v>
      </c>
      <c r="D107" s="46" t="s">
        <v>334</v>
      </c>
      <c r="E107" s="46">
        <v>1.0</v>
      </c>
      <c r="F107" s="46" t="s">
        <v>339</v>
      </c>
      <c r="G107" s="46">
        <v>1.0</v>
      </c>
      <c r="H107" s="46" t="s">
        <v>338</v>
      </c>
      <c r="I107" s="46"/>
      <c r="J107" s="46"/>
    </row>
    <row r="108">
      <c r="A108" s="46"/>
      <c r="B108" s="46">
        <v>3.0</v>
      </c>
      <c r="C108" s="46">
        <v>1.0</v>
      </c>
      <c r="D108" s="46" t="s">
        <v>334</v>
      </c>
      <c r="E108" s="46">
        <v>1.0</v>
      </c>
      <c r="F108" s="46" t="s">
        <v>339</v>
      </c>
      <c r="G108" s="46"/>
      <c r="H108" s="46"/>
      <c r="I108" s="46">
        <v>1.0</v>
      </c>
      <c r="J108" s="46" t="s">
        <v>342</v>
      </c>
    </row>
    <row r="109">
      <c r="A109" s="46"/>
      <c r="B109" s="46">
        <v>4.0</v>
      </c>
      <c r="C109" s="46">
        <v>1.0</v>
      </c>
      <c r="D109" s="46" t="s">
        <v>334</v>
      </c>
      <c r="E109" s="46">
        <v>1.0</v>
      </c>
      <c r="F109" s="46" t="s">
        <v>338</v>
      </c>
      <c r="G109" s="46"/>
      <c r="H109" s="46"/>
      <c r="I109" s="46">
        <v>1.0</v>
      </c>
      <c r="J109" s="46" t="s">
        <v>342</v>
      </c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309</v>
      </c>
      <c r="I146" s="9" t="s">
        <v>315</v>
      </c>
      <c r="M146" s="9" t="s">
        <v>312</v>
      </c>
      <c r="Q146" s="9" t="s">
        <v>314</v>
      </c>
      <c r="U146" s="9" t="s">
        <v>316</v>
      </c>
    </row>
    <row r="147">
      <c r="D147" s="11" t="s">
        <v>297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311</v>
      </c>
      <c r="E148" s="9" t="s">
        <v>619</v>
      </c>
      <c r="F148" s="9" t="s">
        <v>619</v>
      </c>
      <c r="G148" s="9" t="s">
        <v>619</v>
      </c>
      <c r="I148" s="9" t="s">
        <v>619</v>
      </c>
      <c r="J148" s="9" t="s">
        <v>619</v>
      </c>
      <c r="K148" s="9" t="s">
        <v>619</v>
      </c>
      <c r="M148" s="9" t="s">
        <v>619</v>
      </c>
      <c r="N148" s="9" t="s">
        <v>620</v>
      </c>
      <c r="O148" s="9" t="s">
        <v>619</v>
      </c>
      <c r="Q148" s="9" t="s">
        <v>621</v>
      </c>
      <c r="R148" s="9" t="s">
        <v>622</v>
      </c>
      <c r="S148" s="9" t="s">
        <v>619</v>
      </c>
      <c r="U148" s="9" t="s">
        <v>619</v>
      </c>
      <c r="V148" s="9" t="s">
        <v>619</v>
      </c>
      <c r="W148" s="9" t="s">
        <v>623</v>
      </c>
      <c r="X148" s="9" t="s">
        <v>621</v>
      </c>
    </row>
    <row r="149">
      <c r="D149" s="9" t="s">
        <v>318</v>
      </c>
      <c r="E149" s="9" t="s">
        <v>624</v>
      </c>
      <c r="F149" s="9" t="s">
        <v>621</v>
      </c>
      <c r="G149" s="9" t="s">
        <v>625</v>
      </c>
      <c r="I149" s="9" t="s">
        <v>625</v>
      </c>
      <c r="J149" s="9" t="s">
        <v>626</v>
      </c>
      <c r="K149" s="9" t="s">
        <v>625</v>
      </c>
      <c r="M149" s="9" t="s">
        <v>626</v>
      </c>
      <c r="N149" s="9" t="s">
        <v>627</v>
      </c>
      <c r="O149" s="9" t="s">
        <v>628</v>
      </c>
      <c r="P149" s="9" t="s">
        <v>629</v>
      </c>
      <c r="Q149" s="9" t="s">
        <v>625</v>
      </c>
      <c r="R149" s="9" t="s">
        <v>629</v>
      </c>
      <c r="U149" s="9" t="s">
        <v>630</v>
      </c>
      <c r="X149" s="9" t="s">
        <v>625</v>
      </c>
    </row>
    <row r="150">
      <c r="D150" s="9" t="s">
        <v>323</v>
      </c>
      <c r="E150" s="9" t="s">
        <v>631</v>
      </c>
      <c r="F150" s="9" t="s">
        <v>631</v>
      </c>
      <c r="G150" s="9" t="s">
        <v>632</v>
      </c>
      <c r="I150" s="9" t="s">
        <v>621</v>
      </c>
      <c r="J150" s="9" t="s">
        <v>621</v>
      </c>
      <c r="M150" s="9" t="s">
        <v>633</v>
      </c>
      <c r="N150" s="9" t="s">
        <v>633</v>
      </c>
      <c r="O150" s="9" t="s">
        <v>621</v>
      </c>
      <c r="Q150" s="9" t="s">
        <v>631</v>
      </c>
      <c r="R150" s="9" t="s">
        <v>634</v>
      </c>
      <c r="S150" s="9" t="s">
        <v>624</v>
      </c>
      <c r="T150" s="9" t="s">
        <v>621</v>
      </c>
      <c r="U150" s="9" t="s">
        <v>631</v>
      </c>
      <c r="V150" s="9" t="s">
        <v>621</v>
      </c>
      <c r="W150" s="9" t="s">
        <v>621</v>
      </c>
      <c r="X150" s="9" t="s">
        <v>631</v>
      </c>
    </row>
    <row r="151">
      <c r="D151" s="9" t="s">
        <v>322</v>
      </c>
      <c r="E151" s="9" t="s">
        <v>633</v>
      </c>
      <c r="F151" s="9" t="s">
        <v>632</v>
      </c>
      <c r="G151" s="9" t="s">
        <v>621</v>
      </c>
      <c r="I151" s="9" t="s">
        <v>633</v>
      </c>
      <c r="J151" s="9" t="s">
        <v>633</v>
      </c>
      <c r="L151" s="9" t="s">
        <v>634</v>
      </c>
      <c r="M151" s="9" t="s">
        <v>635</v>
      </c>
      <c r="P151" s="9" t="s">
        <v>621</v>
      </c>
      <c r="Q151" s="9" t="s">
        <v>624</v>
      </c>
      <c r="R151" s="9" t="s">
        <v>631</v>
      </c>
      <c r="S151" s="9" t="s">
        <v>630</v>
      </c>
      <c r="U151" s="9" t="s">
        <v>633</v>
      </c>
      <c r="V151" s="9" t="s">
        <v>636</v>
      </c>
      <c r="W151" s="9" t="s">
        <v>633</v>
      </c>
      <c r="X151" s="9" t="s">
        <v>633</v>
      </c>
    </row>
    <row r="152">
      <c r="D152" s="9" t="s">
        <v>319</v>
      </c>
      <c r="E152" s="9" t="s">
        <v>621</v>
      </c>
      <c r="L152" s="9" t="s">
        <v>631</v>
      </c>
      <c r="M152" s="9" t="s">
        <v>624</v>
      </c>
      <c r="N152" s="9" t="s">
        <v>624</v>
      </c>
      <c r="O152" s="9" t="s">
        <v>624</v>
      </c>
      <c r="Q152" s="9" t="s">
        <v>630</v>
      </c>
      <c r="R152" s="9" t="s">
        <v>633</v>
      </c>
      <c r="S152" s="9" t="s">
        <v>626</v>
      </c>
      <c r="T152" s="9" t="s">
        <v>630</v>
      </c>
      <c r="U152" s="9" t="s">
        <v>624</v>
      </c>
      <c r="V152" s="9" t="s">
        <v>634</v>
      </c>
      <c r="W152" s="9" t="s">
        <v>628</v>
      </c>
    </row>
    <row r="153">
      <c r="D153" s="9" t="s">
        <v>320</v>
      </c>
      <c r="E153" s="9" t="s">
        <v>628</v>
      </c>
      <c r="H153" s="9" t="s">
        <v>634</v>
      </c>
      <c r="I153" s="9" t="s">
        <v>634</v>
      </c>
      <c r="J153" s="9" t="s">
        <v>631</v>
      </c>
      <c r="L153" s="9" t="s">
        <v>629</v>
      </c>
      <c r="M153" s="9" t="s">
        <v>634</v>
      </c>
      <c r="N153" s="9" t="s">
        <v>630</v>
      </c>
      <c r="O153" s="9" t="s">
        <v>633</v>
      </c>
      <c r="P153" s="9" t="s">
        <v>631</v>
      </c>
      <c r="R153" s="9" t="s">
        <v>626</v>
      </c>
      <c r="U153" s="9" t="s">
        <v>634</v>
      </c>
      <c r="V153" s="9" t="s">
        <v>628</v>
      </c>
      <c r="W153" s="9" t="s">
        <v>626</v>
      </c>
    </row>
    <row r="154">
      <c r="D154" s="9" t="s">
        <v>317</v>
      </c>
      <c r="E154" s="9" t="s">
        <v>634</v>
      </c>
      <c r="F154" s="9" t="s">
        <v>633</v>
      </c>
      <c r="G154" s="9" t="s">
        <v>633</v>
      </c>
      <c r="H154" s="9" t="s">
        <v>631</v>
      </c>
      <c r="I154" s="9" t="s">
        <v>624</v>
      </c>
      <c r="J154" s="9" t="s">
        <v>634</v>
      </c>
      <c r="K154" s="9" t="s">
        <v>634</v>
      </c>
      <c r="M154" s="9" t="s">
        <v>630</v>
      </c>
      <c r="N154" s="9" t="s">
        <v>629</v>
      </c>
      <c r="O154" s="9" t="s">
        <v>629</v>
      </c>
      <c r="Q154" s="9" t="s">
        <v>633</v>
      </c>
      <c r="R154" s="9" t="s">
        <v>630</v>
      </c>
      <c r="U154" s="9" t="s">
        <v>629</v>
      </c>
      <c r="V154" s="9" t="s">
        <v>624</v>
      </c>
      <c r="W154" s="9" t="s">
        <v>630</v>
      </c>
    </row>
    <row r="155">
      <c r="D155" s="9" t="s">
        <v>324</v>
      </c>
      <c r="E155" s="9" t="s">
        <v>626</v>
      </c>
      <c r="F155" s="9" t="s">
        <v>626</v>
      </c>
      <c r="G155" s="9" t="s">
        <v>631</v>
      </c>
      <c r="H155" s="9" t="s">
        <v>630</v>
      </c>
      <c r="I155" s="9" t="s">
        <v>631</v>
      </c>
      <c r="K155" s="9" t="s">
        <v>631</v>
      </c>
      <c r="M155" s="9" t="s">
        <v>621</v>
      </c>
      <c r="N155" s="9" t="s">
        <v>634</v>
      </c>
      <c r="P155" s="9" t="s">
        <v>624</v>
      </c>
      <c r="R155" s="9" t="s">
        <v>628</v>
      </c>
      <c r="U155" s="9" t="s">
        <v>621</v>
      </c>
      <c r="V155" s="9" t="s">
        <v>631</v>
      </c>
      <c r="X155" s="9" t="s">
        <v>630</v>
      </c>
    </row>
    <row r="156">
      <c r="D156" s="9" t="s">
        <v>321</v>
      </c>
      <c r="E156" s="9" t="s">
        <v>629</v>
      </c>
      <c r="F156" s="9" t="s">
        <v>630</v>
      </c>
      <c r="G156" s="9" t="s">
        <v>630</v>
      </c>
      <c r="H156" s="9" t="s">
        <v>631</v>
      </c>
      <c r="I156" s="9" t="s">
        <v>630</v>
      </c>
      <c r="K156" s="9" t="s">
        <v>624</v>
      </c>
      <c r="L156" s="9" t="s">
        <v>624</v>
      </c>
      <c r="N156" s="9" t="s">
        <v>621</v>
      </c>
      <c r="O156" s="9" t="s">
        <v>630</v>
      </c>
      <c r="P156" s="9" t="s">
        <v>637</v>
      </c>
      <c r="R156" s="9" t="s">
        <v>621</v>
      </c>
      <c r="S156" s="9" t="s">
        <v>621</v>
      </c>
      <c r="U156" s="9" t="s">
        <v>628</v>
      </c>
      <c r="V156" s="9" t="s">
        <v>630</v>
      </c>
      <c r="W156" s="9" t="s">
        <v>631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192</v>
      </c>
      <c r="B1" s="11">
        <v>1.0</v>
      </c>
      <c r="C1" s="9" t="s">
        <v>529</v>
      </c>
      <c r="D1" s="9">
        <v>101.0</v>
      </c>
      <c r="E1" s="9" t="s">
        <v>530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192</v>
      </c>
      <c r="B2" s="11">
        <v>1.0</v>
      </c>
      <c r="C2" s="9" t="s">
        <v>531</v>
      </c>
      <c r="D2" s="9">
        <v>103.0</v>
      </c>
      <c r="E2" s="9" t="s">
        <v>532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192</v>
      </c>
      <c r="B3" s="11">
        <v>1.0</v>
      </c>
      <c r="C3" s="9" t="s">
        <v>533</v>
      </c>
      <c r="D3" s="9">
        <v>104.0</v>
      </c>
      <c r="E3" s="9" t="s">
        <v>534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192</v>
      </c>
      <c r="B4" s="11">
        <v>1.0</v>
      </c>
      <c r="C4" s="9" t="s">
        <v>535</v>
      </c>
      <c r="D4" s="9">
        <v>118.0</v>
      </c>
      <c r="E4" s="9" t="s">
        <v>536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192</v>
      </c>
      <c r="B5" s="11">
        <v>1.0</v>
      </c>
      <c r="C5" s="9" t="s">
        <v>537</v>
      </c>
      <c r="D5" s="9">
        <v>105.0</v>
      </c>
      <c r="E5" s="9" t="s">
        <v>538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192</v>
      </c>
      <c r="B6" s="11">
        <v>1.0</v>
      </c>
      <c r="C6" s="9" t="s">
        <v>527</v>
      </c>
      <c r="D6" s="9">
        <v>106.0</v>
      </c>
      <c r="E6" s="9" t="s">
        <v>528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638</v>
      </c>
      <c r="N6" s="11">
        <v>60.0</v>
      </c>
    </row>
    <row r="7">
      <c r="A7" s="11" t="s">
        <v>192</v>
      </c>
      <c r="B7" s="11">
        <v>2.0</v>
      </c>
      <c r="C7" s="9" t="s">
        <v>529</v>
      </c>
      <c r="D7" s="9">
        <v>102.0</v>
      </c>
      <c r="E7" s="9" t="s">
        <v>639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192</v>
      </c>
      <c r="B8" s="11">
        <v>2.0</v>
      </c>
      <c r="C8" s="9" t="s">
        <v>533</v>
      </c>
      <c r="D8" s="9">
        <v>107.0</v>
      </c>
      <c r="E8" s="9" t="s">
        <v>640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192</v>
      </c>
      <c r="B9" s="11">
        <v>2.0</v>
      </c>
      <c r="C9" s="9" t="s">
        <v>533</v>
      </c>
      <c r="D9" s="9">
        <v>108.0</v>
      </c>
      <c r="E9" s="9" t="s">
        <v>641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192</v>
      </c>
      <c r="B10" s="11">
        <v>2.0</v>
      </c>
      <c r="C10" s="9" t="s">
        <v>537</v>
      </c>
      <c r="D10" s="9">
        <v>109.0</v>
      </c>
      <c r="E10" s="9" t="s">
        <v>642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192</v>
      </c>
      <c r="B11" s="11">
        <v>2.0</v>
      </c>
      <c r="C11" s="9" t="s">
        <v>533</v>
      </c>
      <c r="D11" s="9">
        <v>119.0</v>
      </c>
      <c r="E11" s="9" t="s">
        <v>643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192</v>
      </c>
      <c r="B12" s="11">
        <v>2.0</v>
      </c>
      <c r="C12" s="9" t="s">
        <v>554</v>
      </c>
      <c r="D12" s="9">
        <v>111.0</v>
      </c>
      <c r="E12" s="9" t="s">
        <v>644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192</v>
      </c>
      <c r="B13" s="11">
        <v>1.0</v>
      </c>
      <c r="C13" s="9" t="s">
        <v>529</v>
      </c>
      <c r="D13" s="9">
        <v>203.0</v>
      </c>
      <c r="E13" s="9" t="s">
        <v>549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192</v>
      </c>
      <c r="B14" s="11">
        <v>1.0</v>
      </c>
      <c r="C14" s="9" t="s">
        <v>529</v>
      </c>
      <c r="D14" s="9">
        <v>204.0</v>
      </c>
      <c r="E14" s="9" t="s">
        <v>550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192</v>
      </c>
      <c r="B15" s="11">
        <v>1.0</v>
      </c>
      <c r="C15" s="9" t="s">
        <v>551</v>
      </c>
      <c r="D15" s="9">
        <v>201.0</v>
      </c>
      <c r="E15" s="9" t="s">
        <v>552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192</v>
      </c>
      <c r="B16" s="11">
        <v>1.0</v>
      </c>
      <c r="C16" s="9" t="s">
        <v>533</v>
      </c>
      <c r="D16" s="9">
        <v>203.0</v>
      </c>
      <c r="E16" s="9" t="s">
        <v>553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192</v>
      </c>
      <c r="B17" s="11">
        <v>1.0</v>
      </c>
      <c r="C17" s="9" t="s">
        <v>554</v>
      </c>
      <c r="D17" s="9">
        <v>204.0</v>
      </c>
      <c r="E17" s="9" t="s">
        <v>555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192</v>
      </c>
      <c r="B18" s="11">
        <v>1.0</v>
      </c>
      <c r="C18" s="9" t="s">
        <v>533</v>
      </c>
      <c r="D18" s="9">
        <v>203.0</v>
      </c>
      <c r="E18" s="9" t="s">
        <v>556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192</v>
      </c>
      <c r="B19" s="11">
        <v>2.0</v>
      </c>
      <c r="C19" s="9" t="s">
        <v>551</v>
      </c>
      <c r="D19" s="9">
        <v>202.0</v>
      </c>
      <c r="E19" s="9" t="s">
        <v>645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192</v>
      </c>
      <c r="B20" s="11">
        <v>2.0</v>
      </c>
      <c r="C20" s="9" t="s">
        <v>529</v>
      </c>
      <c r="D20" s="9">
        <v>202.0</v>
      </c>
      <c r="E20" s="9" t="s">
        <v>646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192</v>
      </c>
      <c r="B21" s="11">
        <v>2.0</v>
      </c>
      <c r="C21" s="9" t="s">
        <v>533</v>
      </c>
      <c r="D21" s="9">
        <v>219.0</v>
      </c>
      <c r="E21" s="9" t="s">
        <v>647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192</v>
      </c>
      <c r="B22" s="11">
        <v>2.0</v>
      </c>
      <c r="C22" s="9" t="s">
        <v>551</v>
      </c>
      <c r="D22" s="9">
        <v>214.0</v>
      </c>
      <c r="E22" s="9" t="s">
        <v>648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192</v>
      </c>
      <c r="B23" s="11">
        <v>2.0</v>
      </c>
      <c r="C23" s="9" t="s">
        <v>554</v>
      </c>
      <c r="D23" s="9">
        <v>215.0</v>
      </c>
      <c r="E23" s="9" t="s">
        <v>649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192</v>
      </c>
      <c r="B24" s="11">
        <v>2.0</v>
      </c>
      <c r="C24" s="9" t="s">
        <v>529</v>
      </c>
      <c r="D24" s="9">
        <v>201.0</v>
      </c>
      <c r="E24" s="9" t="s">
        <v>650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192</v>
      </c>
      <c r="B25" s="11">
        <v>1.0</v>
      </c>
      <c r="C25" s="9" t="s">
        <v>551</v>
      </c>
      <c r="D25" s="9">
        <v>301.0</v>
      </c>
      <c r="E25" s="9" t="s">
        <v>565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192</v>
      </c>
      <c r="B26" s="11">
        <v>1.0</v>
      </c>
      <c r="C26" s="9" t="s">
        <v>551</v>
      </c>
      <c r="D26" s="9">
        <v>302.0</v>
      </c>
      <c r="E26" s="9" t="s">
        <v>566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192</v>
      </c>
      <c r="B27" s="11">
        <v>1.0</v>
      </c>
      <c r="C27" s="9" t="s">
        <v>551</v>
      </c>
      <c r="D27" s="9">
        <v>303.0</v>
      </c>
      <c r="E27" s="9" t="s">
        <v>567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192</v>
      </c>
      <c r="B28" s="11">
        <v>1.0</v>
      </c>
      <c r="C28" s="9" t="s">
        <v>551</v>
      </c>
      <c r="D28" s="9">
        <v>304.0</v>
      </c>
      <c r="E28" s="9" t="s">
        <v>568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192</v>
      </c>
      <c r="B29" s="11">
        <v>1.0</v>
      </c>
      <c r="C29" s="9" t="s">
        <v>551</v>
      </c>
      <c r="D29" s="9">
        <v>305.0</v>
      </c>
      <c r="E29" s="9" t="s">
        <v>569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192</v>
      </c>
      <c r="B30" s="11">
        <v>1.0</v>
      </c>
      <c r="C30" s="9" t="s">
        <v>551</v>
      </c>
      <c r="D30" s="9" t="s">
        <v>651</v>
      </c>
      <c r="E30" s="9" t="s">
        <v>652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192</v>
      </c>
      <c r="B31" s="11">
        <v>2.0</v>
      </c>
      <c r="C31" s="9" t="s">
        <v>551</v>
      </c>
      <c r="D31" s="9">
        <v>306.0</v>
      </c>
      <c r="E31" s="9" t="s">
        <v>653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192</v>
      </c>
      <c r="B32" s="11">
        <v>2.0</v>
      </c>
      <c r="C32" s="9" t="s">
        <v>551</v>
      </c>
      <c r="D32" s="9">
        <v>307.0</v>
      </c>
      <c r="E32" s="9" t="s">
        <v>654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192</v>
      </c>
      <c r="B33" s="11">
        <v>2.0</v>
      </c>
      <c r="C33" s="9" t="s">
        <v>551</v>
      </c>
      <c r="D33" s="9">
        <v>308.0</v>
      </c>
      <c r="E33" s="9" t="s">
        <v>655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192</v>
      </c>
      <c r="B34" s="11">
        <v>2.0</v>
      </c>
      <c r="C34" s="9" t="s">
        <v>551</v>
      </c>
      <c r="D34" s="9">
        <v>309.0</v>
      </c>
      <c r="E34" s="9" t="s">
        <v>656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192</v>
      </c>
      <c r="B35" s="11">
        <v>2.0</v>
      </c>
      <c r="C35" s="9" t="s">
        <v>551</v>
      </c>
      <c r="D35" s="9" t="s">
        <v>651</v>
      </c>
      <c r="E35" s="9" t="s">
        <v>657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192</v>
      </c>
      <c r="B36" s="11">
        <v>2.0</v>
      </c>
      <c r="C36" s="9" t="s">
        <v>527</v>
      </c>
      <c r="D36" s="9">
        <v>310.0</v>
      </c>
      <c r="E36" s="9" t="s">
        <v>658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192</v>
      </c>
      <c r="B37" s="11">
        <v>1.0</v>
      </c>
      <c r="C37" s="9" t="s">
        <v>551</v>
      </c>
      <c r="D37" s="9">
        <v>401.0</v>
      </c>
      <c r="E37" s="9" t="s">
        <v>583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192</v>
      </c>
      <c r="B38" s="11">
        <v>1.0</v>
      </c>
      <c r="C38" s="9" t="s">
        <v>551</v>
      </c>
      <c r="D38" s="9">
        <v>402.0</v>
      </c>
      <c r="E38" s="9" t="s">
        <v>584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192</v>
      </c>
      <c r="B39" s="11">
        <v>1.0</v>
      </c>
      <c r="C39" s="9" t="s">
        <v>551</v>
      </c>
      <c r="D39" s="9">
        <v>403.0</v>
      </c>
      <c r="E39" s="9" t="s">
        <v>585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192</v>
      </c>
      <c r="B40" s="11">
        <v>1.0</v>
      </c>
      <c r="C40" s="9" t="s">
        <v>551</v>
      </c>
      <c r="D40" s="9">
        <v>498.0</v>
      </c>
      <c r="E40" s="9" t="s">
        <v>586</v>
      </c>
      <c r="F40" s="11">
        <v>1.0</v>
      </c>
      <c r="G40" s="11">
        <v>2.0</v>
      </c>
      <c r="J40" s="11">
        <v>3.0</v>
      </c>
      <c r="K40" s="11">
        <v>50.0</v>
      </c>
      <c r="L40" s="11" t="s">
        <v>638</v>
      </c>
      <c r="M40" s="11" t="s">
        <v>638</v>
      </c>
      <c r="N40" s="11" t="s">
        <v>638</v>
      </c>
    </row>
    <row r="41">
      <c r="A41" s="11" t="s">
        <v>192</v>
      </c>
      <c r="B41" s="11">
        <v>1.0</v>
      </c>
      <c r="C41" s="9" t="s">
        <v>551</v>
      </c>
      <c r="D41" s="9">
        <v>404.0</v>
      </c>
      <c r="E41" s="9" t="s">
        <v>587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192</v>
      </c>
      <c r="B42" s="11">
        <v>1.0</v>
      </c>
      <c r="C42" s="9" t="s">
        <v>551</v>
      </c>
      <c r="D42" s="9" t="s">
        <v>596</v>
      </c>
      <c r="E42" s="9" t="s">
        <v>597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192</v>
      </c>
      <c r="B43" s="11">
        <v>1.0</v>
      </c>
      <c r="C43" s="9" t="s">
        <v>551</v>
      </c>
      <c r="D43" s="9" t="s">
        <v>596</v>
      </c>
      <c r="E43" s="9" t="s">
        <v>598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192</v>
      </c>
      <c r="B44" s="11">
        <v>1.0</v>
      </c>
      <c r="C44" s="9" t="s">
        <v>551</v>
      </c>
      <c r="D44" s="9">
        <v>499.0</v>
      </c>
      <c r="E44" s="9" t="s">
        <v>591</v>
      </c>
      <c r="F44" s="11" t="s">
        <v>638</v>
      </c>
      <c r="G44" s="11">
        <v>3.0</v>
      </c>
      <c r="J44" s="11">
        <v>3.0</v>
      </c>
      <c r="K44" s="11">
        <v>40.0</v>
      </c>
      <c r="L44" s="11" t="s">
        <v>638</v>
      </c>
      <c r="M44" s="11">
        <v>60.0</v>
      </c>
      <c r="N44" s="11" t="s">
        <v>638</v>
      </c>
    </row>
    <row r="45">
      <c r="A45" s="11" t="s">
        <v>192</v>
      </c>
      <c r="B45" s="11">
        <v>2.0</v>
      </c>
      <c r="C45" s="9" t="s">
        <v>551</v>
      </c>
      <c r="D45" s="9">
        <v>405.0</v>
      </c>
      <c r="E45" s="9" t="s">
        <v>659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192</v>
      </c>
      <c r="B46" s="11">
        <v>2.0</v>
      </c>
      <c r="C46" s="9" t="s">
        <v>551</v>
      </c>
      <c r="D46" s="9">
        <v>406.0</v>
      </c>
      <c r="E46" s="9" t="s">
        <v>660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192</v>
      </c>
      <c r="B47" s="11">
        <v>2.0</v>
      </c>
      <c r="C47" s="9" t="s">
        <v>551</v>
      </c>
      <c r="D47" s="9">
        <v>407.0</v>
      </c>
      <c r="E47" s="9" t="s">
        <v>661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192</v>
      </c>
      <c r="B48" s="11">
        <v>2.0</v>
      </c>
      <c r="C48" s="9" t="s">
        <v>551</v>
      </c>
      <c r="D48" s="9">
        <v>408.0</v>
      </c>
      <c r="E48" s="9" t="s">
        <v>662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192</v>
      </c>
      <c r="B49" s="11">
        <v>2.0</v>
      </c>
      <c r="C49" s="9" t="s">
        <v>551</v>
      </c>
      <c r="D49" s="9" t="s">
        <v>596</v>
      </c>
      <c r="E49" s="9" t="s">
        <v>663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192</v>
      </c>
      <c r="B50" s="11">
        <v>2.0</v>
      </c>
      <c r="C50" s="9" t="s">
        <v>551</v>
      </c>
      <c r="D50" s="9" t="s">
        <v>596</v>
      </c>
      <c r="E50" s="9" t="s">
        <v>664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192</v>
      </c>
      <c r="B51" s="11">
        <v>2.0</v>
      </c>
      <c r="C51" s="9" t="s">
        <v>551</v>
      </c>
      <c r="D51" s="9">
        <v>499.0</v>
      </c>
      <c r="E51" s="9" t="s">
        <v>665</v>
      </c>
      <c r="F51" s="11" t="s">
        <v>638</v>
      </c>
      <c r="G51" s="11">
        <v>3.0</v>
      </c>
      <c r="H51" s="11">
        <v>3.0</v>
      </c>
      <c r="I51" s="11">
        <v>40.0</v>
      </c>
      <c r="J51" s="11" t="s">
        <v>638</v>
      </c>
      <c r="K51" s="11">
        <v>60.0</v>
      </c>
      <c r="L51" s="11" t="s">
        <v>638</v>
      </c>
    </row>
    <row r="52">
      <c r="A52" s="11" t="s">
        <v>169</v>
      </c>
      <c r="B52" s="11">
        <v>1.0</v>
      </c>
      <c r="C52" s="9" t="s">
        <v>529</v>
      </c>
      <c r="D52" s="9">
        <v>101.0</v>
      </c>
      <c r="E52" s="9" t="s">
        <v>530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169</v>
      </c>
      <c r="B53" s="11">
        <v>1.0</v>
      </c>
      <c r="C53" s="9" t="s">
        <v>531</v>
      </c>
      <c r="D53" s="9">
        <v>103.0</v>
      </c>
      <c r="E53" s="9" t="s">
        <v>532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169</v>
      </c>
      <c r="B54" s="11">
        <v>1.0</v>
      </c>
      <c r="C54" s="9" t="s">
        <v>533</v>
      </c>
      <c r="D54" s="9">
        <v>104.0</v>
      </c>
      <c r="E54" s="9" t="s">
        <v>534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169</v>
      </c>
      <c r="B55" s="11">
        <v>1.0</v>
      </c>
      <c r="C55" s="9" t="s">
        <v>535</v>
      </c>
      <c r="D55" s="9">
        <v>118.0</v>
      </c>
      <c r="E55" s="9" t="s">
        <v>536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169</v>
      </c>
      <c r="B56" s="11">
        <v>1.0</v>
      </c>
      <c r="C56" s="9" t="s">
        <v>537</v>
      </c>
      <c r="D56" s="9">
        <v>105.0</v>
      </c>
      <c r="E56" s="9" t="s">
        <v>538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169</v>
      </c>
      <c r="B57" s="11">
        <v>1.0</v>
      </c>
      <c r="C57" s="9" t="s">
        <v>527</v>
      </c>
      <c r="D57" s="9">
        <v>106.0</v>
      </c>
      <c r="E57" s="9" t="s">
        <v>528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638</v>
      </c>
      <c r="N57" s="11">
        <v>60.0</v>
      </c>
    </row>
    <row r="58">
      <c r="A58" s="11" t="s">
        <v>169</v>
      </c>
      <c r="B58" s="11">
        <v>2.0</v>
      </c>
      <c r="C58" s="9" t="s">
        <v>529</v>
      </c>
      <c r="D58" s="9">
        <v>102.0</v>
      </c>
      <c r="E58" s="9" t="s">
        <v>639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169</v>
      </c>
      <c r="B59" s="11">
        <v>2.0</v>
      </c>
      <c r="C59" s="9" t="s">
        <v>533</v>
      </c>
      <c r="D59" s="9">
        <v>107.0</v>
      </c>
      <c r="E59" s="9" t="s">
        <v>640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169</v>
      </c>
      <c r="B60" s="11">
        <v>2.0</v>
      </c>
      <c r="C60" s="9" t="s">
        <v>533</v>
      </c>
      <c r="D60" s="9">
        <v>108.0</v>
      </c>
      <c r="E60" s="9" t="s">
        <v>641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169</v>
      </c>
      <c r="B61" s="11">
        <v>2.0</v>
      </c>
      <c r="C61" s="9" t="s">
        <v>537</v>
      </c>
      <c r="D61" s="9">
        <v>109.0</v>
      </c>
      <c r="E61" s="9" t="s">
        <v>642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169</v>
      </c>
      <c r="B62" s="11">
        <v>2.0</v>
      </c>
      <c r="C62" s="9" t="s">
        <v>533</v>
      </c>
      <c r="D62" s="9">
        <v>110.0</v>
      </c>
      <c r="E62" s="9" t="s">
        <v>666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169</v>
      </c>
      <c r="B63" s="11">
        <v>2.0</v>
      </c>
      <c r="C63" s="9" t="s">
        <v>554</v>
      </c>
      <c r="D63" s="9">
        <v>111.0</v>
      </c>
      <c r="E63" s="9" t="s">
        <v>644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169</v>
      </c>
      <c r="B64" s="11">
        <v>1.0</v>
      </c>
      <c r="C64" s="9" t="s">
        <v>529</v>
      </c>
      <c r="D64" s="9">
        <v>203.0</v>
      </c>
      <c r="E64" s="9" t="s">
        <v>549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169</v>
      </c>
      <c r="B65" s="11">
        <v>1.0</v>
      </c>
      <c r="C65" s="9" t="s">
        <v>529</v>
      </c>
      <c r="D65" s="9">
        <v>204.0</v>
      </c>
      <c r="E65" s="9" t="s">
        <v>550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169</v>
      </c>
      <c r="B66" s="11">
        <v>1.0</v>
      </c>
      <c r="C66" s="9" t="s">
        <v>554</v>
      </c>
      <c r="D66" s="9">
        <v>206.0</v>
      </c>
      <c r="E66" s="9" t="s">
        <v>557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169</v>
      </c>
      <c r="B67" s="11">
        <v>1.0</v>
      </c>
      <c r="C67" s="9" t="s">
        <v>533</v>
      </c>
      <c r="D67" s="9">
        <v>208.0</v>
      </c>
      <c r="E67" s="9" t="s">
        <v>553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169</v>
      </c>
      <c r="B68" s="11">
        <v>1.0</v>
      </c>
      <c r="C68" s="9" t="s">
        <v>554</v>
      </c>
      <c r="D68" s="9">
        <v>205.0</v>
      </c>
      <c r="E68" s="9" t="s">
        <v>555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169</v>
      </c>
      <c r="B69" s="11">
        <v>1.0</v>
      </c>
      <c r="C69" s="9" t="s">
        <v>533</v>
      </c>
      <c r="D69" s="9">
        <v>207.0</v>
      </c>
      <c r="E69" s="9" t="s">
        <v>556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169</v>
      </c>
      <c r="B70" s="11">
        <v>2.0</v>
      </c>
      <c r="C70" s="9" t="s">
        <v>554</v>
      </c>
      <c r="D70" s="9">
        <v>209.0</v>
      </c>
      <c r="E70" s="9" t="s">
        <v>667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169</v>
      </c>
      <c r="B71" s="11">
        <v>2.0</v>
      </c>
      <c r="C71" s="9" t="s">
        <v>529</v>
      </c>
      <c r="D71" s="9">
        <v>202.0</v>
      </c>
      <c r="E71" s="9" t="s">
        <v>646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169</v>
      </c>
      <c r="B72" s="11">
        <v>2.0</v>
      </c>
      <c r="C72" s="9" t="s">
        <v>558</v>
      </c>
      <c r="D72" s="9">
        <v>216.0</v>
      </c>
      <c r="E72" s="9" t="s">
        <v>668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169</v>
      </c>
      <c r="B73" s="11">
        <v>2.0</v>
      </c>
      <c r="C73" s="9" t="s">
        <v>551</v>
      </c>
      <c r="D73" s="9">
        <v>211.0</v>
      </c>
      <c r="E73" s="9" t="s">
        <v>669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169</v>
      </c>
      <c r="B74" s="11">
        <v>2.0</v>
      </c>
      <c r="C74" s="9" t="s">
        <v>554</v>
      </c>
      <c r="D74" s="9">
        <v>212.0</v>
      </c>
      <c r="E74" s="9" t="s">
        <v>670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169</v>
      </c>
      <c r="B75" s="11">
        <v>2.0</v>
      </c>
      <c r="C75" s="9" t="s">
        <v>529</v>
      </c>
      <c r="D75" s="9">
        <v>201.0</v>
      </c>
      <c r="E75" s="9" t="s">
        <v>650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169</v>
      </c>
      <c r="B76" s="11">
        <v>1.0</v>
      </c>
      <c r="C76" s="9" t="s">
        <v>554</v>
      </c>
      <c r="D76" s="9">
        <v>301.0</v>
      </c>
      <c r="E76" s="9" t="s">
        <v>571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169</v>
      </c>
      <c r="B77" s="11">
        <v>1.0</v>
      </c>
      <c r="C77" s="9" t="s">
        <v>554</v>
      </c>
      <c r="D77" s="9">
        <v>302.0</v>
      </c>
      <c r="E77" s="9" t="s">
        <v>572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169</v>
      </c>
      <c r="B78" s="11">
        <v>1.0</v>
      </c>
      <c r="C78" s="9" t="s">
        <v>554</v>
      </c>
      <c r="D78" s="9">
        <v>303.0</v>
      </c>
      <c r="E78" s="9" t="s">
        <v>573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169</v>
      </c>
      <c r="B79" s="11">
        <v>1.0</v>
      </c>
      <c r="C79" s="9" t="s">
        <v>554</v>
      </c>
      <c r="D79" s="9">
        <v>304.0</v>
      </c>
      <c r="E79" s="9" t="s">
        <v>574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169</v>
      </c>
      <c r="B80" s="11">
        <v>1.0</v>
      </c>
      <c r="C80" s="9" t="s">
        <v>554</v>
      </c>
      <c r="D80" s="9">
        <v>305.0</v>
      </c>
      <c r="E80" s="9" t="s">
        <v>575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169</v>
      </c>
      <c r="B81" s="11">
        <v>1.0</v>
      </c>
      <c r="C81" s="9" t="s">
        <v>554</v>
      </c>
      <c r="D81" s="9" t="s">
        <v>651</v>
      </c>
      <c r="E81" s="9" t="s">
        <v>671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169</v>
      </c>
      <c r="B82" s="11">
        <v>2.0</v>
      </c>
      <c r="C82" s="9" t="s">
        <v>554</v>
      </c>
      <c r="D82" s="9">
        <v>307.0</v>
      </c>
      <c r="E82" s="9" t="s">
        <v>672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169</v>
      </c>
      <c r="B83" s="11">
        <v>2.0</v>
      </c>
      <c r="C83" s="9" t="s">
        <v>554</v>
      </c>
      <c r="D83" s="9">
        <v>308.0</v>
      </c>
      <c r="E83" s="9" t="s">
        <v>673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169</v>
      </c>
      <c r="B84" s="11">
        <v>2.0</v>
      </c>
      <c r="C84" s="9" t="s">
        <v>554</v>
      </c>
      <c r="D84" s="9">
        <v>309.0</v>
      </c>
      <c r="E84" s="9" t="s">
        <v>674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169</v>
      </c>
      <c r="B85" s="11">
        <v>2.0</v>
      </c>
      <c r="C85" s="9" t="s">
        <v>554</v>
      </c>
      <c r="D85" s="9">
        <v>310.0</v>
      </c>
      <c r="E85" s="9" t="s">
        <v>675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169</v>
      </c>
      <c r="B86" s="11">
        <v>2.0</v>
      </c>
      <c r="C86" s="9" t="s">
        <v>554</v>
      </c>
      <c r="D86" s="9">
        <v>311.0</v>
      </c>
      <c r="E86" s="9" t="s">
        <v>676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169</v>
      </c>
      <c r="B87" s="11">
        <v>2.0</v>
      </c>
      <c r="C87" s="9" t="s">
        <v>554</v>
      </c>
      <c r="D87" s="9" t="s">
        <v>651</v>
      </c>
      <c r="E87" s="9" t="s">
        <v>677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169</v>
      </c>
      <c r="B88" s="11">
        <v>1.0</v>
      </c>
      <c r="C88" s="9" t="s">
        <v>554</v>
      </c>
      <c r="D88" s="9">
        <v>401.0</v>
      </c>
      <c r="E88" s="9" t="s">
        <v>592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169</v>
      </c>
      <c r="B89" s="11">
        <v>1.0</v>
      </c>
      <c r="C89" s="9" t="s">
        <v>554</v>
      </c>
      <c r="D89" s="9">
        <v>402.0</v>
      </c>
      <c r="E89" s="9" t="s">
        <v>593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169</v>
      </c>
      <c r="B90" s="11">
        <v>1.0</v>
      </c>
      <c r="C90" s="9" t="s">
        <v>554</v>
      </c>
      <c r="D90" s="9">
        <v>403.0</v>
      </c>
      <c r="E90" s="9" t="s">
        <v>594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169</v>
      </c>
      <c r="B91" s="11">
        <v>1.0</v>
      </c>
      <c r="C91" s="9" t="s">
        <v>554</v>
      </c>
      <c r="D91" s="9">
        <v>498.0</v>
      </c>
      <c r="E91" s="9" t="s">
        <v>586</v>
      </c>
      <c r="F91" s="11">
        <v>1.0</v>
      </c>
      <c r="G91" s="11">
        <v>2.0</v>
      </c>
      <c r="J91" s="11">
        <v>3.0</v>
      </c>
      <c r="K91" s="11">
        <v>50.0</v>
      </c>
      <c r="L91" s="11" t="s">
        <v>638</v>
      </c>
      <c r="M91" s="11" t="s">
        <v>638</v>
      </c>
      <c r="N91" s="11" t="s">
        <v>638</v>
      </c>
      <c r="O91" s="11">
        <v>50.0</v>
      </c>
    </row>
    <row r="92">
      <c r="A92" s="11" t="s">
        <v>169</v>
      </c>
      <c r="B92" s="11">
        <v>1.0</v>
      </c>
      <c r="C92" s="9" t="s">
        <v>554</v>
      </c>
      <c r="D92" s="9">
        <v>404.0</v>
      </c>
      <c r="E92" s="9" t="s">
        <v>595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169</v>
      </c>
      <c r="B93" s="11">
        <v>1.0</v>
      </c>
      <c r="C93" s="9" t="s">
        <v>554</v>
      </c>
      <c r="D93" s="9" t="s">
        <v>596</v>
      </c>
      <c r="E93" s="9" t="s">
        <v>597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169</v>
      </c>
      <c r="B94" s="11">
        <v>1.0</v>
      </c>
      <c r="C94" s="9" t="s">
        <v>554</v>
      </c>
      <c r="D94" s="9" t="s">
        <v>596</v>
      </c>
      <c r="E94" s="9" t="s">
        <v>598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169</v>
      </c>
      <c r="B95" s="11">
        <v>2.0</v>
      </c>
      <c r="C95" s="9" t="s">
        <v>554</v>
      </c>
      <c r="D95" s="9">
        <v>499.0</v>
      </c>
      <c r="E95" s="9" t="s">
        <v>591</v>
      </c>
      <c r="F95" s="11" t="s">
        <v>638</v>
      </c>
      <c r="G95" s="11">
        <v>3.0</v>
      </c>
      <c r="J95" s="11">
        <v>3.0</v>
      </c>
      <c r="K95" s="11">
        <v>40.0</v>
      </c>
      <c r="L95" s="11" t="s">
        <v>638</v>
      </c>
      <c r="M95" s="11">
        <v>60.0</v>
      </c>
      <c r="N95" s="11" t="s">
        <v>638</v>
      </c>
      <c r="O95" s="11">
        <v>100.0</v>
      </c>
    </row>
    <row r="96">
      <c r="A96" s="11" t="s">
        <v>169</v>
      </c>
      <c r="B96" s="11">
        <v>2.0</v>
      </c>
      <c r="C96" s="9" t="s">
        <v>554</v>
      </c>
      <c r="D96" s="9">
        <v>405.0</v>
      </c>
      <c r="E96" s="9" t="s">
        <v>678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169</v>
      </c>
      <c r="B97" s="11">
        <v>2.0</v>
      </c>
      <c r="C97" s="9" t="s">
        <v>554</v>
      </c>
      <c r="D97" s="9">
        <v>406.0</v>
      </c>
      <c r="E97" s="9" t="s">
        <v>679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169</v>
      </c>
      <c r="B98" s="11">
        <v>2.0</v>
      </c>
      <c r="C98" s="9" t="s">
        <v>554</v>
      </c>
      <c r="D98" s="9">
        <v>407.0</v>
      </c>
      <c r="E98" s="9" t="s">
        <v>680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169</v>
      </c>
      <c r="B99" s="11">
        <v>2.0</v>
      </c>
      <c r="C99" s="9" t="s">
        <v>554</v>
      </c>
      <c r="D99" s="9">
        <v>408.0</v>
      </c>
      <c r="E99" s="9" t="s">
        <v>681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169</v>
      </c>
      <c r="B100" s="11">
        <v>2.0</v>
      </c>
      <c r="C100" s="9" t="s">
        <v>554</v>
      </c>
      <c r="D100" s="9" t="s">
        <v>596</v>
      </c>
      <c r="E100" s="9" t="s">
        <v>682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169</v>
      </c>
      <c r="B101" s="11">
        <v>2.0</v>
      </c>
      <c r="C101" s="9" t="s">
        <v>554</v>
      </c>
      <c r="D101" s="9" t="s">
        <v>596</v>
      </c>
      <c r="E101" s="9" t="s">
        <v>683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169</v>
      </c>
      <c r="B102" s="11">
        <v>2.0</v>
      </c>
      <c r="C102" s="9" t="s">
        <v>554</v>
      </c>
      <c r="D102" s="9">
        <v>499.0</v>
      </c>
      <c r="E102" s="9" t="s">
        <v>665</v>
      </c>
      <c r="F102" s="11" t="s">
        <v>638</v>
      </c>
      <c r="G102" s="11">
        <v>3.0</v>
      </c>
      <c r="H102" s="11">
        <v>3.0</v>
      </c>
      <c r="I102" s="11">
        <v>40.0</v>
      </c>
      <c r="J102" s="11" t="s">
        <v>638</v>
      </c>
      <c r="K102" s="11">
        <v>60.0</v>
      </c>
      <c r="L102" s="11" t="s">
        <v>638</v>
      </c>
      <c r="M102" s="11">
        <v>100.0</v>
      </c>
    </row>
    <row r="103">
      <c r="A103" s="11" t="s">
        <v>174</v>
      </c>
      <c r="B103" s="11">
        <v>1.0</v>
      </c>
      <c r="C103" s="9" t="s">
        <v>529</v>
      </c>
      <c r="D103" s="9">
        <v>101.0</v>
      </c>
      <c r="E103" s="9" t="s">
        <v>530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174</v>
      </c>
      <c r="B104" s="11">
        <v>1.0</v>
      </c>
      <c r="C104" s="9" t="s">
        <v>531</v>
      </c>
      <c r="D104" s="9">
        <v>103.0</v>
      </c>
      <c r="E104" s="9" t="s">
        <v>532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174</v>
      </c>
      <c r="B105" s="11">
        <v>1.0</v>
      </c>
      <c r="C105" s="9" t="s">
        <v>533</v>
      </c>
      <c r="D105" s="9">
        <v>104.0</v>
      </c>
      <c r="E105" s="9" t="s">
        <v>534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174</v>
      </c>
      <c r="B106" s="11">
        <v>1.0</v>
      </c>
      <c r="C106" s="9" t="s">
        <v>535</v>
      </c>
      <c r="D106" s="9">
        <v>118.0</v>
      </c>
      <c r="E106" s="9" t="s">
        <v>536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174</v>
      </c>
      <c r="B107" s="11">
        <v>1.0</v>
      </c>
      <c r="C107" s="9" t="s">
        <v>537</v>
      </c>
      <c r="D107" s="9">
        <v>105.0</v>
      </c>
      <c r="E107" s="9" t="s">
        <v>538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174</v>
      </c>
      <c r="B108" s="11">
        <v>1.0</v>
      </c>
      <c r="C108" s="9" t="s">
        <v>527</v>
      </c>
      <c r="D108" s="9">
        <v>106.0</v>
      </c>
      <c r="E108" s="9" t="s">
        <v>528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638</v>
      </c>
      <c r="N108" s="11">
        <v>60.0</v>
      </c>
      <c r="O108" s="11">
        <v>100.0</v>
      </c>
    </row>
    <row r="109">
      <c r="A109" s="11" t="s">
        <v>174</v>
      </c>
      <c r="B109" s="11">
        <v>2.0</v>
      </c>
      <c r="C109" s="9" t="s">
        <v>529</v>
      </c>
      <c r="D109" s="9">
        <v>102.0</v>
      </c>
      <c r="E109" s="9" t="s">
        <v>639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174</v>
      </c>
      <c r="B110" s="11">
        <v>2.0</v>
      </c>
      <c r="C110" s="9" t="s">
        <v>533</v>
      </c>
      <c r="D110" s="9">
        <v>107.0</v>
      </c>
      <c r="E110" s="9" t="s">
        <v>640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174</v>
      </c>
      <c r="B111" s="11">
        <v>2.0</v>
      </c>
      <c r="C111" s="9" t="s">
        <v>558</v>
      </c>
      <c r="D111" s="9">
        <v>108.0</v>
      </c>
      <c r="E111" s="9" t="s">
        <v>684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174</v>
      </c>
      <c r="B112" s="11">
        <v>2.0</v>
      </c>
      <c r="C112" s="9" t="s">
        <v>537</v>
      </c>
      <c r="D112" s="9">
        <v>109.0</v>
      </c>
      <c r="E112" s="9" t="s">
        <v>642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174</v>
      </c>
      <c r="B113" s="11">
        <v>2.0</v>
      </c>
      <c r="C113" s="9" t="s">
        <v>533</v>
      </c>
      <c r="D113" s="9">
        <v>110.0</v>
      </c>
      <c r="E113" s="9" t="s">
        <v>666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174</v>
      </c>
      <c r="B114" s="11">
        <v>2.0</v>
      </c>
      <c r="C114" s="9" t="s">
        <v>554</v>
      </c>
      <c r="D114" s="9">
        <v>111.0</v>
      </c>
      <c r="E114" s="9" t="s">
        <v>644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174</v>
      </c>
      <c r="B115" s="11">
        <v>1.0</v>
      </c>
      <c r="C115" s="9" t="s">
        <v>529</v>
      </c>
      <c r="D115" s="9">
        <v>203.0</v>
      </c>
      <c r="E115" s="9" t="s">
        <v>549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174</v>
      </c>
      <c r="B116" s="11">
        <v>1.0</v>
      </c>
      <c r="C116" s="9" t="s">
        <v>529</v>
      </c>
      <c r="D116" s="9">
        <v>204.0</v>
      </c>
      <c r="E116" s="9" t="s">
        <v>550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174</v>
      </c>
      <c r="B117" s="11">
        <v>1.0</v>
      </c>
      <c r="C117" s="9" t="s">
        <v>554</v>
      </c>
      <c r="D117" s="9">
        <v>206.0</v>
      </c>
      <c r="E117" s="9" t="s">
        <v>557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174</v>
      </c>
      <c r="B118" s="11">
        <v>1.0</v>
      </c>
      <c r="C118" s="9" t="s">
        <v>533</v>
      </c>
      <c r="D118" s="9">
        <v>208.0</v>
      </c>
      <c r="E118" s="9" t="s">
        <v>553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174</v>
      </c>
      <c r="B119" s="11">
        <v>1.0</v>
      </c>
      <c r="C119" s="9" t="s">
        <v>554</v>
      </c>
      <c r="D119" s="9">
        <v>205.0</v>
      </c>
      <c r="E119" s="9" t="s">
        <v>555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174</v>
      </c>
      <c r="B120" s="11">
        <v>1.0</v>
      </c>
      <c r="C120" s="9" t="s">
        <v>558</v>
      </c>
      <c r="D120" s="9">
        <v>207.0</v>
      </c>
      <c r="E120" s="9" t="s">
        <v>559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174</v>
      </c>
      <c r="B121" s="11">
        <v>2.0</v>
      </c>
      <c r="C121" s="9" t="s">
        <v>554</v>
      </c>
      <c r="D121" s="9">
        <v>209.0</v>
      </c>
      <c r="E121" s="9" t="s">
        <v>667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174</v>
      </c>
      <c r="B122" s="11">
        <v>2.0</v>
      </c>
      <c r="C122" s="9" t="s">
        <v>529</v>
      </c>
      <c r="D122" s="9">
        <v>202.0</v>
      </c>
      <c r="E122" s="9" t="s">
        <v>646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174</v>
      </c>
      <c r="B123" s="11">
        <v>2.0</v>
      </c>
      <c r="C123" s="9" t="s">
        <v>558</v>
      </c>
      <c r="D123" s="9">
        <v>210.0</v>
      </c>
      <c r="E123" s="9" t="s">
        <v>685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174</v>
      </c>
      <c r="B124" s="11">
        <v>2.0</v>
      </c>
      <c r="C124" s="9" t="s">
        <v>551</v>
      </c>
      <c r="D124" s="9">
        <v>211.0</v>
      </c>
      <c r="E124" s="9" t="s">
        <v>669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174</v>
      </c>
      <c r="B125" s="11">
        <v>2.0</v>
      </c>
      <c r="C125" s="9" t="s">
        <v>554</v>
      </c>
      <c r="D125" s="9">
        <v>212.0</v>
      </c>
      <c r="E125" s="9" t="s">
        <v>670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174</v>
      </c>
      <c r="B126" s="11">
        <v>2.0</v>
      </c>
      <c r="C126" s="9" t="s">
        <v>529</v>
      </c>
      <c r="D126" s="9">
        <v>201.0</v>
      </c>
      <c r="E126" s="9" t="s">
        <v>650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174</v>
      </c>
      <c r="B127" s="11">
        <v>1.0</v>
      </c>
      <c r="C127" s="9" t="s">
        <v>558</v>
      </c>
      <c r="D127" s="9">
        <v>301.0</v>
      </c>
      <c r="E127" s="9" t="s">
        <v>576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174</v>
      </c>
      <c r="B128" s="11">
        <v>1.0</v>
      </c>
      <c r="C128" s="9" t="s">
        <v>558</v>
      </c>
      <c r="D128" s="9">
        <v>302.0</v>
      </c>
      <c r="E128" s="9" t="s">
        <v>577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174</v>
      </c>
      <c r="B129" s="11">
        <v>1.0</v>
      </c>
      <c r="C129" s="9" t="s">
        <v>558</v>
      </c>
      <c r="D129" s="9">
        <v>303.0</v>
      </c>
      <c r="E129" s="9" t="s">
        <v>578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174</v>
      </c>
      <c r="B130" s="11">
        <v>1.0</v>
      </c>
      <c r="C130" s="9" t="s">
        <v>558</v>
      </c>
      <c r="D130" s="9" t="s">
        <v>651</v>
      </c>
      <c r="E130" s="9" t="s">
        <v>686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174</v>
      </c>
      <c r="B131" s="11">
        <v>2.0</v>
      </c>
      <c r="C131" s="9" t="s">
        <v>554</v>
      </c>
      <c r="D131" s="9">
        <v>314.0</v>
      </c>
      <c r="E131" s="9" t="s">
        <v>579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174</v>
      </c>
      <c r="B132" s="11">
        <v>2.0</v>
      </c>
      <c r="C132" s="9" t="s">
        <v>554</v>
      </c>
      <c r="D132" s="9">
        <v>305.0</v>
      </c>
      <c r="E132" s="9" t="s">
        <v>575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174</v>
      </c>
      <c r="B133" s="11">
        <v>2.0</v>
      </c>
      <c r="C133" s="9" t="s">
        <v>558</v>
      </c>
      <c r="D133" s="9">
        <v>304.0</v>
      </c>
      <c r="E133" s="9" t="s">
        <v>687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174</v>
      </c>
      <c r="B134" s="11">
        <v>2.0</v>
      </c>
      <c r="C134" s="9" t="s">
        <v>558</v>
      </c>
      <c r="D134" s="9">
        <v>306.0</v>
      </c>
      <c r="E134" s="9" t="s">
        <v>688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174</v>
      </c>
      <c r="B135" s="11">
        <v>2.0</v>
      </c>
      <c r="C135" s="9" t="s">
        <v>554</v>
      </c>
      <c r="D135" s="9">
        <v>309.0</v>
      </c>
      <c r="E135" s="9" t="s">
        <v>674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174</v>
      </c>
      <c r="B136" s="11">
        <v>2.0</v>
      </c>
      <c r="C136" s="9" t="s">
        <v>554</v>
      </c>
      <c r="D136" s="9">
        <v>310.0</v>
      </c>
      <c r="E136" s="9" t="s">
        <v>675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174</v>
      </c>
      <c r="B137" s="11">
        <v>2.0</v>
      </c>
      <c r="C137" s="9" t="s">
        <v>558</v>
      </c>
      <c r="D137" s="9" t="s">
        <v>651</v>
      </c>
      <c r="E137" s="9" t="s">
        <v>689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174</v>
      </c>
      <c r="B138" s="11">
        <v>2.0</v>
      </c>
      <c r="C138" s="9" t="s">
        <v>558</v>
      </c>
      <c r="D138" s="9">
        <v>307.0</v>
      </c>
      <c r="E138" s="9" t="s">
        <v>690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174</v>
      </c>
      <c r="B139" s="11">
        <v>1.0</v>
      </c>
      <c r="C139" s="9" t="s">
        <v>558</v>
      </c>
      <c r="D139" s="9">
        <v>401.0</v>
      </c>
      <c r="E139" s="9" t="s">
        <v>599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174</v>
      </c>
      <c r="B140" s="11">
        <v>1.0</v>
      </c>
      <c r="C140" s="9" t="s">
        <v>558</v>
      </c>
      <c r="D140" s="9">
        <v>402.0</v>
      </c>
      <c r="E140" s="9" t="s">
        <v>600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174</v>
      </c>
      <c r="B141" s="11">
        <v>1.0</v>
      </c>
      <c r="C141" s="9" t="s">
        <v>554</v>
      </c>
      <c r="D141" s="9">
        <v>404.0</v>
      </c>
      <c r="E141" s="9" t="s">
        <v>691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174</v>
      </c>
      <c r="B142" s="11">
        <v>1.0</v>
      </c>
      <c r="C142" s="9" t="s">
        <v>558</v>
      </c>
      <c r="D142" s="9">
        <v>498.0</v>
      </c>
      <c r="E142" s="9" t="s">
        <v>586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638</v>
      </c>
      <c r="M142" s="11" t="s">
        <v>638</v>
      </c>
      <c r="N142" s="11" t="s">
        <v>638</v>
      </c>
    </row>
    <row r="143">
      <c r="A143" s="11" t="s">
        <v>174</v>
      </c>
      <c r="B143" s="11">
        <v>1.0</v>
      </c>
      <c r="C143" s="9" t="s">
        <v>558</v>
      </c>
      <c r="D143" s="9" t="s">
        <v>596</v>
      </c>
      <c r="E143" s="9" t="s">
        <v>692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174</v>
      </c>
      <c r="B144" s="11">
        <v>1.0</v>
      </c>
      <c r="C144" s="9" t="s">
        <v>558</v>
      </c>
      <c r="D144" s="9" t="s">
        <v>596</v>
      </c>
      <c r="E144" s="9" t="s">
        <v>693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174</v>
      </c>
      <c r="B145" s="11">
        <v>1.0</v>
      </c>
      <c r="C145" s="9" t="s">
        <v>558</v>
      </c>
      <c r="D145" s="9" t="s">
        <v>596</v>
      </c>
      <c r="E145" s="9" t="s">
        <v>694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174</v>
      </c>
      <c r="B146" s="11">
        <v>1.0</v>
      </c>
      <c r="C146" s="9" t="s">
        <v>558</v>
      </c>
      <c r="D146" s="9">
        <v>499.0</v>
      </c>
      <c r="E146" s="9" t="s">
        <v>604</v>
      </c>
      <c r="F146" s="11" t="s">
        <v>638</v>
      </c>
      <c r="G146" s="11">
        <v>4.0</v>
      </c>
      <c r="J146" s="11">
        <v>4.0</v>
      </c>
      <c r="K146" s="11">
        <v>40.0</v>
      </c>
      <c r="L146" s="11" t="s">
        <v>638</v>
      </c>
      <c r="M146" s="11">
        <v>60.0</v>
      </c>
      <c r="N146" s="11" t="s">
        <v>638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99"/>
    </row>
    <row r="2">
      <c r="M2" s="99"/>
    </row>
    <row r="3">
      <c r="M3" s="99"/>
    </row>
    <row r="4">
      <c r="M4" s="99"/>
    </row>
    <row r="5">
      <c r="M5" s="99"/>
    </row>
    <row r="6">
      <c r="M6" s="99"/>
    </row>
    <row r="7">
      <c r="M7" s="99"/>
    </row>
    <row r="8">
      <c r="M8" s="99"/>
    </row>
    <row r="9">
      <c r="M9" s="99"/>
    </row>
    <row r="10">
      <c r="M10" s="99"/>
    </row>
    <row r="11">
      <c r="M11" s="99"/>
    </row>
    <row r="12">
      <c r="M12" s="99"/>
    </row>
    <row r="13">
      <c r="M13" s="99"/>
    </row>
    <row r="14">
      <c r="M14" s="99"/>
    </row>
    <row r="15">
      <c r="M15" s="99"/>
    </row>
    <row r="16">
      <c r="M16" s="99"/>
    </row>
    <row r="17">
      <c r="M17" s="99"/>
    </row>
    <row r="18">
      <c r="M18" s="99"/>
    </row>
    <row r="19">
      <c r="M19" s="99"/>
    </row>
    <row r="20">
      <c r="M20" s="99"/>
    </row>
    <row r="21">
      <c r="M21" s="99"/>
    </row>
    <row r="22">
      <c r="M22" s="99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792</v>
      </c>
      <c r="F1" s="11" t="s">
        <v>793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VLOOKUP(A2,course_info!$B$2:$I$54,4,false)</f>
        <v>#N/A</v>
      </c>
      <c r="F2" s="46" t="str">
        <f t="shared" ref="F2:F58" si="1">if(E2,true,OR(AND(C2=1,OR(D2=2,D2=1)),AND(C2=2,OR(D2=3,D2=4))))</f>
        <v>#N/A</v>
      </c>
      <c r="J2" s="11" t="s">
        <v>516</v>
      </c>
      <c r="K2" s="46">
        <f>COUNTIF(F:F,true)</f>
        <v>1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VLOOKUP(A3,course_info!$B$2:$I$54,4,false)</f>
        <v>#N/A</v>
      </c>
      <c r="F3" s="46" t="str">
        <f t="shared" si="1"/>
        <v>#N/A</v>
      </c>
      <c r="J3" s="11" t="s">
        <v>794</v>
      </c>
      <c r="K3" s="46">
        <f>COUNTIF(F:F,false)</f>
        <v>0</v>
      </c>
    </row>
    <row r="4">
      <c r="A4" s="46" t="s">
        <v>175</v>
      </c>
      <c r="B4" s="46" t="s">
        <v>560</v>
      </c>
      <c r="C4" s="46">
        <v>2.0</v>
      </c>
      <c r="D4" s="46" t="str">
        <f>VLOOKUP(A4,course_info!$B$2:$I$54,4,false)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2.0</v>
      </c>
      <c r="D5" s="46" t="str">
        <f>VLOOKUP(A5,course_info!$B$2:$I$54,4,false)</f>
        <v>#N/A</v>
      </c>
      <c r="F5" s="46" t="str">
        <f t="shared" si="1"/>
        <v>#N/A</v>
      </c>
    </row>
    <row r="6">
      <c r="A6" s="46" t="s">
        <v>178</v>
      </c>
      <c r="B6" s="46" t="s">
        <v>562</v>
      </c>
      <c r="C6" s="46">
        <v>2.0</v>
      </c>
      <c r="D6" s="46" t="str">
        <f>VLOOKUP(A6,course_info!$B$2:$I$54,4,false)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VLOOKUP(A7,course_info!$B$2:$I$54,4,false)</f>
        <v>#N/A</v>
      </c>
      <c r="F7" s="46" t="str">
        <f t="shared" si="1"/>
        <v>#N/A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VLOOKUP(A8,course_info!$B$2:$I$54,4,false)</f>
        <v>#N/A</v>
      </c>
      <c r="F8" s="46" t="str">
        <f t="shared" si="1"/>
        <v>#N/A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VLOOKUP(A9,course_info!$B$2:$I$54,4,false)</f>
        <v>#N/A</v>
      </c>
      <c r="F9" s="46" t="str">
        <f t="shared" si="1"/>
        <v>#N/A</v>
      </c>
    </row>
    <row r="10">
      <c r="A10" s="46" t="s">
        <v>196</v>
      </c>
      <c r="B10" s="46" t="s">
        <v>563</v>
      </c>
      <c r="C10" s="46">
        <v>2.0</v>
      </c>
      <c r="D10" s="46" t="str">
        <f>VLOOKUP(A10,course_info!$B$2:$I$54,4,false)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2.0</v>
      </c>
      <c r="D11" s="46" t="str">
        <f>VLOOKUP(A11,course_info!$B$2:$I$54,4,false)</f>
        <v>#N/A</v>
      </c>
      <c r="F11" s="46" t="str">
        <f t="shared" si="1"/>
        <v>#N/A</v>
      </c>
    </row>
    <row r="12">
      <c r="A12" s="46" t="s">
        <v>201</v>
      </c>
      <c r="B12" s="46" t="s">
        <v>609</v>
      </c>
      <c r="C12" s="46">
        <v>1.0</v>
      </c>
      <c r="D12" s="46" t="str">
        <f>VLOOKUP(A12,course_info!$B$2:$I$54,4,false)</f>
        <v>#N/A</v>
      </c>
      <c r="F12" s="46" t="str">
        <f t="shared" si="1"/>
        <v>#N/A</v>
      </c>
    </row>
    <row r="13">
      <c r="A13" s="46" t="s">
        <v>204</v>
      </c>
      <c r="B13" s="46" t="s">
        <v>571</v>
      </c>
      <c r="C13" s="46">
        <v>1.0</v>
      </c>
      <c r="D13" s="46" t="str">
        <f>VLOOKUP(A13,course_info!$B$2:$I$54,4,false)</f>
        <v>#N/A</v>
      </c>
      <c r="F13" s="46" t="str">
        <f t="shared" si="1"/>
        <v>#N/A</v>
      </c>
    </row>
    <row r="14">
      <c r="A14" s="46" t="s">
        <v>207</v>
      </c>
      <c r="B14" s="46" t="s">
        <v>572</v>
      </c>
      <c r="C14" s="46">
        <v>1.0</v>
      </c>
      <c r="D14" s="46" t="str">
        <f>VLOOKUP(A14,course_info!$B$2:$I$54,4,false)</f>
        <v>#N/A</v>
      </c>
      <c r="F14" s="46" t="str">
        <f t="shared" si="1"/>
        <v>#N/A</v>
      </c>
    </row>
    <row r="15">
      <c r="A15" s="46" t="s">
        <v>210</v>
      </c>
      <c r="B15" s="46" t="s">
        <v>573</v>
      </c>
      <c r="C15" s="46">
        <v>1.0</v>
      </c>
      <c r="D15" s="46" t="str">
        <f>VLOOKUP(A15,course_info!$B$2:$I$54,4,false)</f>
        <v>#N/A</v>
      </c>
      <c r="F15" s="46" t="str">
        <f t="shared" si="1"/>
        <v>#N/A</v>
      </c>
    </row>
    <row r="16">
      <c r="A16" s="46" t="s">
        <v>213</v>
      </c>
      <c r="B16" s="46" t="s">
        <v>574</v>
      </c>
      <c r="C16" s="46">
        <v>1.0</v>
      </c>
      <c r="D16" s="46" t="str">
        <f>VLOOKUP(A16,course_info!$B$2:$I$54,4,false)</f>
        <v>#N/A</v>
      </c>
      <c r="F16" s="46" t="str">
        <f t="shared" si="1"/>
        <v>#N/A</v>
      </c>
    </row>
    <row r="17">
      <c r="A17" s="46" t="s">
        <v>215</v>
      </c>
      <c r="B17" s="46" t="s">
        <v>575</v>
      </c>
      <c r="C17" s="46">
        <v>1.0</v>
      </c>
      <c r="D17" s="46" t="str">
        <f>VLOOKUP(A17,course_info!$B$2:$I$54,4,false)</f>
        <v>#N/A</v>
      </c>
      <c r="F17" s="46" t="str">
        <f t="shared" si="1"/>
        <v>#N/A</v>
      </c>
    </row>
    <row r="18">
      <c r="A18" s="46" t="s">
        <v>218</v>
      </c>
      <c r="B18" s="46" t="s">
        <v>581</v>
      </c>
      <c r="C18" s="46">
        <v>1.0</v>
      </c>
      <c r="D18" s="46" t="str">
        <f>VLOOKUP(A18,course_info!$B$2:$I$54,4,false)</f>
        <v>#N/A</v>
      </c>
      <c r="F18" s="46" t="str">
        <f t="shared" si="1"/>
        <v>#N/A</v>
      </c>
    </row>
    <row r="19">
      <c r="A19" s="46" t="s">
        <v>221</v>
      </c>
      <c r="B19" s="46" t="s">
        <v>592</v>
      </c>
      <c r="C19" s="46">
        <v>1.0</v>
      </c>
      <c r="D19" s="46" t="str">
        <f>VLOOKUP(A19,course_info!$B$2:$I$54,4,false)</f>
        <v>#N/A</v>
      </c>
      <c r="F19" s="46" t="str">
        <f t="shared" si="1"/>
        <v>#N/A</v>
      </c>
    </row>
    <row r="20">
      <c r="A20" s="46" t="s">
        <v>224</v>
      </c>
      <c r="B20" s="46" t="s">
        <v>593</v>
      </c>
      <c r="C20" s="46">
        <v>1.0</v>
      </c>
      <c r="D20" s="46" t="str">
        <f>VLOOKUP(A20,course_info!$B$2:$I$54,4,false)</f>
        <v>#N/A</v>
      </c>
      <c r="F20" s="46" t="str">
        <f t="shared" si="1"/>
        <v>#N/A</v>
      </c>
    </row>
    <row r="21">
      <c r="A21" s="46" t="s">
        <v>226</v>
      </c>
      <c r="B21" s="46" t="s">
        <v>594</v>
      </c>
      <c r="C21" s="46">
        <v>1.0</v>
      </c>
      <c r="D21" s="46" t="str">
        <f>VLOOKUP(A21,course_info!$B$2:$I$54,4,false)</f>
        <v>#N/A</v>
      </c>
      <c r="F21" s="46" t="str">
        <f t="shared" si="1"/>
        <v>#N/A</v>
      </c>
    </row>
    <row r="22">
      <c r="A22" s="46" t="s">
        <v>228</v>
      </c>
      <c r="B22" s="46" t="s">
        <v>595</v>
      </c>
      <c r="C22" s="46">
        <v>1.0</v>
      </c>
      <c r="D22" s="46" t="str">
        <f>VLOOKUP(A22,course_info!$B$2:$I$54,4,false)</f>
        <v>#N/A</v>
      </c>
      <c r="F22" s="46" t="str">
        <f t="shared" si="1"/>
        <v>#N/A</v>
      </c>
    </row>
    <row r="23">
      <c r="A23" s="46" t="s">
        <v>230</v>
      </c>
      <c r="B23" s="46" t="s">
        <v>605</v>
      </c>
      <c r="C23" s="46">
        <v>2.0</v>
      </c>
      <c r="D23" s="46" t="str">
        <f>VLOOKUP(A23,course_info!$B$2:$I$54,4,false)</f>
        <v>#N/A</v>
      </c>
      <c r="F23" s="46" t="str">
        <f t="shared" si="1"/>
        <v>#N/A</v>
      </c>
    </row>
    <row r="24">
      <c r="A24" s="46" t="s">
        <v>234</v>
      </c>
      <c r="B24" s="46" t="s">
        <v>607</v>
      </c>
      <c r="C24" s="46">
        <v>1.0</v>
      </c>
      <c r="D24" s="46" t="str">
        <f>VLOOKUP(A24,course_info!$B$2:$I$54,4,false)</f>
        <v>#N/A</v>
      </c>
      <c r="F24" s="46" t="str">
        <f t="shared" si="1"/>
        <v>#N/A</v>
      </c>
    </row>
    <row r="25">
      <c r="A25" s="46" t="s">
        <v>236</v>
      </c>
      <c r="B25" s="46" t="s">
        <v>586</v>
      </c>
      <c r="C25" s="46">
        <v>1.0</v>
      </c>
      <c r="D25" s="46" t="str">
        <f>VLOOKUP(A25,course_info!$B$2:$I$54,4,false)</f>
        <v>#N/A</v>
      </c>
      <c r="F25" s="46" t="str">
        <f t="shared" si="1"/>
        <v>#N/A</v>
      </c>
    </row>
    <row r="26">
      <c r="A26" s="46" t="s">
        <v>238</v>
      </c>
      <c r="B26" s="46" t="s">
        <v>591</v>
      </c>
      <c r="C26" s="46">
        <v>2.0</v>
      </c>
      <c r="D26" s="46" t="str">
        <f>VLOOKUP(A26,course_info!$B$2:$I$54,4,false)</f>
        <v>#N/A</v>
      </c>
      <c r="F26" s="46" t="str">
        <f t="shared" si="1"/>
        <v>#N/A</v>
      </c>
    </row>
    <row r="27">
      <c r="A27" s="46" t="s">
        <v>241</v>
      </c>
      <c r="B27" s="46" t="s">
        <v>576</v>
      </c>
      <c r="C27" s="46">
        <v>1.0</v>
      </c>
      <c r="D27" s="46" t="str">
        <f>VLOOKUP(A27,course_info!$B$2:$I$54,4,false)</f>
        <v>#N/A</v>
      </c>
      <c r="F27" s="46" t="str">
        <f t="shared" si="1"/>
        <v>#N/A</v>
      </c>
    </row>
    <row r="28">
      <c r="A28" s="46" t="s">
        <v>243</v>
      </c>
      <c r="B28" s="46" t="s">
        <v>577</v>
      </c>
      <c r="C28" s="46">
        <v>1.0</v>
      </c>
      <c r="D28" s="46" t="str">
        <f>VLOOKUP(A28,course_info!$B$2:$I$54,4,false)</f>
        <v>#N/A</v>
      </c>
      <c r="F28" s="46" t="str">
        <f t="shared" si="1"/>
        <v>#N/A</v>
      </c>
    </row>
    <row r="29">
      <c r="A29" s="46" t="s">
        <v>246</v>
      </c>
      <c r="B29" s="46" t="s">
        <v>578</v>
      </c>
      <c r="C29" s="46">
        <v>1.0</v>
      </c>
      <c r="D29" s="46" t="str">
        <f>VLOOKUP(A29,course_info!$B$2:$I$54,4,false)</f>
        <v>#N/A</v>
      </c>
      <c r="F29" s="46" t="str">
        <f t="shared" si="1"/>
        <v>#N/A</v>
      </c>
    </row>
    <row r="30">
      <c r="A30" s="46" t="s">
        <v>248</v>
      </c>
      <c r="B30" s="46" t="s">
        <v>579</v>
      </c>
      <c r="C30" s="46">
        <v>1.0</v>
      </c>
      <c r="D30" s="46" t="str">
        <f>VLOOKUP(A30,course_info!$B$2:$I$54,4,false)</f>
        <v>#N/A</v>
      </c>
      <c r="F30" s="46" t="str">
        <f t="shared" si="1"/>
        <v>#N/A</v>
      </c>
    </row>
    <row r="31">
      <c r="A31" s="46" t="s">
        <v>249</v>
      </c>
      <c r="B31" s="46" t="s">
        <v>580</v>
      </c>
      <c r="C31" s="46">
        <v>1.0</v>
      </c>
      <c r="D31" s="46" t="str">
        <f>VLOOKUP(A31,course_info!$B$2:$I$54,4,false)</f>
        <v>#N/A</v>
      </c>
      <c r="F31" s="46" t="str">
        <f t="shared" si="1"/>
        <v>#N/A</v>
      </c>
    </row>
    <row r="32">
      <c r="A32" s="46" t="s">
        <v>251</v>
      </c>
      <c r="B32" s="46" t="s">
        <v>599</v>
      </c>
      <c r="C32" s="46">
        <v>1.0</v>
      </c>
      <c r="D32" s="46" t="str">
        <f>VLOOKUP(A32,course_info!$B$2:$I$54,4,false)</f>
        <v>#N/A</v>
      </c>
      <c r="F32" s="46" t="str">
        <f t="shared" si="1"/>
        <v>#N/A</v>
      </c>
    </row>
    <row r="33">
      <c r="A33" s="46" t="s">
        <v>253</v>
      </c>
      <c r="B33" s="46" t="s">
        <v>600</v>
      </c>
      <c r="C33" s="46">
        <v>1.0</v>
      </c>
      <c r="D33" s="46" t="str">
        <f>VLOOKUP(A33,course_info!$B$2:$I$54,4,false)</f>
        <v>#N/A</v>
      </c>
      <c r="F33" s="46" t="str">
        <f t="shared" si="1"/>
        <v>#N/A</v>
      </c>
    </row>
    <row r="34">
      <c r="A34" s="46" t="s">
        <v>255</v>
      </c>
      <c r="B34" s="46" t="s">
        <v>601</v>
      </c>
      <c r="C34" s="46">
        <v>1.0</v>
      </c>
      <c r="D34" s="46" t="str">
        <f>VLOOKUP(A34,course_info!$B$2:$I$54,4,false)</f>
        <v>#N/A</v>
      </c>
      <c r="F34" s="46" t="str">
        <f t="shared" si="1"/>
        <v>#N/A</v>
      </c>
    </row>
    <row r="35">
      <c r="A35" s="46" t="s">
        <v>256</v>
      </c>
      <c r="B35" s="46" t="s">
        <v>602</v>
      </c>
      <c r="C35" s="46">
        <v>1.0</v>
      </c>
      <c r="D35" s="46" t="str">
        <f>VLOOKUP(A35,course_info!$B$2:$I$54,4,false)</f>
        <v>#N/A</v>
      </c>
      <c r="E35" s="11" t="b">
        <v>1</v>
      </c>
      <c r="F35" s="46" t="b">
        <f t="shared" si="1"/>
        <v>1</v>
      </c>
    </row>
    <row r="36">
      <c r="A36" s="46" t="s">
        <v>257</v>
      </c>
      <c r="B36" s="46" t="s">
        <v>603</v>
      </c>
      <c r="C36" s="46">
        <v>1.0</v>
      </c>
      <c r="D36" s="46" t="str">
        <f>VLOOKUP(A36,course_info!$B$2:$I$54,4,false)</f>
        <v>#N/A</v>
      </c>
      <c r="F36" s="46" t="str">
        <f t="shared" si="1"/>
        <v>#N/A</v>
      </c>
    </row>
    <row r="37">
      <c r="A37" s="46" t="s">
        <v>258</v>
      </c>
      <c r="B37" s="46" t="s">
        <v>586</v>
      </c>
      <c r="C37" s="46">
        <v>1.0</v>
      </c>
      <c r="D37" s="46" t="str">
        <f>VLOOKUP(A37,course_info!$B$2:$I$54,4,false)</f>
        <v>#N/A</v>
      </c>
      <c r="F37" s="46" t="str">
        <f t="shared" si="1"/>
        <v>#N/A</v>
      </c>
    </row>
    <row r="38">
      <c r="A38" s="46" t="s">
        <v>260</v>
      </c>
      <c r="B38" s="46" t="s">
        <v>604</v>
      </c>
      <c r="C38" s="46">
        <v>2.0</v>
      </c>
      <c r="D38" s="46" t="str">
        <f>VLOOKUP(A38,course_info!$B$2:$I$54,4,false)</f>
        <v>#N/A</v>
      </c>
      <c r="F38" s="46" t="str">
        <f t="shared" si="1"/>
        <v>#N/A</v>
      </c>
    </row>
    <row r="39">
      <c r="A39" s="46" t="s">
        <v>262</v>
      </c>
      <c r="B39" s="46" t="s">
        <v>565</v>
      </c>
      <c r="C39" s="46">
        <v>2.0</v>
      </c>
      <c r="D39" s="46" t="str">
        <f>VLOOKUP(A39,course_info!$B$2:$I$54,4,false)</f>
        <v>#N/A</v>
      </c>
      <c r="F39" s="46" t="str">
        <f t="shared" si="1"/>
        <v>#N/A</v>
      </c>
    </row>
    <row r="40">
      <c r="A40" s="46" t="s">
        <v>265</v>
      </c>
      <c r="B40" s="46" t="s">
        <v>566</v>
      </c>
      <c r="C40" s="46">
        <v>1.0</v>
      </c>
      <c r="D40" s="46" t="str">
        <f>VLOOKUP(A40,course_info!$B$2:$I$54,4,false)</f>
        <v>#N/A</v>
      </c>
      <c r="F40" s="46" t="str">
        <f t="shared" si="1"/>
        <v>#N/A</v>
      </c>
    </row>
    <row r="41">
      <c r="A41" s="46" t="s">
        <v>267</v>
      </c>
      <c r="B41" s="46" t="s">
        <v>567</v>
      </c>
      <c r="C41" s="46">
        <v>2.0</v>
      </c>
      <c r="D41" s="46" t="str">
        <f>VLOOKUP(A41,course_info!$B$2:$I$54,4,false)</f>
        <v>#N/A</v>
      </c>
      <c r="F41" s="46" t="str">
        <f t="shared" si="1"/>
        <v>#N/A</v>
      </c>
    </row>
    <row r="42">
      <c r="A42" s="46" t="s">
        <v>270</v>
      </c>
      <c r="B42" s="46" t="s">
        <v>568</v>
      </c>
      <c r="C42" s="46">
        <v>2.0</v>
      </c>
      <c r="D42" s="46" t="str">
        <f>VLOOKUP(A42,course_info!$B$2:$I$54,4,false)</f>
        <v>#N/A</v>
      </c>
      <c r="F42" s="46" t="str">
        <f t="shared" si="1"/>
        <v>#N/A</v>
      </c>
    </row>
    <row r="43">
      <c r="A43" s="46" t="s">
        <v>273</v>
      </c>
      <c r="B43" s="46" t="s">
        <v>569</v>
      </c>
      <c r="C43" s="46">
        <v>1.0</v>
      </c>
      <c r="D43" s="46" t="str">
        <f>VLOOKUP(A43,course_info!$B$2:$I$54,4,false)</f>
        <v>#N/A</v>
      </c>
      <c r="F43" s="46" t="str">
        <f t="shared" si="1"/>
        <v>#N/A</v>
      </c>
    </row>
    <row r="44">
      <c r="A44" s="46" t="s">
        <v>275</v>
      </c>
      <c r="B44" s="46" t="s">
        <v>570</v>
      </c>
      <c r="C44" s="46">
        <v>1.0</v>
      </c>
      <c r="D44" s="46" t="str">
        <f>VLOOKUP(A44,course_info!$B$2:$I$54,4,false)</f>
        <v>#N/A</v>
      </c>
      <c r="F44" s="46" t="str">
        <f t="shared" si="1"/>
        <v>#N/A</v>
      </c>
    </row>
    <row r="45">
      <c r="A45" s="46" t="s">
        <v>278</v>
      </c>
      <c r="B45" s="46" t="s">
        <v>583</v>
      </c>
      <c r="C45" s="46">
        <v>1.0</v>
      </c>
      <c r="D45" s="46" t="str">
        <f>VLOOKUP(A45,course_info!$B$2:$I$54,4,false)</f>
        <v>#N/A</v>
      </c>
      <c r="F45" s="46" t="str">
        <f t="shared" si="1"/>
        <v>#N/A</v>
      </c>
    </row>
    <row r="46">
      <c r="A46" s="46" t="s">
        <v>283</v>
      </c>
      <c r="B46" s="46" t="s">
        <v>585</v>
      </c>
      <c r="C46" s="46">
        <v>1.0</v>
      </c>
      <c r="D46" s="46" t="str">
        <f>VLOOKUP(A46,course_info!$B$2:$I$54,4,false)</f>
        <v>#N/A</v>
      </c>
      <c r="F46" s="46" t="str">
        <f t="shared" si="1"/>
        <v>#N/A</v>
      </c>
    </row>
    <row r="47">
      <c r="A47" s="46" t="s">
        <v>285</v>
      </c>
      <c r="B47" s="46" t="s">
        <v>587</v>
      </c>
      <c r="C47" s="46">
        <v>1.0</v>
      </c>
      <c r="D47" s="46" t="str">
        <f>VLOOKUP(A47,course_info!$B$2:$I$54,4,false)</f>
        <v>#N/A</v>
      </c>
      <c r="F47" s="46" t="str">
        <f t="shared" si="1"/>
        <v>#N/A</v>
      </c>
    </row>
    <row r="48">
      <c r="A48" s="46" t="s">
        <v>287</v>
      </c>
      <c r="B48" s="46" t="s">
        <v>589</v>
      </c>
      <c r="C48" s="46">
        <v>1.0</v>
      </c>
      <c r="D48" s="46" t="str">
        <f>VLOOKUP(A48,course_info!$B$2:$I$54,4,false)</f>
        <v>#N/A</v>
      </c>
      <c r="F48" s="46" t="str">
        <f t="shared" si="1"/>
        <v>#N/A</v>
      </c>
    </row>
    <row r="49">
      <c r="A49" s="46" t="s">
        <v>289</v>
      </c>
      <c r="B49" s="46" t="s">
        <v>591</v>
      </c>
      <c r="C49" s="46">
        <v>1.0</v>
      </c>
      <c r="D49" s="46" t="str">
        <f>VLOOKUP(A49,course_info!$B$2:$I$54,4,false)</f>
        <v>#N/A</v>
      </c>
      <c r="F49" s="46" t="str">
        <f t="shared" si="1"/>
        <v>#N/A</v>
      </c>
    </row>
    <row r="50">
      <c r="D50" s="46" t="str">
        <f>VLOOKUP(A50,course_info!$B$2:$I$54,4,false)</f>
        <v>#N/A</v>
      </c>
      <c r="F50" s="46" t="str">
        <f t="shared" si="1"/>
        <v>#N/A</v>
      </c>
    </row>
    <row r="51">
      <c r="D51" s="46" t="str">
        <f>VLOOKUP(A51,course_info!$B$2:$I$54,4,false)</f>
        <v>#N/A</v>
      </c>
      <c r="F51" s="46" t="str">
        <f t="shared" si="1"/>
        <v>#N/A</v>
      </c>
    </row>
    <row r="52">
      <c r="D52" s="46" t="str">
        <f>VLOOKUP(A52,course_info!$B$2:$I$54,4,false)</f>
        <v>#N/A</v>
      </c>
      <c r="F52" s="46" t="str">
        <f t="shared" si="1"/>
        <v>#N/A</v>
      </c>
    </row>
    <row r="53">
      <c r="D53" s="46" t="str">
        <f>VLOOKUP(A53,course_info!$B$2:$I$54,4,false)</f>
        <v>#N/A</v>
      </c>
      <c r="F53" s="46" t="str">
        <f t="shared" si="1"/>
        <v>#N/A</v>
      </c>
    </row>
    <row r="54">
      <c r="D54" s="46" t="str">
        <f>VLOOKUP(A54,course_info!$B$2:$I$54,4,false)</f>
        <v>#N/A</v>
      </c>
      <c r="F54" s="46" t="str">
        <f t="shared" si="1"/>
        <v>#N/A</v>
      </c>
    </row>
    <row r="55">
      <c r="D55" s="46" t="str">
        <f>VLOOKUP(A55,course_info!$B$2:$I$54,4,false)</f>
        <v>#N/A</v>
      </c>
      <c r="F55" s="46" t="str">
        <f t="shared" si="1"/>
        <v>#N/A</v>
      </c>
    </row>
    <row r="56">
      <c r="D56" s="46" t="str">
        <f>VLOOKUP(A56,course_info!$B$2:$I$54,4,false)</f>
        <v>#N/A</v>
      </c>
      <c r="F56" s="46" t="str">
        <f t="shared" si="1"/>
        <v>#N/A</v>
      </c>
    </row>
    <row r="57">
      <c r="D57" s="46" t="str">
        <f>VLOOKUP(A57,course_info!$B$2:$I$54,4,false)</f>
        <v>#N/A</v>
      </c>
      <c r="F57" s="46" t="str">
        <f t="shared" si="1"/>
        <v>#N/A</v>
      </c>
    </row>
    <row r="58">
      <c r="D58" s="46" t="str">
        <f>VLOOKUP(A58,course_info!$B$2:$I$54,4,false)</f>
        <v>#N/A</v>
      </c>
      <c r="F58" s="46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795</v>
      </c>
      <c r="B1" s="11" t="s">
        <v>302</v>
      </c>
      <c r="C1" s="11" t="s">
        <v>796</v>
      </c>
    </row>
    <row r="2">
      <c r="A2" s="11">
        <v>1.0</v>
      </c>
      <c r="B2" s="11" t="s">
        <v>797</v>
      </c>
      <c r="C2" s="9" t="s">
        <v>798</v>
      </c>
    </row>
    <row r="3">
      <c r="A3" s="11">
        <v>2.0</v>
      </c>
      <c r="B3" s="11" t="s">
        <v>799</v>
      </c>
      <c r="C3" s="9" t="s">
        <v>800</v>
      </c>
    </row>
    <row r="4">
      <c r="A4" s="11">
        <v>3.0</v>
      </c>
      <c r="B4" s="11" t="s">
        <v>801</v>
      </c>
      <c r="C4" s="9" t="s">
        <v>802</v>
      </c>
    </row>
    <row r="5">
      <c r="A5" s="11">
        <v>4.0</v>
      </c>
      <c r="B5" s="11" t="s">
        <v>803</v>
      </c>
      <c r="C5" s="9" t="s">
        <v>804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516</v>
      </c>
      <c r="M2" s="46">
        <f>COUNTIF(F:F,true)</f>
        <v>0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175</v>
      </c>
      <c r="B4" s="46" t="s">
        <v>560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178</v>
      </c>
      <c r="B6" s="46" t="s">
        <v>561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196</v>
      </c>
      <c r="B10" s="46" t="s">
        <v>563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204</v>
      </c>
      <c r="B12" s="46" t="s">
        <v>571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207</v>
      </c>
      <c r="B13" s="46" t="s">
        <v>572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210</v>
      </c>
      <c r="B14" s="46" t="s">
        <v>573</v>
      </c>
      <c r="C14" s="46">
        <v>2.0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213</v>
      </c>
      <c r="B15" s="46" t="s">
        <v>574</v>
      </c>
      <c r="C15" s="46">
        <v>2.0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215</v>
      </c>
      <c r="B16" s="46" t="s">
        <v>575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218</v>
      </c>
      <c r="B17" s="46" t="s">
        <v>581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221</v>
      </c>
      <c r="B18" s="46" t="s">
        <v>592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224</v>
      </c>
      <c r="B19" s="46" t="s">
        <v>593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A20" s="46" t="s">
        <v>226</v>
      </c>
      <c r="B20" s="46" t="s">
        <v>594</v>
      </c>
      <c r="C20" s="46">
        <v>1.0</v>
      </c>
      <c r="D20" s="46" t="str">
        <f>VLOOKUP(A20,course_info!$B$2:$I$54,5,false)</f>
        <v>#N/A</v>
      </c>
      <c r="F20" s="46" t="str">
        <f t="shared" si="1"/>
        <v>#N/A</v>
      </c>
    </row>
    <row r="21">
      <c r="A21" s="46" t="s">
        <v>228</v>
      </c>
      <c r="B21" s="46" t="s">
        <v>595</v>
      </c>
      <c r="C21" s="46">
        <v>1.0</v>
      </c>
      <c r="D21" s="46" t="str">
        <f>VLOOKUP(A21,course_info!$B$2:$I$54,5,false)</f>
        <v>#N/A</v>
      </c>
      <c r="F21" s="46" t="str">
        <f t="shared" si="1"/>
        <v>#N/A</v>
      </c>
    </row>
    <row r="22">
      <c r="A22" s="46" t="s">
        <v>230</v>
      </c>
      <c r="B22" s="46" t="s">
        <v>605</v>
      </c>
      <c r="C22" s="46">
        <v>1.0</v>
      </c>
      <c r="D22" s="46" t="str">
        <f>VLOOKUP(A22,course_info!$B$2:$I$54,5,false)</f>
        <v>#N/A</v>
      </c>
      <c r="F22" s="46" t="str">
        <f t="shared" si="1"/>
        <v>#N/A</v>
      </c>
    </row>
    <row r="23">
      <c r="A23" s="46" t="s">
        <v>234</v>
      </c>
      <c r="B23" s="46" t="s">
        <v>607</v>
      </c>
      <c r="C23" s="46">
        <v>1.0</v>
      </c>
      <c r="D23" s="46" t="str">
        <f>VLOOKUP(A23,course_info!$B$2:$I$54,5,false)</f>
        <v>#N/A</v>
      </c>
      <c r="F23" s="46" t="str">
        <f t="shared" si="1"/>
        <v>#N/A</v>
      </c>
    </row>
    <row r="24">
      <c r="A24" s="46" t="s">
        <v>236</v>
      </c>
      <c r="B24" s="46" t="s">
        <v>586</v>
      </c>
      <c r="C24" s="46">
        <v>1.0</v>
      </c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168</v>
      </c>
      <c r="B2" s="46" t="s">
        <v>608</v>
      </c>
      <c r="C2" s="46">
        <v>1.0</v>
      </c>
      <c r="D2" s="46" t="str">
        <f>VLOOKUP(A2,course_info!$B$2:$I$54,5,false)</f>
        <v>#N/A</v>
      </c>
      <c r="F2" s="46" t="str">
        <f t="shared" ref="F2:F33" si="1">if(E2,true,OR(AND(C2=1,OR(D2=2,D2=1)),AND(C2=2,OR(D2=3,D2=4))))</f>
        <v>#N/A</v>
      </c>
      <c r="L2" s="11" t="s">
        <v>516</v>
      </c>
      <c r="M2" s="46">
        <f>COUNTIF(F:F,true)</f>
        <v>3</v>
      </c>
    </row>
    <row r="3">
      <c r="A3" s="46" t="s">
        <v>171</v>
      </c>
      <c r="B3" s="46" t="s">
        <v>547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175</v>
      </c>
      <c r="B4" s="46" t="s">
        <v>560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176</v>
      </c>
      <c r="B5" s="46" t="s">
        <v>561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178</v>
      </c>
      <c r="B6" s="46" t="s">
        <v>561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183</v>
      </c>
      <c r="B7" s="46" t="s">
        <v>543</v>
      </c>
      <c r="C7" s="46">
        <v>1.0</v>
      </c>
      <c r="D7" s="46" t="str">
        <f>VLOOKUP(A7,course_info!$B$2:$I$54,5,false)</f>
        <v>#N/A</v>
      </c>
      <c r="E7" s="11" t="b">
        <v>1</v>
      </c>
      <c r="F7" s="46" t="b">
        <f t="shared" si="1"/>
        <v>1</v>
      </c>
    </row>
    <row r="8">
      <c r="A8" s="46" t="s">
        <v>188</v>
      </c>
      <c r="B8" s="46" t="s">
        <v>548</v>
      </c>
      <c r="C8" s="46">
        <v>1.0</v>
      </c>
      <c r="D8" s="46" t="str">
        <f>VLOOKUP(A8,course_info!$B$2:$I$54,5,false)</f>
        <v>#N/A</v>
      </c>
      <c r="E8" s="11" t="b">
        <v>1</v>
      </c>
      <c r="F8" s="46" t="b">
        <f t="shared" si="1"/>
        <v>1</v>
      </c>
    </row>
    <row r="9">
      <c r="A9" s="46" t="s">
        <v>193</v>
      </c>
      <c r="B9" s="46" t="s">
        <v>545</v>
      </c>
      <c r="C9" s="46">
        <v>1.0</v>
      </c>
      <c r="D9" s="46" t="str">
        <f>VLOOKUP(A9,course_info!$B$2:$I$54,5,false)</f>
        <v>#N/A</v>
      </c>
      <c r="E9" s="11" t="b">
        <v>1</v>
      </c>
      <c r="F9" s="46" t="b">
        <f t="shared" si="1"/>
        <v>1</v>
      </c>
    </row>
    <row r="10">
      <c r="A10" s="46" t="s">
        <v>196</v>
      </c>
      <c r="B10" s="46" t="s">
        <v>563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197</v>
      </c>
      <c r="B11" s="46" t="s">
        <v>564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204</v>
      </c>
      <c r="B12" s="46" t="s">
        <v>571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207</v>
      </c>
      <c r="B13" s="46" t="s">
        <v>572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210</v>
      </c>
      <c r="B14" s="46" t="s">
        <v>573</v>
      </c>
      <c r="C14" s="46">
        <v>2.0</v>
      </c>
      <c r="D14" s="46" t="str">
        <f>VLOOKUP(A14,course_info!$B$2:$I$54,5,false)</f>
        <v>#N/A</v>
      </c>
      <c r="F14" s="46" t="str">
        <f t="shared" si="1"/>
        <v>#N/A</v>
      </c>
    </row>
    <row r="15">
      <c r="A15" s="46" t="s">
        <v>213</v>
      </c>
      <c r="B15" s="46" t="s">
        <v>574</v>
      </c>
      <c r="C15" s="46">
        <v>2.0</v>
      </c>
      <c r="D15" s="46" t="str">
        <f>VLOOKUP(A15,course_info!$B$2:$I$54,5,false)</f>
        <v>#N/A</v>
      </c>
      <c r="F15" s="46" t="str">
        <f t="shared" si="1"/>
        <v>#N/A</v>
      </c>
    </row>
    <row r="16">
      <c r="A16" s="46" t="s">
        <v>215</v>
      </c>
      <c r="B16" s="46" t="s">
        <v>575</v>
      </c>
      <c r="C16" s="46">
        <v>1.0</v>
      </c>
      <c r="D16" s="46" t="str">
        <f>VLOOKUP(A16,course_info!$B$2:$I$54,5,false)</f>
        <v>#N/A</v>
      </c>
      <c r="F16" s="46" t="str">
        <f t="shared" si="1"/>
        <v>#N/A</v>
      </c>
    </row>
    <row r="17">
      <c r="A17" s="46" t="s">
        <v>218</v>
      </c>
      <c r="B17" s="46" t="s">
        <v>581</v>
      </c>
      <c r="C17" s="46">
        <v>1.0</v>
      </c>
      <c r="D17" s="46" t="str">
        <f>VLOOKUP(A17,course_info!$B$2:$I$54,5,false)</f>
        <v>#N/A</v>
      </c>
      <c r="F17" s="46" t="str">
        <f t="shared" si="1"/>
        <v>#N/A</v>
      </c>
    </row>
    <row r="18">
      <c r="A18" s="46" t="s">
        <v>221</v>
      </c>
      <c r="B18" s="46" t="s">
        <v>592</v>
      </c>
      <c r="C18" s="46">
        <v>1.0</v>
      </c>
      <c r="D18" s="46" t="str">
        <f>VLOOKUP(A18,course_info!$B$2:$I$54,5,false)</f>
        <v>#N/A</v>
      </c>
      <c r="F18" s="46" t="str">
        <f t="shared" si="1"/>
        <v>#N/A</v>
      </c>
    </row>
    <row r="19">
      <c r="A19" s="46" t="s">
        <v>224</v>
      </c>
      <c r="B19" s="46" t="s">
        <v>593</v>
      </c>
      <c r="C19" s="46">
        <v>1.0</v>
      </c>
      <c r="D19" s="46" t="str">
        <f>VLOOKUP(A19,course_info!$B$2:$I$54,5,false)</f>
        <v>#N/A</v>
      </c>
      <c r="F19" s="46" t="str">
        <f t="shared" si="1"/>
        <v>#N/A</v>
      </c>
    </row>
    <row r="20">
      <c r="A20" s="46" t="s">
        <v>226</v>
      </c>
      <c r="B20" s="46" t="s">
        <v>594</v>
      </c>
      <c r="C20" s="46">
        <v>1.0</v>
      </c>
      <c r="D20" s="46" t="str">
        <f>VLOOKUP(A20,course_info!$B$2:$I$54,5,false)</f>
        <v>#N/A</v>
      </c>
      <c r="F20" s="46" t="str">
        <f t="shared" si="1"/>
        <v>#N/A</v>
      </c>
    </row>
    <row r="21">
      <c r="A21" s="46" t="s">
        <v>228</v>
      </c>
      <c r="B21" s="46" t="s">
        <v>595</v>
      </c>
      <c r="C21" s="46">
        <v>1.0</v>
      </c>
      <c r="D21" s="46" t="str">
        <f>VLOOKUP(A21,course_info!$B$2:$I$54,5,false)</f>
        <v>#N/A</v>
      </c>
      <c r="F21" s="46" t="str">
        <f t="shared" si="1"/>
        <v>#N/A</v>
      </c>
    </row>
    <row r="22">
      <c r="A22" s="46" t="s">
        <v>230</v>
      </c>
      <c r="B22" s="46" t="s">
        <v>605</v>
      </c>
      <c r="C22" s="46">
        <v>1.0</v>
      </c>
      <c r="D22" s="46" t="str">
        <f>VLOOKUP(A22,course_info!$B$2:$I$54,5,false)</f>
        <v>#N/A</v>
      </c>
      <c r="F22" s="46" t="str">
        <f t="shared" si="1"/>
        <v>#N/A</v>
      </c>
    </row>
    <row r="23">
      <c r="A23" s="46" t="s">
        <v>234</v>
      </c>
      <c r="B23" s="46" t="s">
        <v>607</v>
      </c>
      <c r="C23" s="46">
        <v>1.0</v>
      </c>
      <c r="D23" s="46" t="str">
        <f>VLOOKUP(A23,course_info!$B$2:$I$54,5,false)</f>
        <v>#N/A</v>
      </c>
      <c r="F23" s="46" t="str">
        <f t="shared" si="1"/>
        <v>#N/A</v>
      </c>
    </row>
    <row r="24">
      <c r="A24" s="46" t="s">
        <v>236</v>
      </c>
      <c r="B24" s="46" t="s">
        <v>586</v>
      </c>
      <c r="C24" s="46">
        <v>1.0</v>
      </c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  <row r="26">
      <c r="D26" s="46" t="str">
        <f>VLOOKUP(A26,course_info!$B$2:$I$54,5,false)</f>
        <v>#N/A</v>
      </c>
      <c r="F26" s="46" t="str">
        <f t="shared" si="1"/>
        <v>#N/A</v>
      </c>
    </row>
    <row r="27">
      <c r="D27" s="46" t="str">
        <f>VLOOKUP(A27,course_info!$B$2:$I$54,5,false)</f>
        <v>#N/A</v>
      </c>
      <c r="F27" s="46" t="str">
        <f t="shared" si="1"/>
        <v>#N/A</v>
      </c>
    </row>
    <row r="28">
      <c r="D28" s="46" t="str">
        <f>VLOOKUP(A28,course_info!$B$2:$I$54,5,false)</f>
        <v>#N/A</v>
      </c>
      <c r="F28" s="46" t="str">
        <f t="shared" si="1"/>
        <v>#N/A</v>
      </c>
    </row>
    <row r="29">
      <c r="D29" s="46" t="str">
        <f>VLOOKUP(A29,course_info!$B$2:$I$54,5,false)</f>
        <v>#N/A</v>
      </c>
      <c r="F29" s="46" t="str">
        <f t="shared" si="1"/>
        <v>#N/A</v>
      </c>
    </row>
    <row r="30">
      <c r="D30" s="46" t="str">
        <f>VLOOKUP(A30,course_info!$B$2:$I$54,5,false)</f>
        <v>#N/A</v>
      </c>
      <c r="F30" s="46" t="str">
        <f t="shared" si="1"/>
        <v>#N/A</v>
      </c>
    </row>
    <row r="31">
      <c r="D31" s="46" t="str">
        <f>VLOOKUP(A31,course_info!$B$2:$I$54,5,false)</f>
        <v>#N/A</v>
      </c>
      <c r="F31" s="46" t="str">
        <f t="shared" si="1"/>
        <v>#N/A</v>
      </c>
    </row>
    <row r="32">
      <c r="D32" s="46" t="str">
        <f>VLOOKUP(A32,course_info!$B$2:$I$54,5,false)</f>
        <v>#N/A</v>
      </c>
      <c r="F32" s="46" t="str">
        <f t="shared" si="1"/>
        <v>#N/A</v>
      </c>
    </row>
    <row r="33">
      <c r="D33" s="46" t="str">
        <f>VLOOKUP(A33,course_info!$B$2:$I$54,5,false)</f>
        <v>#N/A</v>
      </c>
      <c r="F33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0" t="s">
        <v>291</v>
      </c>
      <c r="B1" s="181" t="s">
        <v>293</v>
      </c>
      <c r="C1" s="181" t="s">
        <v>294</v>
      </c>
      <c r="D1" s="181" t="s">
        <v>295</v>
      </c>
      <c r="E1" s="181" t="s">
        <v>806</v>
      </c>
      <c r="F1" s="181" t="s">
        <v>297</v>
      </c>
      <c r="G1" s="181" t="s">
        <v>161</v>
      </c>
      <c r="H1" s="181" t="s">
        <v>299</v>
      </c>
      <c r="I1" s="181" t="s">
        <v>166</v>
      </c>
      <c r="J1" s="181" t="s">
        <v>807</v>
      </c>
      <c r="K1" s="181" t="s">
        <v>808</v>
      </c>
      <c r="L1" s="181" t="s">
        <v>300</v>
      </c>
      <c r="M1" s="181" t="s">
        <v>301</v>
      </c>
      <c r="N1" s="181" t="s">
        <v>302</v>
      </c>
      <c r="O1" s="181" t="s">
        <v>296</v>
      </c>
      <c r="P1" s="181" t="s">
        <v>303</v>
      </c>
      <c r="Q1" s="181" t="s">
        <v>304</v>
      </c>
      <c r="R1" s="181" t="s">
        <v>305</v>
      </c>
      <c r="S1" s="181" t="s">
        <v>306</v>
      </c>
      <c r="T1" s="181" t="s">
        <v>159</v>
      </c>
      <c r="U1" s="181" t="s">
        <v>307</v>
      </c>
      <c r="V1" s="181" t="s">
        <v>809</v>
      </c>
      <c r="W1" s="182" t="s">
        <v>810</v>
      </c>
    </row>
    <row r="2">
      <c r="A2" s="183">
        <v>1.0</v>
      </c>
      <c r="B2" s="184" t="s">
        <v>315</v>
      </c>
      <c r="C2" s="185">
        <v>1.0</v>
      </c>
      <c r="D2" s="184" t="s">
        <v>811</v>
      </c>
      <c r="E2" s="184" t="s">
        <v>812</v>
      </c>
      <c r="F2" s="184" t="s">
        <v>322</v>
      </c>
      <c r="G2" s="185" t="s">
        <v>192</v>
      </c>
      <c r="H2" s="185">
        <v>400.0</v>
      </c>
      <c r="I2" s="184" t="s">
        <v>813</v>
      </c>
      <c r="J2" s="186"/>
      <c r="K2" s="186"/>
      <c r="L2" s="184" t="s">
        <v>495</v>
      </c>
      <c r="M2" s="185" t="s">
        <v>338</v>
      </c>
      <c r="N2" s="184" t="s">
        <v>450</v>
      </c>
      <c r="O2" s="184" t="s">
        <v>310</v>
      </c>
      <c r="P2" s="185">
        <v>2.0</v>
      </c>
      <c r="Q2" s="185">
        <v>1.0</v>
      </c>
      <c r="R2" s="185">
        <v>3.0</v>
      </c>
      <c r="S2" s="185" t="s">
        <v>814</v>
      </c>
      <c r="T2" s="184" t="s">
        <v>815</v>
      </c>
      <c r="U2" s="185" t="e">
        <v>#N/A</v>
      </c>
      <c r="V2" s="184" t="s">
        <v>816</v>
      </c>
      <c r="W2" s="187"/>
    </row>
  </sheetData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6" t="s">
        <v>295</v>
      </c>
      <c r="B1" s="46" t="s">
        <v>166</v>
      </c>
      <c r="C1" s="46" t="s">
        <v>791</v>
      </c>
      <c r="D1" s="11" t="s">
        <v>305</v>
      </c>
      <c r="E1" s="11" t="s">
        <v>805</v>
      </c>
    </row>
    <row r="2">
      <c r="A2" s="46" t="s">
        <v>215</v>
      </c>
      <c r="B2" s="46" t="s">
        <v>575</v>
      </c>
      <c r="C2" s="46">
        <v>2.0</v>
      </c>
      <c r="D2" s="46" t="str">
        <f>VLOOKUP(A2,course_info!$B$2:$I$54,5,false)</f>
        <v>#N/A</v>
      </c>
      <c r="F2" s="46" t="str">
        <f t="shared" ref="F2:F25" si="1">if(E2,true,OR(AND(C2=1,OR(D2=2,D2=1)),AND(C2=2,OR(D2=3,D2=4))))</f>
        <v>#N/A</v>
      </c>
      <c r="L2" s="11" t="s">
        <v>516</v>
      </c>
      <c r="M2" s="46">
        <f>COUNTIF(F:F,true)</f>
        <v>0</v>
      </c>
    </row>
    <row r="3">
      <c r="A3" s="46" t="s">
        <v>228</v>
      </c>
      <c r="B3" s="46" t="s">
        <v>595</v>
      </c>
      <c r="C3" s="46">
        <v>1.0</v>
      </c>
      <c r="D3" s="46" t="str">
        <f>VLOOKUP(A3,course_info!$B$2:$I$54,5,false)</f>
        <v>#N/A</v>
      </c>
      <c r="F3" s="46" t="str">
        <f t="shared" si="1"/>
        <v>#N/A</v>
      </c>
      <c r="L3" s="11" t="s">
        <v>794</v>
      </c>
      <c r="M3" s="46">
        <f>COUNTIF(F:F,false)</f>
        <v>0</v>
      </c>
    </row>
    <row r="4">
      <c r="A4" s="46" t="s">
        <v>241</v>
      </c>
      <c r="B4" s="46" t="s">
        <v>576</v>
      </c>
      <c r="C4" s="46">
        <v>1.0</v>
      </c>
      <c r="D4" s="46" t="str">
        <f>VLOOKUP(A4,course_info!$B$2:$I$54,5,false)</f>
        <v>#N/A</v>
      </c>
      <c r="F4" s="46" t="str">
        <f t="shared" si="1"/>
        <v>#N/A</v>
      </c>
    </row>
    <row r="5">
      <c r="A5" s="46" t="s">
        <v>243</v>
      </c>
      <c r="B5" s="46" t="s">
        <v>577</v>
      </c>
      <c r="C5" s="46">
        <v>1.0</v>
      </c>
      <c r="D5" s="46" t="str">
        <f>VLOOKUP(A5,course_info!$B$2:$I$54,5,false)</f>
        <v>#N/A</v>
      </c>
      <c r="F5" s="46" t="str">
        <f t="shared" si="1"/>
        <v>#N/A</v>
      </c>
    </row>
    <row r="6">
      <c r="A6" s="46" t="s">
        <v>246</v>
      </c>
      <c r="B6" s="46" t="s">
        <v>578</v>
      </c>
      <c r="C6" s="46">
        <v>1.0</v>
      </c>
      <c r="D6" s="46" t="str">
        <f>VLOOKUP(A6,course_info!$B$2:$I$54,5,false)</f>
        <v>#N/A</v>
      </c>
      <c r="F6" s="46" t="str">
        <f t="shared" si="1"/>
        <v>#N/A</v>
      </c>
    </row>
    <row r="7">
      <c r="A7" s="46" t="s">
        <v>248</v>
      </c>
      <c r="B7" s="46" t="s">
        <v>579</v>
      </c>
      <c r="C7" s="46">
        <v>1.0</v>
      </c>
      <c r="D7" s="46" t="str">
        <f>VLOOKUP(A7,course_info!$B$2:$I$54,5,false)</f>
        <v>#N/A</v>
      </c>
      <c r="F7" s="46" t="str">
        <f t="shared" si="1"/>
        <v>#N/A</v>
      </c>
    </row>
    <row r="8">
      <c r="A8" s="46" t="s">
        <v>249</v>
      </c>
      <c r="B8" s="46" t="s">
        <v>580</v>
      </c>
      <c r="C8" s="46">
        <v>1.0</v>
      </c>
      <c r="D8" s="46" t="str">
        <f>VLOOKUP(A8,course_info!$B$2:$I$54,5,false)</f>
        <v>#N/A</v>
      </c>
      <c r="F8" s="46" t="str">
        <f t="shared" si="1"/>
        <v>#N/A</v>
      </c>
    </row>
    <row r="9">
      <c r="A9" s="46" t="s">
        <v>251</v>
      </c>
      <c r="B9" s="46" t="s">
        <v>599</v>
      </c>
      <c r="C9" s="46">
        <v>1.0</v>
      </c>
      <c r="D9" s="46" t="str">
        <f>VLOOKUP(A9,course_info!$B$2:$I$54,5,false)</f>
        <v>#N/A</v>
      </c>
      <c r="F9" s="46" t="str">
        <f t="shared" si="1"/>
        <v>#N/A</v>
      </c>
    </row>
    <row r="10">
      <c r="A10" s="46" t="s">
        <v>253</v>
      </c>
      <c r="B10" s="46" t="s">
        <v>600</v>
      </c>
      <c r="C10" s="46">
        <v>1.0</v>
      </c>
      <c r="D10" s="46" t="str">
        <f>VLOOKUP(A10,course_info!$B$2:$I$54,5,false)</f>
        <v>#N/A</v>
      </c>
      <c r="F10" s="46" t="str">
        <f t="shared" si="1"/>
        <v>#N/A</v>
      </c>
    </row>
    <row r="11">
      <c r="A11" s="46" t="s">
        <v>255</v>
      </c>
      <c r="B11" s="46" t="s">
        <v>601</v>
      </c>
      <c r="C11" s="46">
        <v>1.0</v>
      </c>
      <c r="D11" s="46" t="str">
        <f>VLOOKUP(A11,course_info!$B$2:$I$54,5,false)</f>
        <v>#N/A</v>
      </c>
      <c r="F11" s="46" t="str">
        <f t="shared" si="1"/>
        <v>#N/A</v>
      </c>
    </row>
    <row r="12">
      <c r="A12" s="46" t="s">
        <v>256</v>
      </c>
      <c r="B12" s="46" t="s">
        <v>602</v>
      </c>
      <c r="C12" s="46">
        <v>1.0</v>
      </c>
      <c r="D12" s="46" t="str">
        <f>VLOOKUP(A12,course_info!$B$2:$I$54,5,false)</f>
        <v>#N/A</v>
      </c>
      <c r="F12" s="46" t="str">
        <f t="shared" si="1"/>
        <v>#N/A</v>
      </c>
    </row>
    <row r="13">
      <c r="A13" s="46" t="s">
        <v>257</v>
      </c>
      <c r="B13" s="46" t="s">
        <v>603</v>
      </c>
      <c r="C13" s="46">
        <v>1.0</v>
      </c>
      <c r="D13" s="46" t="str">
        <f>VLOOKUP(A13,course_info!$B$2:$I$54,5,false)</f>
        <v>#N/A</v>
      </c>
      <c r="F13" s="46" t="str">
        <f t="shared" si="1"/>
        <v>#N/A</v>
      </c>
    </row>
    <row r="14">
      <c r="A14" s="46" t="s">
        <v>258</v>
      </c>
      <c r="B14" s="46" t="s">
        <v>586</v>
      </c>
      <c r="C14" s="46">
        <v>1.0</v>
      </c>
      <c r="D14" s="46" t="str">
        <f>VLOOKUP(A14,course_info!$B$2:$I$54,5,false)</f>
        <v>#N/A</v>
      </c>
      <c r="F14" s="46" t="str">
        <f t="shared" si="1"/>
        <v>#N/A</v>
      </c>
    </row>
    <row r="15">
      <c r="D15" s="46" t="str">
        <f>VLOOKUP(A15,course_info!$B$2:$I$54,5,false)</f>
        <v>#N/A</v>
      </c>
      <c r="F15" s="46" t="str">
        <f t="shared" si="1"/>
        <v>#N/A</v>
      </c>
    </row>
    <row r="16">
      <c r="D16" s="46" t="str">
        <f>VLOOKUP(A16,course_info!$B$2:$I$54,5,false)</f>
        <v>#N/A</v>
      </c>
      <c r="F16" s="46" t="str">
        <f t="shared" si="1"/>
        <v>#N/A</v>
      </c>
    </row>
    <row r="17">
      <c r="D17" s="46" t="str">
        <f>VLOOKUP(A17,course_info!$B$2:$I$54,5,false)</f>
        <v>#N/A</v>
      </c>
      <c r="F17" s="46" t="str">
        <f t="shared" si="1"/>
        <v>#N/A</v>
      </c>
    </row>
    <row r="18">
      <c r="D18" s="46" t="str">
        <f>VLOOKUP(A18,course_info!$B$2:$I$54,5,false)</f>
        <v>#N/A</v>
      </c>
      <c r="F18" s="46" t="str">
        <f t="shared" si="1"/>
        <v>#N/A</v>
      </c>
    </row>
    <row r="19">
      <c r="D19" s="46" t="str">
        <f>VLOOKUP(A19,course_info!$B$2:$I$54,5,false)</f>
        <v>#N/A</v>
      </c>
      <c r="F19" s="46" t="str">
        <f t="shared" si="1"/>
        <v>#N/A</v>
      </c>
    </row>
    <row r="20">
      <c r="D20" s="46" t="str">
        <f>VLOOKUP(A20,course_info!$B$2:$I$54,5,false)</f>
        <v>#N/A</v>
      </c>
      <c r="F20" s="46" t="str">
        <f t="shared" si="1"/>
        <v>#N/A</v>
      </c>
    </row>
    <row r="21">
      <c r="D21" s="46" t="str">
        <f>VLOOKUP(A21,course_info!$B$2:$I$54,5,false)</f>
        <v>#N/A</v>
      </c>
      <c r="F21" s="46" t="str">
        <f t="shared" si="1"/>
        <v>#N/A</v>
      </c>
    </row>
    <row r="22">
      <c r="D22" s="46" t="str">
        <f>VLOOKUP(A22,course_info!$B$2:$I$54,5,false)</f>
        <v>#N/A</v>
      </c>
      <c r="F22" s="46" t="str">
        <f t="shared" si="1"/>
        <v>#N/A</v>
      </c>
    </row>
    <row r="23">
      <c r="D23" s="46" t="str">
        <f>VLOOKUP(A23,course_info!$B$2:$I$54,5,false)</f>
        <v>#N/A</v>
      </c>
      <c r="F23" s="46" t="str">
        <f t="shared" si="1"/>
        <v>#N/A</v>
      </c>
    </row>
    <row r="24">
      <c r="D24" s="46" t="str">
        <f>VLOOKUP(A24,course_info!$B$2:$I$54,5,false)</f>
        <v>#N/A</v>
      </c>
      <c r="F24" s="46" t="str">
        <f t="shared" si="1"/>
        <v>#N/A</v>
      </c>
    </row>
    <row r="25">
      <c r="D25" s="46" t="str">
        <f>VLOOKUP(A25,course_info!$B$2:$I$54,5,false)</f>
        <v>#N/A</v>
      </c>
      <c r="F25" s="46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188"/>
      <c r="G1" s="190" t="s">
        <v>818</v>
      </c>
    </row>
    <row r="2">
      <c r="F2" s="188"/>
      <c r="G2" s="191"/>
    </row>
    <row r="3" ht="37.5" customHeight="1">
      <c r="F3" s="192"/>
      <c r="G3" s="193"/>
    </row>
    <row r="4" ht="36.75" customHeight="1">
      <c r="F4" s="194"/>
      <c r="G4" s="195" t="str">
        <f>if(ISBLANK(A4),"",VLOOKUP(A4,load_summery!$A$2:$B$61,2,FALSE))</f>
        <v>#REF!</v>
      </c>
    </row>
    <row r="5" ht="36.0" customHeight="1">
      <c r="F5" s="194"/>
      <c r="G5" s="195" t="str">
        <f t="shared" ref="G5:G81" si="1">if(ISBLANK(A5),"",VLOOKUP(A5,load_summery!$A$3:$B$61,2,FALSE))</f>
        <v>#REF!</v>
      </c>
    </row>
    <row r="6" ht="39.0" customHeight="1">
      <c r="F6" s="194"/>
      <c r="G6" s="195" t="str">
        <f t="shared" si="1"/>
        <v>#REF!</v>
      </c>
    </row>
    <row r="7" ht="30.0" customHeight="1">
      <c r="F7" s="194"/>
      <c r="G7" s="195" t="str">
        <f t="shared" si="1"/>
        <v>#REF!</v>
      </c>
    </row>
    <row r="8" ht="30.0" customHeight="1">
      <c r="F8" s="194"/>
      <c r="G8" s="195" t="str">
        <f t="shared" si="1"/>
        <v>#REF!</v>
      </c>
    </row>
    <row r="9" ht="45.75" customHeight="1">
      <c r="A9" s="194"/>
      <c r="B9" s="194"/>
      <c r="C9" s="194"/>
      <c r="D9" s="194"/>
      <c r="E9" s="194"/>
      <c r="F9" s="194"/>
      <c r="G9" s="195" t="str">
        <f t="shared" si="1"/>
        <v/>
      </c>
    </row>
    <row r="10" ht="45.75" customHeight="1">
      <c r="A10" s="194"/>
      <c r="B10" s="194"/>
      <c r="C10" s="194"/>
      <c r="D10" s="194"/>
      <c r="E10" s="194"/>
      <c r="F10" s="194"/>
      <c r="G10" s="195" t="str">
        <f t="shared" si="1"/>
        <v/>
      </c>
      <c r="J10" s="196"/>
    </row>
    <row r="11" ht="45.75" customHeight="1">
      <c r="A11" s="194"/>
      <c r="B11" s="194"/>
      <c r="C11" s="194"/>
      <c r="D11" s="194"/>
      <c r="E11" s="194"/>
      <c r="F11" s="194"/>
      <c r="G11" s="195" t="str">
        <f t="shared" si="1"/>
        <v/>
      </c>
    </row>
    <row r="12" ht="45.75" customHeight="1">
      <c r="A12" s="194"/>
      <c r="B12" s="194"/>
      <c r="C12" s="194"/>
      <c r="D12" s="194"/>
      <c r="E12" s="194"/>
      <c r="F12" s="194"/>
      <c r="G12" s="195" t="str">
        <f t="shared" si="1"/>
        <v/>
      </c>
    </row>
    <row r="13" ht="45.75" customHeight="1">
      <c r="A13" s="194"/>
      <c r="B13" s="194"/>
      <c r="C13" s="194"/>
      <c r="D13" s="194"/>
      <c r="E13" s="194"/>
      <c r="F13" s="194"/>
      <c r="G13" s="195" t="str">
        <f t="shared" si="1"/>
        <v/>
      </c>
    </row>
    <row r="14" ht="45.75" customHeight="1">
      <c r="A14" s="194"/>
      <c r="B14" s="194"/>
      <c r="C14" s="194"/>
      <c r="D14" s="194"/>
      <c r="E14" s="194"/>
      <c r="F14" s="194"/>
      <c r="G14" s="195" t="str">
        <f t="shared" si="1"/>
        <v/>
      </c>
    </row>
    <row r="15" ht="45.75" customHeight="1">
      <c r="A15" s="194"/>
      <c r="B15" s="194"/>
      <c r="C15" s="194"/>
      <c r="D15" s="194"/>
      <c r="E15" s="194"/>
      <c r="F15" s="194"/>
      <c r="G15" s="195" t="str">
        <f t="shared" si="1"/>
        <v/>
      </c>
    </row>
    <row r="16" ht="45.75" customHeight="1">
      <c r="A16" s="194"/>
      <c r="B16" s="194"/>
      <c r="C16" s="194"/>
      <c r="D16" s="194"/>
      <c r="E16" s="194"/>
      <c r="F16" s="194"/>
      <c r="G16" s="195" t="str">
        <f t="shared" si="1"/>
        <v/>
      </c>
    </row>
    <row r="17" ht="45.75" customHeight="1">
      <c r="A17" s="194"/>
      <c r="B17" s="194"/>
      <c r="C17" s="194"/>
      <c r="D17" s="194"/>
      <c r="E17" s="194"/>
      <c r="F17" s="194"/>
      <c r="G17" s="195" t="str">
        <f t="shared" si="1"/>
        <v/>
      </c>
    </row>
    <row r="18" ht="45.75" customHeight="1">
      <c r="A18" s="194"/>
      <c r="B18" s="194"/>
      <c r="C18" s="194"/>
      <c r="D18" s="194"/>
      <c r="E18" s="194"/>
      <c r="F18" s="194"/>
      <c r="G18" s="195" t="str">
        <f t="shared" si="1"/>
        <v/>
      </c>
    </row>
    <row r="19" ht="45.75" customHeight="1">
      <c r="A19" s="194"/>
      <c r="B19" s="194"/>
      <c r="C19" s="194"/>
      <c r="D19" s="194"/>
      <c r="E19" s="194"/>
      <c r="F19" s="194"/>
      <c r="G19" s="195" t="str">
        <f t="shared" si="1"/>
        <v/>
      </c>
    </row>
    <row r="20" ht="45.75" customHeight="1">
      <c r="A20" s="194"/>
      <c r="B20" s="194"/>
      <c r="C20" s="194"/>
      <c r="D20" s="194"/>
      <c r="E20" s="194"/>
      <c r="F20" s="194"/>
      <c r="G20" s="195" t="str">
        <f t="shared" si="1"/>
        <v/>
      </c>
    </row>
    <row r="21" ht="45.75" customHeight="1">
      <c r="A21" s="194"/>
      <c r="B21" s="194"/>
      <c r="C21" s="194"/>
      <c r="D21" s="194"/>
      <c r="E21" s="194"/>
      <c r="F21" s="194"/>
      <c r="G21" s="195" t="str">
        <f t="shared" si="1"/>
        <v/>
      </c>
    </row>
    <row r="22" ht="45.75" customHeight="1">
      <c r="A22" s="194"/>
      <c r="B22" s="194"/>
      <c r="C22" s="194"/>
      <c r="D22" s="194"/>
      <c r="E22" s="194"/>
      <c r="F22" s="194"/>
      <c r="G22" s="195" t="str">
        <f t="shared" si="1"/>
        <v/>
      </c>
    </row>
    <row r="23" ht="45.75" customHeight="1">
      <c r="A23" s="194"/>
      <c r="B23" s="194"/>
      <c r="C23" s="194"/>
      <c r="D23" s="194"/>
      <c r="E23" s="194"/>
      <c r="F23" s="194"/>
      <c r="G23" s="195" t="str">
        <f t="shared" si="1"/>
        <v/>
      </c>
    </row>
    <row r="24" ht="45.75" customHeight="1">
      <c r="A24" s="194"/>
      <c r="B24" s="194"/>
      <c r="C24" s="194"/>
      <c r="D24" s="194"/>
      <c r="E24" s="194"/>
      <c r="F24" s="194"/>
      <c r="G24" s="195" t="str">
        <f t="shared" si="1"/>
        <v/>
      </c>
    </row>
    <row r="25" ht="45.75" customHeight="1">
      <c r="A25" s="194"/>
      <c r="B25" s="194"/>
      <c r="C25" s="194"/>
      <c r="D25" s="194"/>
      <c r="E25" s="194"/>
      <c r="F25" s="194"/>
      <c r="G25" s="195" t="str">
        <f t="shared" si="1"/>
        <v/>
      </c>
    </row>
    <row r="26" ht="45.75" customHeight="1">
      <c r="A26" s="194"/>
      <c r="B26" s="194"/>
      <c r="C26" s="194"/>
      <c r="D26" s="194"/>
      <c r="E26" s="194"/>
      <c r="F26" s="194"/>
      <c r="G26" s="195" t="str">
        <f t="shared" si="1"/>
        <v/>
      </c>
    </row>
    <row r="27" ht="45.75" customHeight="1">
      <c r="A27" s="194"/>
      <c r="B27" s="194"/>
      <c r="C27" s="194"/>
      <c r="D27" s="194"/>
      <c r="E27" s="194"/>
      <c r="F27" s="194"/>
      <c r="G27" s="195" t="str">
        <f t="shared" si="1"/>
        <v/>
      </c>
    </row>
    <row r="28" ht="45.75" customHeight="1">
      <c r="A28" s="194"/>
      <c r="B28" s="194"/>
      <c r="C28" s="194"/>
      <c r="D28" s="194"/>
      <c r="E28" s="194"/>
      <c r="F28" s="194"/>
      <c r="G28" s="195" t="str">
        <f t="shared" si="1"/>
        <v/>
      </c>
    </row>
    <row r="29" ht="45.75" customHeight="1">
      <c r="A29" s="194"/>
      <c r="B29" s="194"/>
      <c r="C29" s="194"/>
      <c r="D29" s="194"/>
      <c r="E29" s="194"/>
      <c r="F29" s="194"/>
      <c r="G29" s="195" t="str">
        <f t="shared" si="1"/>
        <v/>
      </c>
    </row>
    <row r="30" ht="45.75" customHeight="1">
      <c r="A30" s="194"/>
      <c r="B30" s="194"/>
      <c r="C30" s="194"/>
      <c r="D30" s="194"/>
      <c r="E30" s="194"/>
      <c r="F30" s="194"/>
      <c r="G30" s="195" t="str">
        <f t="shared" si="1"/>
        <v/>
      </c>
    </row>
    <row r="31" ht="45.75" customHeight="1">
      <c r="A31" s="194"/>
      <c r="B31" s="194"/>
      <c r="C31" s="194"/>
      <c r="D31" s="194"/>
      <c r="E31" s="194"/>
      <c r="F31" s="194"/>
      <c r="G31" s="195" t="str">
        <f t="shared" si="1"/>
        <v/>
      </c>
    </row>
    <row r="32" ht="45.75" customHeight="1">
      <c r="A32" s="194"/>
      <c r="B32" s="194"/>
      <c r="C32" s="194"/>
      <c r="D32" s="194"/>
      <c r="E32" s="194"/>
      <c r="F32" s="194"/>
      <c r="G32" s="195" t="str">
        <f t="shared" si="1"/>
        <v/>
      </c>
    </row>
    <row r="33" ht="45.75" customHeight="1">
      <c r="A33" s="194"/>
      <c r="B33" s="194"/>
      <c r="C33" s="194"/>
      <c r="D33" s="194"/>
      <c r="E33" s="194"/>
      <c r="F33" s="194"/>
      <c r="G33" s="195" t="str">
        <f t="shared" si="1"/>
        <v/>
      </c>
    </row>
    <row r="34" ht="45.75" customHeight="1">
      <c r="A34" s="194"/>
      <c r="B34" s="194"/>
      <c r="C34" s="194"/>
      <c r="D34" s="194"/>
      <c r="E34" s="194"/>
      <c r="F34" s="194"/>
      <c r="G34" s="195" t="str">
        <f t="shared" si="1"/>
        <v/>
      </c>
    </row>
    <row r="35" ht="45.75" customHeight="1">
      <c r="A35" s="194"/>
      <c r="B35" s="194"/>
      <c r="C35" s="194"/>
      <c r="D35" s="194"/>
      <c r="E35" s="194"/>
      <c r="F35" s="194"/>
      <c r="G35" s="195" t="str">
        <f t="shared" si="1"/>
        <v/>
      </c>
    </row>
    <row r="36" ht="45.75" customHeight="1">
      <c r="A36" s="194"/>
      <c r="B36" s="194"/>
      <c r="C36" s="194"/>
      <c r="D36" s="194"/>
      <c r="E36" s="194"/>
      <c r="F36" s="194"/>
      <c r="G36" s="195" t="str">
        <f t="shared" si="1"/>
        <v/>
      </c>
    </row>
    <row r="37" ht="45.75" customHeight="1">
      <c r="A37" s="194"/>
      <c r="B37" s="194"/>
      <c r="C37" s="194"/>
      <c r="D37" s="194"/>
      <c r="E37" s="194"/>
      <c r="F37" s="194"/>
      <c r="G37" s="195" t="str">
        <f t="shared" si="1"/>
        <v/>
      </c>
    </row>
    <row r="38" ht="45.75" customHeight="1">
      <c r="A38" s="194"/>
      <c r="B38" s="194"/>
      <c r="C38" s="194"/>
      <c r="D38" s="194"/>
      <c r="E38" s="194"/>
      <c r="F38" s="194"/>
      <c r="G38" s="195" t="str">
        <f t="shared" si="1"/>
        <v/>
      </c>
    </row>
    <row r="39" ht="45.75" customHeight="1">
      <c r="A39" s="194"/>
      <c r="B39" s="194"/>
      <c r="C39" s="194"/>
      <c r="D39" s="194"/>
      <c r="E39" s="194"/>
      <c r="F39" s="194"/>
      <c r="G39" s="195" t="str">
        <f t="shared" si="1"/>
        <v/>
      </c>
    </row>
    <row r="40" ht="45.75" customHeight="1">
      <c r="A40" s="194"/>
      <c r="B40" s="194"/>
      <c r="C40" s="194"/>
      <c r="D40" s="194"/>
      <c r="E40" s="194"/>
      <c r="F40" s="194"/>
      <c r="G40" s="195" t="str">
        <f t="shared" si="1"/>
        <v/>
      </c>
    </row>
    <row r="41" ht="45.75" customHeight="1">
      <c r="A41" s="194"/>
      <c r="B41" s="194"/>
      <c r="C41" s="194"/>
      <c r="D41" s="194"/>
      <c r="E41" s="194"/>
      <c r="F41" s="194"/>
      <c r="G41" s="195" t="str">
        <f t="shared" si="1"/>
        <v/>
      </c>
    </row>
    <row r="42" ht="45.75" customHeight="1">
      <c r="A42" s="194"/>
      <c r="B42" s="194"/>
      <c r="C42" s="194"/>
      <c r="D42" s="194"/>
      <c r="E42" s="194"/>
      <c r="F42" s="194"/>
      <c r="G42" s="195" t="str">
        <f t="shared" si="1"/>
        <v/>
      </c>
    </row>
    <row r="43" ht="45.75" customHeight="1">
      <c r="A43" s="194"/>
      <c r="B43" s="194"/>
      <c r="C43" s="194"/>
      <c r="D43" s="194"/>
      <c r="E43" s="194"/>
      <c r="F43" s="194"/>
      <c r="G43" s="195" t="str">
        <f t="shared" si="1"/>
        <v/>
      </c>
    </row>
    <row r="44" ht="41.25" customHeight="1">
      <c r="A44" s="194"/>
      <c r="B44" s="194"/>
      <c r="C44" s="194"/>
      <c r="D44" s="194"/>
      <c r="E44" s="194"/>
      <c r="F44" s="194"/>
      <c r="G44" s="197" t="str">
        <f t="shared" si="1"/>
        <v/>
      </c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8"/>
      <c r="AM44" s="198"/>
      <c r="AN44" s="198"/>
      <c r="AO44" s="198"/>
      <c r="AP44" s="198"/>
      <c r="AQ44" s="198"/>
      <c r="AR44" s="198"/>
      <c r="AS44" s="198"/>
      <c r="AT44" s="198"/>
      <c r="AU44" s="198"/>
      <c r="AV44" s="198"/>
      <c r="AW44" s="198"/>
      <c r="AX44" s="198"/>
      <c r="AY44" s="198"/>
      <c r="AZ44" s="198"/>
      <c r="BA44" s="198"/>
      <c r="BB44" s="198"/>
      <c r="BC44" s="198"/>
      <c r="BD44" s="198"/>
      <c r="BE44" s="198"/>
      <c r="BF44" s="198"/>
      <c r="BG44" s="198"/>
      <c r="BH44" s="198"/>
      <c r="BI44" s="198"/>
      <c r="BJ44" s="198"/>
      <c r="BK44" s="198"/>
      <c r="BL44" s="198"/>
      <c r="BM44" s="198"/>
      <c r="BN44" s="198"/>
      <c r="BO44" s="198"/>
      <c r="BP44" s="198"/>
      <c r="BQ44" s="198"/>
      <c r="BR44" s="198"/>
      <c r="BS44" s="198"/>
      <c r="BT44" s="198"/>
      <c r="BU44" s="198"/>
      <c r="BV44" s="198"/>
      <c r="BW44" s="198"/>
      <c r="BX44" s="198"/>
      <c r="BY44" s="198"/>
      <c r="BZ44" s="198"/>
      <c r="CA44" s="198"/>
    </row>
    <row r="45" ht="41.25" customHeight="1">
      <c r="A45" s="194"/>
      <c r="B45" s="194"/>
      <c r="C45" s="194"/>
      <c r="D45" s="194"/>
      <c r="E45" s="194"/>
      <c r="F45" s="194"/>
      <c r="G45" s="197" t="str">
        <f t="shared" si="1"/>
        <v/>
      </c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8"/>
      <c r="AM45" s="198"/>
      <c r="AN45" s="198"/>
      <c r="AO45" s="198"/>
      <c r="AP45" s="198"/>
      <c r="AQ45" s="198"/>
      <c r="AR45" s="198"/>
      <c r="AS45" s="198"/>
      <c r="AT45" s="198"/>
      <c r="AU45" s="198"/>
      <c r="AV45" s="198"/>
      <c r="AW45" s="198"/>
      <c r="AX45" s="198"/>
      <c r="AY45" s="198"/>
      <c r="AZ45" s="198"/>
      <c r="BA45" s="198"/>
      <c r="BB45" s="198"/>
      <c r="BC45" s="198"/>
      <c r="BD45" s="198"/>
      <c r="BE45" s="198"/>
      <c r="BF45" s="198"/>
      <c r="BG45" s="198"/>
      <c r="BH45" s="198"/>
      <c r="BI45" s="198"/>
      <c r="BJ45" s="198"/>
      <c r="BK45" s="198"/>
      <c r="BL45" s="198"/>
      <c r="BM45" s="198"/>
      <c r="BN45" s="198"/>
      <c r="BO45" s="198"/>
      <c r="BP45" s="198"/>
      <c r="BQ45" s="198"/>
      <c r="BR45" s="198"/>
      <c r="BS45" s="198"/>
      <c r="BT45" s="198"/>
      <c r="BU45" s="198"/>
      <c r="BV45" s="198"/>
      <c r="BW45" s="198"/>
      <c r="BX45" s="198"/>
      <c r="BY45" s="198"/>
      <c r="BZ45" s="198"/>
      <c r="CA45" s="198"/>
    </row>
    <row r="46" ht="41.25" customHeight="1">
      <c r="A46" s="194"/>
      <c r="B46" s="194"/>
      <c r="C46" s="194"/>
      <c r="D46" s="194"/>
      <c r="E46" s="194"/>
      <c r="F46" s="194"/>
      <c r="G46" s="197" t="str">
        <f t="shared" si="1"/>
        <v/>
      </c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/>
      <c r="AL46" s="198"/>
      <c r="AM46" s="198"/>
      <c r="AN46" s="198"/>
      <c r="AO46" s="198"/>
      <c r="AP46" s="198"/>
      <c r="AQ46" s="198"/>
      <c r="AR46" s="198"/>
      <c r="AS46" s="198"/>
      <c r="AT46" s="198"/>
      <c r="AU46" s="198"/>
      <c r="AV46" s="198"/>
      <c r="AW46" s="198"/>
      <c r="AX46" s="198"/>
      <c r="AY46" s="198"/>
      <c r="AZ46" s="198"/>
      <c r="BA46" s="198"/>
      <c r="BB46" s="198"/>
      <c r="BC46" s="198"/>
      <c r="BD46" s="198"/>
      <c r="BE46" s="198"/>
      <c r="BF46" s="198"/>
      <c r="BG46" s="198"/>
      <c r="BH46" s="198"/>
      <c r="BI46" s="198"/>
      <c r="BJ46" s="198"/>
      <c r="BK46" s="198"/>
      <c r="BL46" s="198"/>
      <c r="BM46" s="198"/>
      <c r="BN46" s="198"/>
      <c r="BO46" s="198"/>
      <c r="BP46" s="198"/>
      <c r="BQ46" s="198"/>
      <c r="BR46" s="198"/>
      <c r="BS46" s="198"/>
      <c r="BT46" s="198"/>
      <c r="BU46" s="198"/>
      <c r="BV46" s="198"/>
      <c r="BW46" s="198"/>
      <c r="BX46" s="198"/>
      <c r="BY46" s="198"/>
      <c r="BZ46" s="198"/>
      <c r="CA46" s="198"/>
    </row>
    <row r="47" ht="41.25" customHeight="1">
      <c r="A47" s="194"/>
      <c r="B47" s="194"/>
      <c r="C47" s="194"/>
      <c r="D47" s="194"/>
      <c r="E47" s="194"/>
      <c r="F47" s="194"/>
      <c r="G47" s="197" t="str">
        <f t="shared" si="1"/>
        <v/>
      </c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8"/>
      <c r="AM47" s="198"/>
      <c r="AN47" s="198"/>
      <c r="AO47" s="198"/>
      <c r="AP47" s="198"/>
      <c r="AQ47" s="198"/>
      <c r="AR47" s="198"/>
      <c r="AS47" s="198"/>
      <c r="AT47" s="198"/>
      <c r="AU47" s="198"/>
      <c r="AV47" s="198"/>
      <c r="AW47" s="198"/>
      <c r="AX47" s="198"/>
      <c r="AY47" s="198"/>
      <c r="AZ47" s="198"/>
      <c r="BA47" s="198"/>
      <c r="BB47" s="198"/>
      <c r="BC47" s="198"/>
      <c r="BD47" s="198"/>
      <c r="BE47" s="198"/>
      <c r="BF47" s="198"/>
      <c r="BG47" s="198"/>
      <c r="BH47" s="198"/>
      <c r="BI47" s="198"/>
      <c r="BJ47" s="198"/>
      <c r="BK47" s="198"/>
      <c r="BL47" s="198"/>
      <c r="BM47" s="198"/>
      <c r="BN47" s="198"/>
      <c r="BO47" s="198"/>
      <c r="BP47" s="198"/>
      <c r="BQ47" s="198"/>
      <c r="BR47" s="198"/>
      <c r="BS47" s="198"/>
      <c r="BT47" s="198"/>
      <c r="BU47" s="198"/>
      <c r="BV47" s="198"/>
      <c r="BW47" s="198"/>
      <c r="BX47" s="198"/>
      <c r="BY47" s="198"/>
      <c r="BZ47" s="198"/>
      <c r="CA47" s="198"/>
    </row>
    <row r="48" ht="41.25" customHeight="1">
      <c r="A48" s="194"/>
      <c r="B48" s="194"/>
      <c r="C48" s="194"/>
      <c r="D48" s="194"/>
      <c r="E48" s="194"/>
      <c r="F48" s="194"/>
      <c r="G48" s="197" t="str">
        <f t="shared" si="1"/>
        <v/>
      </c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8"/>
      <c r="AM48" s="198"/>
      <c r="AN48" s="198"/>
      <c r="AO48" s="198"/>
      <c r="AP48" s="198"/>
      <c r="AQ48" s="198"/>
      <c r="AR48" s="198"/>
      <c r="AS48" s="198"/>
      <c r="AT48" s="198"/>
      <c r="AU48" s="198"/>
      <c r="AV48" s="198"/>
      <c r="AW48" s="198"/>
      <c r="AX48" s="198"/>
      <c r="AY48" s="198"/>
      <c r="AZ48" s="198"/>
      <c r="BA48" s="198"/>
      <c r="BB48" s="198"/>
      <c r="BC48" s="198"/>
      <c r="BD48" s="198"/>
      <c r="BE48" s="198"/>
      <c r="BF48" s="198"/>
      <c r="BG48" s="198"/>
      <c r="BH48" s="198"/>
      <c r="BI48" s="198"/>
      <c r="BJ48" s="198"/>
      <c r="BK48" s="198"/>
      <c r="BL48" s="198"/>
      <c r="BM48" s="198"/>
      <c r="BN48" s="198"/>
      <c r="BO48" s="198"/>
      <c r="BP48" s="198"/>
      <c r="BQ48" s="198"/>
      <c r="BR48" s="198"/>
      <c r="BS48" s="198"/>
      <c r="BT48" s="198"/>
      <c r="BU48" s="198"/>
      <c r="BV48" s="198"/>
      <c r="BW48" s="198"/>
      <c r="BX48" s="198"/>
      <c r="BY48" s="198"/>
      <c r="BZ48" s="198"/>
      <c r="CA48" s="198"/>
    </row>
    <row r="49" ht="41.25" customHeight="1">
      <c r="A49" s="194"/>
      <c r="B49" s="194"/>
      <c r="C49" s="194"/>
      <c r="D49" s="194"/>
      <c r="E49" s="194"/>
      <c r="F49" s="194"/>
      <c r="G49" s="197" t="str">
        <f t="shared" si="1"/>
        <v/>
      </c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8"/>
      <c r="AM49" s="198"/>
      <c r="AN49" s="198"/>
      <c r="AO49" s="198"/>
      <c r="AP49" s="198"/>
      <c r="AQ49" s="198"/>
      <c r="AR49" s="198"/>
      <c r="AS49" s="198"/>
      <c r="AT49" s="198"/>
      <c r="AU49" s="198"/>
      <c r="AV49" s="198"/>
      <c r="AW49" s="198"/>
      <c r="AX49" s="198"/>
      <c r="AY49" s="198"/>
      <c r="AZ49" s="198"/>
      <c r="BA49" s="198"/>
      <c r="BB49" s="198"/>
      <c r="BC49" s="198"/>
      <c r="BD49" s="198"/>
      <c r="BE49" s="198"/>
      <c r="BF49" s="198"/>
      <c r="BG49" s="198"/>
      <c r="BH49" s="198"/>
      <c r="BI49" s="198"/>
      <c r="BJ49" s="198"/>
      <c r="BK49" s="198"/>
      <c r="BL49" s="198"/>
      <c r="BM49" s="198"/>
      <c r="BN49" s="198"/>
      <c r="BO49" s="198"/>
      <c r="BP49" s="198"/>
      <c r="BQ49" s="198"/>
      <c r="BR49" s="198"/>
      <c r="BS49" s="198"/>
      <c r="BT49" s="198"/>
      <c r="BU49" s="198"/>
      <c r="BV49" s="198"/>
      <c r="BW49" s="198"/>
      <c r="BX49" s="198"/>
      <c r="BY49" s="198"/>
      <c r="BZ49" s="198"/>
      <c r="CA49" s="198"/>
    </row>
    <row r="50" ht="41.25" customHeight="1">
      <c r="A50" s="194"/>
      <c r="B50" s="194"/>
      <c r="C50" s="194"/>
      <c r="D50" s="194"/>
      <c r="E50" s="194"/>
      <c r="F50" s="194"/>
      <c r="G50" s="197" t="str">
        <f t="shared" si="1"/>
        <v/>
      </c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198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8"/>
      <c r="BS50" s="198"/>
      <c r="BT50" s="198"/>
      <c r="BU50" s="198"/>
      <c r="BV50" s="198"/>
      <c r="BW50" s="198"/>
      <c r="BX50" s="198"/>
      <c r="BY50" s="198"/>
      <c r="BZ50" s="198"/>
      <c r="CA50" s="198"/>
    </row>
    <row r="51" ht="41.25" customHeight="1">
      <c r="A51" s="194"/>
      <c r="B51" s="194"/>
      <c r="C51" s="194"/>
      <c r="D51" s="194"/>
      <c r="E51" s="194"/>
      <c r="F51" s="194"/>
      <c r="G51" s="197" t="str">
        <f t="shared" si="1"/>
        <v/>
      </c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8"/>
      <c r="AA51" s="198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198"/>
      <c r="AM51" s="198"/>
      <c r="AN51" s="198"/>
      <c r="AO51" s="198"/>
      <c r="AP51" s="198"/>
      <c r="AQ51" s="198"/>
      <c r="AR51" s="198"/>
      <c r="AS51" s="198"/>
      <c r="AT51" s="198"/>
      <c r="AU51" s="198"/>
      <c r="AV51" s="198"/>
      <c r="AW51" s="198"/>
      <c r="AX51" s="198"/>
      <c r="AY51" s="198"/>
      <c r="AZ51" s="198"/>
      <c r="BA51" s="198"/>
      <c r="BB51" s="198"/>
      <c r="BC51" s="198"/>
      <c r="BD51" s="198"/>
      <c r="BE51" s="198"/>
      <c r="BF51" s="198"/>
      <c r="BG51" s="198"/>
      <c r="BH51" s="198"/>
      <c r="BI51" s="198"/>
      <c r="BJ51" s="198"/>
      <c r="BK51" s="198"/>
      <c r="BL51" s="198"/>
      <c r="BM51" s="198"/>
      <c r="BN51" s="198"/>
      <c r="BO51" s="198"/>
      <c r="BP51" s="198"/>
      <c r="BQ51" s="198"/>
      <c r="BR51" s="198"/>
      <c r="BS51" s="198"/>
      <c r="BT51" s="198"/>
      <c r="BU51" s="198"/>
      <c r="BV51" s="198"/>
      <c r="BW51" s="198"/>
      <c r="BX51" s="198"/>
      <c r="BY51" s="198"/>
      <c r="BZ51" s="198"/>
      <c r="CA51" s="198"/>
    </row>
    <row r="52" ht="41.25" customHeight="1">
      <c r="A52" s="194"/>
      <c r="B52" s="194"/>
      <c r="C52" s="194"/>
      <c r="D52" s="194"/>
      <c r="E52" s="194"/>
      <c r="F52" s="194"/>
      <c r="G52" s="197" t="str">
        <f t="shared" si="1"/>
        <v/>
      </c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8"/>
      <c r="AM52" s="198"/>
      <c r="AN52" s="198"/>
      <c r="AO52" s="198"/>
      <c r="AP52" s="198"/>
      <c r="AQ52" s="198"/>
      <c r="AR52" s="198"/>
      <c r="AS52" s="198"/>
      <c r="AT52" s="198"/>
      <c r="AU52" s="198"/>
      <c r="AV52" s="198"/>
      <c r="AW52" s="198"/>
      <c r="AX52" s="198"/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  <c r="BP52" s="198"/>
      <c r="BQ52" s="198"/>
      <c r="BR52" s="198"/>
      <c r="BS52" s="198"/>
      <c r="BT52" s="198"/>
      <c r="BU52" s="198"/>
      <c r="BV52" s="198"/>
      <c r="BW52" s="198"/>
      <c r="BX52" s="198"/>
      <c r="BY52" s="198"/>
      <c r="BZ52" s="198"/>
      <c r="CA52" s="198"/>
    </row>
    <row r="53" ht="41.25" customHeight="1">
      <c r="A53" s="194"/>
      <c r="B53" s="194"/>
      <c r="C53" s="194"/>
      <c r="D53" s="194"/>
      <c r="E53" s="194"/>
      <c r="F53" s="194"/>
      <c r="G53" s="197" t="str">
        <f t="shared" si="1"/>
        <v/>
      </c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198"/>
      <c r="AN53" s="198"/>
      <c r="AO53" s="198"/>
      <c r="AP53" s="198"/>
      <c r="AQ53" s="198"/>
      <c r="AR53" s="198"/>
      <c r="AS53" s="198"/>
      <c r="AT53" s="198"/>
      <c r="AU53" s="198"/>
      <c r="AV53" s="198"/>
      <c r="AW53" s="198"/>
      <c r="AX53" s="198"/>
      <c r="AY53" s="198"/>
      <c r="AZ53" s="198"/>
      <c r="BA53" s="198"/>
      <c r="BB53" s="198"/>
      <c r="BC53" s="198"/>
      <c r="BD53" s="198"/>
      <c r="BE53" s="198"/>
      <c r="BF53" s="198"/>
      <c r="BG53" s="198"/>
      <c r="BH53" s="198"/>
      <c r="BI53" s="198"/>
      <c r="BJ53" s="198"/>
      <c r="BK53" s="198"/>
      <c r="BL53" s="198"/>
      <c r="BM53" s="198"/>
      <c r="BN53" s="198"/>
      <c r="BO53" s="198"/>
      <c r="BP53" s="198"/>
      <c r="BQ53" s="198"/>
      <c r="BR53" s="198"/>
      <c r="BS53" s="198"/>
      <c r="BT53" s="198"/>
      <c r="BU53" s="198"/>
      <c r="BV53" s="198"/>
      <c r="BW53" s="198"/>
      <c r="BX53" s="198"/>
      <c r="BY53" s="198"/>
      <c r="BZ53" s="198"/>
      <c r="CA53" s="198"/>
    </row>
    <row r="54" ht="41.25" customHeight="1">
      <c r="A54" s="194"/>
      <c r="B54" s="194"/>
      <c r="C54" s="194"/>
      <c r="D54" s="194"/>
      <c r="E54" s="194"/>
      <c r="F54" s="194"/>
      <c r="G54" s="197" t="str">
        <f t="shared" si="1"/>
        <v/>
      </c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  <c r="BK54" s="198"/>
      <c r="BL54" s="198"/>
      <c r="BM54" s="198"/>
      <c r="BN54" s="198"/>
      <c r="BO54" s="198"/>
      <c r="BP54" s="198"/>
      <c r="BQ54" s="198"/>
      <c r="BR54" s="198"/>
      <c r="BS54" s="198"/>
      <c r="BT54" s="198"/>
      <c r="BU54" s="198"/>
      <c r="BV54" s="198"/>
      <c r="BW54" s="198"/>
      <c r="BX54" s="198"/>
      <c r="BY54" s="198"/>
      <c r="BZ54" s="198"/>
      <c r="CA54" s="198"/>
    </row>
    <row r="55" ht="41.25" customHeight="1">
      <c r="A55" s="194"/>
      <c r="B55" s="194"/>
      <c r="C55" s="194"/>
      <c r="D55" s="194"/>
      <c r="E55" s="194"/>
      <c r="F55" s="194"/>
      <c r="G55" s="197" t="str">
        <f t="shared" si="1"/>
        <v/>
      </c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98"/>
      <c r="AS55" s="198"/>
      <c r="AT55" s="198"/>
      <c r="AU55" s="198"/>
      <c r="AV55" s="198"/>
      <c r="AW55" s="198"/>
      <c r="AX55" s="198"/>
      <c r="AY55" s="198"/>
      <c r="AZ55" s="198"/>
      <c r="BA55" s="198"/>
      <c r="BB55" s="198"/>
      <c r="BC55" s="198"/>
      <c r="BD55" s="198"/>
      <c r="BE55" s="198"/>
      <c r="BF55" s="198"/>
      <c r="BG55" s="198"/>
      <c r="BH55" s="198"/>
      <c r="BI55" s="198"/>
      <c r="BJ55" s="198"/>
      <c r="BK55" s="198"/>
      <c r="BL55" s="198"/>
      <c r="BM55" s="198"/>
      <c r="BN55" s="198"/>
      <c r="BO55" s="198"/>
      <c r="BP55" s="198"/>
      <c r="BQ55" s="198"/>
      <c r="BR55" s="198"/>
      <c r="BS55" s="198"/>
      <c r="BT55" s="198"/>
      <c r="BU55" s="198"/>
      <c r="BV55" s="198"/>
      <c r="BW55" s="198"/>
      <c r="BX55" s="198"/>
      <c r="BY55" s="198"/>
      <c r="BZ55" s="198"/>
      <c r="CA55" s="198"/>
    </row>
    <row r="56" ht="41.25" customHeight="1">
      <c r="A56" s="194"/>
      <c r="B56" s="194"/>
      <c r="C56" s="194"/>
      <c r="D56" s="194"/>
      <c r="E56" s="194"/>
      <c r="F56" s="194"/>
      <c r="G56" s="197" t="str">
        <f t="shared" si="1"/>
        <v/>
      </c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98"/>
      <c r="AS56" s="198"/>
      <c r="AT56" s="198"/>
      <c r="AU56" s="198"/>
      <c r="AV56" s="198"/>
      <c r="AW56" s="198"/>
      <c r="AX56" s="198"/>
      <c r="AY56" s="198"/>
      <c r="AZ56" s="198"/>
      <c r="BA56" s="198"/>
      <c r="BB56" s="198"/>
      <c r="BC56" s="198"/>
      <c r="BD56" s="198"/>
      <c r="BE56" s="198"/>
      <c r="BF56" s="198"/>
      <c r="BG56" s="198"/>
      <c r="BH56" s="198"/>
      <c r="BI56" s="198"/>
      <c r="BJ56" s="198"/>
      <c r="BK56" s="198"/>
      <c r="BL56" s="198"/>
      <c r="BM56" s="198"/>
      <c r="BN56" s="198"/>
      <c r="BO56" s="198"/>
      <c r="BP56" s="198"/>
      <c r="BQ56" s="198"/>
      <c r="BR56" s="198"/>
      <c r="BS56" s="198"/>
      <c r="BT56" s="198"/>
      <c r="BU56" s="198"/>
      <c r="BV56" s="198"/>
      <c r="BW56" s="198"/>
      <c r="BX56" s="198"/>
      <c r="BY56" s="198"/>
      <c r="BZ56" s="198"/>
      <c r="CA56" s="198"/>
    </row>
    <row r="57" ht="41.25" customHeight="1">
      <c r="A57" s="194"/>
      <c r="B57" s="194"/>
      <c r="C57" s="194"/>
      <c r="D57" s="194"/>
      <c r="E57" s="194"/>
      <c r="F57" s="194"/>
      <c r="G57" s="197" t="str">
        <f t="shared" si="1"/>
        <v/>
      </c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8"/>
      <c r="AS57" s="198"/>
      <c r="AT57" s="198"/>
      <c r="AU57" s="198"/>
      <c r="AV57" s="198"/>
      <c r="AW57" s="198"/>
      <c r="AX57" s="198"/>
      <c r="AY57" s="198"/>
      <c r="AZ57" s="198"/>
      <c r="BA57" s="198"/>
      <c r="BB57" s="198"/>
      <c r="BC57" s="198"/>
      <c r="BD57" s="198"/>
      <c r="BE57" s="198"/>
      <c r="BF57" s="198"/>
      <c r="BG57" s="198"/>
      <c r="BH57" s="198"/>
      <c r="BI57" s="198"/>
      <c r="BJ57" s="198"/>
      <c r="BK57" s="198"/>
      <c r="BL57" s="198"/>
      <c r="BM57" s="198"/>
      <c r="BN57" s="198"/>
      <c r="BO57" s="198"/>
      <c r="BP57" s="198"/>
      <c r="BQ57" s="198"/>
      <c r="BR57" s="198"/>
      <c r="BS57" s="198"/>
      <c r="BT57" s="198"/>
      <c r="BU57" s="198"/>
      <c r="BV57" s="198"/>
      <c r="BW57" s="198"/>
      <c r="BX57" s="198"/>
      <c r="BY57" s="198"/>
      <c r="BZ57" s="198"/>
      <c r="CA57" s="198"/>
    </row>
    <row r="58" ht="41.25" customHeight="1">
      <c r="A58" s="194"/>
      <c r="B58" s="194"/>
      <c r="C58" s="194"/>
      <c r="D58" s="194"/>
      <c r="E58" s="194"/>
      <c r="F58" s="194"/>
      <c r="G58" s="197" t="str">
        <f t="shared" si="1"/>
        <v/>
      </c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8"/>
      <c r="AM58" s="198"/>
      <c r="AN58" s="198"/>
      <c r="AO58" s="198"/>
      <c r="AP58" s="198"/>
      <c r="AQ58" s="198"/>
      <c r="AR58" s="198"/>
      <c r="AS58" s="198"/>
      <c r="AT58" s="198"/>
      <c r="AU58" s="198"/>
      <c r="AV58" s="198"/>
      <c r="AW58" s="198"/>
      <c r="AX58" s="198"/>
      <c r="AY58" s="198"/>
      <c r="AZ58" s="198"/>
      <c r="BA58" s="198"/>
      <c r="BB58" s="198"/>
      <c r="BC58" s="198"/>
      <c r="BD58" s="198"/>
      <c r="BE58" s="198"/>
      <c r="BF58" s="198"/>
      <c r="BG58" s="198"/>
      <c r="BH58" s="198"/>
      <c r="BI58" s="198"/>
      <c r="BJ58" s="198"/>
      <c r="BK58" s="198"/>
      <c r="BL58" s="198"/>
      <c r="BM58" s="198"/>
      <c r="BN58" s="198"/>
      <c r="BO58" s="198"/>
      <c r="BP58" s="198"/>
      <c r="BQ58" s="198"/>
      <c r="BR58" s="198"/>
      <c r="BS58" s="198"/>
      <c r="BT58" s="198"/>
      <c r="BU58" s="198"/>
      <c r="BV58" s="198"/>
      <c r="BW58" s="198"/>
      <c r="BX58" s="198"/>
      <c r="BY58" s="198"/>
      <c r="BZ58" s="198"/>
      <c r="CA58" s="198"/>
    </row>
    <row r="59" ht="41.25" customHeight="1">
      <c r="A59" s="194"/>
      <c r="B59" s="194"/>
      <c r="C59" s="194"/>
      <c r="D59" s="194"/>
      <c r="E59" s="194"/>
      <c r="F59" s="194"/>
      <c r="G59" s="197" t="str">
        <f t="shared" si="1"/>
        <v/>
      </c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8"/>
      <c r="AM59" s="198"/>
      <c r="AN59" s="198"/>
      <c r="AO59" s="198"/>
      <c r="AP59" s="198"/>
      <c r="AQ59" s="198"/>
      <c r="AR59" s="198"/>
      <c r="AS59" s="198"/>
      <c r="AT59" s="198"/>
      <c r="AU59" s="198"/>
      <c r="AV59" s="198"/>
      <c r="AW59" s="198"/>
      <c r="AX59" s="198"/>
      <c r="AY59" s="198"/>
      <c r="AZ59" s="198"/>
      <c r="BA59" s="198"/>
      <c r="BB59" s="198"/>
      <c r="BC59" s="198"/>
      <c r="BD59" s="198"/>
      <c r="BE59" s="198"/>
      <c r="BF59" s="198"/>
      <c r="BG59" s="198"/>
      <c r="BH59" s="198"/>
      <c r="BI59" s="198"/>
      <c r="BJ59" s="198"/>
      <c r="BK59" s="198"/>
      <c r="BL59" s="198"/>
      <c r="BM59" s="198"/>
      <c r="BN59" s="198"/>
      <c r="BO59" s="198"/>
      <c r="BP59" s="198"/>
      <c r="BQ59" s="198"/>
      <c r="BR59" s="198"/>
      <c r="BS59" s="198"/>
      <c r="BT59" s="198"/>
      <c r="BU59" s="198"/>
      <c r="BV59" s="198"/>
      <c r="BW59" s="198"/>
      <c r="BX59" s="198"/>
      <c r="BY59" s="198"/>
      <c r="BZ59" s="198"/>
      <c r="CA59" s="198"/>
    </row>
    <row r="60" ht="41.25" customHeight="1">
      <c r="A60" s="194"/>
      <c r="B60" s="194"/>
      <c r="C60" s="194"/>
      <c r="D60" s="194"/>
      <c r="E60" s="194"/>
      <c r="F60" s="194"/>
      <c r="G60" s="197" t="str">
        <f t="shared" si="1"/>
        <v/>
      </c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198"/>
      <c r="AT60" s="198"/>
      <c r="AU60" s="198"/>
      <c r="AV60" s="198"/>
      <c r="AW60" s="198"/>
      <c r="AX60" s="198"/>
      <c r="AY60" s="198"/>
      <c r="AZ60" s="198"/>
      <c r="BA60" s="198"/>
      <c r="BB60" s="198"/>
      <c r="BC60" s="198"/>
      <c r="BD60" s="198"/>
      <c r="BE60" s="198"/>
      <c r="BF60" s="198"/>
      <c r="BG60" s="198"/>
      <c r="BH60" s="198"/>
      <c r="BI60" s="198"/>
      <c r="BJ60" s="198"/>
      <c r="BK60" s="198"/>
      <c r="BL60" s="198"/>
      <c r="BM60" s="198"/>
      <c r="BN60" s="198"/>
      <c r="BO60" s="198"/>
      <c r="BP60" s="198"/>
      <c r="BQ60" s="198"/>
      <c r="BR60" s="198"/>
      <c r="BS60" s="198"/>
      <c r="BT60" s="198"/>
      <c r="BU60" s="198"/>
      <c r="BV60" s="198"/>
      <c r="BW60" s="198"/>
      <c r="BX60" s="198"/>
      <c r="BY60" s="198"/>
      <c r="BZ60" s="198"/>
      <c r="CA60" s="198"/>
    </row>
    <row r="61" ht="41.25" customHeight="1">
      <c r="A61" s="194"/>
      <c r="B61" s="194"/>
      <c r="C61" s="194"/>
      <c r="D61" s="194"/>
      <c r="E61" s="194"/>
      <c r="F61" s="194"/>
      <c r="G61" s="197" t="str">
        <f t="shared" si="1"/>
        <v/>
      </c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198"/>
      <c r="AM61" s="198"/>
      <c r="AN61" s="198"/>
      <c r="AO61" s="198"/>
      <c r="AP61" s="198"/>
      <c r="AQ61" s="198"/>
      <c r="AR61" s="198"/>
      <c r="AS61" s="198"/>
      <c r="AT61" s="198"/>
      <c r="AU61" s="198"/>
      <c r="AV61" s="198"/>
      <c r="AW61" s="198"/>
      <c r="AX61" s="198"/>
      <c r="AY61" s="198"/>
      <c r="AZ61" s="198"/>
      <c r="BA61" s="198"/>
      <c r="BB61" s="198"/>
      <c r="BC61" s="198"/>
      <c r="BD61" s="198"/>
      <c r="BE61" s="198"/>
      <c r="BF61" s="198"/>
      <c r="BG61" s="198"/>
      <c r="BH61" s="198"/>
      <c r="BI61" s="198"/>
      <c r="BJ61" s="198"/>
      <c r="BK61" s="198"/>
      <c r="BL61" s="198"/>
      <c r="BM61" s="198"/>
      <c r="BN61" s="198"/>
      <c r="BO61" s="198"/>
      <c r="BP61" s="198"/>
      <c r="BQ61" s="198"/>
      <c r="BR61" s="198"/>
      <c r="BS61" s="198"/>
      <c r="BT61" s="198"/>
      <c r="BU61" s="198"/>
      <c r="BV61" s="198"/>
      <c r="BW61" s="198"/>
      <c r="BX61" s="198"/>
      <c r="BY61" s="198"/>
      <c r="BZ61" s="198"/>
      <c r="CA61" s="198"/>
    </row>
    <row r="62" ht="41.25" customHeight="1">
      <c r="A62" s="194"/>
      <c r="B62" s="194"/>
      <c r="C62" s="194"/>
      <c r="D62" s="194"/>
      <c r="E62" s="194"/>
      <c r="F62" s="194"/>
      <c r="G62" s="197" t="str">
        <f t="shared" si="1"/>
        <v/>
      </c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  <c r="AF62" s="198"/>
      <c r="AG62" s="198"/>
      <c r="AH62" s="198"/>
      <c r="AI62" s="198"/>
      <c r="AJ62" s="198"/>
      <c r="AK62" s="198"/>
      <c r="AL62" s="198"/>
      <c r="AM62" s="198"/>
      <c r="AN62" s="198"/>
      <c r="AO62" s="198"/>
      <c r="AP62" s="198"/>
      <c r="AQ62" s="198"/>
      <c r="AR62" s="198"/>
      <c r="AS62" s="198"/>
      <c r="AT62" s="198"/>
      <c r="AU62" s="198"/>
      <c r="AV62" s="198"/>
      <c r="AW62" s="198"/>
      <c r="AX62" s="198"/>
      <c r="AY62" s="198"/>
      <c r="AZ62" s="198"/>
      <c r="BA62" s="198"/>
      <c r="BB62" s="198"/>
      <c r="BC62" s="198"/>
      <c r="BD62" s="198"/>
      <c r="BE62" s="198"/>
      <c r="BF62" s="198"/>
      <c r="BG62" s="198"/>
      <c r="BH62" s="198"/>
      <c r="BI62" s="198"/>
      <c r="BJ62" s="198"/>
      <c r="BK62" s="198"/>
      <c r="BL62" s="198"/>
      <c r="BM62" s="198"/>
      <c r="BN62" s="198"/>
      <c r="BO62" s="198"/>
      <c r="BP62" s="198"/>
      <c r="BQ62" s="198"/>
      <c r="BR62" s="198"/>
      <c r="BS62" s="198"/>
      <c r="BT62" s="198"/>
      <c r="BU62" s="198"/>
      <c r="BV62" s="198"/>
      <c r="BW62" s="198"/>
      <c r="BX62" s="198"/>
      <c r="BY62" s="198"/>
      <c r="BZ62" s="198"/>
      <c r="CA62" s="198"/>
    </row>
    <row r="63" ht="41.25" customHeight="1">
      <c r="A63" s="194"/>
      <c r="B63" s="194"/>
      <c r="C63" s="194"/>
      <c r="D63" s="194"/>
      <c r="E63" s="194"/>
      <c r="F63" s="194"/>
      <c r="G63" s="197" t="str">
        <f t="shared" si="1"/>
        <v/>
      </c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8"/>
      <c r="AM63" s="198"/>
      <c r="AN63" s="198"/>
      <c r="AO63" s="198"/>
      <c r="AP63" s="198"/>
      <c r="AQ63" s="198"/>
      <c r="AR63" s="198"/>
      <c r="AS63" s="198"/>
      <c r="AT63" s="198"/>
      <c r="AU63" s="198"/>
      <c r="AV63" s="198"/>
      <c r="AW63" s="198"/>
      <c r="AX63" s="198"/>
      <c r="AY63" s="198"/>
      <c r="AZ63" s="198"/>
      <c r="BA63" s="198"/>
      <c r="BB63" s="198"/>
      <c r="BC63" s="198"/>
      <c r="BD63" s="198"/>
      <c r="BE63" s="198"/>
      <c r="BF63" s="198"/>
      <c r="BG63" s="198"/>
      <c r="BH63" s="198"/>
      <c r="BI63" s="198"/>
      <c r="BJ63" s="198"/>
      <c r="BK63" s="198"/>
      <c r="BL63" s="198"/>
      <c r="BM63" s="198"/>
      <c r="BN63" s="198"/>
      <c r="BO63" s="198"/>
      <c r="BP63" s="198"/>
      <c r="BQ63" s="198"/>
      <c r="BR63" s="198"/>
      <c r="BS63" s="198"/>
      <c r="BT63" s="198"/>
      <c r="BU63" s="198"/>
      <c r="BV63" s="198"/>
      <c r="BW63" s="198"/>
      <c r="BX63" s="198"/>
      <c r="BY63" s="198"/>
      <c r="BZ63" s="198"/>
      <c r="CA63" s="198"/>
    </row>
    <row r="64" ht="41.25" customHeight="1">
      <c r="A64" s="194"/>
      <c r="B64" s="194"/>
      <c r="C64" s="194"/>
      <c r="D64" s="194"/>
      <c r="E64" s="194"/>
      <c r="F64" s="194"/>
      <c r="G64" s="197" t="str">
        <f t="shared" si="1"/>
        <v/>
      </c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8"/>
      <c r="AM64" s="198"/>
      <c r="AN64" s="198"/>
      <c r="AO64" s="198"/>
      <c r="AP64" s="198"/>
      <c r="AQ64" s="198"/>
      <c r="AR64" s="198"/>
      <c r="AS64" s="198"/>
      <c r="AT64" s="198"/>
      <c r="AU64" s="198"/>
      <c r="AV64" s="198"/>
      <c r="AW64" s="198"/>
      <c r="AX64" s="198"/>
      <c r="AY64" s="198"/>
      <c r="AZ64" s="198"/>
      <c r="BA64" s="198"/>
      <c r="BB64" s="198"/>
      <c r="BC64" s="198"/>
      <c r="BD64" s="198"/>
      <c r="BE64" s="198"/>
      <c r="BF64" s="198"/>
      <c r="BG64" s="198"/>
      <c r="BH64" s="198"/>
      <c r="BI64" s="198"/>
      <c r="BJ64" s="198"/>
      <c r="BK64" s="198"/>
      <c r="BL64" s="198"/>
      <c r="BM64" s="198"/>
      <c r="BN64" s="198"/>
      <c r="BO64" s="198"/>
      <c r="BP64" s="198"/>
      <c r="BQ64" s="198"/>
      <c r="BR64" s="198"/>
      <c r="BS64" s="198"/>
      <c r="BT64" s="198"/>
      <c r="BU64" s="198"/>
      <c r="BV64" s="198"/>
      <c r="BW64" s="198"/>
      <c r="BX64" s="198"/>
      <c r="BY64" s="198"/>
      <c r="BZ64" s="198"/>
      <c r="CA64" s="198"/>
    </row>
    <row r="65" ht="41.25" customHeight="1">
      <c r="A65" s="194"/>
      <c r="B65" s="194"/>
      <c r="C65" s="194"/>
      <c r="D65" s="194"/>
      <c r="E65" s="194"/>
      <c r="F65" s="194"/>
      <c r="G65" s="197" t="str">
        <f t="shared" si="1"/>
        <v/>
      </c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8"/>
      <c r="AM65" s="198"/>
      <c r="AN65" s="198"/>
      <c r="AO65" s="198"/>
      <c r="AP65" s="198"/>
      <c r="AQ65" s="198"/>
      <c r="AR65" s="198"/>
      <c r="AS65" s="198"/>
      <c r="AT65" s="198"/>
      <c r="AU65" s="198"/>
      <c r="AV65" s="198"/>
      <c r="AW65" s="198"/>
      <c r="AX65" s="198"/>
      <c r="AY65" s="198"/>
      <c r="AZ65" s="198"/>
      <c r="BA65" s="198"/>
      <c r="BB65" s="198"/>
      <c r="BC65" s="198"/>
      <c r="BD65" s="198"/>
      <c r="BE65" s="198"/>
      <c r="BF65" s="198"/>
      <c r="BG65" s="198"/>
      <c r="BH65" s="198"/>
      <c r="BI65" s="198"/>
      <c r="BJ65" s="198"/>
      <c r="BK65" s="198"/>
      <c r="BL65" s="198"/>
      <c r="BM65" s="198"/>
      <c r="BN65" s="198"/>
      <c r="BO65" s="198"/>
      <c r="BP65" s="198"/>
      <c r="BQ65" s="198"/>
      <c r="BR65" s="198"/>
      <c r="BS65" s="198"/>
      <c r="BT65" s="198"/>
      <c r="BU65" s="198"/>
      <c r="BV65" s="198"/>
      <c r="BW65" s="198"/>
      <c r="BX65" s="198"/>
      <c r="BY65" s="198"/>
      <c r="BZ65" s="198"/>
      <c r="CA65" s="198"/>
    </row>
    <row r="66" ht="41.25" customHeight="1">
      <c r="A66" s="194"/>
      <c r="B66" s="194"/>
      <c r="C66" s="194"/>
      <c r="D66" s="194"/>
      <c r="E66" s="194"/>
      <c r="F66" s="194"/>
      <c r="G66" s="197" t="str">
        <f t="shared" si="1"/>
        <v/>
      </c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98"/>
      <c r="AU66" s="198"/>
      <c r="AV66" s="198"/>
      <c r="AW66" s="198"/>
      <c r="AX66" s="198"/>
      <c r="AY66" s="198"/>
      <c r="AZ66" s="198"/>
      <c r="BA66" s="198"/>
      <c r="BB66" s="198"/>
      <c r="BC66" s="198"/>
      <c r="BD66" s="198"/>
      <c r="BE66" s="198"/>
      <c r="BF66" s="198"/>
      <c r="BG66" s="198"/>
      <c r="BH66" s="198"/>
      <c r="BI66" s="198"/>
      <c r="BJ66" s="198"/>
      <c r="BK66" s="198"/>
      <c r="BL66" s="198"/>
      <c r="BM66" s="198"/>
      <c r="BN66" s="198"/>
      <c r="BO66" s="198"/>
      <c r="BP66" s="198"/>
      <c r="BQ66" s="198"/>
      <c r="BR66" s="198"/>
      <c r="BS66" s="198"/>
      <c r="BT66" s="198"/>
      <c r="BU66" s="198"/>
      <c r="BV66" s="198"/>
      <c r="BW66" s="198"/>
      <c r="BX66" s="198"/>
      <c r="BY66" s="198"/>
      <c r="BZ66" s="198"/>
      <c r="CA66" s="198"/>
    </row>
    <row r="67" ht="41.25" customHeight="1">
      <c r="A67" s="194"/>
      <c r="B67" s="194"/>
      <c r="C67" s="194"/>
      <c r="D67" s="194"/>
      <c r="E67" s="194"/>
      <c r="F67" s="194"/>
      <c r="G67" s="197" t="str">
        <f t="shared" si="1"/>
        <v/>
      </c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8"/>
      <c r="AM67" s="198"/>
      <c r="AN67" s="198"/>
      <c r="AO67" s="198"/>
      <c r="AP67" s="198"/>
      <c r="AQ67" s="198"/>
      <c r="AR67" s="198"/>
      <c r="AS67" s="198"/>
      <c r="AT67" s="198"/>
      <c r="AU67" s="198"/>
      <c r="AV67" s="198"/>
      <c r="AW67" s="198"/>
      <c r="AX67" s="198"/>
      <c r="AY67" s="198"/>
      <c r="AZ67" s="198"/>
      <c r="BA67" s="198"/>
      <c r="BB67" s="198"/>
      <c r="BC67" s="198"/>
      <c r="BD67" s="198"/>
      <c r="BE67" s="198"/>
      <c r="BF67" s="198"/>
      <c r="BG67" s="198"/>
      <c r="BH67" s="198"/>
      <c r="BI67" s="198"/>
      <c r="BJ67" s="198"/>
      <c r="BK67" s="198"/>
      <c r="BL67" s="198"/>
      <c r="BM67" s="198"/>
      <c r="BN67" s="198"/>
      <c r="BO67" s="198"/>
      <c r="BP67" s="198"/>
      <c r="BQ67" s="198"/>
      <c r="BR67" s="198"/>
      <c r="BS67" s="198"/>
      <c r="BT67" s="198"/>
      <c r="BU67" s="198"/>
      <c r="BV67" s="198"/>
      <c r="BW67" s="198"/>
      <c r="BX67" s="198"/>
      <c r="BY67" s="198"/>
      <c r="BZ67" s="198"/>
      <c r="CA67" s="198"/>
    </row>
    <row r="68" ht="41.25" customHeight="1">
      <c r="A68" s="194"/>
      <c r="B68" s="194"/>
      <c r="C68" s="194"/>
      <c r="D68" s="194"/>
      <c r="E68" s="194"/>
      <c r="F68" s="194"/>
      <c r="G68" s="197" t="str">
        <f t="shared" si="1"/>
        <v/>
      </c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198"/>
      <c r="AM68" s="198"/>
      <c r="AN68" s="198"/>
      <c r="AO68" s="198"/>
      <c r="AP68" s="198"/>
      <c r="AQ68" s="198"/>
      <c r="AR68" s="198"/>
      <c r="AS68" s="198"/>
      <c r="AT68" s="198"/>
      <c r="AU68" s="198"/>
      <c r="AV68" s="198"/>
      <c r="AW68" s="198"/>
      <c r="AX68" s="198"/>
      <c r="AY68" s="198"/>
      <c r="AZ68" s="198"/>
      <c r="BA68" s="198"/>
      <c r="BB68" s="198"/>
      <c r="BC68" s="198"/>
      <c r="BD68" s="198"/>
      <c r="BE68" s="198"/>
      <c r="BF68" s="198"/>
      <c r="BG68" s="198"/>
      <c r="BH68" s="198"/>
      <c r="BI68" s="198"/>
      <c r="BJ68" s="198"/>
      <c r="BK68" s="198"/>
      <c r="BL68" s="198"/>
      <c r="BM68" s="198"/>
      <c r="BN68" s="198"/>
      <c r="BO68" s="198"/>
      <c r="BP68" s="198"/>
      <c r="BQ68" s="198"/>
      <c r="BR68" s="198"/>
      <c r="BS68" s="198"/>
      <c r="BT68" s="198"/>
      <c r="BU68" s="198"/>
      <c r="BV68" s="198"/>
      <c r="BW68" s="198"/>
      <c r="BX68" s="198"/>
      <c r="BY68" s="198"/>
      <c r="BZ68" s="198"/>
      <c r="CA68" s="198"/>
    </row>
    <row r="69" ht="41.25" customHeight="1">
      <c r="A69" s="194"/>
      <c r="B69" s="194"/>
      <c r="C69" s="194"/>
      <c r="D69" s="194"/>
      <c r="E69" s="194"/>
      <c r="F69" s="194"/>
      <c r="G69" s="197" t="str">
        <f t="shared" si="1"/>
        <v/>
      </c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8"/>
      <c r="AM69" s="198"/>
      <c r="AN69" s="198"/>
      <c r="AO69" s="198"/>
      <c r="AP69" s="198"/>
      <c r="AQ69" s="198"/>
      <c r="AR69" s="198"/>
      <c r="AS69" s="198"/>
      <c r="AT69" s="198"/>
      <c r="AU69" s="198"/>
      <c r="AV69" s="198"/>
      <c r="AW69" s="198"/>
      <c r="AX69" s="198"/>
      <c r="AY69" s="198"/>
      <c r="AZ69" s="198"/>
      <c r="BA69" s="198"/>
      <c r="BB69" s="198"/>
      <c r="BC69" s="198"/>
      <c r="BD69" s="198"/>
      <c r="BE69" s="198"/>
      <c r="BF69" s="198"/>
      <c r="BG69" s="198"/>
      <c r="BH69" s="198"/>
      <c r="BI69" s="198"/>
      <c r="BJ69" s="198"/>
      <c r="BK69" s="198"/>
      <c r="BL69" s="198"/>
      <c r="BM69" s="198"/>
      <c r="BN69" s="198"/>
      <c r="BO69" s="198"/>
      <c r="BP69" s="198"/>
      <c r="BQ69" s="198"/>
      <c r="BR69" s="198"/>
      <c r="BS69" s="198"/>
      <c r="BT69" s="198"/>
      <c r="BU69" s="198"/>
      <c r="BV69" s="198"/>
      <c r="BW69" s="198"/>
      <c r="BX69" s="198"/>
      <c r="BY69" s="198"/>
      <c r="BZ69" s="198"/>
      <c r="CA69" s="198"/>
    </row>
    <row r="70" ht="41.25" customHeight="1">
      <c r="A70" s="194"/>
      <c r="B70" s="194"/>
      <c r="C70" s="194"/>
      <c r="D70" s="194"/>
      <c r="E70" s="194"/>
      <c r="F70" s="194"/>
      <c r="G70" s="197" t="str">
        <f t="shared" si="1"/>
        <v/>
      </c>
      <c r="H70" s="198"/>
      <c r="I70" s="198"/>
      <c r="J70" s="198"/>
      <c r="K70" s="198"/>
      <c r="L70" s="198"/>
      <c r="M70" s="198"/>
      <c r="N70" s="198"/>
      <c r="O70" s="198"/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8"/>
      <c r="AA70" s="198"/>
      <c r="AB70" s="198"/>
      <c r="AC70" s="198"/>
      <c r="AD70" s="198"/>
      <c r="AE70" s="198"/>
      <c r="AF70" s="198"/>
      <c r="AG70" s="198"/>
      <c r="AH70" s="198"/>
      <c r="AI70" s="198"/>
      <c r="AJ70" s="198"/>
      <c r="AK70" s="198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8"/>
      <c r="BB70" s="198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8"/>
      <c r="BS70" s="198"/>
      <c r="BT70" s="198"/>
      <c r="BU70" s="198"/>
      <c r="BV70" s="198"/>
      <c r="BW70" s="198"/>
      <c r="BX70" s="198"/>
      <c r="BY70" s="198"/>
      <c r="BZ70" s="198"/>
      <c r="CA70" s="198"/>
    </row>
    <row r="71" ht="41.25" customHeight="1">
      <c r="A71" s="194"/>
      <c r="B71" s="194"/>
      <c r="C71" s="194"/>
      <c r="D71" s="194"/>
      <c r="E71" s="194"/>
      <c r="F71" s="194"/>
      <c r="G71" s="197" t="str">
        <f t="shared" si="1"/>
        <v/>
      </c>
      <c r="H71" s="198"/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8"/>
      <c r="AA71" s="198"/>
      <c r="AB71" s="198"/>
      <c r="AC71" s="198"/>
      <c r="AD71" s="198"/>
      <c r="AE71" s="198"/>
      <c r="AF71" s="198"/>
      <c r="AG71" s="198"/>
      <c r="AH71" s="198"/>
      <c r="AI71" s="198"/>
      <c r="AJ71" s="198"/>
      <c r="AK71" s="198"/>
      <c r="AL71" s="198"/>
      <c r="AM71" s="198"/>
      <c r="AN71" s="198"/>
      <c r="AO71" s="198"/>
      <c r="AP71" s="198"/>
      <c r="AQ71" s="198"/>
      <c r="AR71" s="198"/>
      <c r="AS71" s="198"/>
      <c r="AT71" s="198"/>
      <c r="AU71" s="198"/>
      <c r="AV71" s="198"/>
      <c r="AW71" s="198"/>
      <c r="AX71" s="198"/>
      <c r="AY71" s="198"/>
      <c r="AZ71" s="198"/>
      <c r="BA71" s="198"/>
      <c r="BB71" s="198"/>
      <c r="BC71" s="198"/>
      <c r="BD71" s="198"/>
      <c r="BE71" s="198"/>
      <c r="BF71" s="198"/>
      <c r="BG71" s="198"/>
      <c r="BH71" s="198"/>
      <c r="BI71" s="198"/>
      <c r="BJ71" s="198"/>
      <c r="BK71" s="198"/>
      <c r="BL71" s="198"/>
      <c r="BM71" s="198"/>
      <c r="BN71" s="198"/>
      <c r="BO71" s="198"/>
      <c r="BP71" s="198"/>
      <c r="BQ71" s="198"/>
      <c r="BR71" s="198"/>
      <c r="BS71" s="198"/>
      <c r="BT71" s="198"/>
      <c r="BU71" s="198"/>
      <c r="BV71" s="198"/>
      <c r="BW71" s="198"/>
      <c r="BX71" s="198"/>
      <c r="BY71" s="198"/>
      <c r="BZ71" s="198"/>
      <c r="CA71" s="198"/>
    </row>
    <row r="72" ht="41.25" customHeight="1">
      <c r="A72" s="194"/>
      <c r="B72" s="194"/>
      <c r="C72" s="194"/>
      <c r="D72" s="194"/>
      <c r="E72" s="194"/>
      <c r="F72" s="194"/>
      <c r="G72" s="197" t="str">
        <f t="shared" si="1"/>
        <v/>
      </c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8"/>
      <c r="AA72" s="198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8"/>
      <c r="AM72" s="198"/>
      <c r="AN72" s="198"/>
      <c r="AO72" s="198"/>
      <c r="AP72" s="198"/>
      <c r="AQ72" s="198"/>
      <c r="AR72" s="198"/>
      <c r="AS72" s="198"/>
      <c r="AT72" s="198"/>
      <c r="AU72" s="198"/>
      <c r="AV72" s="198"/>
      <c r="AW72" s="198"/>
      <c r="AX72" s="198"/>
      <c r="AY72" s="198"/>
      <c r="AZ72" s="198"/>
      <c r="BA72" s="198"/>
      <c r="BB72" s="198"/>
      <c r="BC72" s="198"/>
      <c r="BD72" s="198"/>
      <c r="BE72" s="198"/>
      <c r="BF72" s="198"/>
      <c r="BG72" s="198"/>
      <c r="BH72" s="198"/>
      <c r="BI72" s="198"/>
      <c r="BJ72" s="198"/>
      <c r="BK72" s="198"/>
      <c r="BL72" s="198"/>
      <c r="BM72" s="198"/>
      <c r="BN72" s="198"/>
      <c r="BO72" s="198"/>
      <c r="BP72" s="198"/>
      <c r="BQ72" s="198"/>
      <c r="BR72" s="198"/>
      <c r="BS72" s="198"/>
      <c r="BT72" s="198"/>
      <c r="BU72" s="198"/>
      <c r="BV72" s="198"/>
      <c r="BW72" s="198"/>
      <c r="BX72" s="198"/>
      <c r="BY72" s="198"/>
      <c r="BZ72" s="198"/>
      <c r="CA72" s="198"/>
    </row>
    <row r="73" ht="41.25" customHeight="1">
      <c r="A73" s="194"/>
      <c r="B73" s="194"/>
      <c r="C73" s="194"/>
      <c r="D73" s="194"/>
      <c r="E73" s="194"/>
      <c r="F73" s="194"/>
      <c r="G73" s="197" t="str">
        <f t="shared" si="1"/>
        <v/>
      </c>
      <c r="H73" s="198"/>
      <c r="I73" s="198"/>
      <c r="J73" s="198"/>
      <c r="K73" s="198"/>
      <c r="L73" s="198"/>
      <c r="M73" s="198"/>
      <c r="N73" s="198"/>
      <c r="O73" s="198"/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8"/>
      <c r="AA73" s="198"/>
      <c r="AB73" s="198"/>
      <c r="AC73" s="198"/>
      <c r="AD73" s="198"/>
      <c r="AE73" s="198"/>
      <c r="AF73" s="198"/>
      <c r="AG73" s="198"/>
      <c r="AH73" s="198"/>
      <c r="AI73" s="198"/>
      <c r="AJ73" s="198"/>
      <c r="AK73" s="198"/>
      <c r="AL73" s="198"/>
      <c r="AM73" s="198"/>
      <c r="AN73" s="198"/>
      <c r="AO73" s="198"/>
      <c r="AP73" s="198"/>
      <c r="AQ73" s="198"/>
      <c r="AR73" s="198"/>
      <c r="AS73" s="198"/>
      <c r="AT73" s="198"/>
      <c r="AU73" s="198"/>
      <c r="AV73" s="198"/>
      <c r="AW73" s="198"/>
      <c r="AX73" s="198"/>
      <c r="AY73" s="198"/>
      <c r="AZ73" s="198"/>
      <c r="BA73" s="198"/>
      <c r="BB73" s="198"/>
      <c r="BC73" s="198"/>
      <c r="BD73" s="198"/>
      <c r="BE73" s="198"/>
      <c r="BF73" s="198"/>
      <c r="BG73" s="198"/>
      <c r="BH73" s="198"/>
      <c r="BI73" s="198"/>
      <c r="BJ73" s="198"/>
      <c r="BK73" s="198"/>
      <c r="BL73" s="198"/>
      <c r="BM73" s="198"/>
      <c r="BN73" s="198"/>
      <c r="BO73" s="198"/>
      <c r="BP73" s="198"/>
      <c r="BQ73" s="198"/>
      <c r="BR73" s="198"/>
      <c r="BS73" s="198"/>
      <c r="BT73" s="198"/>
      <c r="BU73" s="198"/>
      <c r="BV73" s="198"/>
      <c r="BW73" s="198"/>
      <c r="BX73" s="198"/>
      <c r="BY73" s="198"/>
      <c r="BZ73" s="198"/>
      <c r="CA73" s="198"/>
    </row>
    <row r="74" ht="41.25" customHeight="1">
      <c r="A74" s="194"/>
      <c r="B74" s="194"/>
      <c r="C74" s="194"/>
      <c r="D74" s="194"/>
      <c r="E74" s="194"/>
      <c r="F74" s="194"/>
      <c r="G74" s="197" t="str">
        <f t="shared" si="1"/>
        <v/>
      </c>
      <c r="H74" s="198"/>
      <c r="I74" s="198"/>
      <c r="J74" s="198"/>
      <c r="K74" s="198"/>
      <c r="L74" s="198"/>
      <c r="M74" s="198"/>
      <c r="N74" s="198"/>
      <c r="O74" s="198"/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8"/>
      <c r="AA74" s="198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8"/>
      <c r="AM74" s="198"/>
      <c r="AN74" s="198"/>
      <c r="AO74" s="198"/>
      <c r="AP74" s="198"/>
      <c r="AQ74" s="198"/>
      <c r="AR74" s="198"/>
      <c r="AS74" s="198"/>
      <c r="AT74" s="198"/>
      <c r="AU74" s="198"/>
      <c r="AV74" s="198"/>
      <c r="AW74" s="198"/>
      <c r="AX74" s="198"/>
      <c r="AY74" s="198"/>
      <c r="AZ74" s="198"/>
      <c r="BA74" s="198"/>
      <c r="BB74" s="198"/>
      <c r="BC74" s="198"/>
      <c r="BD74" s="198"/>
      <c r="BE74" s="198"/>
      <c r="BF74" s="198"/>
      <c r="BG74" s="198"/>
      <c r="BH74" s="198"/>
      <c r="BI74" s="198"/>
      <c r="BJ74" s="198"/>
      <c r="BK74" s="198"/>
      <c r="BL74" s="198"/>
      <c r="BM74" s="198"/>
      <c r="BN74" s="198"/>
      <c r="BO74" s="198"/>
      <c r="BP74" s="198"/>
      <c r="BQ74" s="198"/>
      <c r="BR74" s="198"/>
      <c r="BS74" s="198"/>
      <c r="BT74" s="198"/>
      <c r="BU74" s="198"/>
      <c r="BV74" s="198"/>
      <c r="BW74" s="198"/>
      <c r="BX74" s="198"/>
      <c r="BY74" s="198"/>
      <c r="BZ74" s="198"/>
      <c r="CA74" s="198"/>
    </row>
    <row r="75" ht="41.25" customHeight="1">
      <c r="A75" s="194"/>
      <c r="B75" s="194"/>
      <c r="C75" s="194"/>
      <c r="D75" s="194"/>
      <c r="E75" s="194"/>
      <c r="F75" s="194"/>
      <c r="G75" s="197" t="str">
        <f t="shared" si="1"/>
        <v/>
      </c>
      <c r="H75" s="198"/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8"/>
      <c r="AA75" s="198"/>
      <c r="AB75" s="198"/>
      <c r="AC75" s="198"/>
      <c r="AD75" s="198"/>
      <c r="AE75" s="198"/>
      <c r="AF75" s="198"/>
      <c r="AG75" s="198"/>
      <c r="AH75" s="198"/>
      <c r="AI75" s="198"/>
      <c r="AJ75" s="198"/>
      <c r="AK75" s="198"/>
      <c r="AL75" s="198"/>
      <c r="AM75" s="198"/>
      <c r="AN75" s="198"/>
      <c r="AO75" s="198"/>
      <c r="AP75" s="198"/>
      <c r="AQ75" s="198"/>
      <c r="AR75" s="198"/>
      <c r="AS75" s="198"/>
      <c r="AT75" s="198"/>
      <c r="AU75" s="198"/>
      <c r="AV75" s="198"/>
      <c r="AW75" s="198"/>
      <c r="AX75" s="198"/>
      <c r="AY75" s="198"/>
      <c r="AZ75" s="198"/>
      <c r="BA75" s="198"/>
      <c r="BB75" s="198"/>
      <c r="BC75" s="198"/>
      <c r="BD75" s="198"/>
      <c r="BE75" s="198"/>
      <c r="BF75" s="198"/>
      <c r="BG75" s="198"/>
      <c r="BH75" s="198"/>
      <c r="BI75" s="198"/>
      <c r="BJ75" s="198"/>
      <c r="BK75" s="198"/>
      <c r="BL75" s="198"/>
      <c r="BM75" s="198"/>
      <c r="BN75" s="198"/>
      <c r="BO75" s="198"/>
      <c r="BP75" s="198"/>
      <c r="BQ75" s="198"/>
      <c r="BR75" s="198"/>
      <c r="BS75" s="198"/>
      <c r="BT75" s="198"/>
      <c r="BU75" s="198"/>
      <c r="BV75" s="198"/>
      <c r="BW75" s="198"/>
      <c r="BX75" s="198"/>
      <c r="BY75" s="198"/>
      <c r="BZ75" s="198"/>
      <c r="CA75" s="198"/>
    </row>
    <row r="76" ht="41.25" customHeight="1">
      <c r="A76" s="194"/>
      <c r="B76" s="194"/>
      <c r="C76" s="194"/>
      <c r="D76" s="194"/>
      <c r="E76" s="194"/>
      <c r="F76" s="194"/>
      <c r="G76" s="197" t="str">
        <f t="shared" si="1"/>
        <v/>
      </c>
      <c r="H76" s="198"/>
      <c r="I76" s="198"/>
      <c r="J76" s="198"/>
      <c r="K76" s="198"/>
      <c r="L76" s="198"/>
      <c r="M76" s="198"/>
      <c r="N76" s="198"/>
      <c r="O76" s="198"/>
      <c r="P76" s="198"/>
      <c r="Q76" s="198"/>
      <c r="R76" s="198"/>
      <c r="S76" s="198"/>
      <c r="T76" s="198"/>
      <c r="U76" s="198"/>
      <c r="V76" s="198"/>
      <c r="W76" s="198"/>
      <c r="X76" s="198"/>
      <c r="Y76" s="198"/>
      <c r="Z76" s="198"/>
      <c r="AA76" s="198"/>
      <c r="AB76" s="198"/>
      <c r="AC76" s="198"/>
      <c r="AD76" s="198"/>
      <c r="AE76" s="198"/>
      <c r="AF76" s="198"/>
      <c r="AG76" s="198"/>
      <c r="AH76" s="198"/>
      <c r="AI76" s="198"/>
      <c r="AJ76" s="198"/>
      <c r="AK76" s="198"/>
      <c r="AL76" s="198"/>
      <c r="AM76" s="198"/>
      <c r="AN76" s="198"/>
      <c r="AO76" s="198"/>
      <c r="AP76" s="198"/>
      <c r="AQ76" s="198"/>
      <c r="AR76" s="198"/>
      <c r="AS76" s="198"/>
      <c r="AT76" s="198"/>
      <c r="AU76" s="198"/>
      <c r="AV76" s="198"/>
      <c r="AW76" s="198"/>
      <c r="AX76" s="198"/>
      <c r="AY76" s="198"/>
      <c r="AZ76" s="198"/>
      <c r="BA76" s="198"/>
      <c r="BB76" s="198"/>
      <c r="BC76" s="198"/>
      <c r="BD76" s="198"/>
      <c r="BE76" s="198"/>
      <c r="BF76" s="198"/>
      <c r="BG76" s="198"/>
      <c r="BH76" s="198"/>
      <c r="BI76" s="198"/>
      <c r="BJ76" s="198"/>
      <c r="BK76" s="198"/>
      <c r="BL76" s="198"/>
      <c r="BM76" s="198"/>
      <c r="BN76" s="198"/>
      <c r="BO76" s="198"/>
      <c r="BP76" s="198"/>
      <c r="BQ76" s="198"/>
      <c r="BR76" s="198"/>
      <c r="BS76" s="198"/>
      <c r="BT76" s="198"/>
      <c r="BU76" s="198"/>
      <c r="BV76" s="198"/>
      <c r="BW76" s="198"/>
      <c r="BX76" s="198"/>
      <c r="BY76" s="198"/>
      <c r="BZ76" s="198"/>
      <c r="CA76" s="198"/>
    </row>
    <row r="77" ht="41.25" customHeight="1">
      <c r="A77" s="194"/>
      <c r="B77" s="194"/>
      <c r="C77" s="194"/>
      <c r="D77" s="194"/>
      <c r="E77" s="194"/>
      <c r="F77" s="194"/>
      <c r="G77" s="197" t="str">
        <f t="shared" si="1"/>
        <v/>
      </c>
      <c r="H77" s="198"/>
      <c r="I77" s="198"/>
      <c r="J77" s="198"/>
      <c r="K77" s="198"/>
      <c r="L77" s="198"/>
      <c r="M77" s="198"/>
      <c r="N77" s="198"/>
      <c r="O77" s="198"/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8"/>
      <c r="AA77" s="198"/>
      <c r="AB77" s="198"/>
      <c r="AC77" s="198"/>
      <c r="AD77" s="198"/>
      <c r="AE77" s="198"/>
      <c r="AF77" s="198"/>
      <c r="AG77" s="198"/>
      <c r="AH77" s="198"/>
      <c r="AI77" s="198"/>
      <c r="AJ77" s="198"/>
      <c r="AK77" s="198"/>
      <c r="AL77" s="198"/>
      <c r="AM77" s="198"/>
      <c r="AN77" s="198"/>
      <c r="AO77" s="198"/>
      <c r="AP77" s="198"/>
      <c r="AQ77" s="198"/>
      <c r="AR77" s="198"/>
      <c r="AS77" s="198"/>
      <c r="AT77" s="198"/>
      <c r="AU77" s="198"/>
      <c r="AV77" s="198"/>
      <c r="AW77" s="198"/>
      <c r="AX77" s="198"/>
      <c r="AY77" s="198"/>
      <c r="AZ77" s="198"/>
      <c r="BA77" s="198"/>
      <c r="BB77" s="198"/>
      <c r="BC77" s="198"/>
      <c r="BD77" s="198"/>
      <c r="BE77" s="198"/>
      <c r="BF77" s="198"/>
      <c r="BG77" s="198"/>
      <c r="BH77" s="198"/>
      <c r="BI77" s="198"/>
      <c r="BJ77" s="198"/>
      <c r="BK77" s="198"/>
      <c r="BL77" s="198"/>
      <c r="BM77" s="198"/>
      <c r="BN77" s="198"/>
      <c r="BO77" s="198"/>
      <c r="BP77" s="198"/>
      <c r="BQ77" s="198"/>
      <c r="BR77" s="198"/>
      <c r="BS77" s="198"/>
      <c r="BT77" s="198"/>
      <c r="BU77" s="198"/>
      <c r="BV77" s="198"/>
      <c r="BW77" s="198"/>
      <c r="BX77" s="198"/>
      <c r="BY77" s="198"/>
      <c r="BZ77" s="198"/>
      <c r="CA77" s="198"/>
    </row>
    <row r="78" ht="41.25" customHeight="1">
      <c r="A78" s="194"/>
      <c r="B78" s="194"/>
      <c r="C78" s="194"/>
      <c r="D78" s="194"/>
      <c r="E78" s="194"/>
      <c r="F78" s="194"/>
      <c r="G78" s="197" t="str">
        <f t="shared" si="1"/>
        <v/>
      </c>
      <c r="H78" s="198"/>
      <c r="I78" s="198"/>
      <c r="J78" s="198"/>
      <c r="K78" s="198"/>
      <c r="L78" s="198"/>
      <c r="M78" s="198"/>
      <c r="N78" s="198"/>
      <c r="O78" s="198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8"/>
      <c r="AA78" s="198"/>
      <c r="AB78" s="198"/>
      <c r="AC78" s="198"/>
      <c r="AD78" s="198"/>
      <c r="AE78" s="198"/>
      <c r="AF78" s="198"/>
      <c r="AG78" s="198"/>
      <c r="AH78" s="198"/>
      <c r="AI78" s="198"/>
      <c r="AJ78" s="198"/>
      <c r="AK78" s="198"/>
      <c r="AL78" s="198"/>
      <c r="AM78" s="198"/>
      <c r="AN78" s="198"/>
      <c r="AO78" s="198"/>
      <c r="AP78" s="198"/>
      <c r="AQ78" s="198"/>
      <c r="AR78" s="198"/>
      <c r="AS78" s="198"/>
      <c r="AT78" s="198"/>
      <c r="AU78" s="198"/>
      <c r="AV78" s="198"/>
      <c r="AW78" s="198"/>
      <c r="AX78" s="198"/>
      <c r="AY78" s="198"/>
      <c r="AZ78" s="198"/>
      <c r="BA78" s="198"/>
      <c r="BB78" s="198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8"/>
      <c r="BS78" s="198"/>
      <c r="BT78" s="198"/>
      <c r="BU78" s="198"/>
      <c r="BV78" s="198"/>
      <c r="BW78" s="198"/>
      <c r="BX78" s="198"/>
      <c r="BY78" s="198"/>
      <c r="BZ78" s="198"/>
      <c r="CA78" s="198"/>
    </row>
    <row r="79" ht="41.25" customHeight="1">
      <c r="A79" s="194"/>
      <c r="B79" s="194"/>
      <c r="C79" s="194"/>
      <c r="D79" s="194"/>
      <c r="E79" s="194"/>
      <c r="F79" s="194"/>
      <c r="G79" s="197" t="str">
        <f t="shared" si="1"/>
        <v/>
      </c>
      <c r="H79" s="198"/>
      <c r="I79" s="198"/>
      <c r="J79" s="198"/>
      <c r="K79" s="198"/>
      <c r="L79" s="198"/>
      <c r="M79" s="198"/>
      <c r="N79" s="198"/>
      <c r="O79" s="198"/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8"/>
      <c r="AA79" s="198"/>
      <c r="AB79" s="198"/>
      <c r="AC79" s="198"/>
      <c r="AD79" s="198"/>
      <c r="AE79" s="198"/>
      <c r="AF79" s="198"/>
      <c r="AG79" s="198"/>
      <c r="AH79" s="198"/>
      <c r="AI79" s="198"/>
      <c r="AJ79" s="198"/>
      <c r="AK79" s="198"/>
      <c r="AL79" s="198"/>
      <c r="AM79" s="198"/>
      <c r="AN79" s="198"/>
      <c r="AO79" s="198"/>
      <c r="AP79" s="198"/>
      <c r="AQ79" s="198"/>
      <c r="AR79" s="198"/>
      <c r="AS79" s="198"/>
      <c r="AT79" s="198"/>
      <c r="AU79" s="198"/>
      <c r="AV79" s="198"/>
      <c r="AW79" s="198"/>
      <c r="AX79" s="198"/>
      <c r="AY79" s="198"/>
      <c r="AZ79" s="198"/>
      <c r="BA79" s="198"/>
      <c r="BB79" s="198"/>
      <c r="BC79" s="198"/>
      <c r="BD79" s="198"/>
      <c r="BE79" s="198"/>
      <c r="BF79" s="198"/>
      <c r="BG79" s="198"/>
      <c r="BH79" s="198"/>
      <c r="BI79" s="198"/>
      <c r="BJ79" s="198"/>
      <c r="BK79" s="198"/>
      <c r="BL79" s="198"/>
      <c r="BM79" s="198"/>
      <c r="BN79" s="198"/>
      <c r="BO79" s="198"/>
      <c r="BP79" s="198"/>
      <c r="BQ79" s="198"/>
      <c r="BR79" s="198"/>
      <c r="BS79" s="198"/>
      <c r="BT79" s="198"/>
      <c r="BU79" s="198"/>
      <c r="BV79" s="198"/>
      <c r="BW79" s="198"/>
      <c r="BX79" s="198"/>
      <c r="BY79" s="198"/>
      <c r="BZ79" s="198"/>
      <c r="CA79" s="198"/>
    </row>
    <row r="80" ht="41.25" customHeight="1">
      <c r="A80" s="194"/>
      <c r="B80" s="194"/>
      <c r="C80" s="194"/>
      <c r="D80" s="194"/>
      <c r="E80" s="194"/>
      <c r="F80" s="194"/>
      <c r="G80" s="197" t="str">
        <f t="shared" si="1"/>
        <v/>
      </c>
      <c r="H80" s="198"/>
      <c r="I80" s="198"/>
      <c r="J80" s="198"/>
      <c r="K80" s="198"/>
      <c r="L80" s="198"/>
      <c r="M80" s="198"/>
      <c r="N80" s="198"/>
      <c r="O80" s="198"/>
      <c r="P80" s="198"/>
      <c r="Q80" s="198"/>
      <c r="R80" s="198"/>
      <c r="S80" s="198"/>
      <c r="T80" s="198"/>
      <c r="U80" s="198"/>
      <c r="V80" s="198"/>
      <c r="W80" s="198"/>
      <c r="X80" s="198"/>
      <c r="Y80" s="198"/>
      <c r="Z80" s="198"/>
      <c r="AA80" s="198"/>
      <c r="AB80" s="198"/>
      <c r="AC80" s="198"/>
      <c r="AD80" s="198"/>
      <c r="AE80" s="198"/>
      <c r="AF80" s="198"/>
      <c r="AG80" s="198"/>
      <c r="AH80" s="198"/>
      <c r="AI80" s="198"/>
      <c r="AJ80" s="198"/>
      <c r="AK80" s="198"/>
      <c r="AL80" s="198"/>
      <c r="AM80" s="198"/>
      <c r="AN80" s="198"/>
      <c r="AO80" s="198"/>
      <c r="AP80" s="198"/>
      <c r="AQ80" s="198"/>
      <c r="AR80" s="198"/>
      <c r="AS80" s="198"/>
      <c r="AT80" s="198"/>
      <c r="AU80" s="198"/>
      <c r="AV80" s="198"/>
      <c r="AW80" s="198"/>
      <c r="AX80" s="198"/>
      <c r="AY80" s="198"/>
      <c r="AZ80" s="198"/>
      <c r="BA80" s="198"/>
      <c r="BB80" s="198"/>
      <c r="BC80" s="198"/>
      <c r="BD80" s="198"/>
      <c r="BE80" s="198"/>
      <c r="BF80" s="198"/>
      <c r="BG80" s="198"/>
      <c r="BH80" s="198"/>
      <c r="BI80" s="198"/>
      <c r="BJ80" s="198"/>
      <c r="BK80" s="198"/>
      <c r="BL80" s="198"/>
      <c r="BM80" s="198"/>
      <c r="BN80" s="198"/>
      <c r="BO80" s="198"/>
      <c r="BP80" s="198"/>
      <c r="BQ80" s="198"/>
      <c r="BR80" s="198"/>
      <c r="BS80" s="198"/>
      <c r="BT80" s="198"/>
      <c r="BU80" s="198"/>
      <c r="BV80" s="198"/>
      <c r="BW80" s="198"/>
      <c r="BX80" s="198"/>
      <c r="BY80" s="198"/>
      <c r="BZ80" s="198"/>
      <c r="CA80" s="198"/>
    </row>
    <row r="81" ht="41.25" customHeight="1">
      <c r="A81" s="194"/>
      <c r="B81" s="194"/>
      <c r="C81" s="194"/>
      <c r="D81" s="194"/>
      <c r="E81" s="194"/>
      <c r="F81" s="194"/>
      <c r="G81" s="197" t="str">
        <f t="shared" si="1"/>
        <v/>
      </c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8"/>
      <c r="AA81" s="198"/>
      <c r="AB81" s="198"/>
      <c r="AC81" s="198"/>
      <c r="AD81" s="198"/>
      <c r="AE81" s="198"/>
      <c r="AF81" s="198"/>
      <c r="AG81" s="198"/>
      <c r="AH81" s="198"/>
      <c r="AI81" s="198"/>
      <c r="AJ81" s="198"/>
      <c r="AK81" s="198"/>
      <c r="AL81" s="198"/>
      <c r="AM81" s="198"/>
      <c r="AN81" s="198"/>
      <c r="AO81" s="198"/>
      <c r="AP81" s="198"/>
      <c r="AQ81" s="198"/>
      <c r="AR81" s="198"/>
      <c r="AS81" s="198"/>
      <c r="AT81" s="198"/>
      <c r="AU81" s="198"/>
      <c r="AV81" s="198"/>
      <c r="AW81" s="198"/>
      <c r="AX81" s="198"/>
      <c r="AY81" s="198"/>
      <c r="AZ81" s="198"/>
      <c r="BA81" s="198"/>
      <c r="BB81" s="198"/>
      <c r="BC81" s="198"/>
      <c r="BD81" s="198"/>
      <c r="BE81" s="198"/>
      <c r="BF81" s="198"/>
      <c r="BG81" s="198"/>
      <c r="BH81" s="198"/>
      <c r="BI81" s="198"/>
      <c r="BJ81" s="198"/>
      <c r="BK81" s="198"/>
      <c r="BL81" s="198"/>
      <c r="BM81" s="198"/>
      <c r="BN81" s="198"/>
      <c r="BO81" s="198"/>
      <c r="BP81" s="198"/>
      <c r="BQ81" s="198"/>
      <c r="BR81" s="198"/>
      <c r="BS81" s="198"/>
      <c r="BT81" s="198"/>
      <c r="BU81" s="198"/>
      <c r="BV81" s="198"/>
      <c r="BW81" s="198"/>
      <c r="BX81" s="198"/>
      <c r="BY81" s="198"/>
      <c r="BZ81" s="198"/>
      <c r="CA81" s="198"/>
    </row>
    <row r="82" ht="41.25" customHeight="1">
      <c r="A82" s="194"/>
      <c r="B82" s="194"/>
      <c r="C82" s="194"/>
      <c r="D82" s="194"/>
      <c r="E82" s="194"/>
      <c r="F82" s="194"/>
      <c r="G82" s="197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8"/>
      <c r="AA82" s="198"/>
      <c r="AB82" s="198"/>
      <c r="AC82" s="198"/>
      <c r="AD82" s="198"/>
      <c r="AE82" s="198"/>
      <c r="AF82" s="198"/>
      <c r="AG82" s="198"/>
      <c r="AH82" s="198"/>
      <c r="AI82" s="198"/>
      <c r="AJ82" s="198"/>
      <c r="AK82" s="198"/>
      <c r="AL82" s="198"/>
      <c r="AM82" s="198"/>
      <c r="AN82" s="198"/>
      <c r="AO82" s="198"/>
      <c r="AP82" s="198"/>
      <c r="AQ82" s="198"/>
      <c r="AR82" s="198"/>
      <c r="AS82" s="198"/>
      <c r="AT82" s="198"/>
      <c r="AU82" s="198"/>
      <c r="AV82" s="198"/>
      <c r="AW82" s="198"/>
      <c r="AX82" s="198"/>
      <c r="AY82" s="198"/>
      <c r="AZ82" s="198"/>
      <c r="BA82" s="198"/>
      <c r="BB82" s="198"/>
      <c r="BC82" s="198"/>
      <c r="BD82" s="198"/>
      <c r="BE82" s="198"/>
      <c r="BF82" s="198"/>
      <c r="BG82" s="198"/>
      <c r="BH82" s="198"/>
      <c r="BI82" s="198"/>
      <c r="BJ82" s="198"/>
      <c r="BK82" s="198"/>
      <c r="BL82" s="198"/>
      <c r="BM82" s="198"/>
      <c r="BN82" s="198"/>
      <c r="BO82" s="198"/>
      <c r="BP82" s="198"/>
      <c r="BQ82" s="198"/>
      <c r="BR82" s="198"/>
      <c r="BS82" s="198"/>
      <c r="BT82" s="198"/>
      <c r="BU82" s="198"/>
      <c r="BV82" s="198"/>
      <c r="BW82" s="198"/>
      <c r="BX82" s="198"/>
      <c r="BY82" s="198"/>
      <c r="BZ82" s="198"/>
      <c r="CA82" s="198"/>
    </row>
    <row r="83">
      <c r="A83" s="99"/>
      <c r="B83" s="48"/>
      <c r="C83" s="48"/>
      <c r="D83" s="48"/>
      <c r="E83" s="48"/>
      <c r="G83" s="199"/>
    </row>
    <row r="84">
      <c r="A84" s="99"/>
      <c r="B84" s="48"/>
      <c r="C84" s="48"/>
      <c r="D84" s="48"/>
      <c r="E84" s="48"/>
      <c r="G84" s="199"/>
    </row>
    <row r="85">
      <c r="A85" s="99"/>
      <c r="B85" s="48"/>
      <c r="C85" s="48"/>
      <c r="D85" s="48"/>
      <c r="E85" s="48"/>
      <c r="G85" s="199"/>
    </row>
    <row r="86">
      <c r="A86" s="99"/>
      <c r="B86" s="48"/>
      <c r="C86" s="48"/>
      <c r="D86" s="48"/>
      <c r="E86" s="48"/>
      <c r="G86" s="199"/>
    </row>
    <row r="87">
      <c r="A87" s="99"/>
      <c r="B87" s="48"/>
      <c r="C87" s="48"/>
      <c r="D87" s="48"/>
      <c r="E87" s="48"/>
      <c r="G87" s="199"/>
    </row>
    <row r="88">
      <c r="A88" s="99"/>
      <c r="B88" s="48"/>
      <c r="C88" s="48"/>
      <c r="D88" s="48"/>
      <c r="E88" s="48"/>
      <c r="G88" s="199"/>
    </row>
    <row r="89">
      <c r="A89" s="99"/>
      <c r="B89" s="48"/>
      <c r="C89" s="48"/>
      <c r="D89" s="48"/>
      <c r="E89" s="48"/>
      <c r="G89" s="199"/>
    </row>
    <row r="90">
      <c r="A90" s="99"/>
      <c r="B90" s="48"/>
      <c r="C90" s="48"/>
      <c r="D90" s="48"/>
      <c r="E90" s="48"/>
      <c r="G90" s="199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96" t="s">
        <v>839</v>
      </c>
      <c r="D1" s="97"/>
      <c r="E1" s="97"/>
      <c r="F1" s="98" t="s">
        <v>840</v>
      </c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</row>
    <row r="2">
      <c r="A2" s="114" t="e">
        <v>#REF!</v>
      </c>
      <c r="B2" s="114"/>
      <c r="C2" s="114"/>
      <c r="D2" s="114"/>
      <c r="E2" s="114"/>
      <c r="F2" s="201" t="s">
        <v>841</v>
      </c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</row>
    <row r="3">
      <c r="A3" s="107"/>
      <c r="B3" s="107"/>
      <c r="C3" s="107"/>
      <c r="D3" s="107"/>
      <c r="E3" s="107"/>
      <c r="F3" s="114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99"/>
      <c r="BS3" s="99"/>
      <c r="BT3" s="99"/>
      <c r="BU3" s="99"/>
      <c r="BV3" s="99"/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</row>
    <row r="4">
      <c r="A4" s="107"/>
      <c r="B4" s="107"/>
      <c r="C4" s="107"/>
      <c r="D4" s="107"/>
      <c r="E4" s="107"/>
      <c r="F4" s="114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</row>
    <row r="5">
      <c r="A5" s="107"/>
      <c r="B5" s="107"/>
      <c r="C5" s="107"/>
      <c r="D5" s="107"/>
      <c r="E5" s="107"/>
      <c r="F5" s="114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</row>
    <row r="6">
      <c r="A6" s="107"/>
      <c r="B6" s="107"/>
      <c r="C6" s="107"/>
      <c r="D6" s="107"/>
      <c r="E6" s="107"/>
      <c r="F6" s="114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</row>
    <row r="7">
      <c r="A7" s="107"/>
      <c r="B7" s="107"/>
      <c r="C7" s="107"/>
      <c r="D7" s="107"/>
      <c r="E7" s="107"/>
      <c r="F7" s="114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</row>
    <row r="8">
      <c r="A8" s="110"/>
      <c r="B8" s="110"/>
      <c r="C8" s="110"/>
      <c r="D8" s="110"/>
      <c r="E8" s="110"/>
      <c r="F8" s="202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</row>
    <row r="9">
      <c r="A9" s="203"/>
      <c r="B9" s="203"/>
      <c r="C9" s="203"/>
      <c r="D9" s="203"/>
      <c r="E9" s="203"/>
      <c r="F9" s="203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</row>
    <row r="10" ht="66.0" customHeight="1">
      <c r="A10" s="112"/>
      <c r="B10" s="112"/>
      <c r="C10" s="113" t="s">
        <v>453</v>
      </c>
      <c r="D10" s="113" t="s">
        <v>454</v>
      </c>
      <c r="E10" s="112"/>
      <c r="F10" s="113" t="s">
        <v>455</v>
      </c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112"/>
      <c r="BS10" s="112"/>
      <c r="BT10" s="112"/>
      <c r="BU10" s="112"/>
      <c r="BV10" s="112"/>
      <c r="BW10" s="112"/>
      <c r="BX10" s="112"/>
      <c r="BY10" s="112"/>
      <c r="BZ10" s="112"/>
      <c r="CA10" s="112"/>
      <c r="CB10" s="112"/>
      <c r="CC10" s="112"/>
      <c r="CD10" s="112"/>
      <c r="CE10" s="112"/>
      <c r="CF10" s="112"/>
      <c r="CG10" s="112"/>
      <c r="CH10" s="112"/>
      <c r="CI10" s="112"/>
      <c r="CJ10" s="112"/>
      <c r="CK10" s="112"/>
      <c r="CL10" s="112"/>
      <c r="CM10" s="112"/>
      <c r="CN10" s="112"/>
      <c r="CO10" s="112"/>
      <c r="CP10" s="112"/>
      <c r="CQ10" s="112"/>
      <c r="CR10" s="112"/>
      <c r="CS10" s="112"/>
      <c r="CT10" s="112"/>
      <c r="CU10" s="112"/>
      <c r="CV10" s="112"/>
      <c r="CW10" s="112"/>
      <c r="CX10" s="112"/>
      <c r="CY10" s="112"/>
      <c r="CZ10" s="112"/>
      <c r="DA10" s="112"/>
      <c r="DB10" s="112"/>
      <c r="DC10" s="112"/>
      <c r="DD10" s="112"/>
      <c r="DE10" s="112"/>
      <c r="DF10" s="112"/>
      <c r="DG10" s="112"/>
    </row>
    <row r="11" ht="2.25" customHeight="1">
      <c r="A11" s="99"/>
      <c r="B11" s="99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</row>
    <row r="12" ht="61.5" customHeight="1">
      <c r="A12" s="96" t="s">
        <v>477</v>
      </c>
      <c r="D12" s="97"/>
      <c r="E12" s="97"/>
      <c r="F12" s="98" t="s">
        <v>448</v>
      </c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</row>
    <row r="13">
      <c r="D13" s="204"/>
      <c r="E13" s="204"/>
      <c r="F13" s="204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</row>
    <row r="14">
      <c r="D14" s="107"/>
      <c r="E14" s="107"/>
      <c r="F14" s="114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</row>
    <row r="15">
      <c r="D15" s="107"/>
      <c r="E15" s="107"/>
      <c r="F15" s="114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</row>
    <row r="16">
      <c r="D16" s="107"/>
      <c r="E16" s="107"/>
      <c r="F16" s="114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</row>
    <row r="17">
      <c r="D17" s="107"/>
      <c r="E17" s="107"/>
      <c r="F17" s="114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</row>
    <row r="18">
      <c r="D18" s="107"/>
      <c r="E18" s="107"/>
      <c r="F18" s="114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</row>
    <row r="19">
      <c r="D19" s="110"/>
      <c r="E19" s="110"/>
      <c r="F19" s="202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</row>
    <row r="20">
      <c r="D20" s="203"/>
      <c r="E20" s="203"/>
      <c r="F20" s="203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</row>
    <row r="21" ht="66.0" customHeight="1">
      <c r="D21" s="113" t="s">
        <v>454</v>
      </c>
      <c r="E21" s="112"/>
      <c r="F21" s="113" t="s">
        <v>455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12"/>
      <c r="CO21" s="112"/>
      <c r="CP21" s="112"/>
      <c r="CQ21" s="112"/>
      <c r="CR21" s="112"/>
      <c r="CS21" s="112"/>
      <c r="CT21" s="112"/>
      <c r="CU21" s="112"/>
      <c r="CV21" s="112"/>
      <c r="CW21" s="112"/>
      <c r="CX21" s="112"/>
      <c r="CY21" s="112"/>
      <c r="CZ21" s="112"/>
      <c r="DA21" s="112"/>
      <c r="DB21" s="112"/>
      <c r="DC21" s="112"/>
      <c r="DD21" s="112"/>
      <c r="DE21" s="112"/>
      <c r="DF21" s="112"/>
      <c r="DG21" s="112"/>
    </row>
    <row r="22" ht="61.5" customHeight="1">
      <c r="A22" s="96" t="s">
        <v>478</v>
      </c>
      <c r="D22" s="97"/>
      <c r="E22" s="97"/>
      <c r="F22" s="98" t="s">
        <v>448</v>
      </c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</row>
    <row r="23"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</row>
    <row r="24"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</row>
    <row r="25"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</row>
    <row r="26"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</row>
    <row r="27"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</row>
    <row r="28"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</row>
    <row r="29"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</row>
    <row r="30">
      <c r="A30" s="203"/>
      <c r="B30" s="203"/>
      <c r="C30" s="203"/>
      <c r="D30" s="203"/>
      <c r="E30" s="203"/>
      <c r="F30" s="203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</row>
    <row r="31" ht="66.0" customHeight="1">
      <c r="A31" s="112"/>
      <c r="B31" s="112"/>
      <c r="C31" s="113" t="s">
        <v>453</v>
      </c>
      <c r="D31" s="113" t="s">
        <v>454</v>
      </c>
      <c r="E31" s="112"/>
      <c r="F31" s="113" t="s">
        <v>455</v>
      </c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112"/>
      <c r="BS31" s="112"/>
      <c r="BT31" s="112"/>
      <c r="BU31" s="112"/>
      <c r="BV31" s="112"/>
      <c r="BW31" s="112"/>
      <c r="BX31" s="112"/>
      <c r="BY31" s="112"/>
      <c r="BZ31" s="112"/>
      <c r="CA31" s="112"/>
      <c r="CB31" s="112"/>
      <c r="CC31" s="112"/>
      <c r="CD31" s="112"/>
      <c r="CE31" s="112"/>
      <c r="CF31" s="112"/>
      <c r="CG31" s="112"/>
      <c r="CH31" s="112"/>
      <c r="CI31" s="112"/>
      <c r="CJ31" s="112"/>
      <c r="CK31" s="112"/>
      <c r="CL31" s="112"/>
      <c r="CM31" s="112"/>
      <c r="CN31" s="112"/>
      <c r="CO31" s="112"/>
      <c r="CP31" s="112"/>
      <c r="CQ31" s="112"/>
      <c r="CR31" s="112"/>
      <c r="CS31" s="112"/>
      <c r="CT31" s="112"/>
      <c r="CU31" s="112"/>
      <c r="CV31" s="112"/>
      <c r="CW31" s="112"/>
      <c r="CX31" s="112"/>
      <c r="CY31" s="112"/>
      <c r="CZ31" s="112"/>
      <c r="DA31" s="112"/>
      <c r="DB31" s="112"/>
      <c r="DC31" s="112"/>
      <c r="DD31" s="112"/>
      <c r="DE31" s="112"/>
      <c r="DF31" s="112"/>
      <c r="DG31" s="112"/>
    </row>
    <row r="32">
      <c r="A32" s="99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</row>
    <row r="33" ht="61.5" customHeight="1">
      <c r="A33" s="96" t="s">
        <v>482</v>
      </c>
      <c r="D33" s="97"/>
      <c r="E33" s="97"/>
      <c r="F33" s="98" t="s">
        <v>448</v>
      </c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</row>
    <row r="34"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</row>
    <row r="35"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</row>
    <row r="36"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</row>
    <row r="37"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</row>
    <row r="38"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</row>
    <row r="39"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</row>
    <row r="40"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</row>
    <row r="41">
      <c r="A41" s="203"/>
      <c r="B41" s="99"/>
      <c r="C41" s="99"/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</row>
    <row r="42" ht="66.0" customHeight="1">
      <c r="A42" s="112"/>
      <c r="B42" s="112"/>
      <c r="C42" s="113" t="s">
        <v>453</v>
      </c>
      <c r="D42" s="113" t="s">
        <v>454</v>
      </c>
      <c r="E42" s="112"/>
      <c r="F42" s="113" t="s">
        <v>455</v>
      </c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/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</row>
    <row r="43">
      <c r="A43" s="99"/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</row>
    <row r="44">
      <c r="A44" s="99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</row>
    <row r="45">
      <c r="A45" s="99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</row>
    <row r="46">
      <c r="A46" s="99"/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</row>
    <row r="47">
      <c r="A47" s="99"/>
      <c r="B47" s="99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</row>
    <row r="48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</row>
    <row r="49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</row>
    <row r="50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</row>
    <row r="51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</row>
    <row r="52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</row>
    <row r="53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</row>
    <row r="54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</row>
    <row r="5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</row>
    <row r="56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</row>
    <row r="57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</row>
    <row r="58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</row>
    <row r="59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</row>
    <row r="60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</row>
    <row r="61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</row>
    <row r="62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</row>
    <row r="63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</row>
    <row r="64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</row>
    <row r="65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</row>
    <row r="66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</row>
    <row r="67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</row>
    <row r="68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</row>
    <row r="69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</row>
    <row r="70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</row>
    <row r="76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8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</row>
    <row r="79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</row>
    <row r="80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</row>
    <row r="8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</row>
    <row r="82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</row>
    <row r="83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</row>
    <row r="84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</row>
    <row r="8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</row>
    <row r="86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</row>
    <row r="87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</row>
    <row r="88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</row>
    <row r="89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</row>
    <row r="90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</row>
    <row r="9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</row>
    <row r="92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</row>
    <row r="93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</row>
    <row r="94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</row>
    <row r="9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</row>
    <row r="96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</row>
    <row r="97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</row>
    <row r="98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</row>
    <row r="99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</row>
    <row r="100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</row>
    <row r="10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</row>
    <row r="102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</row>
    <row r="103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</row>
    <row r="104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</row>
    <row r="10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</row>
    <row r="106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</row>
    <row r="107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</row>
    <row r="108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</row>
    <row r="109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</row>
    <row r="110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</row>
    <row r="11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</row>
    <row r="112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</row>
    <row r="113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</row>
    <row r="114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</row>
    <row r="11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</row>
    <row r="116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</row>
    <row r="117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</row>
    <row r="118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</row>
    <row r="119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</row>
    <row r="120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</row>
    <row r="12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</row>
    <row r="122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</row>
    <row r="123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</row>
    <row r="124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</row>
    <row r="12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</row>
    <row r="126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</row>
    <row r="127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</row>
    <row r="128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</row>
    <row r="129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</row>
    <row r="130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</row>
    <row r="13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</row>
    <row r="132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</row>
    <row r="133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</row>
    <row r="134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</row>
    <row r="13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</row>
    <row r="136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</row>
    <row r="137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</row>
    <row r="138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</row>
    <row r="139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</row>
    <row r="140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</row>
    <row r="14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</row>
    <row r="142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</row>
    <row r="143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</row>
    <row r="144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</row>
    <row r="14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</row>
    <row r="146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</row>
    <row r="147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</row>
    <row r="148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</row>
    <row r="149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</row>
    <row r="150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</row>
    <row r="15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</row>
    <row r="152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</row>
    <row r="153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</row>
    <row r="154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</row>
    <row r="15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</row>
    <row r="156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</row>
    <row r="157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</row>
    <row r="158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</row>
    <row r="159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</row>
    <row r="160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</row>
    <row r="16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</row>
    <row r="162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</row>
    <row r="163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</row>
    <row r="164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</row>
    <row r="16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</row>
    <row r="166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</row>
    <row r="167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</row>
    <row r="168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</row>
    <row r="169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</row>
    <row r="170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</row>
    <row r="17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</row>
    <row r="172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</row>
    <row r="173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</row>
    <row r="174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</row>
    <row r="17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</row>
    <row r="176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</row>
    <row r="177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</row>
    <row r="178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</row>
    <row r="179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</row>
    <row r="180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</row>
    <row r="18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</row>
    <row r="182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</row>
    <row r="183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</row>
    <row r="184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</row>
    <row r="18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</row>
    <row r="186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</row>
    <row r="187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</row>
    <row r="188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</row>
    <row r="189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</row>
    <row r="190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</row>
    <row r="19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</row>
    <row r="192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</row>
    <row r="193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</row>
    <row r="194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</row>
    <row r="19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</row>
    <row r="196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</row>
    <row r="197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</row>
    <row r="198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</row>
    <row r="199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</row>
    <row r="200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</row>
    <row r="20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</row>
    <row r="202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</row>
    <row r="203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</row>
    <row r="204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</row>
    <row r="20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</row>
    <row r="206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</row>
    <row r="207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</row>
    <row r="208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</row>
    <row r="209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</row>
    <row r="210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</row>
    <row r="21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</row>
    <row r="212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</row>
    <row r="213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</row>
    <row r="214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</row>
    <row r="21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</row>
    <row r="216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</row>
    <row r="217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</row>
    <row r="218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</row>
    <row r="219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</row>
    <row r="220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</row>
    <row r="22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</row>
    <row r="222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</row>
    <row r="223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</row>
    <row r="224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</row>
    <row r="2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</row>
    <row r="226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</row>
    <row r="227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</row>
    <row r="228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</row>
    <row r="229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</row>
    <row r="230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</row>
    <row r="23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</row>
    <row r="232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</row>
    <row r="233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</row>
    <row r="234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</row>
    <row r="23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</row>
    <row r="236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</row>
    <row r="237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</row>
    <row r="238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</row>
    <row r="239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</row>
    <row r="240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</row>
    <row r="24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</row>
    <row r="242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</row>
    <row r="243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</row>
    <row r="244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</row>
    <row r="24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</row>
    <row r="246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</row>
    <row r="247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</row>
    <row r="248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</row>
    <row r="249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</row>
    <row r="250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</row>
    <row r="25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</row>
    <row r="252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</row>
    <row r="253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</row>
    <row r="254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</row>
    <row r="25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</row>
    <row r="256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</row>
    <row r="257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</row>
    <row r="258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</row>
    <row r="259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</row>
    <row r="260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</row>
    <row r="26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</row>
    <row r="262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</row>
    <row r="263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</row>
    <row r="264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</row>
    <row r="26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</row>
    <row r="266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</row>
    <row r="267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</row>
    <row r="268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</row>
    <row r="269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</row>
    <row r="270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</row>
    <row r="27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</row>
    <row r="272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</row>
    <row r="273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</row>
    <row r="274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</row>
    <row r="27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</row>
    <row r="276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</row>
    <row r="277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</row>
    <row r="278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</row>
    <row r="279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</row>
    <row r="280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</row>
    <row r="28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</row>
    <row r="282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</row>
    <row r="283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</row>
    <row r="284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</row>
    <row r="28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</row>
    <row r="286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</row>
    <row r="287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</row>
    <row r="288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</row>
    <row r="289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</row>
    <row r="290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</row>
    <row r="29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</row>
    <row r="292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</row>
    <row r="293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</row>
    <row r="294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</row>
    <row r="29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</row>
    <row r="296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</row>
    <row r="297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</row>
    <row r="298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</row>
    <row r="299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</row>
    <row r="300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</row>
    <row r="30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</row>
    <row r="302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</row>
    <row r="303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</row>
    <row r="304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</row>
    <row r="30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</row>
    <row r="306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</row>
    <row r="307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</row>
    <row r="308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</row>
    <row r="309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</row>
    <row r="310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</row>
    <row r="31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</row>
    <row r="312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</row>
    <row r="313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</row>
    <row r="314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</row>
    <row r="31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</row>
    <row r="316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</row>
    <row r="317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</row>
    <row r="318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</row>
    <row r="319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</row>
    <row r="320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</row>
    <row r="32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</row>
    <row r="322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</row>
    <row r="323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</row>
    <row r="324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</row>
    <row r="32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</row>
    <row r="326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</row>
    <row r="327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</row>
    <row r="328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</row>
    <row r="329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</row>
    <row r="330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</row>
    <row r="33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</row>
    <row r="332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</row>
    <row r="333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</row>
    <row r="334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</row>
    <row r="33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</row>
    <row r="336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</row>
    <row r="337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</row>
    <row r="338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</row>
    <row r="339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</row>
    <row r="340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</row>
    <row r="34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</row>
    <row r="342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</row>
    <row r="343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</row>
    <row r="344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</row>
    <row r="34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</row>
    <row r="346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</row>
    <row r="347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</row>
    <row r="348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</row>
    <row r="349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</row>
    <row r="350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</row>
    <row r="35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</row>
    <row r="352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</row>
    <row r="353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</row>
    <row r="354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</row>
    <row r="35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</row>
    <row r="356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</row>
    <row r="357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</row>
    <row r="358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</row>
    <row r="359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</row>
    <row r="360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</row>
    <row r="36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</row>
    <row r="362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</row>
    <row r="363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</row>
    <row r="364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</row>
    <row r="36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</row>
    <row r="366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</row>
    <row r="367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</row>
    <row r="368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</row>
    <row r="369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</row>
    <row r="370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</row>
    <row r="37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</row>
    <row r="372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</row>
    <row r="373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</row>
    <row r="374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</row>
    <row r="37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</row>
    <row r="376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</row>
    <row r="377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</row>
    <row r="378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</row>
    <row r="379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</row>
    <row r="380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</row>
    <row r="38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</row>
    <row r="382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</row>
    <row r="383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</row>
    <row r="384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</row>
    <row r="385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</row>
    <row r="386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</row>
    <row r="387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</row>
    <row r="388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</row>
    <row r="389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</row>
    <row r="390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</row>
    <row r="39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</row>
    <row r="392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</row>
    <row r="393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</row>
    <row r="394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</row>
    <row r="395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</row>
    <row r="396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</row>
    <row r="397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</row>
    <row r="398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</row>
    <row r="399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</row>
    <row r="400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</row>
    <row r="40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</row>
    <row r="402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</row>
    <row r="403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</row>
    <row r="404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</row>
    <row r="405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</row>
    <row r="406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</row>
    <row r="407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</row>
    <row r="408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</row>
    <row r="409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</row>
    <row r="410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</row>
    <row r="41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</row>
    <row r="412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</row>
    <row r="413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</row>
    <row r="414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</row>
    <row r="415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</row>
    <row r="416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</row>
    <row r="417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</row>
    <row r="418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</row>
    <row r="419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</row>
    <row r="420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</row>
    <row r="42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</row>
    <row r="422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</row>
    <row r="423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</row>
    <row r="424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</row>
    <row r="425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</row>
    <row r="426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</row>
    <row r="427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</row>
    <row r="428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</row>
    <row r="429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</row>
    <row r="430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</row>
    <row r="43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</row>
    <row r="432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</row>
    <row r="433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</row>
    <row r="434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</row>
    <row r="435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</row>
    <row r="436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</row>
    <row r="437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</row>
    <row r="438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</row>
    <row r="439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</row>
    <row r="440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</row>
    <row r="44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</row>
    <row r="442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</row>
    <row r="443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</row>
    <row r="444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</row>
    <row r="445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</row>
    <row r="446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</row>
    <row r="447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</row>
    <row r="448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</row>
    <row r="449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</row>
    <row r="450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</row>
    <row r="45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</row>
    <row r="452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</row>
    <row r="453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</row>
    <row r="454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</row>
    <row r="455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</row>
    <row r="456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</row>
    <row r="457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</row>
    <row r="458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</row>
    <row r="459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</row>
    <row r="460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</row>
    <row r="46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</row>
    <row r="462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</row>
    <row r="463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</row>
    <row r="464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</row>
    <row r="465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</row>
    <row r="466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</row>
    <row r="467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</row>
    <row r="468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</row>
    <row r="469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</row>
    <row r="470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</row>
    <row r="47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</row>
    <row r="472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</row>
    <row r="473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</row>
    <row r="474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</row>
    <row r="475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</row>
    <row r="476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</row>
    <row r="477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</row>
    <row r="478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</row>
    <row r="479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</row>
    <row r="480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</row>
    <row r="48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</row>
    <row r="482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</row>
    <row r="483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</row>
    <row r="484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</row>
    <row r="485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</row>
    <row r="486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</row>
    <row r="487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</row>
    <row r="488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</row>
    <row r="489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</row>
    <row r="490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</row>
    <row r="49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</row>
    <row r="492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</row>
    <row r="493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</row>
    <row r="494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</row>
    <row r="495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</row>
    <row r="496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</row>
    <row r="497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</row>
    <row r="498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</row>
    <row r="499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</row>
    <row r="500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</row>
    <row r="50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</row>
    <row r="502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</row>
    <row r="503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</row>
    <row r="504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</row>
    <row r="505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</row>
    <row r="506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</row>
    <row r="507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</row>
    <row r="508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</row>
    <row r="509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</row>
    <row r="510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</row>
    <row r="51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</row>
    <row r="512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</row>
    <row r="513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</row>
    <row r="514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</row>
    <row r="515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</row>
    <row r="516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</row>
    <row r="517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</row>
    <row r="518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</row>
    <row r="519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</row>
    <row r="520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</row>
    <row r="52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</row>
    <row r="522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</row>
    <row r="523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</row>
    <row r="524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</row>
    <row r="525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</row>
    <row r="526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</row>
    <row r="527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</row>
    <row r="528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</row>
    <row r="529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</row>
    <row r="530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</row>
    <row r="53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</row>
    <row r="532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</row>
    <row r="533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</row>
    <row r="534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</row>
    <row r="535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</row>
    <row r="536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</row>
    <row r="537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</row>
    <row r="538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</row>
    <row r="539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</row>
    <row r="540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</row>
    <row r="54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</row>
    <row r="542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</row>
    <row r="543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</row>
    <row r="544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</row>
    <row r="545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</row>
    <row r="546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</row>
    <row r="547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</row>
    <row r="548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</row>
    <row r="549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</row>
    <row r="550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</row>
    <row r="55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</row>
    <row r="552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</row>
    <row r="553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</row>
    <row r="554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</row>
    <row r="555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</row>
    <row r="556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</row>
    <row r="557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</row>
    <row r="558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</row>
    <row r="559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</row>
    <row r="560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</row>
    <row r="56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</row>
    <row r="562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</row>
    <row r="563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</row>
    <row r="564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</row>
    <row r="565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</row>
    <row r="566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</row>
    <row r="567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</row>
    <row r="568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</row>
    <row r="569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</row>
    <row r="570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</row>
    <row r="57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</row>
    <row r="572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</row>
    <row r="573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</row>
    <row r="574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</row>
    <row r="575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</row>
    <row r="576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</row>
    <row r="577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</row>
    <row r="578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</row>
    <row r="579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</row>
    <row r="580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</row>
    <row r="58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</row>
    <row r="582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</row>
    <row r="583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</row>
    <row r="584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</row>
    <row r="585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</row>
    <row r="586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</row>
    <row r="587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</row>
    <row r="588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</row>
    <row r="589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</row>
    <row r="590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</row>
    <row r="59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</row>
    <row r="592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</row>
    <row r="593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</row>
    <row r="594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</row>
    <row r="595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</row>
    <row r="596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</row>
    <row r="597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</row>
    <row r="598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</row>
    <row r="599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</row>
    <row r="600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</row>
    <row r="60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</row>
    <row r="602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</row>
    <row r="603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</row>
    <row r="604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</row>
    <row r="605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</row>
    <row r="606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</row>
    <row r="607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</row>
    <row r="608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</row>
    <row r="609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</row>
    <row r="610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</row>
    <row r="61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</row>
    <row r="612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</row>
    <row r="613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</row>
    <row r="614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</row>
    <row r="615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</row>
    <row r="616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</row>
    <row r="617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</row>
    <row r="618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</row>
    <row r="619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</row>
    <row r="620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</row>
    <row r="62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</row>
    <row r="622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</row>
    <row r="623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</row>
    <row r="624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</row>
    <row r="625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</row>
    <row r="626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</row>
    <row r="627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</row>
    <row r="628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</row>
    <row r="629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</row>
    <row r="630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</row>
    <row r="63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</row>
    <row r="632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</row>
    <row r="633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</row>
    <row r="634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</row>
    <row r="635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</row>
    <row r="636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</row>
    <row r="637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</row>
    <row r="638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</row>
    <row r="639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</row>
    <row r="640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</row>
    <row r="64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</row>
    <row r="642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</row>
    <row r="643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</row>
    <row r="644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</row>
    <row r="645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</row>
    <row r="646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</row>
    <row r="647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</row>
    <row r="648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</row>
    <row r="649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</row>
    <row r="650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</row>
    <row r="65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</row>
    <row r="652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</row>
    <row r="653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</row>
    <row r="654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</row>
    <row r="655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</row>
    <row r="656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</row>
    <row r="657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</row>
    <row r="658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</row>
    <row r="659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</row>
    <row r="660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</row>
    <row r="66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</row>
    <row r="662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</row>
    <row r="663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</row>
    <row r="664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</row>
    <row r="665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</row>
    <row r="666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</row>
    <row r="667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</row>
    <row r="668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</row>
    <row r="669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</row>
    <row r="670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</row>
    <row r="67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</row>
    <row r="672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</row>
    <row r="673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</row>
    <row r="674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</row>
    <row r="675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</row>
    <row r="676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</row>
    <row r="677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</row>
    <row r="678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</row>
    <row r="679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</row>
    <row r="680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</row>
    <row r="68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</row>
    <row r="682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</row>
    <row r="683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</row>
    <row r="684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</row>
    <row r="685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</row>
    <row r="686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</row>
    <row r="687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</row>
    <row r="688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</row>
    <row r="689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</row>
    <row r="690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</row>
    <row r="69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</row>
    <row r="692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</row>
    <row r="693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</row>
    <row r="694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</row>
    <row r="695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</row>
    <row r="696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</row>
    <row r="697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</row>
    <row r="698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</row>
    <row r="699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</row>
    <row r="700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</row>
    <row r="70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</row>
    <row r="702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</row>
    <row r="703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</row>
    <row r="704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</row>
    <row r="705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</row>
    <row r="706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</row>
    <row r="707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99"/>
      <c r="CL707" s="99"/>
      <c r="CM707" s="99"/>
      <c r="CN707" s="99"/>
      <c r="CO707" s="99"/>
      <c r="CP707" s="99"/>
      <c r="CQ707" s="99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</row>
    <row r="708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99"/>
      <c r="CL708" s="99"/>
      <c r="CM708" s="99"/>
      <c r="CN708" s="99"/>
      <c r="CO708" s="99"/>
      <c r="CP708" s="99"/>
      <c r="CQ708" s="99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</row>
    <row r="709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99"/>
      <c r="CL709" s="99"/>
      <c r="CM709" s="99"/>
      <c r="CN709" s="99"/>
      <c r="CO709" s="99"/>
      <c r="CP709" s="99"/>
      <c r="CQ709" s="99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</row>
    <row r="710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</row>
    <row r="71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</row>
    <row r="712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</row>
    <row r="713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</row>
    <row r="714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</row>
    <row r="715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</row>
    <row r="716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</row>
    <row r="717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</row>
    <row r="718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</row>
    <row r="719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</row>
    <row r="720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</row>
    <row r="72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</row>
    <row r="722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</row>
    <row r="723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</row>
    <row r="724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</row>
    <row r="725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</row>
    <row r="726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</row>
    <row r="727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</row>
    <row r="728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</row>
    <row r="729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</row>
    <row r="730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</row>
    <row r="73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</row>
    <row r="732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</row>
    <row r="733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</row>
    <row r="734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</row>
    <row r="735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</row>
    <row r="736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</row>
    <row r="737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</row>
    <row r="738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</row>
    <row r="739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</row>
    <row r="740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</row>
    <row r="74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</row>
    <row r="742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</row>
    <row r="743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</row>
    <row r="744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</row>
    <row r="745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</row>
    <row r="746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</row>
    <row r="747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</row>
    <row r="748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</row>
    <row r="749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</row>
    <row r="750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99"/>
      <c r="CL750" s="99"/>
      <c r="CM750" s="99"/>
      <c r="CN750" s="99"/>
      <c r="CO750" s="99"/>
      <c r="CP750" s="99"/>
      <c r="CQ750" s="99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</row>
    <row r="75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99"/>
      <c r="CL751" s="99"/>
      <c r="CM751" s="99"/>
      <c r="CN751" s="99"/>
      <c r="CO751" s="99"/>
      <c r="CP751" s="99"/>
      <c r="CQ751" s="99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</row>
    <row r="752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99"/>
      <c r="CL752" s="99"/>
      <c r="CM752" s="99"/>
      <c r="CN752" s="99"/>
      <c r="CO752" s="99"/>
      <c r="CP752" s="99"/>
      <c r="CQ752" s="99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</row>
    <row r="753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99"/>
      <c r="CL753" s="99"/>
      <c r="CM753" s="99"/>
      <c r="CN753" s="99"/>
      <c r="CO753" s="99"/>
      <c r="CP753" s="99"/>
      <c r="CQ753" s="99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</row>
    <row r="754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99"/>
      <c r="CL754" s="99"/>
      <c r="CM754" s="99"/>
      <c r="CN754" s="99"/>
      <c r="CO754" s="99"/>
      <c r="CP754" s="99"/>
      <c r="CQ754" s="99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</row>
    <row r="755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99"/>
      <c r="CL755" s="99"/>
      <c r="CM755" s="99"/>
      <c r="CN755" s="99"/>
      <c r="CO755" s="99"/>
      <c r="CP755" s="99"/>
      <c r="CQ755" s="99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</row>
    <row r="756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99"/>
      <c r="CL756" s="99"/>
      <c r="CM756" s="99"/>
      <c r="CN756" s="99"/>
      <c r="CO756" s="99"/>
      <c r="CP756" s="99"/>
      <c r="CQ756" s="99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</row>
    <row r="757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99"/>
      <c r="CL757" s="99"/>
      <c r="CM757" s="99"/>
      <c r="CN757" s="99"/>
      <c r="CO757" s="99"/>
      <c r="CP757" s="99"/>
      <c r="CQ757" s="99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</row>
    <row r="758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99"/>
      <c r="CL758" s="99"/>
      <c r="CM758" s="99"/>
      <c r="CN758" s="99"/>
      <c r="CO758" s="99"/>
      <c r="CP758" s="99"/>
      <c r="CQ758" s="99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</row>
    <row r="759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99"/>
      <c r="CL759" s="99"/>
      <c r="CM759" s="99"/>
      <c r="CN759" s="99"/>
      <c r="CO759" s="99"/>
      <c r="CP759" s="99"/>
      <c r="CQ759" s="99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</row>
    <row r="760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99"/>
      <c r="CL760" s="99"/>
      <c r="CM760" s="99"/>
      <c r="CN760" s="99"/>
      <c r="CO760" s="99"/>
      <c r="CP760" s="99"/>
      <c r="CQ760" s="99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</row>
    <row r="76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99"/>
      <c r="CL761" s="99"/>
      <c r="CM761" s="99"/>
      <c r="CN761" s="99"/>
      <c r="CO761" s="99"/>
      <c r="CP761" s="99"/>
      <c r="CQ761" s="99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</row>
    <row r="762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99"/>
      <c r="CL762" s="99"/>
      <c r="CM762" s="99"/>
      <c r="CN762" s="99"/>
      <c r="CO762" s="99"/>
      <c r="CP762" s="99"/>
      <c r="CQ762" s="99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</row>
    <row r="763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99"/>
      <c r="CL763" s="99"/>
      <c r="CM763" s="99"/>
      <c r="CN763" s="99"/>
      <c r="CO763" s="99"/>
      <c r="CP763" s="99"/>
      <c r="CQ763" s="99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</row>
    <row r="764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</row>
    <row r="76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</row>
    <row r="766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</row>
    <row r="767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</row>
    <row r="768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</row>
    <row r="769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</row>
    <row r="770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</row>
    <row r="77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</row>
    <row r="772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</row>
    <row r="773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</row>
    <row r="774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</row>
    <row r="775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</row>
    <row r="776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</row>
    <row r="777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</row>
    <row r="778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</row>
    <row r="779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</row>
    <row r="780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</row>
    <row r="78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</row>
    <row r="782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</row>
    <row r="783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</row>
    <row r="784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</row>
    <row r="78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</row>
    <row r="786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</row>
    <row r="787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</row>
    <row r="788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</row>
    <row r="789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</row>
    <row r="790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</row>
    <row r="79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</row>
    <row r="792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</row>
    <row r="793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</row>
    <row r="794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</row>
    <row r="795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</row>
    <row r="796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</row>
    <row r="797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</row>
    <row r="798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</row>
    <row r="799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</row>
    <row r="800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</row>
    <row r="80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</row>
    <row r="802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</row>
    <row r="803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</row>
    <row r="804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</row>
    <row r="805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</row>
    <row r="806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</row>
    <row r="807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</row>
    <row r="808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</row>
    <row r="809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</row>
    <row r="810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</row>
    <row r="81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</row>
    <row r="812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</row>
    <row r="813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</row>
    <row r="814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</row>
    <row r="81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</row>
    <row r="816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</row>
    <row r="817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</row>
    <row r="818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</row>
    <row r="819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</row>
    <row r="820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</row>
    <row r="82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</row>
    <row r="822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</row>
    <row r="823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</row>
    <row r="824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</row>
    <row r="825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</row>
    <row r="826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</row>
    <row r="827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</row>
    <row r="828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</row>
    <row r="829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</row>
    <row r="830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</row>
    <row r="83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</row>
    <row r="832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</row>
    <row r="833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</row>
    <row r="834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</row>
    <row r="835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</row>
    <row r="836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</row>
    <row r="837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</row>
    <row r="838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</row>
    <row r="839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</row>
    <row r="840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</row>
    <row r="84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</row>
    <row r="842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</row>
    <row r="843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</row>
    <row r="844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</row>
    <row r="845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</row>
    <row r="846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</row>
    <row r="847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</row>
    <row r="848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</row>
    <row r="849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</row>
    <row r="850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</row>
    <row r="85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</row>
    <row r="852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</row>
    <row r="853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</row>
    <row r="854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</row>
    <row r="855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</row>
    <row r="856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</row>
    <row r="857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</row>
    <row r="858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</row>
    <row r="859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</row>
    <row r="860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</row>
    <row r="86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</row>
    <row r="862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</row>
    <row r="863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</row>
    <row r="864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</row>
    <row r="86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</row>
    <row r="866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</row>
    <row r="867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</row>
    <row r="868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</row>
    <row r="869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</row>
    <row r="870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</row>
    <row r="87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</row>
    <row r="872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</row>
    <row r="873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</row>
    <row r="874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</row>
    <row r="875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</row>
    <row r="876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</row>
    <row r="877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</row>
    <row r="878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</row>
    <row r="879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</row>
    <row r="880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</row>
    <row r="88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</row>
    <row r="882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</row>
    <row r="883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</row>
    <row r="884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</row>
    <row r="885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</row>
    <row r="886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</row>
    <row r="887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</row>
    <row r="888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</row>
    <row r="889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</row>
    <row r="890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</row>
    <row r="89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</row>
    <row r="892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</row>
    <row r="893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</row>
    <row r="894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</row>
    <row r="895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</row>
    <row r="896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</row>
    <row r="897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</row>
    <row r="898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</row>
    <row r="899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</row>
    <row r="900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</row>
    <row r="90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</row>
    <row r="902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</row>
    <row r="903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</row>
    <row r="904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</row>
    <row r="905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</row>
    <row r="906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</row>
    <row r="907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</row>
    <row r="908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</row>
    <row r="914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</row>
    <row r="917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</row>
    <row r="918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</row>
    <row r="919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</row>
    <row r="920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</row>
    <row r="92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</row>
    <row r="922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</row>
    <row r="923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</row>
    <row r="924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</row>
    <row r="925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</row>
    <row r="926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</row>
    <row r="927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</row>
    <row r="928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</row>
    <row r="929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</row>
    <row r="930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</row>
    <row r="93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</row>
    <row r="932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</row>
    <row r="933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</row>
    <row r="934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</row>
    <row r="935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</row>
    <row r="936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</row>
    <row r="937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</row>
    <row r="938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</row>
    <row r="939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</row>
    <row r="940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</row>
    <row r="94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</row>
    <row r="942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</row>
    <row r="943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</row>
    <row r="944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</row>
    <row r="945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</row>
    <row r="946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</row>
    <row r="947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</row>
    <row r="948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</row>
    <row r="949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</row>
    <row r="950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</row>
    <row r="95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</row>
    <row r="952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</row>
    <row r="953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</row>
    <row r="954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</row>
    <row r="955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</row>
    <row r="956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</row>
    <row r="957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</row>
    <row r="958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</row>
    <row r="959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</row>
    <row r="960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</row>
    <row r="96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</row>
    <row r="962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</row>
    <row r="963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</row>
    <row r="964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</row>
    <row r="965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</row>
    <row r="966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</row>
    <row r="967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</row>
    <row r="968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</row>
    <row r="969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</row>
    <row r="970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</row>
    <row r="97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</row>
    <row r="972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</row>
    <row r="973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</row>
    <row r="974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</row>
    <row r="975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</row>
    <row r="976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</row>
    <row r="977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</row>
    <row r="978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</row>
    <row r="979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</row>
    <row r="980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</row>
    <row r="98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</row>
    <row r="982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</row>
    <row r="983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</row>
    <row r="984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</row>
    <row r="985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</row>
    <row r="986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</row>
    <row r="987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</row>
    <row r="988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</row>
    <row r="989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</row>
    <row r="990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</row>
    <row r="99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</row>
    <row r="992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</row>
    <row r="993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</row>
    <row r="994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</row>
    <row r="995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</row>
    <row r="996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</row>
    <row r="997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</row>
    <row r="998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</row>
    <row r="999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</row>
    <row r="1000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</row>
    <row r="100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2"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46" t="str">
        <f>IFERROR(__xludf.DUMMYFUNCTION("QUERY(table_full!A2:S131,""select T, E,J where O = 'محاضرة'"")"),"#VALUE!")</f>
        <v>#VALUE!</v>
      </c>
      <c r="E1" s="46" t="str">
        <f>IFERROR(__xludf.DUMMYFUNCTION("QUERY(table_full!A2:S131,""select T, E where O = 'تمارين'"")"),"#VALUE!")</f>
        <v>#VALUE!</v>
      </c>
      <c r="I1" s="205" t="str">
        <f>IFERROR(__xludf.DUMMYFUNCTION("QUERY(table_full!A2:S131,""select T"" )"),"#VALUE!")</f>
        <v>#VALUE!</v>
      </c>
      <c r="J1" s="87" t="str">
        <f t="shared" ref="J1:J187" si="1">CONCATENATE(VLOOKUP(I1,$A$1:$D$100,2,false)," ",VLOOKUP(I1,$A$1:$D$100,3,false))</f>
        <v>#VALUE!</v>
      </c>
      <c r="K1" s="205" t="str">
        <f t="shared" ref="K1:K174" si="2">VLOOKUP(I1,$E$1:$F$114,2,false)</f>
        <v>#VALUE!</v>
      </c>
      <c r="L1" s="205"/>
    </row>
    <row r="2">
      <c r="I2" s="206"/>
      <c r="J2" s="87" t="str">
        <f t="shared" si="1"/>
        <v>#N/A</v>
      </c>
      <c r="K2" s="205" t="str">
        <f t="shared" si="2"/>
        <v>#N/A</v>
      </c>
      <c r="L2" s="206"/>
    </row>
    <row r="3">
      <c r="I3" s="206"/>
      <c r="J3" s="87" t="str">
        <f t="shared" si="1"/>
        <v>#N/A</v>
      </c>
      <c r="K3" s="205" t="str">
        <f t="shared" si="2"/>
        <v>#N/A</v>
      </c>
      <c r="L3" s="206"/>
    </row>
    <row r="4">
      <c r="I4" s="206"/>
      <c r="J4" s="87" t="str">
        <f t="shared" si="1"/>
        <v>#N/A</v>
      </c>
      <c r="K4" s="205" t="str">
        <f t="shared" si="2"/>
        <v>#N/A</v>
      </c>
      <c r="L4" s="206"/>
    </row>
    <row r="5">
      <c r="I5" s="206"/>
      <c r="J5" s="87" t="str">
        <f t="shared" si="1"/>
        <v>#N/A</v>
      </c>
      <c r="K5" s="205" t="str">
        <f t="shared" si="2"/>
        <v>#N/A</v>
      </c>
      <c r="L5" s="206"/>
    </row>
    <row r="6">
      <c r="I6" s="206"/>
      <c r="J6" s="87" t="str">
        <f t="shared" si="1"/>
        <v>#N/A</v>
      </c>
      <c r="K6" s="205" t="str">
        <f t="shared" si="2"/>
        <v>#N/A</v>
      </c>
      <c r="L6" s="206"/>
    </row>
    <row r="7">
      <c r="I7" s="207"/>
      <c r="J7" s="87" t="str">
        <f t="shared" si="1"/>
        <v>#N/A</v>
      </c>
      <c r="K7" s="205" t="str">
        <f t="shared" si="2"/>
        <v>#N/A</v>
      </c>
      <c r="L7" s="206"/>
    </row>
    <row r="8">
      <c r="I8" s="206"/>
      <c r="J8" s="87" t="str">
        <f t="shared" si="1"/>
        <v>#N/A</v>
      </c>
      <c r="K8" s="205" t="str">
        <f t="shared" si="2"/>
        <v>#N/A</v>
      </c>
      <c r="L8" s="206"/>
    </row>
    <row r="9">
      <c r="I9" s="206"/>
      <c r="J9" s="87" t="str">
        <f t="shared" si="1"/>
        <v>#N/A</v>
      </c>
      <c r="K9" s="205" t="str">
        <f t="shared" si="2"/>
        <v>#N/A</v>
      </c>
      <c r="L9" s="206"/>
    </row>
    <row r="10">
      <c r="I10" s="206"/>
      <c r="J10" s="87" t="str">
        <f t="shared" si="1"/>
        <v>#N/A</v>
      </c>
      <c r="K10" s="205" t="str">
        <f t="shared" si="2"/>
        <v>#N/A</v>
      </c>
      <c r="L10" s="206"/>
    </row>
    <row r="11">
      <c r="I11" s="206"/>
      <c r="J11" s="87" t="str">
        <f t="shared" si="1"/>
        <v>#N/A</v>
      </c>
      <c r="K11" s="205" t="str">
        <f t="shared" si="2"/>
        <v>#N/A</v>
      </c>
      <c r="L11" s="206"/>
    </row>
    <row r="12">
      <c r="I12" s="206"/>
      <c r="J12" s="87" t="str">
        <f t="shared" si="1"/>
        <v>#N/A</v>
      </c>
      <c r="K12" s="205" t="str">
        <f t="shared" si="2"/>
        <v>#N/A</v>
      </c>
      <c r="L12" s="206"/>
    </row>
    <row r="13">
      <c r="I13" s="206"/>
      <c r="J13" s="87" t="str">
        <f t="shared" si="1"/>
        <v>#N/A</v>
      </c>
      <c r="K13" s="205" t="str">
        <f t="shared" si="2"/>
        <v>#N/A</v>
      </c>
      <c r="L13" s="206"/>
    </row>
    <row r="14">
      <c r="I14" s="206"/>
      <c r="J14" s="87" t="str">
        <f t="shared" si="1"/>
        <v>#N/A</v>
      </c>
      <c r="K14" s="205" t="str">
        <f t="shared" si="2"/>
        <v>#N/A</v>
      </c>
      <c r="L14" s="206"/>
    </row>
    <row r="15">
      <c r="I15" s="207"/>
      <c r="J15" s="87" t="str">
        <f t="shared" si="1"/>
        <v>#N/A</v>
      </c>
      <c r="K15" s="205" t="str">
        <f t="shared" si="2"/>
        <v>#N/A</v>
      </c>
      <c r="L15" s="206"/>
    </row>
    <row r="16">
      <c r="I16" s="206"/>
      <c r="J16" s="87" t="str">
        <f t="shared" si="1"/>
        <v>#N/A</v>
      </c>
      <c r="K16" s="205" t="str">
        <f t="shared" si="2"/>
        <v>#N/A</v>
      </c>
      <c r="L16" s="206"/>
    </row>
    <row r="17">
      <c r="I17" s="206"/>
      <c r="J17" s="87" t="str">
        <f t="shared" si="1"/>
        <v>#N/A</v>
      </c>
      <c r="K17" s="205" t="str">
        <f t="shared" si="2"/>
        <v>#N/A</v>
      </c>
      <c r="L17" s="206"/>
    </row>
    <row r="18">
      <c r="I18" s="206"/>
      <c r="J18" s="87" t="str">
        <f t="shared" si="1"/>
        <v>#N/A</v>
      </c>
      <c r="K18" s="205" t="str">
        <f t="shared" si="2"/>
        <v>#N/A</v>
      </c>
      <c r="L18" s="206"/>
    </row>
    <row r="19">
      <c r="I19" s="206"/>
      <c r="J19" s="87" t="str">
        <f t="shared" si="1"/>
        <v>#N/A</v>
      </c>
      <c r="K19" s="205" t="str">
        <f t="shared" si="2"/>
        <v>#N/A</v>
      </c>
      <c r="L19" s="206"/>
    </row>
    <row r="20">
      <c r="I20" s="206"/>
      <c r="J20" s="87" t="str">
        <f t="shared" si="1"/>
        <v>#N/A</v>
      </c>
      <c r="K20" s="205" t="str">
        <f t="shared" si="2"/>
        <v>#N/A</v>
      </c>
      <c r="L20" s="206"/>
    </row>
    <row r="21">
      <c r="I21" s="206"/>
      <c r="J21" s="87" t="str">
        <f t="shared" si="1"/>
        <v>#N/A</v>
      </c>
      <c r="K21" s="205" t="str">
        <f t="shared" si="2"/>
        <v>#N/A</v>
      </c>
      <c r="L21" s="206"/>
    </row>
    <row r="22">
      <c r="I22" s="206"/>
      <c r="J22" s="87" t="str">
        <f t="shared" si="1"/>
        <v>#N/A</v>
      </c>
      <c r="K22" s="205" t="str">
        <f t="shared" si="2"/>
        <v>#N/A</v>
      </c>
      <c r="L22" s="206"/>
    </row>
    <row r="23">
      <c r="I23" s="206"/>
      <c r="J23" s="87" t="str">
        <f t="shared" si="1"/>
        <v>#N/A</v>
      </c>
      <c r="K23" s="205" t="str">
        <f t="shared" si="2"/>
        <v>#N/A</v>
      </c>
      <c r="L23" s="206"/>
    </row>
    <row r="24">
      <c r="I24" s="206"/>
      <c r="J24" s="87" t="str">
        <f t="shared" si="1"/>
        <v>#N/A</v>
      </c>
      <c r="K24" s="205" t="str">
        <f t="shared" si="2"/>
        <v>#N/A</v>
      </c>
      <c r="L24" s="206"/>
    </row>
    <row r="25">
      <c r="I25" s="206"/>
      <c r="J25" s="87" t="str">
        <f t="shared" si="1"/>
        <v>#N/A</v>
      </c>
      <c r="K25" s="205" t="str">
        <f t="shared" si="2"/>
        <v>#N/A</v>
      </c>
      <c r="L25" s="206"/>
    </row>
    <row r="26">
      <c r="I26" s="206"/>
      <c r="J26" s="87" t="str">
        <f t="shared" si="1"/>
        <v>#N/A</v>
      </c>
      <c r="K26" s="205" t="str">
        <f t="shared" si="2"/>
        <v>#N/A</v>
      </c>
      <c r="L26" s="206"/>
    </row>
    <row r="27">
      <c r="I27" s="206"/>
      <c r="J27" s="87" t="str">
        <f t="shared" si="1"/>
        <v>#N/A</v>
      </c>
      <c r="K27" s="205" t="str">
        <f t="shared" si="2"/>
        <v>#N/A</v>
      </c>
      <c r="L27" s="206"/>
    </row>
    <row r="28">
      <c r="I28" s="206"/>
      <c r="J28" s="87" t="str">
        <f t="shared" si="1"/>
        <v>#N/A</v>
      </c>
      <c r="K28" s="205" t="str">
        <f t="shared" si="2"/>
        <v>#N/A</v>
      </c>
      <c r="L28" s="206"/>
    </row>
    <row r="29">
      <c r="I29" s="206"/>
      <c r="J29" s="87" t="str">
        <f t="shared" si="1"/>
        <v>#N/A</v>
      </c>
      <c r="K29" s="205" t="str">
        <f t="shared" si="2"/>
        <v>#N/A</v>
      </c>
      <c r="L29" s="206"/>
    </row>
    <row r="30">
      <c r="I30" s="206"/>
      <c r="J30" s="87" t="str">
        <f t="shared" si="1"/>
        <v>#N/A</v>
      </c>
      <c r="K30" s="205" t="str">
        <f t="shared" si="2"/>
        <v>#N/A</v>
      </c>
      <c r="L30" s="206"/>
    </row>
    <row r="31">
      <c r="I31" s="206"/>
      <c r="J31" s="87" t="str">
        <f t="shared" si="1"/>
        <v>#N/A</v>
      </c>
      <c r="K31" s="205" t="str">
        <f t="shared" si="2"/>
        <v>#N/A</v>
      </c>
      <c r="L31" s="206"/>
    </row>
    <row r="32">
      <c r="I32" s="208"/>
      <c r="J32" s="87" t="str">
        <f t="shared" si="1"/>
        <v>#N/A</v>
      </c>
      <c r="K32" s="205" t="str">
        <f t="shared" si="2"/>
        <v>#N/A</v>
      </c>
      <c r="L32" s="206"/>
    </row>
    <row r="33">
      <c r="I33" s="208"/>
      <c r="J33" s="87" t="str">
        <f t="shared" si="1"/>
        <v>#N/A</v>
      </c>
      <c r="K33" s="205" t="str">
        <f t="shared" si="2"/>
        <v>#N/A</v>
      </c>
      <c r="L33" s="206"/>
    </row>
    <row r="34">
      <c r="I34" s="206"/>
      <c r="J34" s="87" t="str">
        <f t="shared" si="1"/>
        <v>#N/A</v>
      </c>
      <c r="K34" s="205" t="str">
        <f t="shared" si="2"/>
        <v>#N/A</v>
      </c>
      <c r="L34" s="206"/>
    </row>
    <row r="35">
      <c r="I35" s="206"/>
      <c r="J35" s="87" t="str">
        <f t="shared" si="1"/>
        <v>#N/A</v>
      </c>
      <c r="K35" s="205" t="str">
        <f t="shared" si="2"/>
        <v>#N/A</v>
      </c>
      <c r="L35" s="206"/>
    </row>
    <row r="36">
      <c r="I36" s="207"/>
      <c r="J36" s="87" t="str">
        <f t="shared" si="1"/>
        <v>#N/A</v>
      </c>
      <c r="K36" s="205" t="str">
        <f t="shared" si="2"/>
        <v>#N/A</v>
      </c>
      <c r="L36" s="206"/>
    </row>
    <row r="37">
      <c r="I37" s="206"/>
      <c r="J37" s="87" t="str">
        <f t="shared" si="1"/>
        <v>#N/A</v>
      </c>
      <c r="K37" s="205" t="str">
        <f t="shared" si="2"/>
        <v>#N/A</v>
      </c>
      <c r="L37" s="206"/>
    </row>
    <row r="38">
      <c r="I38" s="207"/>
      <c r="J38" s="87" t="str">
        <f t="shared" si="1"/>
        <v>#N/A</v>
      </c>
      <c r="K38" s="205" t="str">
        <f t="shared" si="2"/>
        <v>#N/A</v>
      </c>
      <c r="L38" s="206"/>
    </row>
    <row r="39">
      <c r="I39" s="28"/>
      <c r="J39" s="87" t="str">
        <f t="shared" si="1"/>
        <v>#N/A</v>
      </c>
      <c r="K39" s="205" t="str">
        <f t="shared" si="2"/>
        <v>#N/A</v>
      </c>
      <c r="L39" s="206"/>
    </row>
    <row r="40">
      <c r="I40" s="206"/>
      <c r="J40" s="87" t="str">
        <f t="shared" si="1"/>
        <v>#N/A</v>
      </c>
      <c r="K40" s="205" t="str">
        <f t="shared" si="2"/>
        <v>#N/A</v>
      </c>
      <c r="L40" s="206"/>
    </row>
    <row r="41">
      <c r="I41" s="206"/>
      <c r="J41" s="87" t="str">
        <f t="shared" si="1"/>
        <v>#N/A</v>
      </c>
      <c r="K41" s="205" t="str">
        <f t="shared" si="2"/>
        <v>#N/A</v>
      </c>
      <c r="L41" s="206"/>
    </row>
    <row r="42">
      <c r="I42" s="206"/>
      <c r="J42" s="87" t="str">
        <f t="shared" si="1"/>
        <v>#N/A</v>
      </c>
      <c r="K42" s="205" t="str">
        <f t="shared" si="2"/>
        <v>#N/A</v>
      </c>
      <c r="L42" s="206"/>
    </row>
    <row r="43">
      <c r="I43" s="208"/>
      <c r="J43" s="87" t="str">
        <f t="shared" si="1"/>
        <v>#N/A</v>
      </c>
      <c r="K43" s="205" t="str">
        <f t="shared" si="2"/>
        <v>#N/A</v>
      </c>
      <c r="L43" s="206"/>
    </row>
    <row r="44">
      <c r="I44" s="208"/>
      <c r="J44" s="87" t="str">
        <f t="shared" si="1"/>
        <v>#N/A</v>
      </c>
      <c r="K44" s="205" t="str">
        <f t="shared" si="2"/>
        <v>#N/A</v>
      </c>
      <c r="L44" s="206"/>
    </row>
    <row r="45">
      <c r="I45" s="28"/>
      <c r="J45" s="87" t="str">
        <f t="shared" si="1"/>
        <v>#N/A</v>
      </c>
      <c r="K45" s="205" t="str">
        <f t="shared" si="2"/>
        <v>#N/A</v>
      </c>
      <c r="L45" s="206"/>
    </row>
    <row r="46">
      <c r="I46" s="209"/>
      <c r="J46" s="87" t="str">
        <f t="shared" si="1"/>
        <v>#N/A</v>
      </c>
      <c r="K46" s="205" t="str">
        <f t="shared" si="2"/>
        <v>#N/A</v>
      </c>
      <c r="L46" s="206"/>
    </row>
    <row r="47">
      <c r="I47" s="206"/>
      <c r="J47" s="87" t="str">
        <f t="shared" si="1"/>
        <v>#N/A</v>
      </c>
      <c r="K47" s="205" t="str">
        <f t="shared" si="2"/>
        <v>#N/A</v>
      </c>
      <c r="L47" s="206"/>
    </row>
    <row r="48">
      <c r="I48" s="206"/>
      <c r="J48" s="87" t="str">
        <f t="shared" si="1"/>
        <v>#N/A</v>
      </c>
      <c r="K48" s="205" t="str">
        <f t="shared" si="2"/>
        <v>#N/A</v>
      </c>
      <c r="L48" s="206"/>
    </row>
    <row r="49">
      <c r="I49" s="207"/>
      <c r="J49" s="87" t="str">
        <f t="shared" si="1"/>
        <v>#N/A</v>
      </c>
      <c r="K49" s="205" t="str">
        <f t="shared" si="2"/>
        <v>#N/A</v>
      </c>
      <c r="L49" s="206"/>
    </row>
    <row r="50">
      <c r="I50" s="206"/>
      <c r="J50" s="87" t="str">
        <f t="shared" si="1"/>
        <v>#N/A</v>
      </c>
      <c r="K50" s="205" t="str">
        <f t="shared" si="2"/>
        <v>#N/A</v>
      </c>
      <c r="L50" s="206"/>
    </row>
    <row r="51">
      <c r="I51" s="207"/>
      <c r="J51" s="87" t="str">
        <f t="shared" si="1"/>
        <v>#N/A</v>
      </c>
      <c r="K51" s="205" t="str">
        <f t="shared" si="2"/>
        <v>#N/A</v>
      </c>
      <c r="L51" s="206"/>
    </row>
    <row r="52">
      <c r="I52" s="206"/>
      <c r="J52" s="87" t="str">
        <f t="shared" si="1"/>
        <v>#N/A</v>
      </c>
      <c r="K52" s="205" t="str">
        <f t="shared" si="2"/>
        <v>#N/A</v>
      </c>
      <c r="L52" s="206"/>
    </row>
    <row r="53">
      <c r="I53" s="206"/>
      <c r="J53" s="87" t="str">
        <f t="shared" si="1"/>
        <v>#N/A</v>
      </c>
      <c r="K53" s="205" t="str">
        <f t="shared" si="2"/>
        <v>#N/A</v>
      </c>
      <c r="L53" s="206"/>
    </row>
    <row r="54">
      <c r="I54" s="206"/>
      <c r="J54" s="87" t="str">
        <f t="shared" si="1"/>
        <v>#N/A</v>
      </c>
      <c r="K54" s="205" t="str">
        <f t="shared" si="2"/>
        <v>#N/A</v>
      </c>
      <c r="L54" s="206"/>
    </row>
    <row r="55">
      <c r="I55" s="206"/>
      <c r="J55" s="87" t="str">
        <f t="shared" si="1"/>
        <v>#N/A</v>
      </c>
      <c r="K55" s="205" t="str">
        <f t="shared" si="2"/>
        <v>#N/A</v>
      </c>
      <c r="L55" s="206"/>
    </row>
    <row r="56">
      <c r="I56" s="206"/>
      <c r="J56" s="87" t="str">
        <f t="shared" si="1"/>
        <v>#N/A</v>
      </c>
      <c r="K56" s="205" t="str">
        <f t="shared" si="2"/>
        <v>#N/A</v>
      </c>
      <c r="L56" s="206"/>
    </row>
    <row r="57">
      <c r="I57" s="206"/>
      <c r="J57" s="87" t="str">
        <f t="shared" si="1"/>
        <v>#N/A</v>
      </c>
      <c r="K57" s="205" t="str">
        <f t="shared" si="2"/>
        <v>#N/A</v>
      </c>
      <c r="L57" s="206"/>
    </row>
    <row r="58">
      <c r="I58" s="206"/>
      <c r="J58" s="87" t="str">
        <f t="shared" si="1"/>
        <v>#N/A</v>
      </c>
      <c r="K58" s="205" t="str">
        <f t="shared" si="2"/>
        <v>#N/A</v>
      </c>
      <c r="L58" s="206"/>
    </row>
    <row r="59">
      <c r="I59" s="206"/>
      <c r="J59" s="87" t="str">
        <f t="shared" si="1"/>
        <v>#N/A</v>
      </c>
      <c r="K59" s="205" t="str">
        <f t="shared" si="2"/>
        <v>#N/A</v>
      </c>
      <c r="L59" s="206"/>
    </row>
    <row r="60">
      <c r="I60" s="206"/>
      <c r="J60" s="87" t="str">
        <f t="shared" si="1"/>
        <v>#N/A</v>
      </c>
      <c r="K60" s="205" t="str">
        <f t="shared" si="2"/>
        <v>#N/A</v>
      </c>
      <c r="L60" s="206"/>
    </row>
    <row r="61">
      <c r="I61" s="28"/>
      <c r="J61" s="87" t="str">
        <f t="shared" si="1"/>
        <v>#N/A</v>
      </c>
      <c r="K61" s="205" t="str">
        <f t="shared" si="2"/>
        <v>#N/A</v>
      </c>
      <c r="L61" s="206"/>
    </row>
    <row r="62">
      <c r="I62" s="207"/>
      <c r="J62" s="87" t="str">
        <f t="shared" si="1"/>
        <v>#N/A</v>
      </c>
      <c r="K62" s="205" t="str">
        <f t="shared" si="2"/>
        <v>#N/A</v>
      </c>
      <c r="L62" s="206"/>
    </row>
    <row r="63">
      <c r="I63" s="208"/>
      <c r="J63" s="87" t="str">
        <f t="shared" si="1"/>
        <v>#N/A</v>
      </c>
      <c r="K63" s="205" t="str">
        <f t="shared" si="2"/>
        <v>#N/A</v>
      </c>
      <c r="L63" s="206"/>
    </row>
    <row r="64">
      <c r="I64" s="206"/>
      <c r="J64" s="87" t="str">
        <f t="shared" si="1"/>
        <v>#N/A</v>
      </c>
      <c r="K64" s="205" t="str">
        <f t="shared" si="2"/>
        <v>#N/A</v>
      </c>
      <c r="L64" s="206"/>
    </row>
    <row r="65">
      <c r="I65" s="210"/>
      <c r="J65" s="87" t="str">
        <f t="shared" si="1"/>
        <v>#N/A</v>
      </c>
      <c r="K65" s="205" t="str">
        <f t="shared" si="2"/>
        <v>#N/A</v>
      </c>
      <c r="L65" s="210"/>
    </row>
    <row r="66">
      <c r="I66" s="210"/>
      <c r="J66" s="87" t="str">
        <f t="shared" si="1"/>
        <v>#N/A</v>
      </c>
      <c r="K66" s="205" t="str">
        <f t="shared" si="2"/>
        <v>#N/A</v>
      </c>
      <c r="L66" s="210"/>
    </row>
    <row r="67">
      <c r="I67" s="210"/>
      <c r="J67" s="87" t="str">
        <f t="shared" si="1"/>
        <v>#N/A</v>
      </c>
      <c r="K67" s="205" t="str">
        <f t="shared" si="2"/>
        <v>#N/A</v>
      </c>
      <c r="L67" s="210"/>
    </row>
    <row r="68">
      <c r="I68" s="210"/>
      <c r="J68" s="87" t="str">
        <f t="shared" si="1"/>
        <v>#N/A</v>
      </c>
      <c r="K68" s="205" t="str">
        <f t="shared" si="2"/>
        <v>#N/A</v>
      </c>
      <c r="L68" s="210"/>
    </row>
    <row r="69">
      <c r="I69" s="210"/>
      <c r="J69" s="87" t="str">
        <f t="shared" si="1"/>
        <v>#N/A</v>
      </c>
      <c r="K69" s="205" t="str">
        <f t="shared" si="2"/>
        <v>#N/A</v>
      </c>
      <c r="L69" s="210"/>
    </row>
    <row r="70">
      <c r="I70" s="210"/>
      <c r="J70" s="87" t="str">
        <f t="shared" si="1"/>
        <v>#N/A</v>
      </c>
      <c r="K70" s="205" t="str">
        <f t="shared" si="2"/>
        <v>#N/A</v>
      </c>
      <c r="L70" s="210"/>
    </row>
    <row r="71">
      <c r="I71" s="210"/>
      <c r="J71" s="87" t="str">
        <f t="shared" si="1"/>
        <v>#N/A</v>
      </c>
      <c r="K71" s="205" t="str">
        <f t="shared" si="2"/>
        <v>#N/A</v>
      </c>
      <c r="L71" s="210"/>
    </row>
    <row r="72">
      <c r="I72" s="210"/>
      <c r="J72" s="87" t="str">
        <f t="shared" si="1"/>
        <v>#N/A</v>
      </c>
      <c r="K72" s="205" t="str">
        <f t="shared" si="2"/>
        <v>#N/A</v>
      </c>
      <c r="L72" s="210"/>
    </row>
    <row r="73">
      <c r="I73" s="210"/>
      <c r="J73" s="87" t="str">
        <f t="shared" si="1"/>
        <v>#N/A</v>
      </c>
      <c r="K73" s="205" t="str">
        <f t="shared" si="2"/>
        <v>#N/A</v>
      </c>
      <c r="L73" s="210"/>
    </row>
    <row r="74">
      <c r="I74" s="210"/>
      <c r="J74" s="87" t="str">
        <f t="shared" si="1"/>
        <v>#N/A</v>
      </c>
      <c r="K74" s="205" t="str">
        <f t="shared" si="2"/>
        <v>#N/A</v>
      </c>
      <c r="L74" s="210"/>
    </row>
    <row r="75">
      <c r="I75" s="210"/>
      <c r="J75" s="87" t="str">
        <f t="shared" si="1"/>
        <v>#N/A</v>
      </c>
      <c r="K75" s="205" t="str">
        <f t="shared" si="2"/>
        <v>#N/A</v>
      </c>
      <c r="L75" s="210"/>
    </row>
    <row r="76">
      <c r="I76" s="210"/>
      <c r="J76" s="87" t="str">
        <f t="shared" si="1"/>
        <v>#N/A</v>
      </c>
      <c r="K76" s="205" t="str">
        <f t="shared" si="2"/>
        <v>#N/A</v>
      </c>
      <c r="L76" s="210"/>
    </row>
    <row r="77">
      <c r="I77" s="210"/>
      <c r="J77" s="87" t="str">
        <f t="shared" si="1"/>
        <v>#N/A</v>
      </c>
      <c r="K77" s="205" t="str">
        <f t="shared" si="2"/>
        <v>#N/A</v>
      </c>
      <c r="L77" s="210"/>
    </row>
    <row r="78">
      <c r="I78" s="210"/>
      <c r="J78" s="87" t="str">
        <f t="shared" si="1"/>
        <v>#N/A</v>
      </c>
      <c r="K78" s="205" t="str">
        <f t="shared" si="2"/>
        <v>#N/A</v>
      </c>
      <c r="L78" s="210"/>
    </row>
    <row r="79">
      <c r="I79" s="210"/>
      <c r="J79" s="87" t="str">
        <f t="shared" si="1"/>
        <v>#N/A</v>
      </c>
      <c r="K79" s="205" t="str">
        <f t="shared" si="2"/>
        <v>#N/A</v>
      </c>
      <c r="L79" s="210"/>
    </row>
    <row r="80">
      <c r="I80" s="210"/>
      <c r="J80" s="87" t="str">
        <f t="shared" si="1"/>
        <v>#N/A</v>
      </c>
      <c r="K80" s="205" t="str">
        <f t="shared" si="2"/>
        <v>#N/A</v>
      </c>
      <c r="L80" s="210"/>
    </row>
    <row r="81">
      <c r="I81" s="210"/>
      <c r="J81" s="87" t="str">
        <f t="shared" si="1"/>
        <v>#N/A</v>
      </c>
      <c r="K81" s="205" t="str">
        <f t="shared" si="2"/>
        <v>#N/A</v>
      </c>
      <c r="L81" s="210"/>
    </row>
    <row r="82">
      <c r="I82" s="210"/>
      <c r="J82" s="87" t="str">
        <f t="shared" si="1"/>
        <v>#N/A</v>
      </c>
      <c r="K82" s="205" t="str">
        <f t="shared" si="2"/>
        <v>#N/A</v>
      </c>
      <c r="L82" s="210"/>
    </row>
    <row r="83">
      <c r="I83" s="210"/>
      <c r="J83" s="87" t="str">
        <f t="shared" si="1"/>
        <v>#N/A</v>
      </c>
      <c r="K83" s="205" t="str">
        <f t="shared" si="2"/>
        <v>#N/A</v>
      </c>
      <c r="L83" s="210"/>
    </row>
    <row r="84">
      <c r="I84" s="210"/>
      <c r="J84" s="87" t="str">
        <f t="shared" si="1"/>
        <v>#N/A</v>
      </c>
      <c r="K84" s="205" t="str">
        <f t="shared" si="2"/>
        <v>#N/A</v>
      </c>
      <c r="L84" s="210"/>
    </row>
    <row r="85">
      <c r="I85" s="210"/>
      <c r="J85" s="87" t="str">
        <f t="shared" si="1"/>
        <v>#N/A</v>
      </c>
      <c r="K85" s="205" t="str">
        <f t="shared" si="2"/>
        <v>#N/A</v>
      </c>
      <c r="L85" s="210"/>
    </row>
    <row r="86">
      <c r="I86" s="210"/>
      <c r="J86" s="87" t="str">
        <f t="shared" si="1"/>
        <v>#N/A</v>
      </c>
      <c r="K86" s="205" t="str">
        <f t="shared" si="2"/>
        <v>#N/A</v>
      </c>
      <c r="L86" s="210"/>
    </row>
    <row r="87">
      <c r="A87" s="211" t="s">
        <v>842</v>
      </c>
      <c r="B87" s="212" t="s">
        <v>816</v>
      </c>
      <c r="I87" s="210"/>
      <c r="J87" s="87" t="str">
        <f t="shared" si="1"/>
        <v>#N/A</v>
      </c>
      <c r="K87" s="205" t="str">
        <f t="shared" si="2"/>
        <v>#N/A</v>
      </c>
      <c r="L87" s="210"/>
    </row>
    <row r="88">
      <c r="A88" s="211" t="s">
        <v>842</v>
      </c>
      <c r="B88" s="212" t="s">
        <v>816</v>
      </c>
      <c r="I88" s="210"/>
      <c r="J88" s="87" t="str">
        <f t="shared" si="1"/>
        <v>#N/A</v>
      </c>
      <c r="K88" s="205" t="str">
        <f t="shared" si="2"/>
        <v>#N/A</v>
      </c>
      <c r="L88" s="210"/>
    </row>
    <row r="89">
      <c r="A89" s="46" t="s">
        <v>843</v>
      </c>
      <c r="B89" s="46" t="s">
        <v>816</v>
      </c>
      <c r="I89" s="210"/>
      <c r="J89" s="87" t="str">
        <f t="shared" si="1"/>
        <v>#N/A</v>
      </c>
      <c r="K89" s="205" t="str">
        <f t="shared" si="2"/>
        <v>#N/A</v>
      </c>
      <c r="L89" s="210"/>
    </row>
    <row r="90">
      <c r="A90" s="46" t="s">
        <v>843</v>
      </c>
      <c r="B90" s="46" t="s">
        <v>816</v>
      </c>
      <c r="I90" s="210"/>
      <c r="J90" s="87" t="str">
        <f t="shared" si="1"/>
        <v>#N/A</v>
      </c>
      <c r="K90" s="205" t="str">
        <f t="shared" si="2"/>
        <v>#N/A</v>
      </c>
      <c r="L90" s="210"/>
    </row>
    <row r="91">
      <c r="A91" s="211" t="s">
        <v>844</v>
      </c>
      <c r="B91" s="212" t="s">
        <v>816</v>
      </c>
      <c r="I91" s="210"/>
      <c r="J91" s="87" t="str">
        <f t="shared" si="1"/>
        <v>#N/A</v>
      </c>
      <c r="K91" s="205" t="str">
        <f t="shared" si="2"/>
        <v>#N/A</v>
      </c>
      <c r="L91" s="210"/>
    </row>
    <row r="92">
      <c r="A92" s="46" t="s">
        <v>844</v>
      </c>
      <c r="B92" s="46" t="s">
        <v>816</v>
      </c>
      <c r="I92" s="210"/>
      <c r="J92" s="87" t="str">
        <f t="shared" si="1"/>
        <v>#N/A</v>
      </c>
      <c r="K92" s="205" t="str">
        <f t="shared" si="2"/>
        <v>#N/A</v>
      </c>
      <c r="L92" s="210"/>
    </row>
    <row r="93">
      <c r="A93" s="46" t="s">
        <v>845</v>
      </c>
      <c r="B93" s="46" t="s">
        <v>816</v>
      </c>
      <c r="I93" s="210"/>
      <c r="J93" s="87" t="str">
        <f t="shared" si="1"/>
        <v>#N/A</v>
      </c>
      <c r="K93" s="205" t="str">
        <f t="shared" si="2"/>
        <v>#N/A</v>
      </c>
      <c r="L93" s="210"/>
    </row>
    <row r="94">
      <c r="A94" s="46" t="s">
        <v>845</v>
      </c>
      <c r="B94" s="46" t="s">
        <v>816</v>
      </c>
      <c r="I94" s="210"/>
      <c r="J94" s="87" t="str">
        <f t="shared" si="1"/>
        <v>#N/A</v>
      </c>
      <c r="K94" s="205" t="str">
        <f t="shared" si="2"/>
        <v>#N/A</v>
      </c>
      <c r="L94" s="210"/>
    </row>
    <row r="95">
      <c r="A95" s="46" t="s">
        <v>846</v>
      </c>
      <c r="B95" s="46" t="s">
        <v>816</v>
      </c>
      <c r="I95" s="210"/>
      <c r="J95" s="87" t="str">
        <f t="shared" si="1"/>
        <v>#N/A</v>
      </c>
      <c r="K95" s="205" t="str">
        <f t="shared" si="2"/>
        <v>#N/A</v>
      </c>
      <c r="L95" s="210"/>
    </row>
    <row r="96">
      <c r="A96" s="46" t="s">
        <v>846</v>
      </c>
      <c r="B96" s="46" t="s">
        <v>816</v>
      </c>
      <c r="I96" s="210"/>
      <c r="J96" s="87" t="str">
        <f t="shared" si="1"/>
        <v>#N/A</v>
      </c>
      <c r="K96" s="205" t="str">
        <f t="shared" si="2"/>
        <v>#N/A</v>
      </c>
      <c r="L96" s="210"/>
    </row>
    <row r="97">
      <c r="I97" s="210"/>
      <c r="J97" s="87" t="str">
        <f t="shared" si="1"/>
        <v>#N/A</v>
      </c>
      <c r="K97" s="205" t="str">
        <f t="shared" si="2"/>
        <v>#N/A</v>
      </c>
      <c r="L97" s="210"/>
    </row>
    <row r="98">
      <c r="I98" s="210"/>
      <c r="J98" s="87" t="str">
        <f t="shared" si="1"/>
        <v>#N/A</v>
      </c>
      <c r="K98" s="205" t="str">
        <f t="shared" si="2"/>
        <v>#N/A</v>
      </c>
      <c r="L98" s="210"/>
    </row>
    <row r="99">
      <c r="I99" s="210"/>
      <c r="J99" s="87" t="str">
        <f t="shared" si="1"/>
        <v>#N/A</v>
      </c>
      <c r="K99" s="205" t="str">
        <f t="shared" si="2"/>
        <v>#N/A</v>
      </c>
      <c r="L99" s="210"/>
    </row>
    <row r="100">
      <c r="I100" s="210"/>
      <c r="J100" s="87" t="str">
        <f t="shared" si="1"/>
        <v>#N/A</v>
      </c>
      <c r="K100" s="205" t="str">
        <f t="shared" si="2"/>
        <v>#N/A</v>
      </c>
      <c r="L100" s="210"/>
    </row>
    <row r="101">
      <c r="I101" s="210"/>
      <c r="J101" s="87" t="str">
        <f t="shared" si="1"/>
        <v>#N/A</v>
      </c>
      <c r="K101" s="205" t="str">
        <f t="shared" si="2"/>
        <v>#N/A</v>
      </c>
      <c r="L101" s="210"/>
    </row>
    <row r="102">
      <c r="I102" s="210"/>
      <c r="J102" s="87" t="str">
        <f t="shared" si="1"/>
        <v>#N/A</v>
      </c>
      <c r="K102" s="205" t="str">
        <f t="shared" si="2"/>
        <v>#N/A</v>
      </c>
      <c r="L102" s="210"/>
    </row>
    <row r="103">
      <c r="I103" s="210"/>
      <c r="J103" s="87" t="str">
        <f t="shared" si="1"/>
        <v>#N/A</v>
      </c>
      <c r="K103" s="205" t="str">
        <f t="shared" si="2"/>
        <v>#N/A</v>
      </c>
      <c r="L103" s="210"/>
    </row>
    <row r="104">
      <c r="I104" s="210"/>
      <c r="J104" s="87" t="str">
        <f t="shared" si="1"/>
        <v>#N/A</v>
      </c>
      <c r="K104" s="205" t="str">
        <f t="shared" si="2"/>
        <v>#N/A</v>
      </c>
      <c r="L104" s="210"/>
    </row>
    <row r="105">
      <c r="I105" s="210"/>
      <c r="J105" s="87" t="str">
        <f t="shared" si="1"/>
        <v>#N/A</v>
      </c>
      <c r="K105" s="205" t="str">
        <f t="shared" si="2"/>
        <v>#N/A</v>
      </c>
      <c r="L105" s="210"/>
    </row>
    <row r="106">
      <c r="I106" s="210"/>
      <c r="J106" s="87" t="str">
        <f t="shared" si="1"/>
        <v>#N/A</v>
      </c>
      <c r="K106" s="205" t="str">
        <f t="shared" si="2"/>
        <v>#N/A</v>
      </c>
      <c r="L106" s="210"/>
    </row>
    <row r="107">
      <c r="I107" s="210"/>
      <c r="J107" s="87" t="str">
        <f t="shared" si="1"/>
        <v>#N/A</v>
      </c>
      <c r="K107" s="205" t="str">
        <f t="shared" si="2"/>
        <v>#N/A</v>
      </c>
      <c r="L107" s="210"/>
    </row>
    <row r="108">
      <c r="I108" s="210"/>
      <c r="J108" s="87" t="str">
        <f t="shared" si="1"/>
        <v>#N/A</v>
      </c>
      <c r="K108" s="205" t="str">
        <f t="shared" si="2"/>
        <v>#N/A</v>
      </c>
      <c r="L108" s="210"/>
    </row>
    <row r="109">
      <c r="I109" s="210"/>
      <c r="J109" s="87" t="str">
        <f t="shared" si="1"/>
        <v>#N/A</v>
      </c>
      <c r="K109" s="205" t="str">
        <f t="shared" si="2"/>
        <v>#N/A</v>
      </c>
      <c r="L109" s="210"/>
    </row>
    <row r="110">
      <c r="I110" s="210"/>
      <c r="J110" s="87" t="str">
        <f t="shared" si="1"/>
        <v>#N/A</v>
      </c>
      <c r="K110" s="205" t="str">
        <f t="shared" si="2"/>
        <v>#N/A</v>
      </c>
      <c r="L110" s="210"/>
    </row>
    <row r="111">
      <c r="I111" s="210"/>
      <c r="J111" s="87" t="str">
        <f t="shared" si="1"/>
        <v>#N/A</v>
      </c>
      <c r="K111" s="205" t="str">
        <f t="shared" si="2"/>
        <v>#N/A</v>
      </c>
      <c r="L111" s="210"/>
    </row>
    <row r="112">
      <c r="I112" s="210"/>
      <c r="J112" s="87" t="str">
        <f t="shared" si="1"/>
        <v>#N/A</v>
      </c>
      <c r="K112" s="205" t="str">
        <f t="shared" si="2"/>
        <v>#N/A</v>
      </c>
      <c r="L112" s="210"/>
    </row>
    <row r="113">
      <c r="I113" s="210"/>
      <c r="J113" s="87" t="str">
        <f t="shared" si="1"/>
        <v>#N/A</v>
      </c>
      <c r="K113" s="205" t="str">
        <f t="shared" si="2"/>
        <v>#N/A</v>
      </c>
      <c r="L113" s="210"/>
    </row>
    <row r="114">
      <c r="I114" s="210"/>
      <c r="J114" s="87" t="str">
        <f t="shared" si="1"/>
        <v>#N/A</v>
      </c>
      <c r="K114" s="205" t="str">
        <f t="shared" si="2"/>
        <v>#N/A</v>
      </c>
      <c r="L114" s="210"/>
    </row>
    <row r="115">
      <c r="I115" s="210"/>
      <c r="J115" s="87" t="str">
        <f t="shared" si="1"/>
        <v>#N/A</v>
      </c>
      <c r="K115" s="205" t="str">
        <f t="shared" si="2"/>
        <v>#N/A</v>
      </c>
      <c r="L115" s="210"/>
    </row>
    <row r="116">
      <c r="I116" s="210"/>
      <c r="J116" s="87" t="str">
        <f t="shared" si="1"/>
        <v>#N/A</v>
      </c>
      <c r="K116" s="205" t="str">
        <f t="shared" si="2"/>
        <v>#N/A</v>
      </c>
      <c r="L116" s="210"/>
    </row>
    <row r="117">
      <c r="I117" s="210"/>
      <c r="J117" s="87" t="str">
        <f t="shared" si="1"/>
        <v>#N/A</v>
      </c>
      <c r="K117" s="205" t="str">
        <f t="shared" si="2"/>
        <v>#N/A</v>
      </c>
      <c r="L117" s="210"/>
    </row>
    <row r="118">
      <c r="I118" s="210"/>
      <c r="J118" s="87" t="str">
        <f t="shared" si="1"/>
        <v>#N/A</v>
      </c>
      <c r="K118" s="205" t="str">
        <f t="shared" si="2"/>
        <v>#N/A</v>
      </c>
      <c r="L118" s="210"/>
    </row>
    <row r="119">
      <c r="I119" s="210"/>
      <c r="J119" s="87" t="str">
        <f t="shared" si="1"/>
        <v>#N/A</v>
      </c>
      <c r="K119" s="205" t="str">
        <f t="shared" si="2"/>
        <v>#N/A</v>
      </c>
      <c r="L119" s="210"/>
    </row>
    <row r="120">
      <c r="I120" s="210"/>
      <c r="J120" s="87" t="str">
        <f t="shared" si="1"/>
        <v>#N/A</v>
      </c>
      <c r="K120" s="205" t="str">
        <f t="shared" si="2"/>
        <v>#N/A</v>
      </c>
      <c r="L120" s="210"/>
    </row>
    <row r="121">
      <c r="I121" s="210"/>
      <c r="J121" s="87" t="str">
        <f t="shared" si="1"/>
        <v>#N/A</v>
      </c>
      <c r="K121" s="205" t="str">
        <f t="shared" si="2"/>
        <v>#N/A</v>
      </c>
      <c r="L121" s="210"/>
    </row>
    <row r="122">
      <c r="I122" s="210"/>
      <c r="J122" s="87" t="str">
        <f t="shared" si="1"/>
        <v>#N/A</v>
      </c>
      <c r="K122" s="205" t="str">
        <f t="shared" si="2"/>
        <v>#N/A</v>
      </c>
      <c r="L122" s="210"/>
    </row>
    <row r="123">
      <c r="I123" s="210"/>
      <c r="J123" s="87" t="str">
        <f t="shared" si="1"/>
        <v>#N/A</v>
      </c>
      <c r="K123" s="205" t="str">
        <f t="shared" si="2"/>
        <v>#N/A</v>
      </c>
      <c r="L123" s="210"/>
    </row>
    <row r="124">
      <c r="I124" s="210"/>
      <c r="J124" s="87" t="str">
        <f t="shared" si="1"/>
        <v>#N/A</v>
      </c>
      <c r="K124" s="205" t="str">
        <f t="shared" si="2"/>
        <v>#N/A</v>
      </c>
      <c r="L124" s="210"/>
    </row>
    <row r="125">
      <c r="I125" s="210"/>
      <c r="J125" s="87" t="str">
        <f t="shared" si="1"/>
        <v>#N/A</v>
      </c>
      <c r="K125" s="205" t="str">
        <f t="shared" si="2"/>
        <v>#N/A</v>
      </c>
      <c r="L125" s="210"/>
    </row>
    <row r="126">
      <c r="I126" s="210"/>
      <c r="J126" s="87" t="str">
        <f t="shared" si="1"/>
        <v>#N/A</v>
      </c>
      <c r="K126" s="205" t="str">
        <f t="shared" si="2"/>
        <v>#N/A</v>
      </c>
      <c r="L126" s="210"/>
    </row>
    <row r="127">
      <c r="I127" s="210"/>
      <c r="J127" s="87" t="str">
        <f t="shared" si="1"/>
        <v>#N/A</v>
      </c>
      <c r="K127" s="205" t="str">
        <f t="shared" si="2"/>
        <v>#N/A</v>
      </c>
      <c r="L127" s="210"/>
    </row>
    <row r="128">
      <c r="I128" s="210"/>
      <c r="J128" s="87" t="str">
        <f t="shared" si="1"/>
        <v>#N/A</v>
      </c>
      <c r="K128" s="205" t="str">
        <f t="shared" si="2"/>
        <v>#N/A</v>
      </c>
      <c r="L128" s="210"/>
    </row>
    <row r="129">
      <c r="I129" s="210"/>
      <c r="J129" s="87" t="str">
        <f t="shared" si="1"/>
        <v>#N/A</v>
      </c>
      <c r="K129" s="205" t="str">
        <f t="shared" si="2"/>
        <v>#N/A</v>
      </c>
      <c r="L129" s="210"/>
    </row>
    <row r="130">
      <c r="I130" s="210"/>
      <c r="J130" s="87" t="str">
        <f t="shared" si="1"/>
        <v>#N/A</v>
      </c>
      <c r="K130" s="205" t="str">
        <f t="shared" si="2"/>
        <v>#N/A</v>
      </c>
      <c r="L130" s="210"/>
    </row>
    <row r="131">
      <c r="I131" s="210"/>
      <c r="J131" s="87" t="str">
        <f t="shared" si="1"/>
        <v>#N/A</v>
      </c>
      <c r="K131" s="205" t="str">
        <f t="shared" si="2"/>
        <v>#N/A</v>
      </c>
      <c r="L131" s="210"/>
    </row>
    <row r="132">
      <c r="I132" s="210"/>
      <c r="J132" s="87" t="str">
        <f t="shared" si="1"/>
        <v>#N/A</v>
      </c>
      <c r="K132" s="205" t="str">
        <f t="shared" si="2"/>
        <v>#N/A</v>
      </c>
      <c r="L132" s="210"/>
    </row>
    <row r="133">
      <c r="I133" s="210"/>
      <c r="J133" s="87" t="str">
        <f t="shared" si="1"/>
        <v>#N/A</v>
      </c>
      <c r="K133" s="205" t="str">
        <f t="shared" si="2"/>
        <v>#N/A</v>
      </c>
      <c r="L133" s="210"/>
    </row>
    <row r="134">
      <c r="I134" s="210"/>
      <c r="J134" s="87" t="str">
        <f t="shared" si="1"/>
        <v>#N/A</v>
      </c>
      <c r="K134" s="205" t="str">
        <f t="shared" si="2"/>
        <v>#N/A</v>
      </c>
      <c r="L134" s="210"/>
    </row>
    <row r="135">
      <c r="I135" s="210"/>
      <c r="J135" s="87" t="str">
        <f t="shared" si="1"/>
        <v>#N/A</v>
      </c>
      <c r="K135" s="205" t="str">
        <f t="shared" si="2"/>
        <v>#N/A</v>
      </c>
      <c r="L135" s="210"/>
    </row>
    <row r="136">
      <c r="I136" s="210"/>
      <c r="J136" s="87" t="str">
        <f t="shared" si="1"/>
        <v>#N/A</v>
      </c>
      <c r="K136" s="205" t="str">
        <f t="shared" si="2"/>
        <v>#N/A</v>
      </c>
      <c r="L136" s="210"/>
    </row>
    <row r="137">
      <c r="I137" s="210"/>
      <c r="J137" s="87" t="str">
        <f t="shared" si="1"/>
        <v>#N/A</v>
      </c>
      <c r="K137" s="205" t="str">
        <f t="shared" si="2"/>
        <v>#N/A</v>
      </c>
      <c r="L137" s="210"/>
    </row>
    <row r="138">
      <c r="I138" s="210"/>
      <c r="J138" s="87" t="str">
        <f t="shared" si="1"/>
        <v>#N/A</v>
      </c>
      <c r="K138" s="205" t="str">
        <f t="shared" si="2"/>
        <v>#N/A</v>
      </c>
      <c r="L138" s="210"/>
    </row>
    <row r="139">
      <c r="I139" s="210"/>
      <c r="J139" s="87" t="str">
        <f t="shared" si="1"/>
        <v>#N/A</v>
      </c>
      <c r="K139" s="205" t="str">
        <f t="shared" si="2"/>
        <v>#N/A</v>
      </c>
      <c r="L139" s="210"/>
    </row>
    <row r="140">
      <c r="I140" s="210"/>
      <c r="J140" s="87" t="str">
        <f t="shared" si="1"/>
        <v>#N/A</v>
      </c>
      <c r="K140" s="205" t="str">
        <f t="shared" si="2"/>
        <v>#N/A</v>
      </c>
      <c r="L140" s="210"/>
    </row>
    <row r="141">
      <c r="I141" s="210"/>
      <c r="J141" s="87" t="str">
        <f t="shared" si="1"/>
        <v>#N/A</v>
      </c>
      <c r="K141" s="205" t="str">
        <f t="shared" si="2"/>
        <v>#N/A</v>
      </c>
      <c r="L141" s="210"/>
    </row>
    <row r="142">
      <c r="I142" s="210"/>
      <c r="J142" s="87" t="str">
        <f t="shared" si="1"/>
        <v>#N/A</v>
      </c>
      <c r="K142" s="205" t="str">
        <f t="shared" si="2"/>
        <v>#N/A</v>
      </c>
      <c r="L142" s="210"/>
    </row>
    <row r="143">
      <c r="I143" s="210"/>
      <c r="J143" s="87" t="str">
        <f t="shared" si="1"/>
        <v>#N/A</v>
      </c>
      <c r="K143" s="205" t="str">
        <f t="shared" si="2"/>
        <v>#N/A</v>
      </c>
      <c r="L143" s="210"/>
    </row>
    <row r="144">
      <c r="I144" s="210"/>
      <c r="J144" s="87" t="str">
        <f t="shared" si="1"/>
        <v>#N/A</v>
      </c>
      <c r="K144" s="205" t="str">
        <f t="shared" si="2"/>
        <v>#N/A</v>
      </c>
      <c r="L144" s="210"/>
    </row>
    <row r="145">
      <c r="I145" s="210"/>
      <c r="J145" s="87" t="str">
        <f t="shared" si="1"/>
        <v>#N/A</v>
      </c>
      <c r="K145" s="205" t="str">
        <f t="shared" si="2"/>
        <v>#N/A</v>
      </c>
      <c r="L145" s="210"/>
    </row>
    <row r="146">
      <c r="I146" s="210"/>
      <c r="J146" s="87" t="str">
        <f t="shared" si="1"/>
        <v>#N/A</v>
      </c>
      <c r="K146" s="205" t="str">
        <f t="shared" si="2"/>
        <v>#N/A</v>
      </c>
      <c r="L146" s="210"/>
    </row>
    <row r="147">
      <c r="I147" s="210"/>
      <c r="J147" s="87" t="str">
        <f t="shared" si="1"/>
        <v>#N/A</v>
      </c>
      <c r="K147" s="205" t="str">
        <f t="shared" si="2"/>
        <v>#N/A</v>
      </c>
      <c r="L147" s="210"/>
    </row>
    <row r="148">
      <c r="I148" s="210"/>
      <c r="J148" s="87" t="str">
        <f t="shared" si="1"/>
        <v>#N/A</v>
      </c>
      <c r="K148" s="205" t="str">
        <f t="shared" si="2"/>
        <v>#N/A</v>
      </c>
      <c r="L148" s="210"/>
    </row>
    <row r="149">
      <c r="I149" s="210"/>
      <c r="J149" s="87" t="str">
        <f t="shared" si="1"/>
        <v>#N/A</v>
      </c>
      <c r="K149" s="205" t="str">
        <f t="shared" si="2"/>
        <v>#N/A</v>
      </c>
      <c r="L149" s="210"/>
    </row>
    <row r="150">
      <c r="I150" s="210"/>
      <c r="J150" s="87" t="str">
        <f t="shared" si="1"/>
        <v>#N/A</v>
      </c>
      <c r="K150" s="205" t="str">
        <f t="shared" si="2"/>
        <v>#N/A</v>
      </c>
      <c r="L150" s="210"/>
    </row>
    <row r="151">
      <c r="I151" s="210"/>
      <c r="J151" s="87" t="str">
        <f t="shared" si="1"/>
        <v>#N/A</v>
      </c>
      <c r="K151" s="205" t="str">
        <f t="shared" si="2"/>
        <v>#N/A</v>
      </c>
      <c r="L151" s="210"/>
    </row>
    <row r="152">
      <c r="I152" s="210"/>
      <c r="J152" s="87" t="str">
        <f t="shared" si="1"/>
        <v>#N/A</v>
      </c>
      <c r="K152" s="205" t="str">
        <f t="shared" si="2"/>
        <v>#N/A</v>
      </c>
      <c r="L152" s="210"/>
    </row>
    <row r="153">
      <c r="I153" s="210"/>
      <c r="J153" s="87" t="str">
        <f t="shared" si="1"/>
        <v>#N/A</v>
      </c>
      <c r="K153" s="205" t="str">
        <f t="shared" si="2"/>
        <v>#N/A</v>
      </c>
      <c r="L153" s="210"/>
    </row>
    <row r="154">
      <c r="I154" s="210"/>
      <c r="J154" s="87" t="str">
        <f t="shared" si="1"/>
        <v>#N/A</v>
      </c>
      <c r="K154" s="205" t="str">
        <f t="shared" si="2"/>
        <v>#N/A</v>
      </c>
      <c r="L154" s="210"/>
    </row>
    <row r="155">
      <c r="I155" s="210"/>
      <c r="J155" s="87" t="str">
        <f t="shared" si="1"/>
        <v>#N/A</v>
      </c>
      <c r="K155" s="205" t="str">
        <f t="shared" si="2"/>
        <v>#N/A</v>
      </c>
      <c r="L155" s="210"/>
    </row>
    <row r="156">
      <c r="I156" s="210"/>
      <c r="J156" s="87" t="str">
        <f t="shared" si="1"/>
        <v>#N/A</v>
      </c>
      <c r="K156" s="205" t="str">
        <f t="shared" si="2"/>
        <v>#N/A</v>
      </c>
      <c r="L156" s="210"/>
    </row>
    <row r="157">
      <c r="I157" s="210"/>
      <c r="J157" s="87" t="str">
        <f t="shared" si="1"/>
        <v>#N/A</v>
      </c>
      <c r="K157" s="205" t="str">
        <f t="shared" si="2"/>
        <v>#N/A</v>
      </c>
      <c r="L157" s="210"/>
    </row>
    <row r="158">
      <c r="I158" s="210"/>
      <c r="J158" s="87" t="str">
        <f t="shared" si="1"/>
        <v>#N/A</v>
      </c>
      <c r="K158" s="205" t="str">
        <f t="shared" si="2"/>
        <v>#N/A</v>
      </c>
      <c r="L158" s="210"/>
    </row>
    <row r="159">
      <c r="I159" s="210"/>
      <c r="J159" s="87" t="str">
        <f t="shared" si="1"/>
        <v>#N/A</v>
      </c>
      <c r="K159" s="205" t="str">
        <f t="shared" si="2"/>
        <v>#N/A</v>
      </c>
      <c r="L159" s="210"/>
    </row>
    <row r="160">
      <c r="I160" s="210"/>
      <c r="J160" s="87" t="str">
        <f t="shared" si="1"/>
        <v>#N/A</v>
      </c>
      <c r="K160" s="205" t="str">
        <f t="shared" si="2"/>
        <v>#N/A</v>
      </c>
      <c r="L160" s="210"/>
    </row>
    <row r="161">
      <c r="I161" s="210"/>
      <c r="J161" s="87" t="str">
        <f t="shared" si="1"/>
        <v>#N/A</v>
      </c>
      <c r="K161" s="205" t="str">
        <f t="shared" si="2"/>
        <v>#N/A</v>
      </c>
      <c r="L161" s="210"/>
    </row>
    <row r="162">
      <c r="I162" s="210"/>
      <c r="J162" s="87" t="str">
        <f t="shared" si="1"/>
        <v>#N/A</v>
      </c>
      <c r="K162" s="205" t="str">
        <f t="shared" si="2"/>
        <v>#N/A</v>
      </c>
      <c r="L162" s="210"/>
    </row>
    <row r="163">
      <c r="I163" s="210"/>
      <c r="J163" s="87" t="str">
        <f t="shared" si="1"/>
        <v>#N/A</v>
      </c>
      <c r="K163" s="205" t="str">
        <f t="shared" si="2"/>
        <v>#N/A</v>
      </c>
      <c r="L163" s="210"/>
    </row>
    <row r="164">
      <c r="I164" s="210"/>
      <c r="J164" s="87" t="str">
        <f t="shared" si="1"/>
        <v>#N/A</v>
      </c>
      <c r="K164" s="205" t="str">
        <f t="shared" si="2"/>
        <v>#N/A</v>
      </c>
      <c r="L164" s="210"/>
    </row>
    <row r="165">
      <c r="I165" s="210"/>
      <c r="J165" s="87" t="str">
        <f t="shared" si="1"/>
        <v>#N/A</v>
      </c>
      <c r="K165" s="205" t="str">
        <f t="shared" si="2"/>
        <v>#N/A</v>
      </c>
      <c r="L165" s="210"/>
    </row>
    <row r="166">
      <c r="I166" s="210"/>
      <c r="J166" s="87" t="str">
        <f t="shared" si="1"/>
        <v>#N/A</v>
      </c>
      <c r="K166" s="205" t="str">
        <f t="shared" si="2"/>
        <v>#N/A</v>
      </c>
      <c r="L166" s="210"/>
    </row>
    <row r="167">
      <c r="I167" s="210"/>
      <c r="J167" s="87" t="str">
        <f t="shared" si="1"/>
        <v>#N/A</v>
      </c>
      <c r="K167" s="205" t="str">
        <f t="shared" si="2"/>
        <v>#N/A</v>
      </c>
      <c r="L167" s="210"/>
    </row>
    <row r="168">
      <c r="I168" s="210"/>
      <c r="J168" s="87" t="str">
        <f t="shared" si="1"/>
        <v>#N/A</v>
      </c>
      <c r="K168" s="205" t="str">
        <f t="shared" si="2"/>
        <v>#N/A</v>
      </c>
      <c r="L168" s="210"/>
    </row>
    <row r="169">
      <c r="I169" s="210"/>
      <c r="J169" s="87" t="str">
        <f t="shared" si="1"/>
        <v>#N/A</v>
      </c>
      <c r="K169" s="205" t="str">
        <f t="shared" si="2"/>
        <v>#N/A</v>
      </c>
      <c r="L169" s="210"/>
    </row>
    <row r="170">
      <c r="I170" s="210"/>
      <c r="J170" s="87" t="str">
        <f t="shared" si="1"/>
        <v>#N/A</v>
      </c>
      <c r="K170" s="205" t="str">
        <f t="shared" si="2"/>
        <v>#N/A</v>
      </c>
      <c r="L170" s="210"/>
    </row>
    <row r="171">
      <c r="I171" s="210"/>
      <c r="J171" s="87" t="str">
        <f t="shared" si="1"/>
        <v>#N/A</v>
      </c>
      <c r="K171" s="205" t="str">
        <f t="shared" si="2"/>
        <v>#N/A</v>
      </c>
      <c r="L171" s="210"/>
    </row>
    <row r="172">
      <c r="I172" s="210"/>
      <c r="J172" s="87" t="str">
        <f t="shared" si="1"/>
        <v>#N/A</v>
      </c>
      <c r="K172" s="205" t="str">
        <f t="shared" si="2"/>
        <v>#N/A</v>
      </c>
      <c r="L172" s="210"/>
    </row>
    <row r="173">
      <c r="I173" s="210"/>
      <c r="J173" s="87" t="str">
        <f t="shared" si="1"/>
        <v>#N/A</v>
      </c>
      <c r="K173" s="205" t="str">
        <f t="shared" si="2"/>
        <v>#N/A</v>
      </c>
      <c r="L173" s="210"/>
    </row>
    <row r="174">
      <c r="I174" s="210"/>
      <c r="J174" s="87" t="str">
        <f t="shared" si="1"/>
        <v>#N/A</v>
      </c>
      <c r="K174" s="205" t="str">
        <f t="shared" si="2"/>
        <v>#N/A</v>
      </c>
      <c r="L174" s="210"/>
    </row>
    <row r="175">
      <c r="I175" s="210"/>
      <c r="J175" s="87" t="str">
        <f t="shared" si="1"/>
        <v>#N/A</v>
      </c>
      <c r="K175" s="213"/>
      <c r="L175" s="210"/>
    </row>
    <row r="176">
      <c r="I176" s="210"/>
      <c r="J176" s="87" t="str">
        <f t="shared" si="1"/>
        <v>#N/A</v>
      </c>
      <c r="K176" s="205" t="str">
        <f t="shared" ref="K176:K194" si="3">VLOOKUP(I176,$E$1:$F$114,2,false)</f>
        <v>#N/A</v>
      </c>
      <c r="L176" s="210"/>
    </row>
    <row r="177">
      <c r="I177" s="210"/>
      <c r="J177" s="87" t="str">
        <f t="shared" si="1"/>
        <v>#N/A</v>
      </c>
      <c r="K177" s="205" t="str">
        <f t="shared" si="3"/>
        <v>#N/A</v>
      </c>
      <c r="L177" s="210"/>
    </row>
    <row r="178">
      <c r="I178" s="210"/>
      <c r="J178" s="87" t="str">
        <f t="shared" si="1"/>
        <v>#N/A</v>
      </c>
      <c r="K178" s="205" t="str">
        <f t="shared" si="3"/>
        <v>#N/A</v>
      </c>
      <c r="L178" s="210"/>
    </row>
    <row r="179">
      <c r="I179" s="210"/>
      <c r="J179" s="87" t="str">
        <f t="shared" si="1"/>
        <v>#N/A</v>
      </c>
      <c r="K179" s="205" t="str">
        <f t="shared" si="3"/>
        <v>#N/A</v>
      </c>
      <c r="L179" s="210"/>
    </row>
    <row r="180">
      <c r="I180" s="210"/>
      <c r="J180" s="87" t="str">
        <f t="shared" si="1"/>
        <v>#N/A</v>
      </c>
      <c r="K180" s="205" t="str">
        <f t="shared" si="3"/>
        <v>#N/A</v>
      </c>
      <c r="L180" s="210"/>
    </row>
    <row r="181">
      <c r="I181" s="210"/>
      <c r="J181" s="87" t="str">
        <f t="shared" si="1"/>
        <v>#N/A</v>
      </c>
      <c r="K181" s="205" t="str">
        <f t="shared" si="3"/>
        <v>#N/A</v>
      </c>
      <c r="L181" s="210"/>
    </row>
    <row r="182">
      <c r="I182" s="210"/>
      <c r="J182" s="87" t="str">
        <f t="shared" si="1"/>
        <v>#N/A</v>
      </c>
      <c r="K182" s="205" t="str">
        <f t="shared" si="3"/>
        <v>#N/A</v>
      </c>
      <c r="L182" s="210"/>
    </row>
    <row r="183">
      <c r="I183" s="210"/>
      <c r="J183" s="87" t="str">
        <f t="shared" si="1"/>
        <v>#N/A</v>
      </c>
      <c r="K183" s="205" t="str">
        <f t="shared" si="3"/>
        <v>#N/A</v>
      </c>
      <c r="L183" s="210"/>
    </row>
    <row r="184">
      <c r="I184" s="210"/>
      <c r="J184" s="87" t="str">
        <f t="shared" si="1"/>
        <v>#N/A</v>
      </c>
      <c r="K184" s="205" t="str">
        <f t="shared" si="3"/>
        <v>#N/A</v>
      </c>
      <c r="L184" s="210"/>
    </row>
    <row r="185">
      <c r="I185" s="210"/>
      <c r="J185" s="87" t="str">
        <f t="shared" si="1"/>
        <v>#N/A</v>
      </c>
      <c r="K185" s="205" t="str">
        <f t="shared" si="3"/>
        <v>#N/A</v>
      </c>
      <c r="L185" s="210"/>
    </row>
    <row r="186">
      <c r="I186" s="210"/>
      <c r="J186" s="87" t="str">
        <f t="shared" si="1"/>
        <v>#N/A</v>
      </c>
      <c r="K186" s="205" t="str">
        <f t="shared" si="3"/>
        <v>#N/A</v>
      </c>
      <c r="L186" s="210"/>
    </row>
    <row r="187">
      <c r="I187" s="210"/>
      <c r="J187" s="87" t="str">
        <f t="shared" si="1"/>
        <v>#N/A</v>
      </c>
      <c r="K187" s="205" t="str">
        <f t="shared" si="3"/>
        <v>#N/A</v>
      </c>
      <c r="L187" s="210"/>
    </row>
    <row r="188">
      <c r="I188" s="210"/>
      <c r="J188" s="210"/>
      <c r="K188" s="205" t="str">
        <f t="shared" si="3"/>
        <v>#N/A</v>
      </c>
      <c r="L188" s="210"/>
    </row>
    <row r="189">
      <c r="I189" s="210"/>
      <c r="J189" s="210"/>
      <c r="K189" s="205" t="str">
        <f t="shared" si="3"/>
        <v>#N/A</v>
      </c>
      <c r="L189" s="210"/>
    </row>
    <row r="190">
      <c r="I190" s="210"/>
      <c r="J190" s="210"/>
      <c r="K190" s="205" t="str">
        <f t="shared" si="3"/>
        <v>#N/A</v>
      </c>
      <c r="L190" s="210"/>
    </row>
    <row r="191">
      <c r="I191" s="210"/>
      <c r="J191" s="210"/>
      <c r="K191" s="205" t="str">
        <f t="shared" si="3"/>
        <v>#N/A</v>
      </c>
      <c r="L191" s="210"/>
    </row>
    <row r="192">
      <c r="I192" s="210"/>
      <c r="J192" s="210"/>
      <c r="K192" s="205" t="str">
        <f t="shared" si="3"/>
        <v>#N/A</v>
      </c>
      <c r="L192" s="210"/>
    </row>
    <row r="193">
      <c r="I193" s="210"/>
      <c r="J193" s="210"/>
      <c r="K193" s="205" t="str">
        <f t="shared" si="3"/>
        <v>#N/A</v>
      </c>
      <c r="L193" s="210"/>
    </row>
    <row r="194">
      <c r="I194" s="210"/>
      <c r="J194" s="210"/>
      <c r="K194" s="205" t="str">
        <f t="shared" si="3"/>
        <v>#N/A</v>
      </c>
      <c r="L194" s="210"/>
    </row>
    <row r="195">
      <c r="I195" s="210"/>
      <c r="J195" s="210"/>
      <c r="K195" s="210"/>
      <c r="L195" s="210"/>
    </row>
    <row r="196">
      <c r="I196" s="210"/>
      <c r="J196" s="210"/>
      <c r="K196" s="210"/>
      <c r="L196" s="210"/>
    </row>
    <row r="197">
      <c r="I197" s="210"/>
      <c r="J197" s="210"/>
      <c r="K197" s="210"/>
      <c r="L197" s="210"/>
    </row>
    <row r="198">
      <c r="I198" s="210"/>
      <c r="J198" s="210"/>
      <c r="K198" s="210"/>
      <c r="L198" s="210"/>
    </row>
    <row r="199">
      <c r="I199" s="210"/>
      <c r="J199" s="210"/>
      <c r="K199" s="210"/>
      <c r="L199" s="210"/>
    </row>
    <row r="200">
      <c r="I200" s="210"/>
      <c r="J200" s="210"/>
      <c r="K200" s="210"/>
      <c r="L200" s="210"/>
    </row>
    <row r="201">
      <c r="I201" s="210"/>
      <c r="J201" s="210"/>
      <c r="K201" s="210"/>
      <c r="L201" s="210"/>
    </row>
    <row r="202">
      <c r="I202" s="210"/>
      <c r="J202" s="210"/>
      <c r="K202" s="210"/>
      <c r="L202" s="210"/>
    </row>
    <row r="203">
      <c r="I203" s="210"/>
      <c r="J203" s="210"/>
      <c r="K203" s="210"/>
      <c r="L203" s="210"/>
    </row>
    <row r="204">
      <c r="I204" s="210"/>
      <c r="J204" s="210"/>
      <c r="K204" s="210"/>
      <c r="L204" s="210"/>
    </row>
    <row r="205">
      <c r="I205" s="210"/>
      <c r="J205" s="210"/>
      <c r="K205" s="210"/>
      <c r="L205" s="210"/>
    </row>
    <row r="206">
      <c r="I206" s="210"/>
      <c r="J206" s="210"/>
      <c r="K206" s="210"/>
      <c r="L206" s="210"/>
    </row>
    <row r="207">
      <c r="I207" s="210"/>
      <c r="J207" s="210"/>
      <c r="K207" s="210"/>
      <c r="L207" s="210"/>
    </row>
    <row r="208">
      <c r="I208" s="210"/>
      <c r="J208" s="210"/>
      <c r="K208" s="210"/>
      <c r="L208" s="210"/>
    </row>
    <row r="209">
      <c r="I209" s="210"/>
      <c r="J209" s="210"/>
      <c r="K209" s="210"/>
      <c r="L209" s="210"/>
    </row>
    <row r="210">
      <c r="I210" s="210"/>
      <c r="J210" s="210"/>
      <c r="K210" s="210"/>
      <c r="L210" s="210"/>
    </row>
    <row r="211">
      <c r="I211" s="210"/>
      <c r="J211" s="210"/>
      <c r="K211" s="210"/>
      <c r="L211" s="210"/>
    </row>
    <row r="212">
      <c r="I212" s="210"/>
      <c r="J212" s="210"/>
      <c r="K212" s="210"/>
      <c r="L212" s="210"/>
    </row>
    <row r="213">
      <c r="I213" s="210"/>
      <c r="J213" s="210"/>
      <c r="K213" s="210"/>
      <c r="L213" s="210"/>
    </row>
    <row r="214">
      <c r="I214" s="210"/>
      <c r="J214" s="210"/>
      <c r="K214" s="210"/>
      <c r="L214" s="210"/>
    </row>
    <row r="215">
      <c r="I215" s="210"/>
      <c r="J215" s="210"/>
      <c r="K215" s="210"/>
      <c r="L215" s="210"/>
    </row>
    <row r="216">
      <c r="I216" s="210"/>
      <c r="J216" s="210"/>
      <c r="K216" s="210"/>
      <c r="L216" s="210"/>
    </row>
    <row r="217">
      <c r="I217" s="210"/>
      <c r="J217" s="210"/>
      <c r="K217" s="210"/>
      <c r="L217" s="210"/>
    </row>
    <row r="218">
      <c r="I218" s="210"/>
      <c r="J218" s="210"/>
      <c r="K218" s="210"/>
      <c r="L218" s="210"/>
    </row>
    <row r="219">
      <c r="I219" s="210"/>
      <c r="J219" s="210"/>
      <c r="K219" s="210"/>
      <c r="L219" s="210"/>
    </row>
    <row r="220">
      <c r="I220" s="210"/>
      <c r="J220" s="210"/>
      <c r="K220" s="210"/>
      <c r="L220" s="210"/>
    </row>
    <row r="221">
      <c r="I221" s="210"/>
      <c r="J221" s="210"/>
      <c r="K221" s="210"/>
      <c r="L221" s="210"/>
    </row>
    <row r="222">
      <c r="I222" s="210"/>
      <c r="J222" s="210"/>
      <c r="K222" s="210"/>
      <c r="L222" s="210"/>
    </row>
    <row r="223">
      <c r="I223" s="210"/>
      <c r="J223" s="210"/>
      <c r="K223" s="210"/>
      <c r="L223" s="210"/>
    </row>
    <row r="224">
      <c r="I224" s="210"/>
      <c r="J224" s="210"/>
      <c r="K224" s="210"/>
      <c r="L224" s="210"/>
    </row>
    <row r="225">
      <c r="I225" s="210"/>
      <c r="J225" s="210"/>
      <c r="K225" s="210"/>
      <c r="L225" s="210"/>
    </row>
    <row r="226">
      <c r="I226" s="210"/>
      <c r="J226" s="210"/>
      <c r="K226" s="210"/>
      <c r="L226" s="210"/>
    </row>
    <row r="227">
      <c r="I227" s="210"/>
      <c r="J227" s="210"/>
      <c r="K227" s="210"/>
      <c r="L227" s="210"/>
    </row>
    <row r="228">
      <c r="I228" s="210"/>
      <c r="J228" s="210"/>
      <c r="K228" s="210"/>
      <c r="L228" s="210"/>
    </row>
    <row r="229">
      <c r="I229" s="210"/>
      <c r="J229" s="210"/>
      <c r="K229" s="210"/>
      <c r="L229" s="210"/>
    </row>
    <row r="230">
      <c r="I230" s="210"/>
      <c r="J230" s="210"/>
      <c r="K230" s="210"/>
      <c r="L230" s="210"/>
    </row>
    <row r="231">
      <c r="I231" s="210"/>
      <c r="J231" s="210"/>
      <c r="K231" s="210"/>
      <c r="L231" s="210"/>
    </row>
    <row r="232">
      <c r="I232" s="210"/>
      <c r="J232" s="210"/>
      <c r="K232" s="210"/>
      <c r="L232" s="210"/>
    </row>
    <row r="233">
      <c r="I233" s="210"/>
      <c r="J233" s="210"/>
      <c r="K233" s="210"/>
      <c r="L233" s="210"/>
    </row>
    <row r="234">
      <c r="I234" s="210"/>
      <c r="J234" s="210"/>
      <c r="K234" s="210"/>
      <c r="L234" s="210"/>
    </row>
    <row r="235">
      <c r="I235" s="210"/>
      <c r="J235" s="210"/>
      <c r="K235" s="210"/>
      <c r="L235" s="210"/>
    </row>
    <row r="236">
      <c r="I236" s="210"/>
      <c r="J236" s="210"/>
      <c r="K236" s="210"/>
      <c r="L236" s="210"/>
    </row>
    <row r="237">
      <c r="I237" s="210"/>
      <c r="J237" s="210"/>
      <c r="K237" s="210"/>
      <c r="L237" s="210"/>
    </row>
    <row r="238">
      <c r="I238" s="210"/>
      <c r="J238" s="210"/>
      <c r="K238" s="210"/>
      <c r="L238" s="210"/>
    </row>
    <row r="239">
      <c r="I239" s="210"/>
      <c r="J239" s="210"/>
      <c r="K239" s="210"/>
      <c r="L239" s="210"/>
    </row>
    <row r="240">
      <c r="I240" s="210"/>
      <c r="J240" s="210"/>
      <c r="K240" s="210"/>
      <c r="L240" s="210"/>
    </row>
    <row r="241">
      <c r="I241" s="210"/>
      <c r="J241" s="210"/>
      <c r="K241" s="210"/>
      <c r="L241" s="210"/>
    </row>
    <row r="242">
      <c r="I242" s="210"/>
      <c r="J242" s="210"/>
      <c r="K242" s="210"/>
      <c r="L242" s="210"/>
    </row>
    <row r="243">
      <c r="I243" s="210"/>
      <c r="J243" s="210"/>
      <c r="K243" s="210"/>
      <c r="L243" s="210"/>
    </row>
    <row r="244">
      <c r="I244" s="210"/>
      <c r="J244" s="210"/>
      <c r="K244" s="210"/>
      <c r="L244" s="210"/>
    </row>
    <row r="245">
      <c r="I245" s="210"/>
      <c r="J245" s="210"/>
      <c r="K245" s="210"/>
      <c r="L245" s="210"/>
    </row>
    <row r="246">
      <c r="I246" s="210"/>
      <c r="J246" s="210"/>
      <c r="K246" s="210"/>
      <c r="L246" s="210"/>
    </row>
    <row r="247">
      <c r="I247" s="210"/>
      <c r="J247" s="210"/>
      <c r="K247" s="210"/>
      <c r="L247" s="210"/>
    </row>
    <row r="248">
      <c r="I248" s="210"/>
      <c r="J248" s="210"/>
      <c r="K248" s="210"/>
      <c r="L248" s="210"/>
    </row>
    <row r="249">
      <c r="I249" s="210"/>
      <c r="J249" s="210"/>
      <c r="K249" s="210"/>
      <c r="L249" s="210"/>
    </row>
    <row r="250">
      <c r="I250" s="210"/>
      <c r="J250" s="210"/>
      <c r="K250" s="210"/>
      <c r="L250" s="210"/>
    </row>
    <row r="251">
      <c r="I251" s="210"/>
      <c r="J251" s="210"/>
      <c r="K251" s="210"/>
      <c r="L251" s="210"/>
    </row>
    <row r="252">
      <c r="I252" s="210"/>
      <c r="J252" s="210"/>
      <c r="K252" s="210"/>
      <c r="L252" s="210"/>
    </row>
    <row r="253">
      <c r="I253" s="210"/>
      <c r="J253" s="210"/>
      <c r="K253" s="210"/>
      <c r="L253" s="210"/>
    </row>
    <row r="254">
      <c r="I254" s="210"/>
      <c r="J254" s="210"/>
      <c r="K254" s="210"/>
      <c r="L254" s="210"/>
    </row>
    <row r="255">
      <c r="I255" s="210"/>
      <c r="J255" s="210"/>
      <c r="K255" s="210"/>
      <c r="L255" s="210"/>
    </row>
    <row r="256">
      <c r="I256" s="210"/>
      <c r="J256" s="210"/>
      <c r="K256" s="210"/>
      <c r="L256" s="210"/>
    </row>
    <row r="257">
      <c r="I257" s="210"/>
      <c r="J257" s="210"/>
      <c r="K257" s="210"/>
      <c r="L257" s="210"/>
    </row>
    <row r="258">
      <c r="I258" s="210"/>
      <c r="J258" s="210"/>
      <c r="K258" s="210"/>
      <c r="L258" s="210"/>
    </row>
    <row r="259">
      <c r="I259" s="210"/>
      <c r="J259" s="210"/>
      <c r="K259" s="210"/>
      <c r="L259" s="210"/>
    </row>
    <row r="260">
      <c r="I260" s="210"/>
      <c r="J260" s="210"/>
      <c r="K260" s="210"/>
      <c r="L260" s="210"/>
    </row>
    <row r="261">
      <c r="I261" s="210"/>
      <c r="J261" s="210"/>
      <c r="K261" s="210"/>
      <c r="L261" s="210"/>
    </row>
    <row r="262">
      <c r="I262" s="210"/>
      <c r="J262" s="210"/>
      <c r="K262" s="210"/>
      <c r="L262" s="210"/>
    </row>
    <row r="263">
      <c r="I263" s="210"/>
      <c r="J263" s="210"/>
      <c r="K263" s="210"/>
      <c r="L263" s="210"/>
    </row>
    <row r="264">
      <c r="I264" s="210"/>
      <c r="J264" s="210"/>
      <c r="K264" s="210"/>
      <c r="L264" s="210"/>
    </row>
    <row r="265">
      <c r="I265" s="210"/>
      <c r="J265" s="210"/>
      <c r="K265" s="210"/>
      <c r="L265" s="210"/>
    </row>
    <row r="266">
      <c r="I266" s="210"/>
      <c r="J266" s="210"/>
      <c r="K266" s="210"/>
      <c r="L266" s="210"/>
    </row>
    <row r="267">
      <c r="I267" s="210"/>
      <c r="J267" s="210"/>
      <c r="K267" s="210"/>
      <c r="L267" s="210"/>
    </row>
    <row r="268">
      <c r="I268" s="210"/>
      <c r="J268" s="210"/>
      <c r="K268" s="210"/>
      <c r="L268" s="210"/>
    </row>
    <row r="269">
      <c r="I269" s="210"/>
      <c r="J269" s="210"/>
      <c r="K269" s="210"/>
      <c r="L269" s="210"/>
    </row>
    <row r="270">
      <c r="I270" s="210"/>
      <c r="J270" s="210"/>
      <c r="K270" s="210"/>
      <c r="L270" s="210"/>
    </row>
    <row r="271">
      <c r="I271" s="210"/>
      <c r="J271" s="210"/>
      <c r="K271" s="210"/>
      <c r="L271" s="210"/>
    </row>
    <row r="272">
      <c r="I272" s="210"/>
      <c r="J272" s="210"/>
      <c r="K272" s="210"/>
      <c r="L272" s="210"/>
    </row>
    <row r="273">
      <c r="I273" s="210"/>
      <c r="J273" s="210"/>
      <c r="K273" s="210"/>
      <c r="L273" s="210"/>
    </row>
    <row r="274">
      <c r="I274" s="210"/>
      <c r="J274" s="210"/>
      <c r="K274" s="210"/>
      <c r="L274" s="210"/>
    </row>
    <row r="275">
      <c r="I275" s="210"/>
      <c r="J275" s="210"/>
      <c r="K275" s="210"/>
      <c r="L275" s="210"/>
    </row>
    <row r="276">
      <c r="I276" s="210"/>
      <c r="J276" s="210"/>
      <c r="K276" s="210"/>
      <c r="L276" s="210"/>
    </row>
    <row r="277">
      <c r="I277" s="210"/>
      <c r="J277" s="210"/>
      <c r="K277" s="210"/>
      <c r="L277" s="210"/>
    </row>
    <row r="278">
      <c r="I278" s="210"/>
      <c r="J278" s="210"/>
      <c r="K278" s="210"/>
      <c r="L278" s="210"/>
    </row>
    <row r="279">
      <c r="I279" s="210"/>
      <c r="J279" s="210"/>
      <c r="K279" s="210"/>
      <c r="L279" s="210"/>
    </row>
    <row r="280">
      <c r="I280" s="210"/>
      <c r="J280" s="210"/>
      <c r="K280" s="210"/>
      <c r="L280" s="210"/>
    </row>
    <row r="281">
      <c r="I281" s="210"/>
      <c r="J281" s="210"/>
      <c r="K281" s="210"/>
      <c r="L281" s="210"/>
    </row>
    <row r="282">
      <c r="I282" s="210"/>
      <c r="J282" s="210"/>
      <c r="K282" s="210"/>
      <c r="L282" s="210"/>
    </row>
    <row r="283">
      <c r="I283" s="210"/>
      <c r="J283" s="210"/>
      <c r="K283" s="210"/>
      <c r="L283" s="210"/>
    </row>
    <row r="284">
      <c r="I284" s="210"/>
      <c r="J284" s="210"/>
      <c r="K284" s="210"/>
      <c r="L284" s="210"/>
    </row>
    <row r="285">
      <c r="I285" s="210"/>
      <c r="J285" s="210"/>
      <c r="K285" s="210"/>
      <c r="L285" s="210"/>
    </row>
    <row r="286">
      <c r="I286" s="210"/>
      <c r="J286" s="210"/>
      <c r="K286" s="210"/>
      <c r="L286" s="210"/>
    </row>
    <row r="287">
      <c r="I287" s="210"/>
      <c r="J287" s="210"/>
      <c r="K287" s="210"/>
      <c r="L287" s="210"/>
    </row>
    <row r="288">
      <c r="I288" s="210"/>
      <c r="J288" s="210"/>
      <c r="K288" s="210"/>
      <c r="L288" s="210"/>
    </row>
    <row r="289">
      <c r="I289" s="210"/>
      <c r="J289" s="210"/>
      <c r="K289" s="210"/>
      <c r="L289" s="210"/>
    </row>
    <row r="290">
      <c r="I290" s="210"/>
      <c r="J290" s="210"/>
      <c r="K290" s="210"/>
      <c r="L290" s="210"/>
    </row>
    <row r="291">
      <c r="I291" s="210"/>
      <c r="J291" s="210"/>
      <c r="K291" s="210"/>
      <c r="L291" s="210"/>
    </row>
    <row r="292">
      <c r="I292" s="210"/>
      <c r="J292" s="210"/>
      <c r="K292" s="210"/>
      <c r="L292" s="210"/>
    </row>
    <row r="293">
      <c r="I293" s="210"/>
      <c r="J293" s="210"/>
      <c r="K293" s="210"/>
      <c r="L293" s="210"/>
    </row>
    <row r="294">
      <c r="I294" s="210"/>
      <c r="J294" s="210"/>
      <c r="K294" s="210"/>
      <c r="L294" s="210"/>
    </row>
    <row r="295">
      <c r="I295" s="210"/>
      <c r="J295" s="210"/>
      <c r="K295" s="210"/>
      <c r="L295" s="210"/>
    </row>
    <row r="296">
      <c r="I296" s="210"/>
      <c r="J296" s="210"/>
      <c r="K296" s="210"/>
      <c r="L296" s="210"/>
    </row>
    <row r="297">
      <c r="I297" s="210"/>
      <c r="J297" s="210"/>
      <c r="K297" s="210"/>
      <c r="L297" s="210"/>
    </row>
    <row r="298">
      <c r="I298" s="210"/>
      <c r="J298" s="210"/>
      <c r="K298" s="210"/>
      <c r="L298" s="210"/>
    </row>
    <row r="299">
      <c r="I299" s="210"/>
      <c r="J299" s="210"/>
      <c r="K299" s="210"/>
      <c r="L299" s="210"/>
    </row>
    <row r="300">
      <c r="I300" s="210"/>
      <c r="J300" s="210"/>
      <c r="K300" s="210"/>
      <c r="L300" s="210"/>
    </row>
    <row r="301">
      <c r="I301" s="210"/>
      <c r="J301" s="210"/>
      <c r="K301" s="210"/>
      <c r="L301" s="210"/>
    </row>
    <row r="302">
      <c r="I302" s="210"/>
      <c r="J302" s="210"/>
      <c r="K302" s="210"/>
      <c r="L302" s="210"/>
    </row>
    <row r="303">
      <c r="I303" s="210"/>
      <c r="J303" s="210"/>
      <c r="K303" s="210"/>
      <c r="L303" s="210"/>
    </row>
    <row r="304">
      <c r="I304" s="210"/>
      <c r="J304" s="210"/>
      <c r="K304" s="210"/>
      <c r="L304" s="210"/>
    </row>
    <row r="305">
      <c r="I305" s="210"/>
      <c r="J305" s="210"/>
      <c r="K305" s="210"/>
      <c r="L305" s="210"/>
    </row>
    <row r="306">
      <c r="I306" s="210"/>
      <c r="J306" s="210"/>
      <c r="K306" s="210"/>
      <c r="L306" s="210"/>
    </row>
    <row r="307">
      <c r="I307" s="210"/>
      <c r="J307" s="210"/>
      <c r="K307" s="210"/>
      <c r="L307" s="210"/>
    </row>
    <row r="308">
      <c r="I308" s="210"/>
      <c r="J308" s="210"/>
      <c r="K308" s="210"/>
      <c r="L308" s="210"/>
    </row>
    <row r="309">
      <c r="I309" s="210"/>
      <c r="J309" s="210"/>
      <c r="K309" s="210"/>
      <c r="L309" s="210"/>
    </row>
    <row r="310">
      <c r="I310" s="210"/>
      <c r="J310" s="210"/>
      <c r="K310" s="210"/>
      <c r="L310" s="210"/>
    </row>
    <row r="311">
      <c r="I311" s="210"/>
      <c r="J311" s="210"/>
      <c r="K311" s="210"/>
      <c r="L311" s="210"/>
    </row>
    <row r="312">
      <c r="I312" s="210"/>
      <c r="J312" s="210"/>
      <c r="K312" s="210"/>
      <c r="L312" s="210"/>
    </row>
    <row r="313">
      <c r="I313" s="210"/>
      <c r="J313" s="210"/>
      <c r="K313" s="210"/>
      <c r="L313" s="210"/>
    </row>
    <row r="314">
      <c r="I314" s="210"/>
      <c r="J314" s="210"/>
      <c r="K314" s="210"/>
      <c r="L314" s="210"/>
    </row>
    <row r="315">
      <c r="I315" s="210"/>
      <c r="J315" s="210"/>
      <c r="K315" s="210"/>
      <c r="L315" s="210"/>
    </row>
    <row r="316">
      <c r="I316" s="210"/>
      <c r="J316" s="210"/>
      <c r="K316" s="210"/>
      <c r="L316" s="210"/>
    </row>
    <row r="317">
      <c r="I317" s="210"/>
      <c r="J317" s="210"/>
      <c r="K317" s="210"/>
      <c r="L317" s="210"/>
    </row>
    <row r="318">
      <c r="I318" s="210"/>
      <c r="J318" s="210"/>
      <c r="K318" s="210"/>
      <c r="L318" s="210"/>
    </row>
    <row r="319">
      <c r="I319" s="210"/>
      <c r="J319" s="210"/>
      <c r="K319" s="210"/>
      <c r="L319" s="210"/>
    </row>
    <row r="320">
      <c r="I320" s="210"/>
      <c r="J320" s="210"/>
      <c r="K320" s="210"/>
      <c r="L320" s="210"/>
    </row>
    <row r="321">
      <c r="I321" s="210"/>
      <c r="J321" s="210"/>
      <c r="K321" s="210"/>
      <c r="L321" s="210"/>
    </row>
    <row r="322">
      <c r="I322" s="210"/>
      <c r="J322" s="210"/>
      <c r="K322" s="210"/>
      <c r="L322" s="210"/>
    </row>
    <row r="323">
      <c r="I323" s="210"/>
      <c r="J323" s="210"/>
      <c r="K323" s="210"/>
      <c r="L323" s="210"/>
    </row>
    <row r="324">
      <c r="I324" s="210"/>
      <c r="J324" s="210"/>
      <c r="K324" s="210"/>
      <c r="L324" s="210"/>
    </row>
    <row r="325">
      <c r="I325" s="210"/>
      <c r="J325" s="210"/>
      <c r="K325" s="210"/>
      <c r="L325" s="210"/>
    </row>
    <row r="326">
      <c r="I326" s="210"/>
      <c r="J326" s="210"/>
      <c r="K326" s="210"/>
      <c r="L326" s="210"/>
    </row>
    <row r="327">
      <c r="I327" s="210"/>
      <c r="J327" s="210"/>
      <c r="K327" s="210"/>
      <c r="L327" s="210"/>
    </row>
    <row r="328">
      <c r="I328" s="210"/>
      <c r="J328" s="210"/>
      <c r="K328" s="210"/>
      <c r="L328" s="210"/>
    </row>
    <row r="329">
      <c r="I329" s="210"/>
      <c r="J329" s="210"/>
      <c r="K329" s="210"/>
      <c r="L329" s="210"/>
    </row>
    <row r="330">
      <c r="I330" s="210"/>
      <c r="J330" s="210"/>
      <c r="K330" s="210"/>
      <c r="L330" s="210"/>
    </row>
    <row r="331">
      <c r="I331" s="210"/>
      <c r="J331" s="210"/>
      <c r="K331" s="210"/>
      <c r="L331" s="210"/>
    </row>
    <row r="332">
      <c r="I332" s="210"/>
      <c r="J332" s="210"/>
      <c r="K332" s="210"/>
      <c r="L332" s="210"/>
    </row>
    <row r="333">
      <c r="I333" s="210"/>
      <c r="J333" s="210"/>
      <c r="K333" s="210"/>
      <c r="L333" s="210"/>
    </row>
    <row r="334">
      <c r="I334" s="210"/>
      <c r="J334" s="210"/>
      <c r="K334" s="210"/>
      <c r="L334" s="210"/>
    </row>
    <row r="335">
      <c r="I335" s="210"/>
      <c r="J335" s="210"/>
      <c r="K335" s="210"/>
      <c r="L335" s="210"/>
    </row>
    <row r="336">
      <c r="I336" s="210"/>
      <c r="J336" s="210"/>
      <c r="K336" s="210"/>
      <c r="L336" s="210"/>
    </row>
    <row r="337">
      <c r="I337" s="210"/>
      <c r="J337" s="210"/>
      <c r="K337" s="210"/>
      <c r="L337" s="210"/>
    </row>
    <row r="338">
      <c r="I338" s="210"/>
      <c r="J338" s="210"/>
      <c r="K338" s="210"/>
      <c r="L338" s="210"/>
    </row>
    <row r="339">
      <c r="I339" s="210"/>
      <c r="J339" s="210"/>
      <c r="K339" s="210"/>
      <c r="L339" s="210"/>
    </row>
    <row r="340">
      <c r="I340" s="210"/>
      <c r="J340" s="210"/>
      <c r="K340" s="210"/>
      <c r="L340" s="210"/>
    </row>
    <row r="341">
      <c r="I341" s="210"/>
      <c r="J341" s="210"/>
      <c r="K341" s="210"/>
      <c r="L341" s="210"/>
    </row>
    <row r="342">
      <c r="I342" s="210"/>
      <c r="J342" s="210"/>
      <c r="K342" s="210"/>
      <c r="L342" s="210"/>
    </row>
    <row r="343">
      <c r="I343" s="210"/>
      <c r="J343" s="210"/>
      <c r="K343" s="210"/>
      <c r="L343" s="210"/>
    </row>
    <row r="344">
      <c r="I344" s="210"/>
      <c r="J344" s="210"/>
      <c r="K344" s="210"/>
      <c r="L344" s="210"/>
    </row>
    <row r="345">
      <c r="I345" s="210"/>
      <c r="J345" s="210"/>
      <c r="K345" s="210"/>
      <c r="L345" s="210"/>
    </row>
    <row r="346">
      <c r="I346" s="210"/>
      <c r="J346" s="210"/>
      <c r="K346" s="210"/>
      <c r="L346" s="210"/>
    </row>
    <row r="347">
      <c r="I347" s="210"/>
      <c r="J347" s="210"/>
      <c r="K347" s="210"/>
      <c r="L347" s="210"/>
    </row>
    <row r="348">
      <c r="I348" s="210"/>
      <c r="J348" s="210"/>
      <c r="K348" s="210"/>
      <c r="L348" s="210"/>
    </row>
    <row r="349">
      <c r="I349" s="210"/>
      <c r="J349" s="210"/>
      <c r="K349" s="210"/>
      <c r="L349" s="210"/>
    </row>
    <row r="350">
      <c r="I350" s="210"/>
      <c r="J350" s="210"/>
      <c r="K350" s="210"/>
      <c r="L350" s="210"/>
    </row>
    <row r="351">
      <c r="I351" s="210"/>
      <c r="J351" s="210"/>
      <c r="K351" s="210"/>
      <c r="L351" s="210"/>
    </row>
    <row r="352">
      <c r="I352" s="210"/>
      <c r="J352" s="210"/>
      <c r="K352" s="210"/>
      <c r="L352" s="210"/>
    </row>
    <row r="353">
      <c r="I353" s="210"/>
      <c r="J353" s="210"/>
      <c r="K353" s="210"/>
      <c r="L353" s="210"/>
    </row>
    <row r="354">
      <c r="I354" s="210"/>
      <c r="J354" s="210"/>
      <c r="K354" s="210"/>
      <c r="L354" s="210"/>
    </row>
    <row r="355">
      <c r="I355" s="210"/>
      <c r="J355" s="210"/>
      <c r="K355" s="210"/>
      <c r="L355" s="210"/>
    </row>
    <row r="356">
      <c r="I356" s="210"/>
      <c r="J356" s="210"/>
      <c r="K356" s="210"/>
      <c r="L356" s="210"/>
    </row>
    <row r="357">
      <c r="I357" s="210"/>
      <c r="J357" s="210"/>
      <c r="K357" s="210"/>
      <c r="L357" s="210"/>
    </row>
    <row r="358">
      <c r="I358" s="210"/>
      <c r="J358" s="210"/>
      <c r="K358" s="210"/>
      <c r="L358" s="210"/>
    </row>
    <row r="359">
      <c r="I359" s="210"/>
      <c r="J359" s="210"/>
      <c r="K359" s="210"/>
      <c r="L359" s="210"/>
    </row>
    <row r="360">
      <c r="I360" s="210"/>
      <c r="J360" s="210"/>
      <c r="K360" s="210"/>
      <c r="L360" s="210"/>
    </row>
    <row r="361">
      <c r="I361" s="210"/>
      <c r="J361" s="210"/>
      <c r="K361" s="210"/>
      <c r="L361" s="210"/>
    </row>
    <row r="362">
      <c r="I362" s="210"/>
      <c r="J362" s="210"/>
      <c r="K362" s="210"/>
      <c r="L362" s="210"/>
    </row>
    <row r="363">
      <c r="I363" s="210"/>
      <c r="J363" s="210"/>
      <c r="K363" s="210"/>
      <c r="L363" s="210"/>
    </row>
    <row r="364">
      <c r="I364" s="210"/>
      <c r="J364" s="210"/>
      <c r="K364" s="210"/>
      <c r="L364" s="210"/>
    </row>
    <row r="365">
      <c r="I365" s="210"/>
      <c r="J365" s="210"/>
      <c r="K365" s="210"/>
      <c r="L365" s="210"/>
    </row>
    <row r="366">
      <c r="I366" s="210"/>
      <c r="J366" s="210"/>
      <c r="K366" s="210"/>
      <c r="L366" s="210"/>
    </row>
    <row r="367">
      <c r="I367" s="210"/>
      <c r="J367" s="210"/>
      <c r="K367" s="210"/>
      <c r="L367" s="210"/>
    </row>
    <row r="368">
      <c r="I368" s="210"/>
      <c r="J368" s="210"/>
      <c r="K368" s="210"/>
      <c r="L368" s="210"/>
    </row>
    <row r="369">
      <c r="I369" s="210"/>
      <c r="J369" s="210"/>
      <c r="K369" s="210"/>
      <c r="L369" s="210"/>
    </row>
    <row r="370">
      <c r="I370" s="210"/>
      <c r="J370" s="210"/>
      <c r="K370" s="210"/>
      <c r="L370" s="210"/>
    </row>
    <row r="371">
      <c r="I371" s="210"/>
      <c r="J371" s="210"/>
      <c r="K371" s="210"/>
      <c r="L371" s="210"/>
    </row>
    <row r="372">
      <c r="I372" s="210"/>
      <c r="J372" s="210"/>
      <c r="K372" s="210"/>
      <c r="L372" s="210"/>
    </row>
    <row r="373">
      <c r="I373" s="210"/>
      <c r="J373" s="210"/>
      <c r="K373" s="210"/>
      <c r="L373" s="210"/>
    </row>
    <row r="374">
      <c r="I374" s="210"/>
      <c r="J374" s="210"/>
      <c r="K374" s="210"/>
      <c r="L374" s="210"/>
    </row>
    <row r="375">
      <c r="I375" s="210"/>
      <c r="J375" s="210"/>
      <c r="K375" s="210"/>
      <c r="L375" s="210"/>
    </row>
    <row r="376">
      <c r="I376" s="210"/>
      <c r="J376" s="210"/>
      <c r="K376" s="210"/>
      <c r="L376" s="210"/>
    </row>
    <row r="377">
      <c r="I377" s="210"/>
      <c r="J377" s="210"/>
      <c r="K377" s="210"/>
      <c r="L377" s="210"/>
    </row>
    <row r="378">
      <c r="I378" s="210"/>
      <c r="J378" s="210"/>
      <c r="K378" s="210"/>
      <c r="L378" s="210"/>
    </row>
    <row r="379">
      <c r="I379" s="210"/>
      <c r="J379" s="210"/>
      <c r="K379" s="210"/>
      <c r="L379" s="210"/>
    </row>
    <row r="380">
      <c r="I380" s="210"/>
      <c r="J380" s="210"/>
      <c r="K380" s="210"/>
      <c r="L380" s="210"/>
    </row>
    <row r="381">
      <c r="I381" s="210"/>
      <c r="J381" s="210"/>
      <c r="K381" s="210"/>
      <c r="L381" s="210"/>
    </row>
    <row r="382">
      <c r="I382" s="210"/>
      <c r="J382" s="210"/>
      <c r="K382" s="210"/>
      <c r="L382" s="210"/>
    </row>
    <row r="383">
      <c r="I383" s="210"/>
      <c r="J383" s="210"/>
      <c r="K383" s="210"/>
      <c r="L383" s="210"/>
    </row>
    <row r="384">
      <c r="I384" s="210"/>
      <c r="J384" s="210"/>
      <c r="K384" s="210"/>
      <c r="L384" s="210"/>
    </row>
    <row r="385">
      <c r="I385" s="210"/>
      <c r="J385" s="210"/>
      <c r="K385" s="210"/>
      <c r="L385" s="210"/>
    </row>
    <row r="386">
      <c r="I386" s="210"/>
      <c r="J386" s="210"/>
      <c r="K386" s="210"/>
      <c r="L386" s="210"/>
    </row>
    <row r="387">
      <c r="I387" s="210"/>
      <c r="J387" s="210"/>
      <c r="K387" s="210"/>
      <c r="L387" s="210"/>
    </row>
    <row r="388">
      <c r="I388" s="210"/>
      <c r="J388" s="210"/>
      <c r="K388" s="210"/>
      <c r="L388" s="210"/>
    </row>
    <row r="389">
      <c r="I389" s="210"/>
      <c r="J389" s="210"/>
      <c r="K389" s="210"/>
      <c r="L389" s="210"/>
    </row>
    <row r="390">
      <c r="I390" s="210"/>
      <c r="J390" s="210"/>
      <c r="K390" s="210"/>
      <c r="L390" s="210"/>
    </row>
    <row r="391">
      <c r="I391" s="210"/>
      <c r="J391" s="210"/>
      <c r="K391" s="210"/>
      <c r="L391" s="210"/>
    </row>
    <row r="392">
      <c r="I392" s="210"/>
      <c r="J392" s="210"/>
      <c r="K392" s="210"/>
      <c r="L392" s="210"/>
    </row>
    <row r="393">
      <c r="I393" s="210"/>
      <c r="J393" s="210"/>
      <c r="K393" s="210"/>
      <c r="L393" s="210"/>
    </row>
    <row r="394">
      <c r="I394" s="210"/>
      <c r="J394" s="210"/>
      <c r="K394" s="210"/>
      <c r="L394" s="210"/>
    </row>
    <row r="395">
      <c r="I395" s="210"/>
      <c r="J395" s="210"/>
      <c r="K395" s="210"/>
      <c r="L395" s="210"/>
    </row>
    <row r="396">
      <c r="I396" s="210"/>
      <c r="J396" s="210"/>
      <c r="K396" s="210"/>
      <c r="L396" s="210"/>
    </row>
    <row r="397">
      <c r="I397" s="210"/>
      <c r="J397" s="210"/>
      <c r="K397" s="210"/>
      <c r="L397" s="210"/>
    </row>
    <row r="398">
      <c r="I398" s="210"/>
      <c r="J398" s="210"/>
      <c r="K398" s="210"/>
      <c r="L398" s="210"/>
    </row>
    <row r="399">
      <c r="I399" s="210"/>
      <c r="J399" s="210"/>
      <c r="K399" s="210"/>
      <c r="L399" s="210"/>
    </row>
    <row r="400">
      <c r="I400" s="210"/>
      <c r="J400" s="210"/>
      <c r="K400" s="210"/>
      <c r="L400" s="210"/>
    </row>
    <row r="401">
      <c r="I401" s="210"/>
      <c r="J401" s="210"/>
      <c r="K401" s="210"/>
      <c r="L401" s="210"/>
    </row>
    <row r="402">
      <c r="I402" s="210"/>
      <c r="J402" s="210"/>
      <c r="K402" s="210"/>
      <c r="L402" s="210"/>
    </row>
    <row r="403">
      <c r="I403" s="210"/>
      <c r="J403" s="210"/>
      <c r="K403" s="210"/>
      <c r="L403" s="210"/>
    </row>
    <row r="404">
      <c r="I404" s="210"/>
      <c r="J404" s="210"/>
      <c r="K404" s="210"/>
      <c r="L404" s="210"/>
    </row>
    <row r="405">
      <c r="I405" s="210"/>
      <c r="J405" s="210"/>
      <c r="K405" s="210"/>
      <c r="L405" s="210"/>
    </row>
    <row r="406">
      <c r="I406" s="210"/>
      <c r="J406" s="210"/>
      <c r="K406" s="210"/>
      <c r="L406" s="210"/>
    </row>
    <row r="407">
      <c r="I407" s="210"/>
      <c r="J407" s="210"/>
      <c r="K407" s="210"/>
      <c r="L407" s="210"/>
    </row>
    <row r="408">
      <c r="I408" s="210"/>
      <c r="J408" s="210"/>
      <c r="K408" s="210"/>
      <c r="L408" s="210"/>
    </row>
    <row r="409">
      <c r="I409" s="210"/>
      <c r="J409" s="210"/>
      <c r="K409" s="210"/>
      <c r="L409" s="210"/>
    </row>
    <row r="410">
      <c r="I410" s="210"/>
      <c r="J410" s="210"/>
      <c r="K410" s="210"/>
      <c r="L410" s="210"/>
    </row>
    <row r="411">
      <c r="I411" s="210"/>
      <c r="J411" s="210"/>
      <c r="K411" s="210"/>
      <c r="L411" s="210"/>
    </row>
    <row r="412">
      <c r="I412" s="210"/>
      <c r="J412" s="210"/>
      <c r="K412" s="210"/>
      <c r="L412" s="210"/>
    </row>
    <row r="413">
      <c r="I413" s="210"/>
      <c r="J413" s="210"/>
      <c r="K413" s="210"/>
      <c r="L413" s="210"/>
    </row>
    <row r="414">
      <c r="I414" s="210"/>
      <c r="J414" s="210"/>
      <c r="K414" s="210"/>
      <c r="L414" s="210"/>
    </row>
    <row r="415">
      <c r="I415" s="210"/>
      <c r="J415" s="210"/>
      <c r="K415" s="210"/>
      <c r="L415" s="210"/>
    </row>
    <row r="416">
      <c r="I416" s="210"/>
      <c r="J416" s="210"/>
      <c r="K416" s="210"/>
      <c r="L416" s="210"/>
    </row>
    <row r="417">
      <c r="I417" s="210"/>
      <c r="J417" s="210"/>
      <c r="K417" s="210"/>
      <c r="L417" s="210"/>
    </row>
    <row r="418">
      <c r="I418" s="210"/>
      <c r="J418" s="210"/>
      <c r="K418" s="210"/>
      <c r="L418" s="210"/>
    </row>
    <row r="419">
      <c r="I419" s="210"/>
      <c r="J419" s="210"/>
      <c r="K419" s="210"/>
      <c r="L419" s="210"/>
    </row>
    <row r="420">
      <c r="I420" s="210"/>
      <c r="J420" s="210"/>
      <c r="K420" s="210"/>
      <c r="L420" s="210"/>
    </row>
    <row r="421">
      <c r="I421" s="210"/>
      <c r="J421" s="210"/>
      <c r="K421" s="210"/>
      <c r="L421" s="210"/>
    </row>
    <row r="422">
      <c r="I422" s="210"/>
      <c r="J422" s="210"/>
      <c r="K422" s="210"/>
      <c r="L422" s="210"/>
    </row>
    <row r="423">
      <c r="I423" s="210"/>
      <c r="J423" s="210"/>
      <c r="K423" s="210"/>
      <c r="L423" s="210"/>
    </row>
    <row r="424">
      <c r="I424" s="210"/>
      <c r="J424" s="210"/>
      <c r="K424" s="210"/>
      <c r="L424" s="210"/>
    </row>
    <row r="425">
      <c r="I425" s="210"/>
      <c r="J425" s="210"/>
      <c r="K425" s="210"/>
      <c r="L425" s="210"/>
    </row>
    <row r="426">
      <c r="I426" s="210"/>
      <c r="J426" s="210"/>
      <c r="K426" s="210"/>
      <c r="L426" s="210"/>
    </row>
    <row r="427">
      <c r="I427" s="210"/>
      <c r="J427" s="210"/>
      <c r="K427" s="210"/>
      <c r="L427" s="210"/>
    </row>
    <row r="428">
      <c r="I428" s="210"/>
      <c r="J428" s="210"/>
      <c r="K428" s="210"/>
      <c r="L428" s="210"/>
    </row>
    <row r="429">
      <c r="I429" s="210"/>
      <c r="J429" s="210"/>
      <c r="K429" s="210"/>
      <c r="L429" s="210"/>
    </row>
    <row r="430">
      <c r="I430" s="210"/>
      <c r="J430" s="210"/>
      <c r="K430" s="210"/>
      <c r="L430" s="210"/>
    </row>
    <row r="431">
      <c r="I431" s="210"/>
      <c r="J431" s="210"/>
      <c r="K431" s="210"/>
      <c r="L431" s="210"/>
    </row>
    <row r="432">
      <c r="I432" s="210"/>
      <c r="J432" s="210"/>
      <c r="K432" s="210"/>
      <c r="L432" s="210"/>
    </row>
    <row r="433">
      <c r="I433" s="210"/>
      <c r="J433" s="210"/>
      <c r="K433" s="210"/>
      <c r="L433" s="210"/>
    </row>
    <row r="434">
      <c r="I434" s="210"/>
      <c r="J434" s="210"/>
      <c r="K434" s="210"/>
      <c r="L434" s="210"/>
    </row>
    <row r="435">
      <c r="I435" s="210"/>
      <c r="J435" s="210"/>
      <c r="K435" s="210"/>
      <c r="L435" s="210"/>
    </row>
    <row r="436">
      <c r="I436" s="210"/>
      <c r="J436" s="210"/>
      <c r="K436" s="210"/>
      <c r="L436" s="210"/>
    </row>
    <row r="437">
      <c r="I437" s="210"/>
      <c r="J437" s="210"/>
      <c r="K437" s="210"/>
      <c r="L437" s="210"/>
    </row>
    <row r="438">
      <c r="I438" s="210"/>
      <c r="J438" s="210"/>
      <c r="K438" s="210"/>
      <c r="L438" s="210"/>
    </row>
    <row r="439">
      <c r="I439" s="210"/>
      <c r="J439" s="210"/>
      <c r="K439" s="210"/>
      <c r="L439" s="210"/>
    </row>
    <row r="440">
      <c r="I440" s="210"/>
      <c r="J440" s="210"/>
      <c r="K440" s="210"/>
      <c r="L440" s="210"/>
    </row>
    <row r="441">
      <c r="I441" s="210"/>
      <c r="J441" s="210"/>
      <c r="K441" s="210"/>
      <c r="L441" s="210"/>
    </row>
    <row r="442">
      <c r="I442" s="210"/>
      <c r="J442" s="210"/>
      <c r="K442" s="210"/>
      <c r="L442" s="210"/>
    </row>
    <row r="443">
      <c r="I443" s="210"/>
      <c r="J443" s="210"/>
      <c r="K443" s="210"/>
      <c r="L443" s="210"/>
    </row>
    <row r="444">
      <c r="I444" s="210"/>
      <c r="J444" s="210"/>
      <c r="K444" s="210"/>
      <c r="L444" s="210"/>
    </row>
    <row r="445">
      <c r="I445" s="210"/>
      <c r="J445" s="210"/>
      <c r="K445" s="210"/>
      <c r="L445" s="210"/>
    </row>
    <row r="446">
      <c r="I446" s="210"/>
      <c r="J446" s="210"/>
      <c r="K446" s="210"/>
      <c r="L446" s="210"/>
    </row>
    <row r="447">
      <c r="I447" s="210"/>
      <c r="J447" s="210"/>
      <c r="K447" s="210"/>
      <c r="L447" s="210"/>
    </row>
    <row r="448">
      <c r="I448" s="210"/>
      <c r="J448" s="210"/>
      <c r="K448" s="210"/>
      <c r="L448" s="210"/>
    </row>
    <row r="449">
      <c r="I449" s="210"/>
      <c r="J449" s="210"/>
      <c r="K449" s="210"/>
      <c r="L449" s="210"/>
    </row>
    <row r="450">
      <c r="I450" s="210"/>
      <c r="J450" s="210"/>
      <c r="K450" s="210"/>
      <c r="L450" s="210"/>
    </row>
    <row r="451">
      <c r="I451" s="210"/>
      <c r="J451" s="210"/>
      <c r="K451" s="210"/>
      <c r="L451" s="210"/>
    </row>
    <row r="452">
      <c r="I452" s="210"/>
      <c r="J452" s="210"/>
      <c r="K452" s="210"/>
      <c r="L452" s="210"/>
    </row>
    <row r="453">
      <c r="I453" s="210"/>
      <c r="J453" s="210"/>
      <c r="K453" s="210"/>
      <c r="L453" s="210"/>
    </row>
    <row r="454">
      <c r="I454" s="210"/>
      <c r="J454" s="210"/>
      <c r="K454" s="210"/>
      <c r="L454" s="210"/>
    </row>
    <row r="455">
      <c r="I455" s="210"/>
      <c r="J455" s="210"/>
      <c r="K455" s="210"/>
      <c r="L455" s="210"/>
    </row>
    <row r="456">
      <c r="I456" s="210"/>
      <c r="J456" s="210"/>
      <c r="K456" s="210"/>
      <c r="L456" s="210"/>
    </row>
    <row r="457">
      <c r="I457" s="210"/>
      <c r="J457" s="210"/>
      <c r="K457" s="210"/>
      <c r="L457" s="210"/>
    </row>
    <row r="458">
      <c r="I458" s="210"/>
      <c r="J458" s="210"/>
      <c r="K458" s="210"/>
      <c r="L458" s="210"/>
    </row>
    <row r="459">
      <c r="I459" s="210"/>
      <c r="J459" s="210"/>
      <c r="K459" s="210"/>
      <c r="L459" s="210"/>
    </row>
    <row r="460">
      <c r="I460" s="210"/>
      <c r="J460" s="210"/>
      <c r="K460" s="210"/>
      <c r="L460" s="210"/>
    </row>
    <row r="461">
      <c r="I461" s="210"/>
      <c r="J461" s="210"/>
      <c r="K461" s="210"/>
      <c r="L461" s="210"/>
    </row>
    <row r="462">
      <c r="I462" s="210"/>
      <c r="J462" s="210"/>
      <c r="K462" s="210"/>
      <c r="L462" s="210"/>
    </row>
    <row r="463">
      <c r="I463" s="210"/>
      <c r="J463" s="210"/>
      <c r="K463" s="210"/>
      <c r="L463" s="210"/>
    </row>
    <row r="464">
      <c r="I464" s="210"/>
      <c r="J464" s="210"/>
      <c r="K464" s="210"/>
      <c r="L464" s="210"/>
    </row>
    <row r="465">
      <c r="I465" s="210"/>
      <c r="J465" s="210"/>
      <c r="K465" s="210"/>
      <c r="L465" s="210"/>
    </row>
    <row r="466">
      <c r="I466" s="210"/>
      <c r="J466" s="210"/>
      <c r="K466" s="210"/>
      <c r="L466" s="210"/>
    </row>
    <row r="467">
      <c r="I467" s="210"/>
      <c r="J467" s="210"/>
      <c r="K467" s="210"/>
      <c r="L467" s="210"/>
    </row>
    <row r="468">
      <c r="I468" s="210"/>
      <c r="J468" s="210"/>
      <c r="K468" s="210"/>
      <c r="L468" s="210"/>
    </row>
    <row r="469">
      <c r="I469" s="210"/>
      <c r="J469" s="210"/>
      <c r="K469" s="210"/>
      <c r="L469" s="210"/>
    </row>
    <row r="470">
      <c r="I470" s="210"/>
      <c r="J470" s="210"/>
      <c r="K470" s="210"/>
      <c r="L470" s="210"/>
    </row>
    <row r="471">
      <c r="I471" s="210"/>
      <c r="J471" s="210"/>
      <c r="K471" s="210"/>
      <c r="L471" s="210"/>
    </row>
    <row r="472">
      <c r="I472" s="210"/>
      <c r="J472" s="210"/>
      <c r="K472" s="210"/>
      <c r="L472" s="210"/>
    </row>
    <row r="473">
      <c r="I473" s="210"/>
      <c r="J473" s="210"/>
      <c r="K473" s="210"/>
      <c r="L473" s="210"/>
    </row>
    <row r="474">
      <c r="I474" s="210"/>
      <c r="J474" s="210"/>
      <c r="K474" s="210"/>
      <c r="L474" s="210"/>
    </row>
    <row r="475">
      <c r="I475" s="210"/>
      <c r="J475" s="210"/>
      <c r="K475" s="210"/>
      <c r="L475" s="210"/>
    </row>
    <row r="476">
      <c r="I476" s="210"/>
      <c r="J476" s="210"/>
      <c r="K476" s="210"/>
      <c r="L476" s="210"/>
    </row>
    <row r="477">
      <c r="I477" s="210"/>
      <c r="J477" s="210"/>
      <c r="K477" s="210"/>
      <c r="L477" s="210"/>
    </row>
    <row r="478">
      <c r="I478" s="210"/>
      <c r="J478" s="210"/>
      <c r="K478" s="210"/>
      <c r="L478" s="210"/>
    </row>
    <row r="479">
      <c r="I479" s="210"/>
      <c r="J479" s="210"/>
      <c r="K479" s="210"/>
      <c r="L479" s="210"/>
    </row>
    <row r="480">
      <c r="I480" s="210"/>
      <c r="J480" s="210"/>
      <c r="K480" s="210"/>
      <c r="L480" s="210"/>
    </row>
    <row r="481">
      <c r="I481" s="210"/>
      <c r="J481" s="210"/>
      <c r="K481" s="210"/>
      <c r="L481" s="210"/>
    </row>
    <row r="482">
      <c r="I482" s="210"/>
      <c r="J482" s="210"/>
      <c r="K482" s="210"/>
      <c r="L482" s="210"/>
    </row>
    <row r="483">
      <c r="I483" s="210"/>
      <c r="J483" s="210"/>
      <c r="K483" s="210"/>
      <c r="L483" s="210"/>
    </row>
    <row r="484">
      <c r="I484" s="210"/>
      <c r="J484" s="210"/>
      <c r="K484" s="210"/>
      <c r="L484" s="210"/>
    </row>
    <row r="485">
      <c r="I485" s="210"/>
      <c r="J485" s="210"/>
      <c r="K485" s="210"/>
      <c r="L485" s="210"/>
    </row>
    <row r="486">
      <c r="I486" s="210"/>
      <c r="J486" s="210"/>
      <c r="K486" s="210"/>
      <c r="L486" s="210"/>
    </row>
    <row r="487">
      <c r="I487" s="210"/>
      <c r="J487" s="210"/>
      <c r="K487" s="210"/>
      <c r="L487" s="210"/>
    </row>
    <row r="488">
      <c r="I488" s="210"/>
      <c r="J488" s="210"/>
      <c r="K488" s="210"/>
      <c r="L488" s="210"/>
    </row>
    <row r="489">
      <c r="I489" s="210"/>
      <c r="J489" s="210"/>
      <c r="K489" s="210"/>
      <c r="L489" s="210"/>
    </row>
    <row r="490">
      <c r="I490" s="210"/>
      <c r="J490" s="210"/>
      <c r="K490" s="210"/>
      <c r="L490" s="210"/>
    </row>
    <row r="491">
      <c r="I491" s="210"/>
      <c r="J491" s="210"/>
      <c r="K491" s="210"/>
      <c r="L491" s="210"/>
    </row>
    <row r="492">
      <c r="I492" s="210"/>
      <c r="J492" s="210"/>
      <c r="K492" s="210"/>
      <c r="L492" s="210"/>
    </row>
    <row r="493">
      <c r="I493" s="210"/>
      <c r="J493" s="210"/>
      <c r="K493" s="210"/>
      <c r="L493" s="210"/>
    </row>
    <row r="494">
      <c r="I494" s="210"/>
      <c r="J494" s="210"/>
      <c r="K494" s="210"/>
      <c r="L494" s="210"/>
    </row>
    <row r="495">
      <c r="I495" s="210"/>
      <c r="J495" s="210"/>
      <c r="K495" s="210"/>
      <c r="L495" s="210"/>
    </row>
    <row r="496">
      <c r="I496" s="210"/>
      <c r="J496" s="210"/>
      <c r="K496" s="210"/>
      <c r="L496" s="210"/>
    </row>
    <row r="497">
      <c r="I497" s="210"/>
      <c r="J497" s="210"/>
      <c r="K497" s="210"/>
      <c r="L497" s="210"/>
    </row>
    <row r="498">
      <c r="I498" s="210"/>
      <c r="J498" s="210"/>
      <c r="K498" s="210"/>
      <c r="L498" s="210"/>
    </row>
    <row r="499">
      <c r="I499" s="210"/>
      <c r="J499" s="210"/>
      <c r="K499" s="210"/>
      <c r="L499" s="210"/>
    </row>
    <row r="500">
      <c r="I500" s="210"/>
      <c r="J500" s="210"/>
      <c r="K500" s="210"/>
      <c r="L500" s="210"/>
    </row>
    <row r="501">
      <c r="I501" s="210"/>
      <c r="J501" s="210"/>
      <c r="K501" s="210"/>
      <c r="L501" s="210"/>
    </row>
    <row r="502">
      <c r="I502" s="210"/>
      <c r="J502" s="210"/>
      <c r="K502" s="210"/>
      <c r="L502" s="210"/>
    </row>
    <row r="503">
      <c r="I503" s="210"/>
      <c r="J503" s="210"/>
      <c r="K503" s="210"/>
      <c r="L503" s="210"/>
    </row>
    <row r="504">
      <c r="I504" s="210"/>
      <c r="J504" s="210"/>
      <c r="K504" s="210"/>
      <c r="L504" s="210"/>
    </row>
    <row r="505">
      <c r="I505" s="210"/>
      <c r="J505" s="210"/>
      <c r="K505" s="210"/>
      <c r="L505" s="210"/>
    </row>
    <row r="506">
      <c r="I506" s="210"/>
      <c r="J506" s="210"/>
      <c r="K506" s="210"/>
      <c r="L506" s="210"/>
    </row>
    <row r="507">
      <c r="I507" s="210"/>
      <c r="J507" s="210"/>
      <c r="K507" s="210"/>
      <c r="L507" s="210"/>
    </row>
    <row r="508">
      <c r="I508" s="210"/>
      <c r="J508" s="210"/>
      <c r="K508" s="210"/>
      <c r="L508" s="210"/>
    </row>
    <row r="509">
      <c r="I509" s="210"/>
      <c r="J509" s="210"/>
      <c r="K509" s="210"/>
      <c r="L509" s="210"/>
    </row>
    <row r="510">
      <c r="I510" s="210"/>
      <c r="J510" s="210"/>
      <c r="K510" s="210"/>
      <c r="L510" s="210"/>
    </row>
    <row r="511">
      <c r="I511" s="210"/>
      <c r="J511" s="210"/>
      <c r="K511" s="210"/>
      <c r="L511" s="210"/>
    </row>
    <row r="512">
      <c r="I512" s="210"/>
      <c r="J512" s="210"/>
      <c r="K512" s="210"/>
      <c r="L512" s="210"/>
    </row>
    <row r="513">
      <c r="I513" s="210"/>
      <c r="J513" s="210"/>
      <c r="K513" s="210"/>
      <c r="L513" s="210"/>
    </row>
    <row r="514">
      <c r="I514" s="210"/>
      <c r="J514" s="210"/>
      <c r="K514" s="210"/>
      <c r="L514" s="210"/>
    </row>
    <row r="515">
      <c r="I515" s="210"/>
      <c r="J515" s="210"/>
      <c r="K515" s="210"/>
      <c r="L515" s="210"/>
    </row>
    <row r="516">
      <c r="I516" s="210"/>
      <c r="J516" s="210"/>
      <c r="K516" s="210"/>
      <c r="L516" s="210"/>
    </row>
    <row r="517">
      <c r="I517" s="210"/>
      <c r="J517" s="210"/>
      <c r="K517" s="210"/>
      <c r="L517" s="210"/>
    </row>
    <row r="518">
      <c r="I518" s="210"/>
      <c r="J518" s="210"/>
      <c r="K518" s="210"/>
      <c r="L518" s="210"/>
    </row>
    <row r="519">
      <c r="I519" s="210"/>
      <c r="J519" s="210"/>
      <c r="K519" s="210"/>
      <c r="L519" s="210"/>
    </row>
    <row r="520">
      <c r="I520" s="210"/>
      <c r="J520" s="210"/>
      <c r="K520" s="210"/>
      <c r="L520" s="210"/>
    </row>
    <row r="521">
      <c r="I521" s="210"/>
      <c r="J521" s="210"/>
      <c r="K521" s="210"/>
      <c r="L521" s="210"/>
    </row>
    <row r="522">
      <c r="I522" s="210"/>
      <c r="J522" s="210"/>
      <c r="K522" s="210"/>
      <c r="L522" s="210"/>
    </row>
    <row r="523">
      <c r="I523" s="210"/>
      <c r="J523" s="210"/>
      <c r="K523" s="210"/>
      <c r="L523" s="210"/>
    </row>
    <row r="524">
      <c r="I524" s="210"/>
      <c r="J524" s="210"/>
      <c r="K524" s="210"/>
      <c r="L524" s="210"/>
    </row>
    <row r="525">
      <c r="I525" s="210"/>
      <c r="J525" s="210"/>
      <c r="K525" s="210"/>
      <c r="L525" s="210"/>
    </row>
    <row r="526">
      <c r="I526" s="210"/>
      <c r="J526" s="210"/>
      <c r="K526" s="210"/>
      <c r="L526" s="210"/>
    </row>
    <row r="527">
      <c r="I527" s="210"/>
      <c r="J527" s="210"/>
      <c r="K527" s="210"/>
      <c r="L527" s="210"/>
    </row>
    <row r="528">
      <c r="I528" s="210"/>
      <c r="J528" s="210"/>
      <c r="K528" s="210"/>
      <c r="L528" s="210"/>
    </row>
    <row r="529">
      <c r="I529" s="210"/>
      <c r="J529" s="210"/>
      <c r="K529" s="210"/>
      <c r="L529" s="210"/>
    </row>
    <row r="530">
      <c r="I530" s="210"/>
      <c r="J530" s="210"/>
      <c r="K530" s="210"/>
      <c r="L530" s="210"/>
    </row>
    <row r="531">
      <c r="I531" s="210"/>
      <c r="J531" s="210"/>
      <c r="K531" s="210"/>
      <c r="L531" s="210"/>
    </row>
    <row r="532">
      <c r="I532" s="210"/>
      <c r="J532" s="210"/>
      <c r="K532" s="210"/>
      <c r="L532" s="210"/>
    </row>
    <row r="533">
      <c r="I533" s="210"/>
      <c r="J533" s="210"/>
      <c r="K533" s="210"/>
      <c r="L533" s="210"/>
    </row>
    <row r="534">
      <c r="I534" s="210"/>
      <c r="J534" s="210"/>
      <c r="K534" s="210"/>
      <c r="L534" s="210"/>
    </row>
    <row r="535">
      <c r="I535" s="210"/>
      <c r="J535" s="210"/>
      <c r="K535" s="210"/>
      <c r="L535" s="210"/>
    </row>
    <row r="536">
      <c r="I536" s="210"/>
      <c r="J536" s="210"/>
      <c r="K536" s="210"/>
      <c r="L536" s="210"/>
    </row>
    <row r="537">
      <c r="I537" s="210"/>
      <c r="J537" s="210"/>
      <c r="K537" s="210"/>
      <c r="L537" s="210"/>
    </row>
    <row r="538">
      <c r="I538" s="210"/>
      <c r="J538" s="210"/>
      <c r="K538" s="210"/>
      <c r="L538" s="210"/>
    </row>
    <row r="539">
      <c r="I539" s="210"/>
      <c r="J539" s="210"/>
      <c r="K539" s="210"/>
      <c r="L539" s="210"/>
    </row>
    <row r="540">
      <c r="I540" s="210"/>
      <c r="J540" s="210"/>
      <c r="K540" s="210"/>
      <c r="L540" s="210"/>
    </row>
    <row r="541">
      <c r="I541" s="210"/>
      <c r="J541" s="210"/>
      <c r="K541" s="210"/>
      <c r="L541" s="210"/>
    </row>
    <row r="542">
      <c r="I542" s="210"/>
      <c r="J542" s="210"/>
      <c r="K542" s="210"/>
      <c r="L542" s="210"/>
    </row>
    <row r="543">
      <c r="I543" s="210"/>
      <c r="J543" s="210"/>
      <c r="K543" s="210"/>
      <c r="L543" s="210"/>
    </row>
    <row r="544">
      <c r="I544" s="210"/>
      <c r="J544" s="210"/>
      <c r="K544" s="210"/>
      <c r="L544" s="210"/>
    </row>
    <row r="545">
      <c r="I545" s="210"/>
      <c r="J545" s="210"/>
      <c r="K545" s="210"/>
      <c r="L545" s="210"/>
    </row>
    <row r="546">
      <c r="I546" s="210"/>
      <c r="J546" s="210"/>
      <c r="K546" s="210"/>
      <c r="L546" s="210"/>
    </row>
    <row r="547">
      <c r="I547" s="210"/>
      <c r="J547" s="210"/>
      <c r="K547" s="210"/>
      <c r="L547" s="210"/>
    </row>
    <row r="548">
      <c r="I548" s="210"/>
      <c r="J548" s="210"/>
      <c r="K548" s="210"/>
      <c r="L548" s="210"/>
    </row>
    <row r="549">
      <c r="I549" s="210"/>
      <c r="J549" s="210"/>
      <c r="K549" s="210"/>
      <c r="L549" s="210"/>
    </row>
    <row r="550">
      <c r="I550" s="210"/>
      <c r="J550" s="210"/>
      <c r="K550" s="210"/>
      <c r="L550" s="210"/>
    </row>
    <row r="551">
      <c r="I551" s="210"/>
      <c r="J551" s="210"/>
      <c r="K551" s="210"/>
      <c r="L551" s="210"/>
    </row>
    <row r="552">
      <c r="I552" s="210"/>
      <c r="J552" s="210"/>
      <c r="K552" s="210"/>
      <c r="L552" s="210"/>
    </row>
    <row r="553">
      <c r="I553" s="210"/>
      <c r="J553" s="210"/>
      <c r="K553" s="210"/>
      <c r="L553" s="210"/>
    </row>
    <row r="554">
      <c r="I554" s="210"/>
      <c r="J554" s="210"/>
      <c r="K554" s="210"/>
      <c r="L554" s="210"/>
    </row>
    <row r="555">
      <c r="I555" s="210"/>
      <c r="J555" s="210"/>
      <c r="K555" s="210"/>
      <c r="L555" s="210"/>
    </row>
    <row r="556">
      <c r="I556" s="210"/>
      <c r="J556" s="210"/>
      <c r="K556" s="210"/>
      <c r="L556" s="210"/>
    </row>
    <row r="557">
      <c r="I557" s="210"/>
      <c r="J557" s="210"/>
      <c r="K557" s="210"/>
      <c r="L557" s="210"/>
    </row>
    <row r="558">
      <c r="I558" s="210"/>
      <c r="J558" s="210"/>
      <c r="K558" s="210"/>
      <c r="L558" s="210"/>
    </row>
    <row r="559">
      <c r="I559" s="210"/>
      <c r="J559" s="210"/>
      <c r="K559" s="210"/>
      <c r="L559" s="210"/>
    </row>
    <row r="560">
      <c r="I560" s="210"/>
      <c r="J560" s="210"/>
      <c r="K560" s="210"/>
      <c r="L560" s="210"/>
    </row>
    <row r="561">
      <c r="I561" s="210"/>
      <c r="J561" s="210"/>
      <c r="K561" s="210"/>
      <c r="L561" s="210"/>
    </row>
    <row r="562">
      <c r="I562" s="210"/>
      <c r="J562" s="210"/>
      <c r="K562" s="210"/>
      <c r="L562" s="210"/>
    </row>
    <row r="563">
      <c r="I563" s="210"/>
      <c r="J563" s="210"/>
      <c r="K563" s="210"/>
      <c r="L563" s="210"/>
    </row>
    <row r="564">
      <c r="I564" s="210"/>
      <c r="J564" s="210"/>
      <c r="K564" s="210"/>
      <c r="L564" s="210"/>
    </row>
    <row r="565">
      <c r="I565" s="210"/>
      <c r="J565" s="210"/>
      <c r="K565" s="210"/>
      <c r="L565" s="210"/>
    </row>
    <row r="566">
      <c r="I566" s="210"/>
      <c r="J566" s="210"/>
      <c r="K566" s="210"/>
      <c r="L566" s="210"/>
    </row>
    <row r="567">
      <c r="I567" s="210"/>
      <c r="J567" s="210"/>
      <c r="K567" s="210"/>
      <c r="L567" s="210"/>
    </row>
    <row r="568">
      <c r="I568" s="210"/>
      <c r="J568" s="210"/>
      <c r="K568" s="210"/>
      <c r="L568" s="210"/>
    </row>
    <row r="569">
      <c r="I569" s="210"/>
      <c r="J569" s="210"/>
      <c r="K569" s="210"/>
      <c r="L569" s="210"/>
    </row>
    <row r="570">
      <c r="I570" s="210"/>
      <c r="J570" s="210"/>
      <c r="K570" s="210"/>
      <c r="L570" s="210"/>
    </row>
    <row r="571">
      <c r="I571" s="210"/>
      <c r="J571" s="210"/>
      <c r="K571" s="210"/>
      <c r="L571" s="210"/>
    </row>
    <row r="572">
      <c r="I572" s="210"/>
      <c r="J572" s="210"/>
      <c r="K572" s="210"/>
      <c r="L572" s="210"/>
    </row>
    <row r="573">
      <c r="I573" s="210"/>
      <c r="J573" s="210"/>
      <c r="K573" s="210"/>
      <c r="L573" s="210"/>
    </row>
    <row r="574">
      <c r="I574" s="210"/>
      <c r="J574" s="210"/>
      <c r="K574" s="210"/>
      <c r="L574" s="210"/>
    </row>
    <row r="575">
      <c r="I575" s="210"/>
      <c r="J575" s="210"/>
      <c r="K575" s="210"/>
      <c r="L575" s="210"/>
    </row>
    <row r="576">
      <c r="I576" s="210"/>
      <c r="J576" s="210"/>
      <c r="K576" s="210"/>
      <c r="L576" s="210"/>
    </row>
    <row r="577">
      <c r="I577" s="210"/>
      <c r="J577" s="210"/>
      <c r="K577" s="210"/>
      <c r="L577" s="210"/>
    </row>
    <row r="578">
      <c r="I578" s="210"/>
      <c r="J578" s="210"/>
      <c r="K578" s="210"/>
      <c r="L578" s="210"/>
    </row>
    <row r="579">
      <c r="I579" s="210"/>
      <c r="J579" s="210"/>
      <c r="K579" s="210"/>
      <c r="L579" s="210"/>
    </row>
    <row r="580">
      <c r="I580" s="210"/>
      <c r="J580" s="210"/>
      <c r="K580" s="210"/>
      <c r="L580" s="210"/>
    </row>
    <row r="581">
      <c r="I581" s="210"/>
      <c r="J581" s="210"/>
      <c r="K581" s="210"/>
      <c r="L581" s="210"/>
    </row>
    <row r="582">
      <c r="I582" s="210"/>
      <c r="J582" s="210"/>
      <c r="K582" s="210"/>
      <c r="L582" s="210"/>
    </row>
    <row r="583">
      <c r="I583" s="210"/>
      <c r="J583" s="210"/>
      <c r="K583" s="210"/>
      <c r="L583" s="210"/>
    </row>
    <row r="584">
      <c r="I584" s="210"/>
      <c r="J584" s="210"/>
      <c r="K584" s="210"/>
      <c r="L584" s="210"/>
    </row>
    <row r="585">
      <c r="I585" s="210"/>
      <c r="J585" s="210"/>
      <c r="K585" s="210"/>
      <c r="L585" s="210"/>
    </row>
    <row r="586">
      <c r="I586" s="210"/>
      <c r="J586" s="210"/>
      <c r="K586" s="210"/>
      <c r="L586" s="210"/>
    </row>
    <row r="587">
      <c r="I587" s="210"/>
      <c r="J587" s="210"/>
      <c r="K587" s="210"/>
      <c r="L587" s="210"/>
    </row>
    <row r="588">
      <c r="I588" s="210"/>
      <c r="J588" s="210"/>
      <c r="K588" s="210"/>
      <c r="L588" s="210"/>
    </row>
    <row r="589">
      <c r="I589" s="210"/>
      <c r="J589" s="210"/>
      <c r="K589" s="210"/>
      <c r="L589" s="210"/>
    </row>
    <row r="590">
      <c r="I590" s="210"/>
      <c r="J590" s="210"/>
      <c r="K590" s="210"/>
      <c r="L590" s="210"/>
    </row>
    <row r="591">
      <c r="I591" s="210"/>
      <c r="J591" s="210"/>
      <c r="K591" s="210"/>
      <c r="L591" s="210"/>
    </row>
    <row r="592">
      <c r="I592" s="210"/>
      <c r="J592" s="210"/>
      <c r="K592" s="210"/>
      <c r="L592" s="210"/>
    </row>
    <row r="593">
      <c r="I593" s="210"/>
      <c r="J593" s="210"/>
      <c r="K593" s="210"/>
      <c r="L593" s="210"/>
    </row>
    <row r="594">
      <c r="I594" s="210"/>
      <c r="J594" s="210"/>
      <c r="K594" s="210"/>
      <c r="L594" s="210"/>
    </row>
    <row r="595">
      <c r="I595" s="210"/>
      <c r="J595" s="210"/>
      <c r="K595" s="210"/>
      <c r="L595" s="210"/>
    </row>
    <row r="596">
      <c r="I596" s="210"/>
      <c r="J596" s="210"/>
      <c r="K596" s="210"/>
      <c r="L596" s="210"/>
    </row>
    <row r="597">
      <c r="I597" s="210"/>
      <c r="J597" s="210"/>
      <c r="K597" s="210"/>
      <c r="L597" s="210"/>
    </row>
    <row r="598">
      <c r="I598" s="210"/>
      <c r="J598" s="210"/>
      <c r="K598" s="210"/>
      <c r="L598" s="210"/>
    </row>
    <row r="599">
      <c r="I599" s="210"/>
      <c r="J599" s="210"/>
      <c r="K599" s="210"/>
      <c r="L599" s="210"/>
    </row>
    <row r="600">
      <c r="I600" s="210"/>
      <c r="J600" s="210"/>
      <c r="K600" s="210"/>
      <c r="L600" s="210"/>
    </row>
    <row r="601">
      <c r="I601" s="210"/>
      <c r="J601" s="210"/>
      <c r="K601" s="210"/>
      <c r="L601" s="210"/>
    </row>
    <row r="602">
      <c r="I602" s="210"/>
      <c r="J602" s="210"/>
      <c r="K602" s="210"/>
      <c r="L602" s="210"/>
    </row>
    <row r="603">
      <c r="I603" s="210"/>
      <c r="J603" s="210"/>
      <c r="K603" s="210"/>
      <c r="L603" s="210"/>
    </row>
    <row r="604">
      <c r="I604" s="210"/>
      <c r="J604" s="210"/>
      <c r="K604" s="210"/>
      <c r="L604" s="210"/>
    </row>
    <row r="605">
      <c r="I605" s="210"/>
      <c r="J605" s="210"/>
      <c r="K605" s="210"/>
      <c r="L605" s="210"/>
    </row>
    <row r="606">
      <c r="I606" s="210"/>
      <c r="J606" s="210"/>
      <c r="K606" s="210"/>
      <c r="L606" s="210"/>
    </row>
    <row r="607">
      <c r="I607" s="210"/>
      <c r="J607" s="210"/>
      <c r="K607" s="210"/>
      <c r="L607" s="210"/>
    </row>
    <row r="608">
      <c r="I608" s="210"/>
      <c r="J608" s="210"/>
      <c r="K608" s="210"/>
      <c r="L608" s="210"/>
    </row>
    <row r="609">
      <c r="I609" s="210"/>
      <c r="J609" s="210"/>
      <c r="K609" s="210"/>
      <c r="L609" s="210"/>
    </row>
    <row r="610">
      <c r="I610" s="210"/>
      <c r="J610" s="210"/>
      <c r="K610" s="210"/>
      <c r="L610" s="210"/>
    </row>
    <row r="611">
      <c r="I611" s="210"/>
      <c r="J611" s="210"/>
      <c r="K611" s="210"/>
      <c r="L611" s="210"/>
    </row>
    <row r="612">
      <c r="I612" s="210"/>
      <c r="J612" s="210"/>
      <c r="K612" s="210"/>
      <c r="L612" s="210"/>
    </row>
    <row r="613">
      <c r="I613" s="210"/>
      <c r="J613" s="210"/>
      <c r="K613" s="210"/>
      <c r="L613" s="210"/>
    </row>
    <row r="614">
      <c r="I614" s="210"/>
      <c r="J614" s="210"/>
      <c r="K614" s="210"/>
      <c r="L614" s="210"/>
    </row>
    <row r="615">
      <c r="I615" s="210"/>
      <c r="J615" s="210"/>
      <c r="K615" s="210"/>
      <c r="L615" s="210"/>
    </row>
    <row r="616">
      <c r="I616" s="210"/>
      <c r="J616" s="210"/>
      <c r="K616" s="210"/>
      <c r="L616" s="210"/>
    </row>
    <row r="617">
      <c r="I617" s="210"/>
      <c r="J617" s="210"/>
      <c r="K617" s="210"/>
      <c r="L617" s="210"/>
    </row>
    <row r="618">
      <c r="I618" s="210"/>
      <c r="J618" s="210"/>
      <c r="K618" s="210"/>
      <c r="L618" s="210"/>
    </row>
    <row r="619">
      <c r="I619" s="210"/>
      <c r="J619" s="210"/>
      <c r="K619" s="210"/>
      <c r="L619" s="210"/>
    </row>
    <row r="620">
      <c r="I620" s="210"/>
      <c r="J620" s="210"/>
      <c r="K620" s="210"/>
      <c r="L620" s="210"/>
    </row>
    <row r="621">
      <c r="I621" s="210"/>
      <c r="J621" s="210"/>
      <c r="K621" s="210"/>
      <c r="L621" s="210"/>
    </row>
    <row r="622">
      <c r="I622" s="210"/>
      <c r="J622" s="210"/>
      <c r="K622" s="210"/>
      <c r="L622" s="210"/>
    </row>
    <row r="623">
      <c r="I623" s="210"/>
      <c r="J623" s="210"/>
      <c r="K623" s="210"/>
      <c r="L623" s="210"/>
    </row>
    <row r="624">
      <c r="I624" s="210"/>
      <c r="J624" s="210"/>
      <c r="K624" s="210"/>
      <c r="L624" s="210"/>
    </row>
    <row r="625">
      <c r="I625" s="210"/>
      <c r="J625" s="210"/>
      <c r="K625" s="210"/>
      <c r="L625" s="210"/>
    </row>
    <row r="626">
      <c r="I626" s="210"/>
      <c r="J626" s="210"/>
      <c r="K626" s="210"/>
      <c r="L626" s="210"/>
    </row>
    <row r="627">
      <c r="I627" s="210"/>
      <c r="J627" s="210"/>
      <c r="K627" s="210"/>
      <c r="L627" s="210"/>
    </row>
    <row r="628">
      <c r="I628" s="210"/>
      <c r="J628" s="210"/>
      <c r="K628" s="210"/>
      <c r="L628" s="210"/>
    </row>
    <row r="629">
      <c r="I629" s="210"/>
      <c r="J629" s="210"/>
      <c r="K629" s="210"/>
      <c r="L629" s="210"/>
    </row>
    <row r="630">
      <c r="I630" s="210"/>
      <c r="J630" s="210"/>
      <c r="K630" s="210"/>
      <c r="L630" s="210"/>
    </row>
    <row r="631">
      <c r="I631" s="210"/>
      <c r="J631" s="210"/>
      <c r="K631" s="210"/>
      <c r="L631" s="210"/>
    </row>
    <row r="632">
      <c r="I632" s="210"/>
      <c r="J632" s="210"/>
      <c r="K632" s="210"/>
      <c r="L632" s="210"/>
    </row>
    <row r="633">
      <c r="I633" s="210"/>
      <c r="J633" s="210"/>
      <c r="K633" s="210"/>
      <c r="L633" s="210"/>
    </row>
    <row r="634">
      <c r="I634" s="210"/>
      <c r="J634" s="210"/>
      <c r="K634" s="210"/>
      <c r="L634" s="210"/>
    </row>
    <row r="635">
      <c r="I635" s="210"/>
      <c r="J635" s="210"/>
      <c r="K635" s="210"/>
      <c r="L635" s="210"/>
    </row>
    <row r="636">
      <c r="I636" s="210"/>
      <c r="J636" s="210"/>
      <c r="K636" s="210"/>
      <c r="L636" s="210"/>
    </row>
    <row r="637">
      <c r="I637" s="210"/>
      <c r="J637" s="210"/>
      <c r="K637" s="210"/>
      <c r="L637" s="210"/>
    </row>
    <row r="638">
      <c r="I638" s="210"/>
      <c r="J638" s="210"/>
      <c r="K638" s="210"/>
      <c r="L638" s="210"/>
    </row>
    <row r="639">
      <c r="I639" s="210"/>
      <c r="J639" s="210"/>
      <c r="K639" s="210"/>
      <c r="L639" s="210"/>
    </row>
    <row r="640">
      <c r="I640" s="210"/>
      <c r="J640" s="210"/>
      <c r="K640" s="210"/>
      <c r="L640" s="210"/>
    </row>
    <row r="641">
      <c r="I641" s="210"/>
      <c r="J641" s="210"/>
      <c r="K641" s="210"/>
      <c r="L641" s="210"/>
    </row>
    <row r="642">
      <c r="I642" s="210"/>
      <c r="J642" s="210"/>
      <c r="K642" s="210"/>
      <c r="L642" s="210"/>
    </row>
    <row r="643">
      <c r="I643" s="210"/>
      <c r="J643" s="210"/>
      <c r="K643" s="210"/>
      <c r="L643" s="210"/>
    </row>
    <row r="644">
      <c r="I644" s="210"/>
      <c r="J644" s="210"/>
      <c r="K644" s="210"/>
      <c r="L644" s="210"/>
    </row>
    <row r="645">
      <c r="I645" s="210"/>
      <c r="J645" s="210"/>
      <c r="K645" s="210"/>
      <c r="L645" s="210"/>
    </row>
    <row r="646">
      <c r="I646" s="210"/>
      <c r="J646" s="210"/>
      <c r="K646" s="210"/>
      <c r="L646" s="210"/>
    </row>
    <row r="647">
      <c r="I647" s="210"/>
      <c r="J647" s="210"/>
      <c r="K647" s="210"/>
      <c r="L647" s="210"/>
    </row>
    <row r="648">
      <c r="I648" s="210"/>
      <c r="J648" s="210"/>
      <c r="K648" s="210"/>
      <c r="L648" s="210"/>
    </row>
    <row r="649">
      <c r="I649" s="210"/>
      <c r="J649" s="210"/>
      <c r="K649" s="210"/>
      <c r="L649" s="210"/>
    </row>
    <row r="650">
      <c r="I650" s="210"/>
      <c r="J650" s="210"/>
      <c r="K650" s="210"/>
      <c r="L650" s="210"/>
    </row>
    <row r="651">
      <c r="I651" s="210"/>
      <c r="J651" s="210"/>
      <c r="K651" s="210"/>
      <c r="L651" s="210"/>
    </row>
    <row r="652">
      <c r="I652" s="210"/>
      <c r="J652" s="210"/>
      <c r="K652" s="210"/>
      <c r="L652" s="210"/>
    </row>
    <row r="653">
      <c r="I653" s="210"/>
      <c r="J653" s="210"/>
      <c r="K653" s="210"/>
      <c r="L653" s="210"/>
    </row>
    <row r="654">
      <c r="I654" s="210"/>
      <c r="J654" s="210"/>
      <c r="K654" s="210"/>
      <c r="L654" s="210"/>
    </row>
    <row r="655">
      <c r="I655" s="210"/>
      <c r="J655" s="210"/>
      <c r="K655" s="210"/>
      <c r="L655" s="210"/>
    </row>
    <row r="656">
      <c r="I656" s="210"/>
      <c r="J656" s="210"/>
      <c r="K656" s="210"/>
      <c r="L656" s="210"/>
    </row>
    <row r="657">
      <c r="I657" s="210"/>
      <c r="J657" s="210"/>
      <c r="K657" s="210"/>
      <c r="L657" s="210"/>
    </row>
    <row r="658">
      <c r="I658" s="210"/>
      <c r="J658" s="210"/>
      <c r="K658" s="210"/>
      <c r="L658" s="210"/>
    </row>
    <row r="659">
      <c r="I659" s="210"/>
      <c r="J659" s="210"/>
      <c r="K659" s="210"/>
      <c r="L659" s="210"/>
    </row>
    <row r="660">
      <c r="I660" s="210"/>
      <c r="J660" s="210"/>
      <c r="K660" s="210"/>
      <c r="L660" s="210"/>
    </row>
    <row r="661">
      <c r="I661" s="210"/>
      <c r="J661" s="210"/>
      <c r="K661" s="210"/>
      <c r="L661" s="210"/>
    </row>
    <row r="662">
      <c r="I662" s="210"/>
      <c r="J662" s="210"/>
      <c r="K662" s="210"/>
      <c r="L662" s="210"/>
    </row>
    <row r="663">
      <c r="I663" s="210"/>
      <c r="J663" s="210"/>
      <c r="K663" s="210"/>
      <c r="L663" s="210"/>
    </row>
    <row r="664">
      <c r="I664" s="210"/>
      <c r="J664" s="210"/>
      <c r="K664" s="210"/>
      <c r="L664" s="210"/>
    </row>
    <row r="665">
      <c r="I665" s="210"/>
      <c r="J665" s="210"/>
      <c r="K665" s="210"/>
      <c r="L665" s="210"/>
    </row>
    <row r="666">
      <c r="I666" s="210"/>
      <c r="J666" s="210"/>
      <c r="K666" s="210"/>
      <c r="L666" s="210"/>
    </row>
    <row r="667">
      <c r="I667" s="210"/>
      <c r="J667" s="210"/>
      <c r="K667" s="210"/>
      <c r="L667" s="210"/>
    </row>
    <row r="668">
      <c r="I668" s="210"/>
      <c r="J668" s="210"/>
      <c r="K668" s="210"/>
      <c r="L668" s="210"/>
    </row>
    <row r="669">
      <c r="I669" s="210"/>
      <c r="J669" s="210"/>
      <c r="K669" s="210"/>
      <c r="L669" s="210"/>
    </row>
    <row r="670">
      <c r="I670" s="210"/>
      <c r="J670" s="210"/>
      <c r="K670" s="210"/>
      <c r="L670" s="210"/>
    </row>
    <row r="671">
      <c r="I671" s="210"/>
      <c r="J671" s="210"/>
      <c r="K671" s="210"/>
      <c r="L671" s="210"/>
    </row>
    <row r="672">
      <c r="I672" s="210"/>
      <c r="J672" s="210"/>
      <c r="K672" s="210"/>
      <c r="L672" s="210"/>
    </row>
    <row r="673">
      <c r="I673" s="210"/>
      <c r="J673" s="210"/>
      <c r="K673" s="210"/>
      <c r="L673" s="210"/>
    </row>
    <row r="674">
      <c r="I674" s="210"/>
      <c r="J674" s="210"/>
      <c r="K674" s="210"/>
      <c r="L674" s="210"/>
    </row>
    <row r="675">
      <c r="I675" s="210"/>
      <c r="J675" s="210"/>
      <c r="K675" s="210"/>
      <c r="L675" s="210"/>
    </row>
    <row r="676">
      <c r="I676" s="210"/>
      <c r="J676" s="210"/>
      <c r="K676" s="210"/>
      <c r="L676" s="210"/>
    </row>
    <row r="677">
      <c r="I677" s="210"/>
      <c r="J677" s="210"/>
      <c r="K677" s="210"/>
      <c r="L677" s="210"/>
    </row>
    <row r="678">
      <c r="I678" s="210"/>
      <c r="J678" s="210"/>
      <c r="K678" s="210"/>
      <c r="L678" s="210"/>
    </row>
    <row r="679">
      <c r="I679" s="210"/>
      <c r="J679" s="210"/>
      <c r="K679" s="210"/>
      <c r="L679" s="210"/>
    </row>
    <row r="680">
      <c r="I680" s="210"/>
      <c r="J680" s="210"/>
      <c r="K680" s="210"/>
      <c r="L680" s="210"/>
    </row>
    <row r="681">
      <c r="I681" s="210"/>
      <c r="J681" s="210"/>
      <c r="K681" s="210"/>
      <c r="L681" s="210"/>
    </row>
    <row r="682">
      <c r="I682" s="210"/>
      <c r="J682" s="210"/>
      <c r="K682" s="210"/>
      <c r="L682" s="210"/>
    </row>
    <row r="683">
      <c r="I683" s="210"/>
      <c r="J683" s="210"/>
      <c r="K683" s="210"/>
      <c r="L683" s="210"/>
    </row>
    <row r="684">
      <c r="I684" s="210"/>
      <c r="J684" s="210"/>
      <c r="K684" s="210"/>
      <c r="L684" s="210"/>
    </row>
    <row r="685">
      <c r="I685" s="210"/>
      <c r="J685" s="210"/>
      <c r="K685" s="210"/>
      <c r="L685" s="210"/>
    </row>
    <row r="686">
      <c r="I686" s="210"/>
      <c r="J686" s="210"/>
      <c r="K686" s="210"/>
      <c r="L686" s="210"/>
    </row>
    <row r="687">
      <c r="I687" s="210"/>
      <c r="J687" s="210"/>
      <c r="K687" s="210"/>
      <c r="L687" s="210"/>
    </row>
    <row r="688">
      <c r="I688" s="210"/>
      <c r="J688" s="210"/>
      <c r="K688" s="210"/>
      <c r="L688" s="210"/>
    </row>
    <row r="689">
      <c r="I689" s="210"/>
      <c r="J689" s="210"/>
      <c r="K689" s="210"/>
      <c r="L689" s="210"/>
    </row>
    <row r="690">
      <c r="I690" s="210"/>
      <c r="J690" s="210"/>
      <c r="K690" s="210"/>
      <c r="L690" s="210"/>
    </row>
    <row r="691">
      <c r="I691" s="210"/>
      <c r="J691" s="210"/>
      <c r="K691" s="210"/>
      <c r="L691" s="210"/>
    </row>
    <row r="692">
      <c r="I692" s="210"/>
      <c r="J692" s="210"/>
      <c r="K692" s="210"/>
      <c r="L692" s="210"/>
    </row>
    <row r="693">
      <c r="I693" s="210"/>
      <c r="J693" s="210"/>
      <c r="K693" s="210"/>
      <c r="L693" s="210"/>
    </row>
    <row r="694">
      <c r="I694" s="210"/>
      <c r="J694" s="210"/>
      <c r="K694" s="210"/>
      <c r="L694" s="210"/>
    </row>
    <row r="695">
      <c r="I695" s="210"/>
      <c r="J695" s="210"/>
      <c r="K695" s="210"/>
      <c r="L695" s="210"/>
    </row>
    <row r="696">
      <c r="I696" s="210"/>
      <c r="J696" s="210"/>
      <c r="K696" s="210"/>
      <c r="L696" s="210"/>
    </row>
    <row r="697">
      <c r="I697" s="210"/>
      <c r="J697" s="210"/>
      <c r="K697" s="210"/>
      <c r="L697" s="210"/>
    </row>
    <row r="698">
      <c r="I698" s="210"/>
      <c r="J698" s="210"/>
      <c r="K698" s="210"/>
      <c r="L698" s="210"/>
    </row>
    <row r="699">
      <c r="I699" s="210"/>
      <c r="J699" s="210"/>
      <c r="K699" s="210"/>
      <c r="L699" s="210"/>
    </row>
    <row r="700">
      <c r="I700" s="210"/>
      <c r="J700" s="210"/>
      <c r="K700" s="210"/>
      <c r="L700" s="210"/>
    </row>
    <row r="701">
      <c r="I701" s="210"/>
      <c r="J701" s="210"/>
      <c r="K701" s="210"/>
      <c r="L701" s="210"/>
    </row>
    <row r="702">
      <c r="I702" s="210"/>
      <c r="J702" s="210"/>
      <c r="K702" s="210"/>
      <c r="L702" s="210"/>
    </row>
    <row r="703">
      <c r="I703" s="210"/>
      <c r="J703" s="210"/>
      <c r="K703" s="210"/>
      <c r="L703" s="210"/>
    </row>
    <row r="704">
      <c r="I704" s="210"/>
      <c r="J704" s="210"/>
      <c r="K704" s="210"/>
      <c r="L704" s="210"/>
    </row>
    <row r="705">
      <c r="I705" s="210"/>
      <c r="J705" s="210"/>
      <c r="K705" s="210"/>
      <c r="L705" s="210"/>
    </row>
    <row r="706">
      <c r="I706" s="210"/>
      <c r="J706" s="210"/>
      <c r="K706" s="210"/>
      <c r="L706" s="210"/>
    </row>
    <row r="707">
      <c r="I707" s="210"/>
      <c r="J707" s="210"/>
      <c r="K707" s="210"/>
      <c r="L707" s="210"/>
    </row>
    <row r="708">
      <c r="I708" s="210"/>
      <c r="J708" s="210"/>
      <c r="K708" s="210"/>
      <c r="L708" s="210"/>
    </row>
    <row r="709">
      <c r="I709" s="210"/>
      <c r="J709" s="210"/>
      <c r="K709" s="210"/>
      <c r="L709" s="210"/>
    </row>
    <row r="710">
      <c r="I710" s="210"/>
      <c r="J710" s="210"/>
      <c r="K710" s="210"/>
      <c r="L710" s="210"/>
    </row>
    <row r="711">
      <c r="I711" s="210"/>
      <c r="J711" s="210"/>
      <c r="K711" s="210"/>
      <c r="L711" s="210"/>
    </row>
    <row r="712">
      <c r="I712" s="210"/>
      <c r="J712" s="210"/>
      <c r="K712" s="210"/>
      <c r="L712" s="210"/>
    </row>
    <row r="713">
      <c r="I713" s="210"/>
      <c r="J713" s="210"/>
      <c r="K713" s="210"/>
      <c r="L713" s="210"/>
    </row>
    <row r="714">
      <c r="I714" s="210"/>
      <c r="J714" s="210"/>
      <c r="K714" s="210"/>
      <c r="L714" s="210"/>
    </row>
    <row r="715">
      <c r="I715" s="210"/>
      <c r="J715" s="210"/>
      <c r="K715" s="210"/>
      <c r="L715" s="210"/>
    </row>
    <row r="716">
      <c r="I716" s="210"/>
      <c r="J716" s="210"/>
      <c r="K716" s="210"/>
      <c r="L716" s="210"/>
    </row>
    <row r="717">
      <c r="I717" s="210"/>
      <c r="J717" s="210"/>
      <c r="K717" s="210"/>
      <c r="L717" s="210"/>
    </row>
    <row r="718">
      <c r="I718" s="210"/>
      <c r="J718" s="210"/>
      <c r="K718" s="210"/>
      <c r="L718" s="210"/>
    </row>
    <row r="719">
      <c r="I719" s="210"/>
      <c r="J719" s="210"/>
      <c r="K719" s="210"/>
      <c r="L719" s="210"/>
    </row>
    <row r="720">
      <c r="I720" s="210"/>
      <c r="J720" s="210"/>
      <c r="K720" s="210"/>
      <c r="L720" s="210"/>
    </row>
    <row r="721">
      <c r="I721" s="210"/>
      <c r="J721" s="210"/>
      <c r="K721" s="210"/>
      <c r="L721" s="210"/>
    </row>
    <row r="722">
      <c r="I722" s="210"/>
      <c r="J722" s="210"/>
      <c r="K722" s="210"/>
      <c r="L722" s="210"/>
    </row>
    <row r="723">
      <c r="I723" s="210"/>
      <c r="J723" s="210"/>
      <c r="K723" s="210"/>
      <c r="L723" s="210"/>
    </row>
    <row r="724">
      <c r="I724" s="210"/>
      <c r="J724" s="210"/>
      <c r="K724" s="210"/>
      <c r="L724" s="210"/>
    </row>
    <row r="725">
      <c r="I725" s="210"/>
      <c r="J725" s="210"/>
      <c r="K725" s="210"/>
      <c r="L725" s="210"/>
    </row>
    <row r="726">
      <c r="I726" s="210"/>
      <c r="J726" s="210"/>
      <c r="K726" s="210"/>
      <c r="L726" s="210"/>
    </row>
    <row r="727">
      <c r="I727" s="210"/>
      <c r="J727" s="210"/>
      <c r="K727" s="210"/>
      <c r="L727" s="210"/>
    </row>
    <row r="728">
      <c r="I728" s="210"/>
      <c r="J728" s="210"/>
      <c r="K728" s="210"/>
      <c r="L728" s="210"/>
    </row>
    <row r="729">
      <c r="I729" s="210"/>
      <c r="J729" s="210"/>
      <c r="K729" s="210"/>
      <c r="L729" s="210"/>
    </row>
    <row r="730">
      <c r="I730" s="210"/>
      <c r="J730" s="210"/>
      <c r="K730" s="210"/>
      <c r="L730" s="210"/>
    </row>
    <row r="731">
      <c r="I731" s="210"/>
      <c r="J731" s="210"/>
      <c r="K731" s="210"/>
      <c r="L731" s="210"/>
    </row>
    <row r="732">
      <c r="I732" s="210"/>
      <c r="J732" s="210"/>
      <c r="K732" s="210"/>
      <c r="L732" s="210"/>
    </row>
    <row r="733">
      <c r="I733" s="210"/>
      <c r="J733" s="210"/>
      <c r="K733" s="210"/>
      <c r="L733" s="210"/>
    </row>
    <row r="734">
      <c r="I734" s="210"/>
      <c r="J734" s="210"/>
      <c r="K734" s="210"/>
      <c r="L734" s="210"/>
    </row>
    <row r="735">
      <c r="I735" s="210"/>
      <c r="J735" s="210"/>
      <c r="K735" s="210"/>
      <c r="L735" s="210"/>
    </row>
    <row r="736">
      <c r="I736" s="210"/>
      <c r="J736" s="210"/>
      <c r="K736" s="210"/>
      <c r="L736" s="210"/>
    </row>
    <row r="737">
      <c r="I737" s="210"/>
      <c r="J737" s="210"/>
      <c r="K737" s="210"/>
      <c r="L737" s="210"/>
    </row>
    <row r="738">
      <c r="I738" s="210"/>
      <c r="J738" s="210"/>
      <c r="K738" s="210"/>
      <c r="L738" s="210"/>
    </row>
    <row r="739">
      <c r="I739" s="210"/>
      <c r="J739" s="210"/>
      <c r="K739" s="210"/>
      <c r="L739" s="210"/>
    </row>
    <row r="740">
      <c r="I740" s="210"/>
      <c r="J740" s="210"/>
      <c r="K740" s="210"/>
      <c r="L740" s="210"/>
    </row>
    <row r="741">
      <c r="I741" s="210"/>
      <c r="J741" s="210"/>
      <c r="K741" s="210"/>
      <c r="L741" s="210"/>
    </row>
    <row r="742">
      <c r="I742" s="210"/>
      <c r="J742" s="210"/>
      <c r="K742" s="210"/>
      <c r="L742" s="210"/>
    </row>
    <row r="743">
      <c r="I743" s="210"/>
      <c r="J743" s="210"/>
      <c r="K743" s="210"/>
      <c r="L743" s="210"/>
    </row>
    <row r="744">
      <c r="I744" s="210"/>
      <c r="J744" s="210"/>
      <c r="K744" s="210"/>
      <c r="L744" s="210"/>
    </row>
    <row r="745">
      <c r="I745" s="210"/>
      <c r="J745" s="210"/>
      <c r="K745" s="210"/>
      <c r="L745" s="210"/>
    </row>
    <row r="746">
      <c r="I746" s="210"/>
      <c r="J746" s="210"/>
      <c r="K746" s="210"/>
      <c r="L746" s="210"/>
    </row>
    <row r="747">
      <c r="I747" s="210"/>
      <c r="J747" s="210"/>
      <c r="K747" s="210"/>
      <c r="L747" s="210"/>
    </row>
    <row r="748">
      <c r="I748" s="210"/>
      <c r="J748" s="210"/>
      <c r="K748" s="210"/>
      <c r="L748" s="210"/>
    </row>
    <row r="749">
      <c r="I749" s="210"/>
      <c r="J749" s="210"/>
      <c r="K749" s="210"/>
      <c r="L749" s="210"/>
    </row>
    <row r="750">
      <c r="I750" s="210"/>
      <c r="J750" s="210"/>
      <c r="K750" s="210"/>
      <c r="L750" s="210"/>
    </row>
    <row r="751">
      <c r="I751" s="210"/>
      <c r="J751" s="210"/>
      <c r="K751" s="210"/>
      <c r="L751" s="210"/>
    </row>
    <row r="752">
      <c r="I752" s="210"/>
      <c r="J752" s="210"/>
      <c r="K752" s="210"/>
      <c r="L752" s="210"/>
    </row>
    <row r="753">
      <c r="I753" s="210"/>
      <c r="J753" s="210"/>
      <c r="K753" s="210"/>
      <c r="L753" s="210"/>
    </row>
    <row r="754">
      <c r="I754" s="210"/>
      <c r="J754" s="210"/>
      <c r="K754" s="210"/>
      <c r="L754" s="210"/>
    </row>
    <row r="755">
      <c r="I755" s="210"/>
      <c r="J755" s="210"/>
      <c r="K755" s="210"/>
      <c r="L755" s="210"/>
    </row>
    <row r="756">
      <c r="I756" s="210"/>
      <c r="J756" s="210"/>
      <c r="K756" s="210"/>
      <c r="L756" s="210"/>
    </row>
    <row r="757">
      <c r="I757" s="210"/>
      <c r="J757" s="210"/>
      <c r="K757" s="210"/>
      <c r="L757" s="210"/>
    </row>
    <row r="758">
      <c r="I758" s="210"/>
      <c r="J758" s="210"/>
      <c r="K758" s="210"/>
      <c r="L758" s="210"/>
    </row>
    <row r="759">
      <c r="I759" s="210"/>
      <c r="J759" s="210"/>
      <c r="K759" s="210"/>
      <c r="L759" s="210"/>
    </row>
    <row r="760">
      <c r="I760" s="210"/>
      <c r="J760" s="210"/>
      <c r="K760" s="210"/>
      <c r="L760" s="210"/>
    </row>
    <row r="761">
      <c r="I761" s="210"/>
      <c r="J761" s="210"/>
      <c r="K761" s="210"/>
      <c r="L761" s="210"/>
    </row>
    <row r="762">
      <c r="I762" s="210"/>
      <c r="J762" s="210"/>
      <c r="K762" s="210"/>
      <c r="L762" s="210"/>
    </row>
    <row r="763">
      <c r="I763" s="210"/>
      <c r="J763" s="210"/>
      <c r="K763" s="210"/>
      <c r="L763" s="210"/>
    </row>
    <row r="764">
      <c r="I764" s="210"/>
      <c r="J764" s="210"/>
      <c r="K764" s="210"/>
      <c r="L764" s="210"/>
    </row>
    <row r="765">
      <c r="I765" s="210"/>
      <c r="J765" s="210"/>
      <c r="K765" s="210"/>
      <c r="L765" s="210"/>
    </row>
    <row r="766">
      <c r="I766" s="210"/>
      <c r="J766" s="210"/>
      <c r="K766" s="210"/>
      <c r="L766" s="210"/>
    </row>
    <row r="767">
      <c r="I767" s="210"/>
      <c r="J767" s="210"/>
      <c r="K767" s="210"/>
      <c r="L767" s="210"/>
    </row>
    <row r="768">
      <c r="I768" s="210"/>
      <c r="J768" s="210"/>
      <c r="K768" s="210"/>
      <c r="L768" s="210"/>
    </row>
    <row r="769">
      <c r="I769" s="210"/>
      <c r="J769" s="210"/>
      <c r="K769" s="210"/>
      <c r="L769" s="210"/>
    </row>
    <row r="770">
      <c r="I770" s="210"/>
      <c r="J770" s="210"/>
      <c r="K770" s="210"/>
      <c r="L770" s="210"/>
    </row>
    <row r="771">
      <c r="I771" s="210"/>
      <c r="J771" s="210"/>
      <c r="K771" s="210"/>
      <c r="L771" s="210"/>
    </row>
    <row r="772">
      <c r="I772" s="210"/>
      <c r="J772" s="210"/>
      <c r="K772" s="210"/>
      <c r="L772" s="210"/>
    </row>
    <row r="773">
      <c r="I773" s="210"/>
      <c r="J773" s="210"/>
      <c r="K773" s="210"/>
      <c r="L773" s="210"/>
    </row>
    <row r="774">
      <c r="I774" s="210"/>
      <c r="J774" s="210"/>
      <c r="K774" s="210"/>
      <c r="L774" s="210"/>
    </row>
    <row r="775">
      <c r="I775" s="210"/>
      <c r="J775" s="210"/>
      <c r="K775" s="210"/>
      <c r="L775" s="210"/>
    </row>
    <row r="776">
      <c r="I776" s="210"/>
      <c r="J776" s="210"/>
      <c r="K776" s="210"/>
      <c r="L776" s="210"/>
    </row>
    <row r="777">
      <c r="I777" s="210"/>
      <c r="J777" s="210"/>
      <c r="K777" s="210"/>
      <c r="L777" s="210"/>
    </row>
    <row r="778">
      <c r="I778" s="210"/>
      <c r="J778" s="210"/>
      <c r="K778" s="210"/>
      <c r="L778" s="210"/>
    </row>
    <row r="779">
      <c r="I779" s="210"/>
      <c r="J779" s="210"/>
      <c r="K779" s="210"/>
      <c r="L779" s="210"/>
    </row>
    <row r="780">
      <c r="I780" s="210"/>
      <c r="J780" s="210"/>
      <c r="K780" s="210"/>
      <c r="L780" s="210"/>
    </row>
    <row r="781">
      <c r="I781" s="210"/>
      <c r="J781" s="210"/>
      <c r="K781" s="210"/>
      <c r="L781" s="210"/>
    </row>
    <row r="782">
      <c r="I782" s="210"/>
      <c r="J782" s="210"/>
      <c r="K782" s="210"/>
      <c r="L782" s="210"/>
    </row>
    <row r="783">
      <c r="I783" s="210"/>
      <c r="J783" s="210"/>
      <c r="K783" s="210"/>
      <c r="L783" s="210"/>
    </row>
    <row r="784">
      <c r="I784" s="210"/>
      <c r="J784" s="210"/>
      <c r="K784" s="210"/>
      <c r="L784" s="210"/>
    </row>
    <row r="785">
      <c r="I785" s="210"/>
      <c r="J785" s="210"/>
      <c r="K785" s="210"/>
      <c r="L785" s="210"/>
    </row>
    <row r="786">
      <c r="I786" s="210"/>
      <c r="J786" s="210"/>
      <c r="K786" s="210"/>
      <c r="L786" s="210"/>
    </row>
    <row r="787">
      <c r="I787" s="210"/>
      <c r="J787" s="210"/>
      <c r="K787" s="210"/>
      <c r="L787" s="210"/>
    </row>
    <row r="788">
      <c r="I788" s="210"/>
      <c r="J788" s="210"/>
      <c r="K788" s="210"/>
      <c r="L788" s="210"/>
    </row>
    <row r="789">
      <c r="I789" s="210"/>
      <c r="J789" s="210"/>
      <c r="K789" s="210"/>
      <c r="L789" s="210"/>
    </row>
    <row r="790">
      <c r="I790" s="210"/>
      <c r="J790" s="210"/>
      <c r="K790" s="210"/>
      <c r="L790" s="210"/>
    </row>
    <row r="791">
      <c r="I791" s="210"/>
      <c r="J791" s="210"/>
      <c r="K791" s="210"/>
      <c r="L791" s="210"/>
    </row>
    <row r="792">
      <c r="I792" s="210"/>
      <c r="J792" s="210"/>
      <c r="K792" s="210"/>
      <c r="L792" s="210"/>
    </row>
    <row r="793">
      <c r="I793" s="210"/>
      <c r="J793" s="210"/>
      <c r="K793" s="210"/>
      <c r="L793" s="210"/>
    </row>
    <row r="794">
      <c r="I794" s="210"/>
      <c r="J794" s="210"/>
      <c r="K794" s="210"/>
      <c r="L794" s="210"/>
    </row>
    <row r="795">
      <c r="I795" s="210"/>
      <c r="J795" s="210"/>
      <c r="K795" s="210"/>
      <c r="L795" s="210"/>
    </row>
    <row r="796">
      <c r="I796" s="210"/>
      <c r="J796" s="210"/>
      <c r="K796" s="210"/>
      <c r="L796" s="210"/>
    </row>
    <row r="797">
      <c r="I797" s="210"/>
      <c r="J797" s="210"/>
      <c r="K797" s="210"/>
      <c r="L797" s="210"/>
    </row>
    <row r="798">
      <c r="I798" s="210"/>
      <c r="J798" s="210"/>
      <c r="K798" s="210"/>
      <c r="L798" s="210"/>
    </row>
    <row r="799">
      <c r="I799" s="210"/>
      <c r="J799" s="210"/>
      <c r="K799" s="210"/>
      <c r="L799" s="210"/>
    </row>
    <row r="800">
      <c r="I800" s="210"/>
      <c r="J800" s="210"/>
      <c r="K800" s="210"/>
      <c r="L800" s="210"/>
    </row>
    <row r="801">
      <c r="I801" s="210"/>
      <c r="J801" s="210"/>
      <c r="K801" s="210"/>
      <c r="L801" s="210"/>
    </row>
    <row r="802">
      <c r="I802" s="210"/>
      <c r="J802" s="210"/>
      <c r="K802" s="210"/>
      <c r="L802" s="210"/>
    </row>
    <row r="803">
      <c r="I803" s="210"/>
      <c r="J803" s="210"/>
      <c r="K803" s="210"/>
      <c r="L803" s="210"/>
    </row>
    <row r="804">
      <c r="I804" s="210"/>
      <c r="J804" s="210"/>
      <c r="K804" s="210"/>
      <c r="L804" s="210"/>
    </row>
    <row r="805">
      <c r="I805" s="210"/>
      <c r="J805" s="210"/>
      <c r="K805" s="210"/>
      <c r="L805" s="210"/>
    </row>
    <row r="806">
      <c r="I806" s="210"/>
      <c r="J806" s="210"/>
      <c r="K806" s="210"/>
      <c r="L806" s="210"/>
    </row>
    <row r="807">
      <c r="I807" s="210"/>
      <c r="J807" s="210"/>
      <c r="K807" s="210"/>
      <c r="L807" s="210"/>
    </row>
    <row r="808">
      <c r="I808" s="210"/>
      <c r="J808" s="210"/>
      <c r="K808" s="210"/>
      <c r="L808" s="210"/>
    </row>
    <row r="809">
      <c r="I809" s="210"/>
      <c r="J809" s="210"/>
      <c r="K809" s="210"/>
      <c r="L809" s="210"/>
    </row>
    <row r="810">
      <c r="I810" s="210"/>
      <c r="J810" s="210"/>
      <c r="K810" s="210"/>
      <c r="L810" s="210"/>
    </row>
    <row r="811">
      <c r="I811" s="210"/>
      <c r="J811" s="210"/>
      <c r="K811" s="210"/>
      <c r="L811" s="210"/>
    </row>
    <row r="812">
      <c r="I812" s="210"/>
      <c r="J812" s="210"/>
      <c r="K812" s="210"/>
      <c r="L812" s="210"/>
    </row>
    <row r="813">
      <c r="I813" s="210"/>
      <c r="J813" s="210"/>
      <c r="K813" s="210"/>
      <c r="L813" s="210"/>
    </row>
    <row r="814">
      <c r="I814" s="210"/>
      <c r="J814" s="210"/>
      <c r="K814" s="210"/>
      <c r="L814" s="210"/>
    </row>
    <row r="815">
      <c r="I815" s="210"/>
      <c r="J815" s="210"/>
      <c r="K815" s="210"/>
      <c r="L815" s="210"/>
    </row>
    <row r="816">
      <c r="I816" s="210"/>
      <c r="J816" s="210"/>
      <c r="K816" s="210"/>
      <c r="L816" s="210"/>
    </row>
    <row r="817">
      <c r="I817" s="210"/>
      <c r="J817" s="210"/>
      <c r="K817" s="210"/>
      <c r="L817" s="210"/>
    </row>
    <row r="818">
      <c r="I818" s="210"/>
      <c r="J818" s="210"/>
      <c r="K818" s="210"/>
      <c r="L818" s="210"/>
    </row>
    <row r="819">
      <c r="I819" s="210"/>
      <c r="J819" s="210"/>
      <c r="K819" s="210"/>
      <c r="L819" s="210"/>
    </row>
    <row r="820">
      <c r="I820" s="210"/>
      <c r="J820" s="210"/>
      <c r="K820" s="210"/>
      <c r="L820" s="210"/>
    </row>
    <row r="821">
      <c r="I821" s="210"/>
      <c r="J821" s="210"/>
      <c r="K821" s="210"/>
      <c r="L821" s="210"/>
    </row>
    <row r="822">
      <c r="I822" s="210"/>
      <c r="J822" s="210"/>
      <c r="K822" s="210"/>
      <c r="L822" s="210"/>
    </row>
    <row r="823">
      <c r="I823" s="210"/>
      <c r="J823" s="210"/>
      <c r="K823" s="210"/>
      <c r="L823" s="210"/>
    </row>
    <row r="824">
      <c r="I824" s="210"/>
      <c r="J824" s="210"/>
      <c r="K824" s="210"/>
      <c r="L824" s="210"/>
    </row>
    <row r="825">
      <c r="I825" s="210"/>
      <c r="J825" s="210"/>
      <c r="K825" s="210"/>
      <c r="L825" s="210"/>
    </row>
    <row r="826">
      <c r="I826" s="210"/>
      <c r="J826" s="210"/>
      <c r="K826" s="210"/>
      <c r="L826" s="210"/>
    </row>
    <row r="827">
      <c r="I827" s="210"/>
      <c r="J827" s="210"/>
      <c r="K827" s="210"/>
      <c r="L827" s="210"/>
    </row>
    <row r="828">
      <c r="I828" s="210"/>
      <c r="J828" s="210"/>
      <c r="K828" s="210"/>
      <c r="L828" s="210"/>
    </row>
    <row r="829">
      <c r="I829" s="210"/>
      <c r="J829" s="210"/>
      <c r="K829" s="210"/>
      <c r="L829" s="210"/>
    </row>
    <row r="830">
      <c r="I830" s="210"/>
      <c r="J830" s="210"/>
      <c r="K830" s="210"/>
      <c r="L830" s="210"/>
    </row>
    <row r="831">
      <c r="I831" s="210"/>
      <c r="J831" s="210"/>
      <c r="K831" s="210"/>
      <c r="L831" s="210"/>
    </row>
    <row r="832">
      <c r="I832" s="210"/>
      <c r="J832" s="210"/>
      <c r="K832" s="210"/>
      <c r="L832" s="210"/>
    </row>
    <row r="833">
      <c r="I833" s="210"/>
      <c r="J833" s="210"/>
      <c r="K833" s="210"/>
      <c r="L833" s="210"/>
    </row>
    <row r="834">
      <c r="I834" s="210"/>
      <c r="J834" s="210"/>
      <c r="K834" s="210"/>
      <c r="L834" s="210"/>
    </row>
    <row r="835">
      <c r="I835" s="210"/>
      <c r="J835" s="210"/>
      <c r="K835" s="210"/>
      <c r="L835" s="210"/>
    </row>
    <row r="836">
      <c r="I836" s="210"/>
      <c r="J836" s="210"/>
      <c r="K836" s="210"/>
      <c r="L836" s="210"/>
    </row>
    <row r="837">
      <c r="I837" s="210"/>
      <c r="J837" s="210"/>
      <c r="K837" s="210"/>
      <c r="L837" s="210"/>
    </row>
    <row r="838">
      <c r="I838" s="210"/>
      <c r="J838" s="210"/>
      <c r="K838" s="210"/>
      <c r="L838" s="210"/>
    </row>
    <row r="839">
      <c r="I839" s="210"/>
      <c r="J839" s="210"/>
      <c r="K839" s="210"/>
      <c r="L839" s="210"/>
    </row>
    <row r="840">
      <c r="I840" s="210"/>
      <c r="J840" s="210"/>
      <c r="K840" s="210"/>
      <c r="L840" s="210"/>
    </row>
    <row r="841">
      <c r="I841" s="210"/>
      <c r="J841" s="210"/>
      <c r="K841" s="210"/>
      <c r="L841" s="210"/>
    </row>
    <row r="842">
      <c r="I842" s="210"/>
      <c r="J842" s="210"/>
      <c r="K842" s="210"/>
      <c r="L842" s="210"/>
    </row>
    <row r="843">
      <c r="I843" s="210"/>
      <c r="J843" s="210"/>
      <c r="K843" s="210"/>
      <c r="L843" s="210"/>
    </row>
    <row r="844">
      <c r="I844" s="210"/>
      <c r="J844" s="210"/>
      <c r="K844" s="210"/>
      <c r="L844" s="210"/>
    </row>
    <row r="845">
      <c r="I845" s="210"/>
      <c r="J845" s="210"/>
      <c r="K845" s="210"/>
      <c r="L845" s="210"/>
    </row>
    <row r="846">
      <c r="I846" s="210"/>
      <c r="J846" s="210"/>
      <c r="K846" s="210"/>
      <c r="L846" s="210"/>
    </row>
    <row r="847">
      <c r="I847" s="210"/>
      <c r="J847" s="210"/>
      <c r="K847" s="210"/>
      <c r="L847" s="210"/>
    </row>
    <row r="848">
      <c r="I848" s="210"/>
      <c r="J848" s="210"/>
      <c r="K848" s="210"/>
      <c r="L848" s="210"/>
    </row>
    <row r="849">
      <c r="I849" s="210"/>
      <c r="J849" s="210"/>
      <c r="K849" s="210"/>
      <c r="L849" s="210"/>
    </row>
    <row r="850">
      <c r="I850" s="210"/>
      <c r="J850" s="210"/>
      <c r="K850" s="210"/>
      <c r="L850" s="210"/>
    </row>
    <row r="851">
      <c r="I851" s="210"/>
      <c r="J851" s="210"/>
      <c r="K851" s="210"/>
      <c r="L851" s="210"/>
    </row>
    <row r="852">
      <c r="I852" s="210"/>
      <c r="J852" s="210"/>
      <c r="K852" s="210"/>
      <c r="L852" s="210"/>
    </row>
    <row r="853">
      <c r="I853" s="210"/>
      <c r="J853" s="210"/>
      <c r="K853" s="210"/>
      <c r="L853" s="210"/>
    </row>
    <row r="854">
      <c r="I854" s="210"/>
      <c r="J854" s="210"/>
      <c r="K854" s="210"/>
      <c r="L854" s="210"/>
    </row>
    <row r="855">
      <c r="I855" s="210"/>
      <c r="J855" s="210"/>
      <c r="K855" s="210"/>
      <c r="L855" s="210"/>
    </row>
    <row r="856">
      <c r="I856" s="210"/>
      <c r="J856" s="210"/>
      <c r="K856" s="210"/>
      <c r="L856" s="210"/>
    </row>
    <row r="857">
      <c r="I857" s="210"/>
      <c r="J857" s="210"/>
      <c r="K857" s="210"/>
      <c r="L857" s="210"/>
    </row>
    <row r="858">
      <c r="I858" s="210"/>
      <c r="J858" s="210"/>
      <c r="K858" s="210"/>
      <c r="L858" s="210"/>
    </row>
    <row r="859">
      <c r="I859" s="210"/>
      <c r="J859" s="210"/>
      <c r="K859" s="210"/>
      <c r="L859" s="210"/>
    </row>
    <row r="860">
      <c r="I860" s="210"/>
      <c r="J860" s="210"/>
      <c r="K860" s="210"/>
      <c r="L860" s="210"/>
    </row>
    <row r="861">
      <c r="I861" s="210"/>
      <c r="J861" s="210"/>
      <c r="K861" s="210"/>
      <c r="L861" s="210"/>
    </row>
    <row r="862">
      <c r="I862" s="210"/>
      <c r="J862" s="210"/>
      <c r="K862" s="210"/>
      <c r="L862" s="210"/>
    </row>
    <row r="863">
      <c r="I863" s="210"/>
      <c r="J863" s="210"/>
      <c r="K863" s="210"/>
      <c r="L863" s="210"/>
    </row>
    <row r="864">
      <c r="I864" s="210"/>
      <c r="J864" s="210"/>
      <c r="K864" s="210"/>
      <c r="L864" s="210"/>
    </row>
    <row r="865">
      <c r="I865" s="210"/>
      <c r="J865" s="210"/>
      <c r="K865" s="210"/>
      <c r="L865" s="210"/>
    </row>
    <row r="866">
      <c r="I866" s="210"/>
      <c r="J866" s="210"/>
      <c r="K866" s="210"/>
      <c r="L866" s="210"/>
    </row>
    <row r="867">
      <c r="I867" s="210"/>
      <c r="J867" s="210"/>
      <c r="K867" s="210"/>
      <c r="L867" s="210"/>
    </row>
    <row r="868">
      <c r="I868" s="210"/>
      <c r="J868" s="210"/>
      <c r="K868" s="210"/>
      <c r="L868" s="210"/>
    </row>
    <row r="869">
      <c r="I869" s="210"/>
      <c r="J869" s="210"/>
      <c r="K869" s="210"/>
      <c r="L869" s="210"/>
    </row>
    <row r="870">
      <c r="I870" s="210"/>
      <c r="J870" s="210"/>
      <c r="K870" s="210"/>
      <c r="L870" s="210"/>
    </row>
    <row r="871">
      <c r="I871" s="210"/>
      <c r="J871" s="210"/>
      <c r="K871" s="210"/>
      <c r="L871" s="210"/>
    </row>
    <row r="872">
      <c r="I872" s="210"/>
      <c r="J872" s="210"/>
      <c r="K872" s="210"/>
      <c r="L872" s="210"/>
    </row>
    <row r="873">
      <c r="I873" s="210"/>
      <c r="J873" s="210"/>
      <c r="K873" s="210"/>
      <c r="L873" s="210"/>
    </row>
    <row r="874">
      <c r="I874" s="210"/>
      <c r="J874" s="210"/>
      <c r="K874" s="210"/>
      <c r="L874" s="210"/>
    </row>
    <row r="875">
      <c r="I875" s="210"/>
      <c r="J875" s="210"/>
      <c r="K875" s="210"/>
      <c r="L875" s="210"/>
    </row>
    <row r="876">
      <c r="I876" s="210"/>
      <c r="J876" s="210"/>
      <c r="K876" s="210"/>
      <c r="L876" s="210"/>
    </row>
    <row r="877">
      <c r="I877" s="210"/>
      <c r="J877" s="210"/>
      <c r="K877" s="210"/>
      <c r="L877" s="210"/>
    </row>
    <row r="878">
      <c r="I878" s="210"/>
      <c r="J878" s="210"/>
      <c r="K878" s="210"/>
      <c r="L878" s="210"/>
    </row>
    <row r="879">
      <c r="I879" s="210"/>
      <c r="J879" s="210"/>
      <c r="K879" s="210"/>
      <c r="L879" s="210"/>
    </row>
    <row r="880">
      <c r="I880" s="210"/>
      <c r="J880" s="210"/>
      <c r="K880" s="210"/>
      <c r="L880" s="210"/>
    </row>
    <row r="881">
      <c r="I881" s="210"/>
      <c r="J881" s="210"/>
      <c r="K881" s="210"/>
      <c r="L881" s="210"/>
    </row>
    <row r="882">
      <c r="I882" s="210"/>
      <c r="J882" s="210"/>
      <c r="K882" s="210"/>
      <c r="L882" s="210"/>
    </row>
    <row r="883">
      <c r="I883" s="210"/>
      <c r="J883" s="210"/>
      <c r="K883" s="210"/>
      <c r="L883" s="210"/>
    </row>
    <row r="884">
      <c r="I884" s="210"/>
      <c r="J884" s="210"/>
      <c r="K884" s="210"/>
      <c r="L884" s="210"/>
    </row>
    <row r="885">
      <c r="I885" s="210"/>
      <c r="J885" s="210"/>
      <c r="K885" s="210"/>
      <c r="L885" s="210"/>
    </row>
    <row r="886">
      <c r="I886" s="210"/>
      <c r="J886" s="210"/>
      <c r="K886" s="210"/>
      <c r="L886" s="210"/>
    </row>
    <row r="887">
      <c r="I887" s="210"/>
      <c r="J887" s="210"/>
      <c r="K887" s="210"/>
      <c r="L887" s="210"/>
    </row>
    <row r="888">
      <c r="I888" s="210"/>
      <c r="J888" s="210"/>
      <c r="K888" s="210"/>
      <c r="L888" s="210"/>
    </row>
    <row r="889">
      <c r="I889" s="210"/>
      <c r="J889" s="210"/>
      <c r="K889" s="210"/>
      <c r="L889" s="210"/>
    </row>
    <row r="890">
      <c r="I890" s="210"/>
      <c r="J890" s="210"/>
      <c r="K890" s="210"/>
      <c r="L890" s="210"/>
    </row>
    <row r="891">
      <c r="I891" s="210"/>
      <c r="J891" s="210"/>
      <c r="K891" s="210"/>
      <c r="L891" s="210"/>
    </row>
    <row r="892">
      <c r="I892" s="210"/>
      <c r="J892" s="210"/>
      <c r="K892" s="210"/>
      <c r="L892" s="210"/>
    </row>
    <row r="893">
      <c r="I893" s="210"/>
      <c r="J893" s="210"/>
      <c r="K893" s="210"/>
      <c r="L893" s="210"/>
    </row>
    <row r="894">
      <c r="I894" s="210"/>
      <c r="J894" s="210"/>
      <c r="K894" s="210"/>
      <c r="L894" s="210"/>
    </row>
    <row r="895">
      <c r="I895" s="210"/>
      <c r="J895" s="210"/>
      <c r="K895" s="210"/>
      <c r="L895" s="210"/>
    </row>
    <row r="896">
      <c r="I896" s="210"/>
      <c r="J896" s="210"/>
      <c r="K896" s="210"/>
      <c r="L896" s="210"/>
    </row>
    <row r="897">
      <c r="I897" s="210"/>
      <c r="J897" s="210"/>
      <c r="K897" s="210"/>
      <c r="L897" s="210"/>
    </row>
    <row r="898">
      <c r="I898" s="210"/>
      <c r="J898" s="210"/>
      <c r="K898" s="210"/>
      <c r="L898" s="210"/>
    </row>
    <row r="899">
      <c r="I899" s="210"/>
      <c r="J899" s="210"/>
      <c r="K899" s="210"/>
      <c r="L899" s="210"/>
    </row>
    <row r="900">
      <c r="I900" s="210"/>
      <c r="J900" s="210"/>
      <c r="K900" s="210"/>
      <c r="L900" s="210"/>
    </row>
    <row r="901">
      <c r="I901" s="210"/>
      <c r="J901" s="210"/>
      <c r="K901" s="210"/>
      <c r="L901" s="210"/>
    </row>
    <row r="902">
      <c r="I902" s="210"/>
      <c r="J902" s="210"/>
      <c r="K902" s="210"/>
      <c r="L902" s="210"/>
    </row>
    <row r="903">
      <c r="I903" s="210"/>
      <c r="J903" s="210"/>
      <c r="K903" s="210"/>
      <c r="L903" s="210"/>
    </row>
    <row r="904">
      <c r="I904" s="210"/>
      <c r="J904" s="210"/>
      <c r="K904" s="210"/>
      <c r="L904" s="210"/>
    </row>
    <row r="905">
      <c r="I905" s="210"/>
      <c r="J905" s="210"/>
      <c r="K905" s="210"/>
      <c r="L905" s="210"/>
    </row>
    <row r="906">
      <c r="I906" s="210"/>
      <c r="J906" s="210"/>
      <c r="K906" s="210"/>
      <c r="L906" s="210"/>
    </row>
    <row r="907">
      <c r="I907" s="210"/>
      <c r="J907" s="210"/>
      <c r="K907" s="210"/>
      <c r="L907" s="210"/>
    </row>
    <row r="908">
      <c r="I908" s="210"/>
      <c r="J908" s="210"/>
      <c r="K908" s="210"/>
      <c r="L908" s="210"/>
    </row>
    <row r="909">
      <c r="I909" s="210"/>
      <c r="J909" s="210"/>
      <c r="K909" s="210"/>
      <c r="L909" s="210"/>
    </row>
    <row r="910">
      <c r="I910" s="210"/>
      <c r="J910" s="210"/>
      <c r="K910" s="210"/>
      <c r="L910" s="210"/>
    </row>
    <row r="911">
      <c r="I911" s="210"/>
      <c r="J911" s="210"/>
      <c r="K911" s="210"/>
      <c r="L911" s="210"/>
    </row>
    <row r="912">
      <c r="I912" s="210"/>
      <c r="J912" s="210"/>
      <c r="K912" s="210"/>
      <c r="L912" s="210"/>
    </row>
    <row r="913">
      <c r="I913" s="210"/>
      <c r="J913" s="210"/>
      <c r="K913" s="210"/>
      <c r="L913" s="210"/>
    </row>
    <row r="914">
      <c r="I914" s="210"/>
      <c r="J914" s="210"/>
      <c r="K914" s="210"/>
      <c r="L914" s="210"/>
    </row>
    <row r="915">
      <c r="I915" s="210"/>
      <c r="J915" s="210"/>
      <c r="K915" s="210"/>
      <c r="L915" s="210"/>
    </row>
    <row r="916">
      <c r="I916" s="210"/>
      <c r="J916" s="210"/>
      <c r="K916" s="210"/>
      <c r="L916" s="210"/>
    </row>
    <row r="917">
      <c r="I917" s="210"/>
      <c r="J917" s="210"/>
      <c r="K917" s="210"/>
      <c r="L917" s="210"/>
    </row>
    <row r="918">
      <c r="I918" s="210"/>
      <c r="J918" s="210"/>
      <c r="K918" s="210"/>
      <c r="L918" s="210"/>
    </row>
    <row r="919">
      <c r="I919" s="210"/>
      <c r="J919" s="210"/>
      <c r="K919" s="210"/>
      <c r="L919" s="210"/>
    </row>
    <row r="920">
      <c r="I920" s="210"/>
      <c r="J920" s="210"/>
      <c r="K920" s="210"/>
      <c r="L920" s="210"/>
    </row>
    <row r="921">
      <c r="I921" s="210"/>
      <c r="J921" s="210"/>
      <c r="K921" s="210"/>
      <c r="L921" s="210"/>
    </row>
    <row r="922">
      <c r="I922" s="210"/>
      <c r="J922" s="210"/>
      <c r="K922" s="210"/>
      <c r="L922" s="210"/>
    </row>
    <row r="923">
      <c r="I923" s="210"/>
      <c r="J923" s="210"/>
      <c r="K923" s="210"/>
      <c r="L923" s="210"/>
    </row>
    <row r="924">
      <c r="I924" s="210"/>
      <c r="J924" s="210"/>
      <c r="K924" s="210"/>
      <c r="L924" s="210"/>
    </row>
    <row r="925">
      <c r="I925" s="210"/>
      <c r="J925" s="210"/>
      <c r="K925" s="210"/>
      <c r="L925" s="210"/>
    </row>
    <row r="926">
      <c r="I926" s="210"/>
      <c r="J926" s="210"/>
      <c r="K926" s="210"/>
      <c r="L926" s="210"/>
    </row>
    <row r="927">
      <c r="I927" s="210"/>
      <c r="J927" s="210"/>
      <c r="K927" s="210"/>
      <c r="L927" s="210"/>
    </row>
    <row r="928">
      <c r="I928" s="210"/>
      <c r="J928" s="210"/>
      <c r="K928" s="210"/>
      <c r="L928" s="210"/>
    </row>
    <row r="929">
      <c r="I929" s="210"/>
      <c r="J929" s="210"/>
      <c r="K929" s="210"/>
      <c r="L929" s="210"/>
    </row>
    <row r="930">
      <c r="I930" s="210"/>
      <c r="J930" s="210"/>
      <c r="K930" s="210"/>
      <c r="L930" s="210"/>
    </row>
    <row r="931">
      <c r="I931" s="210"/>
      <c r="J931" s="210"/>
      <c r="K931" s="210"/>
      <c r="L931" s="210"/>
    </row>
    <row r="932">
      <c r="I932" s="210"/>
      <c r="J932" s="210"/>
      <c r="K932" s="210"/>
      <c r="L932" s="210"/>
    </row>
    <row r="933">
      <c r="I933" s="210"/>
      <c r="J933" s="210"/>
      <c r="K933" s="210"/>
      <c r="L933" s="210"/>
    </row>
    <row r="934">
      <c r="I934" s="210"/>
      <c r="J934" s="210"/>
      <c r="K934" s="210"/>
      <c r="L934" s="210"/>
    </row>
    <row r="935">
      <c r="I935" s="210"/>
      <c r="J935" s="210"/>
      <c r="K935" s="210"/>
      <c r="L935" s="210"/>
    </row>
    <row r="936">
      <c r="I936" s="210"/>
      <c r="J936" s="210"/>
      <c r="K936" s="210"/>
      <c r="L936" s="210"/>
    </row>
    <row r="937">
      <c r="I937" s="210"/>
      <c r="J937" s="210"/>
      <c r="K937" s="210"/>
      <c r="L937" s="210"/>
    </row>
    <row r="938">
      <c r="I938" s="210"/>
      <c r="J938" s="210"/>
      <c r="K938" s="210"/>
      <c r="L938" s="210"/>
    </row>
    <row r="939">
      <c r="I939" s="210"/>
      <c r="J939" s="210"/>
      <c r="K939" s="210"/>
      <c r="L939" s="210"/>
    </row>
    <row r="940">
      <c r="I940" s="210"/>
      <c r="J940" s="210"/>
      <c r="K940" s="210"/>
      <c r="L940" s="210"/>
    </row>
    <row r="941">
      <c r="I941" s="210"/>
      <c r="J941" s="210"/>
      <c r="K941" s="210"/>
      <c r="L941" s="210"/>
    </row>
    <row r="942">
      <c r="I942" s="210"/>
      <c r="J942" s="210"/>
      <c r="K942" s="210"/>
      <c r="L942" s="210"/>
    </row>
    <row r="943">
      <c r="I943" s="210"/>
      <c r="J943" s="210"/>
      <c r="K943" s="210"/>
      <c r="L943" s="210"/>
    </row>
    <row r="944">
      <c r="I944" s="210"/>
      <c r="J944" s="210"/>
      <c r="K944" s="210"/>
      <c r="L944" s="210"/>
    </row>
    <row r="945">
      <c r="I945" s="210"/>
      <c r="J945" s="210"/>
      <c r="K945" s="210"/>
      <c r="L945" s="210"/>
    </row>
    <row r="946">
      <c r="I946" s="210"/>
      <c r="J946" s="210"/>
      <c r="K946" s="210"/>
      <c r="L946" s="210"/>
    </row>
    <row r="947">
      <c r="I947" s="210"/>
      <c r="J947" s="210"/>
      <c r="K947" s="210"/>
      <c r="L947" s="210"/>
    </row>
    <row r="948">
      <c r="I948" s="210"/>
      <c r="J948" s="210"/>
      <c r="K948" s="210"/>
      <c r="L948" s="210"/>
    </row>
    <row r="949">
      <c r="I949" s="210"/>
      <c r="J949" s="210"/>
      <c r="K949" s="210"/>
      <c r="L949" s="210"/>
    </row>
    <row r="950">
      <c r="I950" s="210"/>
      <c r="J950" s="210"/>
      <c r="K950" s="210"/>
      <c r="L950" s="210"/>
    </row>
    <row r="951">
      <c r="I951" s="210"/>
      <c r="J951" s="210"/>
      <c r="K951" s="210"/>
      <c r="L951" s="210"/>
    </row>
    <row r="952">
      <c r="I952" s="210"/>
      <c r="J952" s="210"/>
      <c r="K952" s="210"/>
      <c r="L952" s="210"/>
    </row>
    <row r="953">
      <c r="I953" s="210"/>
      <c r="J953" s="210"/>
      <c r="K953" s="210"/>
      <c r="L953" s="210"/>
    </row>
    <row r="954">
      <c r="I954" s="210"/>
      <c r="J954" s="210"/>
      <c r="K954" s="210"/>
      <c r="L954" s="210"/>
    </row>
    <row r="955">
      <c r="I955" s="210"/>
      <c r="J955" s="210"/>
      <c r="K955" s="210"/>
      <c r="L955" s="210"/>
    </row>
    <row r="956">
      <c r="I956" s="210"/>
      <c r="J956" s="210"/>
      <c r="K956" s="210"/>
      <c r="L956" s="210"/>
    </row>
    <row r="957">
      <c r="I957" s="210"/>
      <c r="J957" s="210"/>
      <c r="K957" s="210"/>
      <c r="L957" s="210"/>
    </row>
    <row r="958">
      <c r="I958" s="210"/>
      <c r="J958" s="210"/>
      <c r="K958" s="210"/>
      <c r="L958" s="210"/>
    </row>
    <row r="959">
      <c r="I959" s="210"/>
      <c r="J959" s="210"/>
      <c r="K959" s="210"/>
      <c r="L959" s="210"/>
    </row>
    <row r="960">
      <c r="I960" s="210"/>
      <c r="J960" s="210"/>
      <c r="K960" s="210"/>
      <c r="L960" s="210"/>
    </row>
    <row r="961">
      <c r="I961" s="210"/>
      <c r="J961" s="210"/>
      <c r="K961" s="210"/>
      <c r="L961" s="210"/>
    </row>
    <row r="962">
      <c r="I962" s="210"/>
      <c r="J962" s="210"/>
      <c r="K962" s="210"/>
      <c r="L962" s="210"/>
    </row>
    <row r="963">
      <c r="I963" s="210"/>
      <c r="J963" s="210"/>
      <c r="K963" s="210"/>
      <c r="L963" s="210"/>
    </row>
    <row r="964">
      <c r="I964" s="210"/>
      <c r="J964" s="210"/>
      <c r="K964" s="210"/>
      <c r="L964" s="210"/>
    </row>
    <row r="965">
      <c r="I965" s="210"/>
      <c r="J965" s="210"/>
      <c r="K965" s="210"/>
      <c r="L965" s="210"/>
    </row>
    <row r="966">
      <c r="I966" s="210"/>
      <c r="J966" s="210"/>
      <c r="K966" s="210"/>
      <c r="L966" s="210"/>
    </row>
    <row r="967">
      <c r="I967" s="210"/>
      <c r="J967" s="210"/>
      <c r="K967" s="210"/>
      <c r="L967" s="210"/>
    </row>
    <row r="968">
      <c r="I968" s="210"/>
      <c r="J968" s="210"/>
      <c r="K968" s="210"/>
      <c r="L968" s="210"/>
    </row>
    <row r="969">
      <c r="I969" s="210"/>
      <c r="J969" s="210"/>
      <c r="K969" s="210"/>
      <c r="L969" s="210"/>
    </row>
    <row r="970">
      <c r="I970" s="210"/>
      <c r="J970" s="210"/>
      <c r="K970" s="210"/>
      <c r="L970" s="210"/>
    </row>
    <row r="971">
      <c r="I971" s="210"/>
      <c r="J971" s="210"/>
      <c r="K971" s="210"/>
      <c r="L971" s="210"/>
    </row>
    <row r="972">
      <c r="I972" s="210"/>
      <c r="J972" s="210"/>
      <c r="K972" s="210"/>
      <c r="L972" s="210"/>
    </row>
    <row r="973">
      <c r="I973" s="210"/>
      <c r="J973" s="210"/>
      <c r="K973" s="210"/>
      <c r="L973" s="210"/>
    </row>
    <row r="974">
      <c r="I974" s="210"/>
      <c r="J974" s="210"/>
      <c r="K974" s="210"/>
      <c r="L974" s="210"/>
    </row>
    <row r="975">
      <c r="I975" s="210"/>
      <c r="J975" s="210"/>
      <c r="K975" s="210"/>
      <c r="L975" s="210"/>
    </row>
    <row r="976">
      <c r="I976" s="210"/>
      <c r="J976" s="210"/>
      <c r="K976" s="210"/>
      <c r="L976" s="210"/>
    </row>
    <row r="977">
      <c r="I977" s="210"/>
      <c r="J977" s="210"/>
      <c r="K977" s="210"/>
      <c r="L977" s="210"/>
    </row>
  </sheetData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16" t="s">
        <v>818</v>
      </c>
    </row>
    <row r="2">
      <c r="G2" s="218"/>
    </row>
    <row r="3" ht="37.5" customHeight="1">
      <c r="G3" s="218" t="str">
        <f>if(ISBLANK(A3),"",VLOOKUP(A3,load_summery!$A$2:$B$61,2,FALSE))</f>
        <v/>
      </c>
    </row>
    <row r="4" ht="36.75" customHeight="1">
      <c r="G4" s="218" t="str">
        <f>if(ISBLANK(A4),"",VLOOKUP(A4,load_summery!$A$2:$B$61,2,FALSE))</f>
        <v/>
      </c>
    </row>
    <row r="5" ht="36.0" customHeight="1">
      <c r="G5" s="218" t="str">
        <f>if(ISBLANK(A5),"",VLOOKUP(A5,load_summery!$A$2:$B$61,2,FALSE))</f>
        <v/>
      </c>
    </row>
    <row r="6" ht="39.0" customHeight="1">
      <c r="G6" s="218" t="str">
        <f>if(ISBLANK(A6),"",VLOOKUP(A6,load_summery!$A$2:$B$61,2,FALSE))</f>
        <v/>
      </c>
    </row>
    <row r="7" ht="30.0" customHeight="1">
      <c r="G7" s="218">
        <f>if(ISBLANK(A7),"",VLOOKUP(A7,load_summery!$A$2:$B$61,2,FALSE))</f>
        <v>3</v>
      </c>
    </row>
    <row r="8" ht="30.0" customHeight="1">
      <c r="G8" s="218" t="str">
        <f>if(ISBLANK(A8),"",VLOOKUP(A8,load_summery!$A$2:$B$61,2,FALSE))</f>
        <v/>
      </c>
    </row>
    <row r="9" ht="45.75" customHeight="1">
      <c r="G9" s="218" t="str">
        <f>if(ISBLANK(A9),"",VLOOKUP(A9,load_summery!$A$2:$B$61,2,FALSE))</f>
        <v/>
      </c>
    </row>
    <row r="10" ht="45.75" customHeight="1">
      <c r="G10" s="218">
        <f>if(ISBLANK(A10),"",VLOOKUP(A10,load_summery!$A$2:$B$61,2,FALSE))</f>
        <v>1</v>
      </c>
      <c r="J10" s="196"/>
    </row>
    <row r="11" ht="45.75" customHeight="1">
      <c r="G11" s="218">
        <f>if(ISBLANK(A11),"",VLOOKUP(A11,load_summery!$A$2:$B$61,2,FALSE))</f>
        <v>1</v>
      </c>
    </row>
    <row r="12" ht="45.75" customHeight="1">
      <c r="G12" s="218">
        <f>if(ISBLANK(A12),"",VLOOKUP(A12,load_summery!$A$2:$B$61,2,FALSE))</f>
        <v>1</v>
      </c>
    </row>
    <row r="13" ht="45.75" customHeight="1">
      <c r="G13" s="218">
        <f>if(ISBLANK(A13),"",VLOOKUP(A13,load_summery!$A$2:$B$61,2,FALSE))</f>
        <v>2</v>
      </c>
    </row>
    <row r="14" ht="45.75" customHeight="1">
      <c r="G14" s="218" t="str">
        <f>if(ISBLANK(A14),"",VLOOKUP(A14,load_summery!$A$2:$B$61,2,FALSE))</f>
        <v/>
      </c>
    </row>
    <row r="15" ht="45.75" customHeight="1">
      <c r="G15" s="218">
        <f>if(ISBLANK(A15),"",VLOOKUP(A15,load_summery!$A$2:$B$61,2,FALSE))</f>
        <v>2</v>
      </c>
    </row>
    <row r="16" ht="45.75" customHeight="1">
      <c r="G16" s="218" t="str">
        <f>if(ISBLANK(A16),"",VLOOKUP(A16,load_summery!$A$2:$B$61,2,FALSE))</f>
        <v/>
      </c>
    </row>
    <row r="17" ht="45.75" customHeight="1">
      <c r="G17" s="218">
        <f>if(ISBLANK(A17),"",VLOOKUP(A17,load_summery!$A$2:$B$61,2,FALSE))</f>
        <v>2</v>
      </c>
    </row>
    <row r="18" ht="45.75" customHeight="1">
      <c r="G18" s="218">
        <f>if(ISBLANK(A18),"",VLOOKUP(A18,load_summery!$A$2:$B$61,2,FALSE))</f>
        <v>3</v>
      </c>
    </row>
    <row r="19" ht="45.75" customHeight="1">
      <c r="G19" s="218" t="str">
        <f>if(ISBLANK(A19),"",VLOOKUP(A19,load_summery!$A$2:$B$61,2,FALSE))</f>
        <v/>
      </c>
    </row>
    <row r="20" ht="45.75" customHeight="1">
      <c r="G20" s="218">
        <f>if(ISBLANK(A20),"",VLOOKUP(A20,load_summery!$A$2:$B$61,2,FALSE))</f>
        <v>2</v>
      </c>
    </row>
    <row r="21" ht="45.75" customHeight="1">
      <c r="G21" s="218">
        <f>if(ISBLANK(A21),"",VLOOKUP(A21,load_summery!$A$2:$B$61,2,FALSE))</f>
        <v>2</v>
      </c>
    </row>
    <row r="22" ht="45.75" customHeight="1">
      <c r="G22" s="218" t="str">
        <f>if(ISBLANK(A22),"",VLOOKUP(A22,load_summery!$A$2:$B$61,2,FALSE))</f>
        <v/>
      </c>
    </row>
    <row r="23" ht="45.75" customHeight="1">
      <c r="G23" s="218">
        <f>if(ISBLANK(A23),"",VLOOKUP(A23,load_summery!$A$2:$B$61,2,FALSE))</f>
        <v>3</v>
      </c>
    </row>
    <row r="24" ht="45.75" customHeight="1">
      <c r="G24" s="218" t="str">
        <f>if(ISBLANK(A24),"",VLOOKUP(A24,load_summery!$A$2:$B$61,2,FALSE))</f>
        <v/>
      </c>
    </row>
    <row r="25" ht="45.75" customHeight="1">
      <c r="G25" s="218">
        <f>if(ISBLANK(A25),"",VLOOKUP(A25,load_summery!$A$2:$B$61,2,FALSE))</f>
        <v>2</v>
      </c>
    </row>
    <row r="26" ht="45.75" customHeight="1">
      <c r="G26" s="218">
        <f>if(ISBLANK(A26),"",VLOOKUP(A26,load_summery!$A$2:$B$61,2,FALSE))</f>
        <v>2</v>
      </c>
    </row>
    <row r="27" ht="45.75" customHeight="1">
      <c r="G27" s="218" t="str">
        <f>if(ISBLANK(A27),"",VLOOKUP(A27,load_summery!$A$2:$B$61,2,FALSE))</f>
        <v/>
      </c>
    </row>
    <row r="28" ht="45.75" customHeight="1">
      <c r="G28" s="218">
        <f>if(ISBLANK(A28),"",VLOOKUP(A28,load_summery!$A$2:$B$61,2,FALSE))</f>
        <v>1</v>
      </c>
    </row>
    <row r="29" ht="45.75" customHeight="1">
      <c r="G29" s="218">
        <f>if(ISBLANK(A29),"",VLOOKUP(A29,load_summery!$A$2:$B$61,2,FALSE))</f>
        <v>1</v>
      </c>
    </row>
    <row r="30" ht="45.75" customHeight="1">
      <c r="G30" s="218">
        <f>if(ISBLANK(A30),"",VLOOKUP(A30,load_summery!$A$2:$B$61,2,FALSE))</f>
        <v>2</v>
      </c>
    </row>
    <row r="31" ht="45.75" customHeight="1">
      <c r="G31" s="218" t="str">
        <f>if(ISBLANK(A31),"",VLOOKUP(A31,load_summery!$A$2:$B$61,2,FALSE))</f>
        <v/>
      </c>
    </row>
    <row r="32" ht="45.75" customHeight="1">
      <c r="G32" s="218">
        <f>if(ISBLANK(A32),"",VLOOKUP(A32,load_summery!$A$2:$B$61,2,FALSE))</f>
        <v>2</v>
      </c>
    </row>
    <row r="33" ht="45.75" customHeight="1">
      <c r="G33" s="218" t="str">
        <f>if(ISBLANK(A33),"",VLOOKUP(A33,load_summery!$A$2:$B$61,2,FALSE))</f>
        <v/>
      </c>
    </row>
    <row r="34" ht="45.75" customHeight="1">
      <c r="G34" s="218">
        <f>if(ISBLANK(A34),"",VLOOKUP(A34,load_summery!$A$2:$B$61,2,FALSE))</f>
        <v>2</v>
      </c>
    </row>
    <row r="35" ht="45.75" customHeight="1">
      <c r="G35" s="218">
        <f>if(ISBLANK(A35),"",VLOOKUP(A35,load_summery!$A$2:$B$61,2,FALSE))</f>
        <v>1</v>
      </c>
    </row>
    <row r="36" ht="45.75" customHeight="1">
      <c r="G36" s="218">
        <f>if(ISBLANK(A36),"",VLOOKUP(A36,load_summery!$A$2:$B$61,2,FALSE))</f>
        <v>2</v>
      </c>
    </row>
    <row r="37" ht="45.75" customHeight="1">
      <c r="G37" s="218" t="str">
        <f>if(ISBLANK(A37),"",VLOOKUP(A37,load_summery!$A$2:$B$61,2,FALSE))</f>
        <v/>
      </c>
    </row>
    <row r="38" ht="45.75" customHeight="1">
      <c r="G38" s="218">
        <f>if(ISBLANK(A38),"",VLOOKUP(A38,load_summery!$A$2:$B$61,2,FALSE))</f>
        <v>2</v>
      </c>
    </row>
    <row r="39" ht="45.75" customHeight="1">
      <c r="G39" s="218" t="str">
        <f>if(ISBLANK(A39),"",VLOOKUP(A39,load_summery!$A$2:$B$61,2,FALSE))</f>
        <v/>
      </c>
    </row>
    <row r="40" ht="45.75" customHeight="1">
      <c r="G40" s="218">
        <f>if(ISBLANK(A40),"",VLOOKUP(A40,load_summery!$A$2:$B$61,2,FALSE))</f>
        <v>2</v>
      </c>
    </row>
    <row r="41" ht="45.75" customHeight="1">
      <c r="G41" s="218">
        <f>if(ISBLANK(A41),"",VLOOKUP(A41,load_summery!$A$2:$B$61,2,FALSE))</f>
        <v>2</v>
      </c>
    </row>
    <row r="42" ht="45.75" customHeight="1">
      <c r="G42" s="218">
        <f>if(ISBLANK(A42),"",VLOOKUP(A42,load_summery!$A$2:$B$61,2,FALSE))</f>
        <v>3</v>
      </c>
    </row>
    <row r="43" ht="45.75" customHeight="1">
      <c r="G43" s="218" t="str">
        <f>if(ISBLANK(A43),"",VLOOKUP(A43,load_summery!$A$2:$B$61,2,FALSE))</f>
        <v/>
      </c>
    </row>
    <row r="44" ht="42.75" customHeight="1">
      <c r="G44" s="218">
        <f>if(ISBLANK(A44),"",VLOOKUP(A44,load_summery!$A$2:$B$61,2,FALSE))</f>
        <v>3</v>
      </c>
    </row>
    <row r="45" ht="41.25" customHeight="1">
      <c r="G45" s="218" t="str">
        <f>if(ISBLANK(A45),"",VLOOKUP(A45,load_summery!$A$2:$B$61,2,FALSE))</f>
        <v/>
      </c>
    </row>
    <row r="46" ht="39.75" customHeight="1">
      <c r="G46" s="218">
        <f>if(ISBLANK(A46),"",VLOOKUP(A46,load_summery!$A$2:$B$61,2,FALSE))</f>
        <v>2</v>
      </c>
    </row>
    <row r="47">
      <c r="G47" s="218" t="str">
        <f>if(ISBLANK(A47),"",VLOOKUP(A47,load_summery!$A$2:$B$61,2,FALSE))</f>
        <v/>
      </c>
    </row>
    <row r="48">
      <c r="G48" s="218">
        <f>if(ISBLANK(A48),"",VLOOKUP(A48,load_summery!$A$2:$B$61,2,FALSE))</f>
        <v>3</v>
      </c>
    </row>
    <row r="49">
      <c r="G49" s="218" t="str">
        <f>if(ISBLANK(A49),"",VLOOKUP(A49,load_summery!$A$2:$B$61,2,FALSE))</f>
        <v/>
      </c>
    </row>
    <row r="50">
      <c r="A50" s="219"/>
      <c r="B50" s="219"/>
      <c r="C50" s="219"/>
      <c r="D50" s="219"/>
      <c r="E50" s="219"/>
      <c r="F50" s="219"/>
      <c r="G50" s="218" t="str">
        <f>if(ISBLANK(A50),"",VLOOKUP(A50,load_summery!$A$2:$B$61,2,FALSE))</f>
        <v/>
      </c>
    </row>
    <row r="51">
      <c r="A51" s="219"/>
      <c r="B51" s="219"/>
      <c r="C51" s="219"/>
      <c r="D51" s="219"/>
      <c r="E51" s="219"/>
      <c r="F51" s="219"/>
      <c r="G51" s="218" t="str">
        <f>if(ISBLANK(A51),"",VLOOKUP(A51,load_summery!$A$2:$B$61,2,FALSE))</f>
        <v/>
      </c>
    </row>
    <row r="52">
      <c r="A52" s="107"/>
      <c r="B52" s="109"/>
      <c r="C52" s="109"/>
      <c r="D52" s="109"/>
      <c r="E52" s="109"/>
      <c r="F52" s="220"/>
      <c r="G52" s="218" t="str">
        <f>if(ISBLANK(A52),"",VLOOKUP(A52,load_summery!$A$2:$B$61,2,FALSE))</f>
        <v/>
      </c>
    </row>
    <row r="53">
      <c r="A53" s="107"/>
      <c r="B53" s="109"/>
      <c r="C53" s="109"/>
      <c r="D53" s="109"/>
      <c r="E53" s="109"/>
      <c r="F53" s="220"/>
      <c r="G53" s="218" t="str">
        <f>if(ISBLANK(A53),"",VLOOKUP(A53,load_summery!$A$2:$B$61,2,FALSE))</f>
        <v/>
      </c>
    </row>
    <row r="54">
      <c r="A54" s="107"/>
      <c r="B54" s="109"/>
      <c r="C54" s="109"/>
      <c r="D54" s="109"/>
      <c r="E54" s="109"/>
      <c r="F54" s="220"/>
      <c r="G54" s="218" t="str">
        <f>if(ISBLANK(A54),"",VLOOKUP(A54,load_summery!$A$2:$B$61,2,FALSE))</f>
        <v/>
      </c>
    </row>
    <row r="55">
      <c r="A55" s="121"/>
      <c r="B55" s="43"/>
      <c r="C55" s="43"/>
      <c r="D55" s="43"/>
      <c r="E55" s="43"/>
      <c r="F55" s="5"/>
      <c r="G55" s="218" t="str">
        <f t="shared" ref="G55:G77" si="1">if(ISBLANK(B55),"",VLOOKUP(B55,load_summery!$A$3:$B$61,2,FALSE))</f>
        <v/>
      </c>
    </row>
    <row r="56">
      <c r="A56" s="121"/>
      <c r="B56" s="43"/>
      <c r="C56" s="43"/>
      <c r="D56" s="43"/>
      <c r="E56" s="43"/>
      <c r="F56" s="5"/>
      <c r="G56" s="218" t="str">
        <f t="shared" si="1"/>
        <v/>
      </c>
    </row>
    <row r="57">
      <c r="A57" s="121"/>
      <c r="B57" s="43"/>
      <c r="C57" s="43"/>
      <c r="D57" s="43"/>
      <c r="E57" s="43"/>
      <c r="F57" s="5"/>
      <c r="G57" s="218" t="str">
        <f t="shared" si="1"/>
        <v/>
      </c>
    </row>
    <row r="58">
      <c r="A58" s="121"/>
      <c r="B58" s="43"/>
      <c r="C58" s="43"/>
      <c r="D58" s="43"/>
      <c r="E58" s="43"/>
      <c r="F58" s="5"/>
      <c r="G58" s="218" t="str">
        <f t="shared" si="1"/>
        <v/>
      </c>
    </row>
    <row r="59">
      <c r="A59" s="121"/>
      <c r="B59" s="43"/>
      <c r="C59" s="43"/>
      <c r="D59" s="43"/>
      <c r="E59" s="43"/>
      <c r="F59" s="5"/>
      <c r="G59" s="218" t="str">
        <f t="shared" si="1"/>
        <v/>
      </c>
    </row>
    <row r="60">
      <c r="A60" s="121"/>
      <c r="B60" s="43"/>
      <c r="C60" s="43"/>
      <c r="D60" s="43"/>
      <c r="E60" s="43"/>
      <c r="F60" s="5"/>
      <c r="G60" s="218" t="str">
        <f t="shared" si="1"/>
        <v/>
      </c>
    </row>
    <row r="61">
      <c r="A61" s="121"/>
      <c r="B61" s="43"/>
      <c r="C61" s="43"/>
      <c r="D61" s="43"/>
      <c r="E61" s="43"/>
      <c r="F61" s="5"/>
      <c r="G61" s="218" t="str">
        <f t="shared" si="1"/>
        <v/>
      </c>
    </row>
    <row r="62">
      <c r="A62" s="121"/>
      <c r="B62" s="43"/>
      <c r="C62" s="43"/>
      <c r="D62" s="43"/>
      <c r="E62" s="43"/>
      <c r="F62" s="5"/>
      <c r="G62" s="218" t="str">
        <f t="shared" si="1"/>
        <v/>
      </c>
    </row>
    <row r="63">
      <c r="A63" s="121"/>
      <c r="B63" s="43"/>
      <c r="C63" s="43"/>
      <c r="D63" s="43"/>
      <c r="E63" s="43"/>
      <c r="F63" s="5"/>
      <c r="G63" s="218" t="str">
        <f t="shared" si="1"/>
        <v/>
      </c>
    </row>
    <row r="64">
      <c r="A64" s="121"/>
      <c r="B64" s="43"/>
      <c r="C64" s="43"/>
      <c r="D64" s="43"/>
      <c r="E64" s="43"/>
      <c r="F64" s="5"/>
      <c r="G64" s="218" t="str">
        <f t="shared" si="1"/>
        <v/>
      </c>
    </row>
    <row r="65">
      <c r="A65" s="121"/>
      <c r="B65" s="43"/>
      <c r="C65" s="43"/>
      <c r="D65" s="43"/>
      <c r="E65" s="43"/>
      <c r="F65" s="5"/>
      <c r="G65" s="218" t="str">
        <f t="shared" si="1"/>
        <v/>
      </c>
    </row>
    <row r="66">
      <c r="A66" s="121"/>
      <c r="B66" s="43"/>
      <c r="C66" s="43"/>
      <c r="D66" s="43"/>
      <c r="E66" s="43"/>
      <c r="F66" s="5"/>
      <c r="G66" s="218" t="str">
        <f t="shared" si="1"/>
        <v/>
      </c>
    </row>
    <row r="67">
      <c r="A67" s="121"/>
      <c r="B67" s="43"/>
      <c r="C67" s="43"/>
      <c r="D67" s="43"/>
      <c r="E67" s="43"/>
      <c r="F67" s="5"/>
      <c r="G67" s="218" t="str">
        <f t="shared" si="1"/>
        <v/>
      </c>
    </row>
    <row r="68">
      <c r="A68" s="121"/>
      <c r="B68" s="43"/>
      <c r="C68" s="43"/>
      <c r="D68" s="43"/>
      <c r="E68" s="43"/>
      <c r="F68" s="5"/>
      <c r="G68" s="218" t="str">
        <f t="shared" si="1"/>
        <v/>
      </c>
    </row>
    <row r="69">
      <c r="A69" s="121"/>
      <c r="B69" s="43"/>
      <c r="C69" s="43"/>
      <c r="D69" s="43"/>
      <c r="E69" s="43"/>
      <c r="F69" s="5"/>
      <c r="G69" s="218" t="str">
        <f t="shared" si="1"/>
        <v/>
      </c>
    </row>
    <row r="70">
      <c r="A70" s="121"/>
      <c r="B70" s="43"/>
      <c r="C70" s="43"/>
      <c r="D70" s="43"/>
      <c r="E70" s="43"/>
      <c r="F70" s="5"/>
      <c r="G70" s="218" t="str">
        <f t="shared" si="1"/>
        <v/>
      </c>
    </row>
    <row r="71">
      <c r="A71" s="121"/>
      <c r="B71" s="43"/>
      <c r="C71" s="43"/>
      <c r="D71" s="43"/>
      <c r="E71" s="43"/>
      <c r="F71" s="5"/>
      <c r="G71" s="218" t="str">
        <f t="shared" si="1"/>
        <v/>
      </c>
    </row>
    <row r="72">
      <c r="A72" s="121"/>
      <c r="B72" s="43"/>
      <c r="C72" s="43"/>
      <c r="D72" s="43"/>
      <c r="E72" s="43"/>
      <c r="F72" s="5"/>
      <c r="G72" s="218" t="str">
        <f t="shared" si="1"/>
        <v/>
      </c>
    </row>
    <row r="73">
      <c r="A73" s="121"/>
      <c r="B73" s="43"/>
      <c r="C73" s="43"/>
      <c r="D73" s="43"/>
      <c r="E73" s="43"/>
      <c r="F73" s="5"/>
      <c r="G73" s="218" t="str">
        <f t="shared" si="1"/>
        <v/>
      </c>
    </row>
    <row r="74">
      <c r="A74" s="121"/>
      <c r="B74" s="43"/>
      <c r="C74" s="43"/>
      <c r="D74" s="43"/>
      <c r="E74" s="43"/>
      <c r="F74" s="5"/>
      <c r="G74" s="218" t="str">
        <f t="shared" si="1"/>
        <v/>
      </c>
    </row>
    <row r="75">
      <c r="A75" s="121"/>
      <c r="B75" s="43"/>
      <c r="C75" s="43"/>
      <c r="D75" s="43"/>
      <c r="E75" s="43"/>
      <c r="F75" s="5"/>
      <c r="G75" s="218" t="str">
        <f t="shared" si="1"/>
        <v/>
      </c>
    </row>
    <row r="76">
      <c r="A76" s="121"/>
      <c r="B76" s="43"/>
      <c r="C76" s="43"/>
      <c r="D76" s="43"/>
      <c r="E76" s="43"/>
      <c r="F76" s="5"/>
      <c r="G76" s="218" t="str">
        <f t="shared" si="1"/>
        <v/>
      </c>
    </row>
    <row r="77">
      <c r="A77" s="121"/>
      <c r="B77" s="43"/>
      <c r="C77" s="43"/>
      <c r="D77" s="43"/>
      <c r="E77" s="43"/>
      <c r="F77" s="5"/>
      <c r="G77" s="218" t="str">
        <f t="shared" si="1"/>
        <v/>
      </c>
    </row>
    <row r="78">
      <c r="A78" s="121"/>
      <c r="B78" s="43"/>
      <c r="C78" s="43"/>
      <c r="D78" s="43"/>
      <c r="E78" s="43"/>
      <c r="F78" s="5"/>
      <c r="G78" s="199"/>
    </row>
    <row r="79">
      <c r="A79" s="121"/>
      <c r="B79" s="43"/>
      <c r="C79" s="43"/>
      <c r="D79" s="43"/>
      <c r="E79" s="43"/>
      <c r="F79" s="5"/>
      <c r="G79" s="199"/>
    </row>
    <row r="80">
      <c r="A80" s="99"/>
      <c r="B80" s="48"/>
      <c r="C80" s="48"/>
      <c r="D80" s="48"/>
      <c r="E80" s="48"/>
      <c r="G80" s="199"/>
    </row>
    <row r="81">
      <c r="A81" s="99"/>
      <c r="B81" s="48"/>
      <c r="C81" s="48"/>
      <c r="D81" s="48"/>
      <c r="E81" s="48"/>
      <c r="G81" s="199"/>
    </row>
    <row r="82">
      <c r="A82" s="99"/>
      <c r="B82" s="48"/>
      <c r="C82" s="48"/>
      <c r="D82" s="48"/>
      <c r="E82" s="48"/>
      <c r="G82" s="199"/>
    </row>
    <row r="83">
      <c r="A83" s="99"/>
      <c r="B83" s="48"/>
      <c r="C83" s="48"/>
      <c r="D83" s="48"/>
      <c r="E83" s="48"/>
      <c r="G83" s="199"/>
    </row>
    <row r="84">
      <c r="A84" s="99"/>
      <c r="B84" s="48"/>
      <c r="C84" s="48"/>
      <c r="D84" s="48"/>
      <c r="E84" s="48"/>
      <c r="G84" s="199"/>
    </row>
    <row r="85">
      <c r="A85" s="99"/>
      <c r="B85" s="48"/>
      <c r="C85" s="48"/>
      <c r="D85" s="48"/>
      <c r="E85" s="48"/>
      <c r="G85" s="199"/>
    </row>
    <row r="86">
      <c r="A86" s="99"/>
      <c r="B86" s="48"/>
      <c r="C86" s="48"/>
      <c r="D86" s="48"/>
      <c r="E86" s="48"/>
      <c r="G86" s="199"/>
    </row>
    <row r="87">
      <c r="A87" s="99"/>
      <c r="B87" s="48"/>
      <c r="C87" s="48"/>
      <c r="D87" s="48"/>
      <c r="E87" s="48"/>
      <c r="G87" s="199"/>
    </row>
    <row r="88">
      <c r="A88" s="99"/>
      <c r="B88" s="48"/>
      <c r="C88" s="48"/>
      <c r="D88" s="48"/>
      <c r="E88" s="48"/>
      <c r="G88" s="199"/>
    </row>
    <row r="89">
      <c r="A89" s="99"/>
      <c r="B89" s="48"/>
      <c r="C89" s="48"/>
      <c r="D89" s="48"/>
      <c r="E89" s="48"/>
      <c r="G89" s="199"/>
    </row>
    <row r="90">
      <c r="A90" s="99"/>
      <c r="B90" s="48"/>
      <c r="C90" s="48"/>
      <c r="D90" s="48"/>
      <c r="E90" s="48"/>
      <c r="G90" s="199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21" t="s">
        <v>818</v>
      </c>
    </row>
    <row r="2">
      <c r="G2" s="222"/>
    </row>
    <row r="3" ht="37.5" customHeight="1">
      <c r="G3" s="222" t="str">
        <f>if(ISBLANK(A3),"",VLOOKUP(A3,load_summery!$A$2:$B$61,2,FALSE))</f>
        <v/>
      </c>
    </row>
    <row r="4" ht="36.75" customHeight="1">
      <c r="G4" s="222" t="str">
        <f>if(ISBLANK(A4),"",VLOOKUP(A4,load_summery!$A$2:$B$61,2,FALSE))</f>
        <v/>
      </c>
    </row>
    <row r="5" ht="36.0" customHeight="1">
      <c r="G5" s="222" t="str">
        <f>if(ISBLANK(A5),"",VLOOKUP(A5,load_summery!$A$2:$B$61,2,FALSE))</f>
        <v/>
      </c>
    </row>
    <row r="6" ht="39.0" customHeight="1">
      <c r="G6" s="222" t="str">
        <f>if(ISBLANK(A6),"",VLOOKUP(A6,load_summery!$A$2:$B$61,2,FALSE))</f>
        <v/>
      </c>
    </row>
    <row r="7" ht="30.0" customHeight="1">
      <c r="G7" s="222" t="str">
        <f>if(ISBLANK(A7),"",VLOOKUP(A7,load_summery!$A$2:$B$61,2,FALSE))</f>
        <v>#N/A</v>
      </c>
    </row>
    <row r="8" ht="30.0" customHeight="1">
      <c r="G8" s="222" t="str">
        <f>if(ISBLANK(A8),"",VLOOKUP(A8,load_summery!$A$2:$B$61,2,FALSE))</f>
        <v>#N/A</v>
      </c>
    </row>
    <row r="9" ht="45.75" customHeight="1">
      <c r="G9" s="222" t="str">
        <f>if(ISBLANK(A9),"",VLOOKUP(A9,load_summery!$A$2:$B$61,2,FALSE))</f>
        <v/>
      </c>
    </row>
    <row r="10" ht="45.75" customHeight="1">
      <c r="G10" s="222" t="str">
        <f>if(ISBLANK(A10),"",VLOOKUP(A10,load_summery!$A$2:$B$61,2,FALSE))</f>
        <v>#N/A</v>
      </c>
      <c r="J10" s="196"/>
    </row>
    <row r="11" ht="45.75" customHeight="1">
      <c r="G11" s="222" t="str">
        <f>if(ISBLANK(A11),"",VLOOKUP(A11,load_summery!$A$2:$B$61,2,FALSE))</f>
        <v/>
      </c>
    </row>
    <row r="12" ht="45.75" customHeight="1">
      <c r="G12" s="222" t="str">
        <f>if(ISBLANK(A12),"",VLOOKUP(A12,load_summery!$A$2:$B$61,2,FALSE))</f>
        <v>#N/A</v>
      </c>
    </row>
    <row r="13" ht="45.75" customHeight="1">
      <c r="G13" s="222" t="str">
        <f>if(ISBLANK(A13),"",VLOOKUP(A13,load_summery!$A$2:$B$61,2,FALSE))</f>
        <v/>
      </c>
    </row>
    <row r="14" ht="45.75" customHeight="1">
      <c r="G14" s="222" t="str">
        <f>if(ISBLANK(A14),"",VLOOKUP(A14,load_summery!$A$2:$B$61,2,FALSE))</f>
        <v>#N/A</v>
      </c>
    </row>
    <row r="15" ht="45.75" customHeight="1">
      <c r="G15" s="222" t="str">
        <f>if(ISBLANK(A15),"",VLOOKUP(A15,load_summery!$A$2:$B$61,2,FALSE))</f>
        <v/>
      </c>
    </row>
    <row r="16" ht="45.75" customHeight="1">
      <c r="G16" s="222" t="str">
        <f>if(ISBLANK(A16),"",VLOOKUP(A16,load_summery!$A$2:$B$61,2,FALSE))</f>
        <v>#N/A</v>
      </c>
    </row>
    <row r="17" ht="45.75" customHeight="1">
      <c r="G17" s="222" t="str">
        <f>if(ISBLANK(A17),"",VLOOKUP(A17,load_summery!$A$2:$B$61,2,FALSE))</f>
        <v>#N/A</v>
      </c>
    </row>
    <row r="18" ht="45.75" customHeight="1">
      <c r="G18" s="222" t="str">
        <f>if(ISBLANK(A18),"",VLOOKUP(A18,load_summery!$A$2:$B$61,2,FALSE))</f>
        <v/>
      </c>
    </row>
    <row r="19" ht="45.75" customHeight="1">
      <c r="G19" s="222" t="str">
        <f>if(ISBLANK(A19),"",VLOOKUP(A19,load_summery!$A$2:$B$61,2,FALSE))</f>
        <v>#N/A</v>
      </c>
    </row>
    <row r="20" ht="45.75" customHeight="1">
      <c r="G20" s="222" t="str">
        <f>if(ISBLANK(A20),"",VLOOKUP(A20,load_summery!$A$2:$B$61,2,FALSE))</f>
        <v/>
      </c>
    </row>
    <row r="21" ht="45.75" customHeight="1">
      <c r="G21" s="222" t="str">
        <f>if(ISBLANK(A21),"",VLOOKUP(A21,load_summery!$A$2:$B$61,2,FALSE))</f>
        <v>#N/A</v>
      </c>
    </row>
    <row r="22" ht="45.75" customHeight="1">
      <c r="G22" s="222" t="str">
        <f>if(ISBLANK(A22),"",VLOOKUP(A22,load_summery!$A$2:$B$61,2,FALSE))</f>
        <v/>
      </c>
    </row>
    <row r="23" ht="45.75" customHeight="1">
      <c r="G23" s="222" t="str">
        <f>if(ISBLANK(A23),"",VLOOKUP(A23,load_summery!$A$2:$B$61,2,FALSE))</f>
        <v>#N/A</v>
      </c>
    </row>
    <row r="24" ht="45.75" customHeight="1">
      <c r="G24" s="222" t="str">
        <f>if(ISBLANK(A24),"",VLOOKUP(A24,load_summery!$A$2:$B$61,2,FALSE))</f>
        <v/>
      </c>
    </row>
    <row r="25" ht="45.75" customHeight="1">
      <c r="G25" s="222" t="str">
        <f>if(ISBLANK(A25),"",VLOOKUP(A25,load_summery!$A$2:$B$61,2,FALSE))</f>
        <v>#N/A</v>
      </c>
    </row>
    <row r="26" ht="45.75" customHeight="1">
      <c r="G26" s="222" t="str">
        <f>if(ISBLANK(A26),"",VLOOKUP(A26,load_summery!$A$2:$B$61,2,FALSE))</f>
        <v/>
      </c>
    </row>
    <row r="27" ht="45.75" customHeight="1">
      <c r="G27" s="222" t="str">
        <f>if(ISBLANK(A27),"",VLOOKUP(A27,load_summery!$A$2:$B$61,2,FALSE))</f>
        <v/>
      </c>
    </row>
    <row r="28" ht="45.75" customHeight="1">
      <c r="G28" s="222" t="str">
        <f>if(ISBLANK(A28),"",VLOOKUP(A28,load_summery!$A$2:$B$61,2,FALSE))</f>
        <v>#N/A</v>
      </c>
    </row>
    <row r="29" ht="45.75" customHeight="1">
      <c r="G29" s="222" t="str">
        <f>if(ISBLANK(A29),"",VLOOKUP(A29,load_summery!$A$2:$B$61,2,FALSE))</f>
        <v/>
      </c>
    </row>
    <row r="30" ht="45.75" customHeight="1">
      <c r="G30" s="222" t="str">
        <f>if(ISBLANK(A30),"",VLOOKUP(A30,load_summery!$A$2:$B$61,2,FALSE))</f>
        <v>#N/A</v>
      </c>
    </row>
    <row r="31" ht="45.75" customHeight="1">
      <c r="G31" s="222" t="str">
        <f>if(ISBLANK(A31),"",VLOOKUP(A31,load_summery!$A$2:$B$61,2,FALSE))</f>
        <v/>
      </c>
    </row>
    <row r="32" ht="45.75" customHeight="1">
      <c r="G32" s="222" t="str">
        <f>if(ISBLANK(A32),"",VLOOKUP(A32,load_summery!$A$2:$B$61,2,FALSE))</f>
        <v>#N/A</v>
      </c>
    </row>
    <row r="33" ht="45.75" customHeight="1">
      <c r="G33" s="222" t="str">
        <f>if(ISBLANK(A33),"",VLOOKUP(A33,load_summery!$A$2:$B$61,2,FALSE))</f>
        <v/>
      </c>
    </row>
    <row r="34" ht="45.75" customHeight="1">
      <c r="G34" s="222" t="str">
        <f>if(ISBLANK(A34),"",VLOOKUP(A34,load_summery!$A$2:$B$61,2,FALSE))</f>
        <v/>
      </c>
    </row>
    <row r="35" ht="45.75" customHeight="1">
      <c r="G35" s="222" t="str">
        <f>if(ISBLANK(A35),"",VLOOKUP(A35,load_summery!$A$2:$B$61,2,FALSE))</f>
        <v>#N/A</v>
      </c>
    </row>
    <row r="36" ht="45.75" customHeight="1">
      <c r="G36" s="222" t="str">
        <f>if(ISBLANK(A36),"",VLOOKUP(A36,load_summery!$A$2:$B$61,2,FALSE))</f>
        <v/>
      </c>
    </row>
    <row r="37" ht="45.75" customHeight="1">
      <c r="G37" s="222" t="str">
        <f>if(ISBLANK(A37),"",VLOOKUP(A37,load_summery!$A$2:$B$61,2,FALSE))</f>
        <v>#N/A</v>
      </c>
    </row>
    <row r="38" ht="45.75" customHeight="1">
      <c r="G38" s="222" t="str">
        <f>if(ISBLANK(A38),"",VLOOKUP(A38,load_summery!$A$2:$B$61,2,FALSE))</f>
        <v/>
      </c>
    </row>
    <row r="39" ht="45.75" customHeight="1">
      <c r="G39" s="222" t="str">
        <f>if(ISBLANK(A39),"",VLOOKUP(A39,load_summery!$A$2:$B$61,2,FALSE))</f>
        <v>#N/A</v>
      </c>
    </row>
    <row r="40" ht="45.75" customHeight="1">
      <c r="G40" s="222" t="str">
        <f>if(ISBLANK(A40),"",VLOOKUP(A40,load_summery!$A$2:$B$61,2,FALSE))</f>
        <v/>
      </c>
    </row>
    <row r="41" ht="45.75" customHeight="1">
      <c r="G41" s="222" t="str">
        <f>if(ISBLANK(A41),"",VLOOKUP(A41,load_summery!$A$2:$B$61,2,FALSE))</f>
        <v/>
      </c>
    </row>
    <row r="42" ht="45.75" customHeight="1">
      <c r="G42" s="222" t="str">
        <f>if(ISBLANK(A42),"",VLOOKUP(A42,load_summery!$A$2:$B$61,2,FALSE))</f>
        <v>#N/A</v>
      </c>
    </row>
    <row r="43" ht="45.75" customHeight="1">
      <c r="G43" s="222" t="str">
        <f>if(ISBLANK(A43),"",VLOOKUP(A43,load_summery!$A$2:$B$61,2,FALSE))</f>
        <v/>
      </c>
    </row>
    <row r="44" ht="42.75" customHeight="1">
      <c r="G44" s="222" t="str">
        <f>if(ISBLANK(A44),"",VLOOKUP(A44,load_summery!$A$2:$B$61,2,FALSE))</f>
        <v/>
      </c>
    </row>
    <row r="45" ht="41.25" customHeight="1">
      <c r="G45" s="222" t="str">
        <f>if(ISBLANK(A45),"",VLOOKUP(A45,load_summery!$A$2:$B$61,2,FALSE))</f>
        <v/>
      </c>
    </row>
    <row r="46" ht="39.75" customHeight="1">
      <c r="G46" s="222" t="str">
        <f>if(ISBLANK(A46),"",VLOOKUP(A46,load_summery!$A$2:$B$61,2,FALSE))</f>
        <v>#N/A</v>
      </c>
    </row>
    <row r="47">
      <c r="G47" s="222" t="str">
        <f>if(ISBLANK(A47),"",VLOOKUP(A47,load_summery!$A$2:$B$61,2,FALSE))</f>
        <v/>
      </c>
    </row>
    <row r="48">
      <c r="G48" s="222" t="str">
        <f>if(ISBLANK(A48),"",VLOOKUP(A48,load_summery!$A$2:$B$61,2,FALSE))</f>
        <v>#N/A</v>
      </c>
    </row>
    <row r="49">
      <c r="G49" s="222" t="str">
        <f>if(ISBLANK(A49),"",VLOOKUP(A49,load_summery!$A$2:$B$61,2,FALSE))</f>
        <v/>
      </c>
    </row>
    <row r="50">
      <c r="G50" s="222" t="str">
        <f>if(ISBLANK(A50),"",VLOOKUP(A50,load_summery!$A$2:$B$61,2,FALSE))</f>
        <v/>
      </c>
    </row>
    <row r="51">
      <c r="G51" s="222" t="str">
        <f>if(ISBLANK(A51),"",VLOOKUP(A51,load_summery!$A$2:$B$61,2,FALSE))</f>
        <v/>
      </c>
    </row>
    <row r="52">
      <c r="G52" s="222" t="str">
        <f>if(ISBLANK(A52),"",VLOOKUP(A52,load_summery!$A$2:$B$61,2,FALSE))</f>
        <v>#N/A</v>
      </c>
    </row>
    <row r="53">
      <c r="G53" s="222" t="str">
        <f>if(ISBLANK(A53),"",VLOOKUP(A53,load_summery!$A$2:$B$61,2,FALSE))</f>
        <v/>
      </c>
    </row>
    <row r="54">
      <c r="G54" s="222" t="str">
        <f>if(ISBLANK(A54),"",VLOOKUP(A54,load_summery!$A$2:$B$61,2,FALSE))</f>
        <v/>
      </c>
    </row>
    <row r="55">
      <c r="G55" s="222" t="str">
        <f t="shared" ref="G55:G77" si="1">if(ISBLANK(B55),"",VLOOKUP(B55,load_summery!$A$3:$B$61,2,FALSE))</f>
        <v>#REF!</v>
      </c>
    </row>
    <row r="56">
      <c r="G56" s="222" t="str">
        <f t="shared" si="1"/>
        <v>#REF!</v>
      </c>
    </row>
    <row r="57">
      <c r="G57" s="222" t="str">
        <f t="shared" si="1"/>
        <v>#REF!</v>
      </c>
    </row>
    <row r="58">
      <c r="G58" s="222" t="str">
        <f t="shared" si="1"/>
        <v>#REF!</v>
      </c>
    </row>
    <row r="59">
      <c r="G59" s="222" t="str">
        <f t="shared" si="1"/>
        <v>#REF!</v>
      </c>
    </row>
    <row r="60">
      <c r="G60" s="222" t="str">
        <f t="shared" si="1"/>
        <v>#REF!</v>
      </c>
    </row>
    <row r="61">
      <c r="G61" s="222" t="str">
        <f t="shared" si="1"/>
        <v>#REF!</v>
      </c>
    </row>
    <row r="62">
      <c r="G62" s="222" t="str">
        <f t="shared" si="1"/>
        <v>#REF!</v>
      </c>
    </row>
    <row r="63">
      <c r="G63" s="222" t="str">
        <f t="shared" si="1"/>
        <v>#REF!</v>
      </c>
    </row>
    <row r="64">
      <c r="G64" s="222" t="str">
        <f t="shared" si="1"/>
        <v>#REF!</v>
      </c>
    </row>
    <row r="65">
      <c r="G65" s="222" t="str">
        <f t="shared" si="1"/>
        <v>#REF!</v>
      </c>
    </row>
    <row r="66">
      <c r="G66" s="222" t="str">
        <f t="shared" si="1"/>
        <v>#REF!</v>
      </c>
    </row>
    <row r="67">
      <c r="G67" s="222" t="str">
        <f t="shared" si="1"/>
        <v>#REF!</v>
      </c>
    </row>
    <row r="68">
      <c r="G68" s="222" t="str">
        <f t="shared" si="1"/>
        <v>#REF!</v>
      </c>
    </row>
    <row r="69">
      <c r="G69" s="222" t="str">
        <f t="shared" si="1"/>
        <v>#REF!</v>
      </c>
    </row>
    <row r="70">
      <c r="G70" s="222" t="str">
        <f t="shared" si="1"/>
        <v>#REF!</v>
      </c>
    </row>
    <row r="71">
      <c r="G71" s="222" t="str">
        <f t="shared" si="1"/>
        <v>#REF!</v>
      </c>
    </row>
    <row r="72">
      <c r="G72" s="222" t="str">
        <f t="shared" si="1"/>
        <v>#REF!</v>
      </c>
    </row>
    <row r="73">
      <c r="G73" s="222" t="str">
        <f t="shared" si="1"/>
        <v>#REF!</v>
      </c>
    </row>
    <row r="74">
      <c r="G74" s="222" t="str">
        <f t="shared" si="1"/>
        <v>#REF!</v>
      </c>
    </row>
    <row r="75">
      <c r="G75" s="222" t="str">
        <f t="shared" si="1"/>
        <v>#REF!</v>
      </c>
    </row>
    <row r="76">
      <c r="G76" s="222" t="str">
        <f t="shared" si="1"/>
        <v>#REF!</v>
      </c>
    </row>
    <row r="77">
      <c r="A77" s="219"/>
      <c r="B77" s="223"/>
      <c r="C77" s="223"/>
      <c r="D77" s="223"/>
      <c r="E77" s="223"/>
      <c r="F77" s="224"/>
      <c r="G77" s="222" t="str">
        <f t="shared" si="1"/>
        <v/>
      </c>
    </row>
    <row r="78">
      <c r="A78" s="219"/>
      <c r="B78" s="223"/>
      <c r="C78" s="223"/>
      <c r="D78" s="223"/>
      <c r="E78" s="223"/>
      <c r="F78" s="224"/>
      <c r="G78" s="197"/>
    </row>
    <row r="79">
      <c r="A79" s="219"/>
      <c r="B79" s="223"/>
      <c r="C79" s="223"/>
      <c r="D79" s="223"/>
      <c r="E79" s="223"/>
      <c r="F79" s="224"/>
      <c r="G79" s="197"/>
    </row>
    <row r="80">
      <c r="A80" s="225"/>
      <c r="B80" s="226"/>
      <c r="C80" s="226"/>
      <c r="D80" s="226"/>
      <c r="E80" s="226"/>
      <c r="F80" s="227"/>
      <c r="G80" s="197"/>
    </row>
    <row r="81">
      <c r="A81" s="225"/>
      <c r="B81" s="226"/>
      <c r="C81" s="226"/>
      <c r="D81" s="226"/>
      <c r="E81" s="226"/>
      <c r="F81" s="227"/>
      <c r="G81" s="197"/>
    </row>
    <row r="82">
      <c r="A82" s="225"/>
      <c r="B82" s="226"/>
      <c r="C82" s="226"/>
      <c r="D82" s="226"/>
      <c r="E82" s="226"/>
      <c r="F82" s="227"/>
      <c r="G82" s="197"/>
    </row>
    <row r="83">
      <c r="A83" s="225"/>
      <c r="B83" s="226"/>
      <c r="C83" s="226"/>
      <c r="D83" s="226"/>
      <c r="E83" s="226"/>
      <c r="F83" s="227"/>
      <c r="G83" s="197"/>
    </row>
    <row r="84">
      <c r="A84" s="225"/>
      <c r="B84" s="226"/>
      <c r="C84" s="226"/>
      <c r="D84" s="226"/>
      <c r="E84" s="226"/>
      <c r="F84" s="227"/>
      <c r="G84" s="197"/>
    </row>
    <row r="85">
      <c r="A85" s="225"/>
      <c r="B85" s="226"/>
      <c r="C85" s="226"/>
      <c r="D85" s="226"/>
      <c r="E85" s="226"/>
      <c r="F85" s="227"/>
      <c r="G85" s="197"/>
    </row>
    <row r="86">
      <c r="A86" s="225"/>
      <c r="B86" s="226"/>
      <c r="C86" s="226"/>
      <c r="D86" s="226"/>
      <c r="E86" s="226"/>
      <c r="F86" s="227"/>
      <c r="G86" s="197"/>
    </row>
    <row r="87">
      <c r="A87" s="225"/>
      <c r="B87" s="226"/>
      <c r="C87" s="226"/>
      <c r="D87" s="226"/>
      <c r="E87" s="226"/>
      <c r="F87" s="227"/>
      <c r="G87" s="197"/>
    </row>
    <row r="88">
      <c r="A88" s="225"/>
      <c r="B88" s="226"/>
      <c r="C88" s="226"/>
      <c r="D88" s="226"/>
      <c r="E88" s="226"/>
      <c r="F88" s="227"/>
      <c r="G88" s="197"/>
    </row>
    <row r="89">
      <c r="A89" s="225"/>
      <c r="B89" s="226"/>
      <c r="C89" s="226"/>
      <c r="D89" s="226"/>
      <c r="E89" s="226"/>
      <c r="F89" s="227"/>
      <c r="G89" s="197"/>
    </row>
    <row r="90">
      <c r="A90" s="225"/>
      <c r="B90" s="226"/>
      <c r="C90" s="226"/>
      <c r="D90" s="226"/>
      <c r="E90" s="226"/>
      <c r="F90" s="227"/>
      <c r="G90" s="197"/>
    </row>
    <row r="91">
      <c r="A91" s="99"/>
      <c r="B91" s="48"/>
      <c r="C91" s="48"/>
      <c r="D91" s="48"/>
      <c r="E91" s="48"/>
      <c r="G91" s="199"/>
    </row>
    <row r="92">
      <c r="A92" s="99"/>
      <c r="B92" s="48"/>
      <c r="C92" s="48"/>
      <c r="D92" s="48"/>
      <c r="E92" s="48"/>
      <c r="G92" s="200"/>
    </row>
    <row r="93">
      <c r="A93" s="99"/>
      <c r="B93" s="48"/>
      <c r="C93" s="48"/>
      <c r="D93" s="48"/>
      <c r="E93" s="48"/>
      <c r="G93" s="200"/>
    </row>
    <row r="94">
      <c r="A94" s="99"/>
      <c r="B94" s="48"/>
      <c r="C94" s="48"/>
      <c r="D94" s="48"/>
      <c r="E94" s="48"/>
      <c r="G94" s="200"/>
    </row>
    <row r="95">
      <c r="A95" s="99"/>
      <c r="B95" s="48"/>
      <c r="C95" s="48"/>
      <c r="D95" s="48"/>
      <c r="E95" s="48"/>
      <c r="G95" s="200"/>
    </row>
    <row r="96">
      <c r="A96" s="99"/>
      <c r="B96" s="48"/>
      <c r="C96" s="48"/>
      <c r="D96" s="48"/>
      <c r="E96" s="48"/>
      <c r="G96" s="200"/>
    </row>
    <row r="97">
      <c r="A97" s="99"/>
      <c r="B97" s="48"/>
      <c r="C97" s="48"/>
      <c r="D97" s="48"/>
      <c r="E97" s="48"/>
      <c r="G97" s="200"/>
    </row>
    <row r="98">
      <c r="A98" s="99"/>
      <c r="B98" s="48"/>
      <c r="C98" s="48"/>
      <c r="D98" s="48"/>
      <c r="E98" s="48"/>
      <c r="G98" s="200"/>
    </row>
    <row r="99">
      <c r="A99" s="99"/>
      <c r="B99" s="48"/>
      <c r="C99" s="48"/>
      <c r="D99" s="48"/>
      <c r="E99" s="48"/>
      <c r="G99" s="200"/>
    </row>
    <row r="100">
      <c r="A100" s="99"/>
      <c r="B100" s="48"/>
      <c r="C100" s="48"/>
      <c r="D100" s="48"/>
      <c r="E100" s="48"/>
      <c r="G100" s="200"/>
    </row>
    <row r="101">
      <c r="A101" s="99"/>
      <c r="B101" s="48"/>
      <c r="C101" s="48"/>
      <c r="D101" s="48"/>
      <c r="E101" s="48"/>
      <c r="G101" s="200"/>
    </row>
    <row r="102">
      <c r="A102" s="99"/>
      <c r="B102" s="48"/>
      <c r="C102" s="48"/>
      <c r="D102" s="48"/>
      <c r="E102" s="48"/>
      <c r="G102" s="200"/>
    </row>
    <row r="103">
      <c r="A103" s="99"/>
      <c r="B103" s="48"/>
      <c r="C103" s="48"/>
      <c r="D103" s="48"/>
      <c r="E103" s="48"/>
      <c r="G103" s="200"/>
    </row>
    <row r="104">
      <c r="A104" s="99"/>
      <c r="B104" s="48"/>
      <c r="C104" s="48"/>
      <c r="D104" s="48"/>
      <c r="E104" s="48"/>
      <c r="G104" s="200"/>
    </row>
    <row r="105">
      <c r="A105" s="99"/>
      <c r="B105" s="48"/>
      <c r="C105" s="48"/>
      <c r="D105" s="48"/>
      <c r="E105" s="48"/>
      <c r="G105" s="200"/>
    </row>
    <row r="106">
      <c r="A106" s="99"/>
      <c r="B106" s="48"/>
      <c r="C106" s="48"/>
      <c r="D106" s="48"/>
      <c r="E106" s="48"/>
      <c r="G106" s="200"/>
    </row>
    <row r="107">
      <c r="A107" s="99"/>
      <c r="B107" s="48"/>
      <c r="C107" s="48"/>
      <c r="D107" s="48"/>
      <c r="E107" s="48"/>
      <c r="G107" s="200"/>
    </row>
    <row r="108">
      <c r="A108" s="99"/>
      <c r="B108" s="48"/>
      <c r="C108" s="48"/>
      <c r="D108" s="48"/>
      <c r="E108" s="48"/>
      <c r="G108" s="200"/>
    </row>
    <row r="109">
      <c r="A109" s="99"/>
      <c r="B109" s="48"/>
      <c r="C109" s="48"/>
      <c r="D109" s="48"/>
      <c r="E109" s="48"/>
      <c r="G109" s="200"/>
    </row>
    <row r="110">
      <c r="A110" s="99"/>
      <c r="B110" s="48"/>
      <c r="C110" s="48"/>
      <c r="D110" s="48"/>
      <c r="E110" s="48"/>
      <c r="G110" s="200"/>
    </row>
    <row r="111">
      <c r="A111" s="99"/>
      <c r="B111" s="48"/>
      <c r="C111" s="48"/>
      <c r="D111" s="48"/>
      <c r="E111" s="48"/>
      <c r="G111" s="200"/>
    </row>
    <row r="112">
      <c r="A112" s="99"/>
      <c r="B112" s="48"/>
      <c r="C112" s="48"/>
      <c r="D112" s="48"/>
      <c r="E112" s="48"/>
      <c r="G112" s="200"/>
    </row>
    <row r="113">
      <c r="A113" s="99"/>
      <c r="B113" s="48"/>
      <c r="C113" s="48"/>
      <c r="D113" s="48"/>
      <c r="E113" s="48"/>
      <c r="G113" s="200"/>
    </row>
    <row r="114">
      <c r="A114" s="99"/>
      <c r="B114" s="48"/>
      <c r="C114" s="48"/>
      <c r="D114" s="48"/>
      <c r="E114" s="48"/>
      <c r="G114" s="200"/>
    </row>
    <row r="115">
      <c r="A115" s="99"/>
      <c r="B115" s="48"/>
      <c r="C115" s="48"/>
      <c r="D115" s="48"/>
      <c r="E115" s="48"/>
      <c r="G115" s="200"/>
    </row>
    <row r="116">
      <c r="A116" s="99"/>
      <c r="B116" s="48"/>
      <c r="C116" s="48"/>
      <c r="D116" s="48"/>
      <c r="E116" s="48"/>
      <c r="G116" s="200"/>
    </row>
    <row r="117">
      <c r="A117" s="99"/>
      <c r="B117" s="48"/>
      <c r="C117" s="48"/>
      <c r="D117" s="48"/>
      <c r="E117" s="48"/>
      <c r="G117" s="200"/>
    </row>
    <row r="118">
      <c r="A118" s="99"/>
      <c r="B118" s="48"/>
      <c r="C118" s="48"/>
      <c r="D118" s="48"/>
      <c r="E118" s="48"/>
      <c r="G118" s="200"/>
    </row>
    <row r="119">
      <c r="A119" s="99"/>
      <c r="B119" s="48"/>
      <c r="C119" s="48"/>
      <c r="D119" s="48"/>
      <c r="E119" s="48"/>
      <c r="G119" s="200"/>
    </row>
    <row r="120">
      <c r="A120" s="99"/>
      <c r="B120" s="48"/>
      <c r="C120" s="48"/>
      <c r="D120" s="48"/>
      <c r="E120" s="48"/>
      <c r="G120" s="200"/>
    </row>
    <row r="121">
      <c r="A121" s="99"/>
      <c r="B121" s="48"/>
      <c r="C121" s="48"/>
      <c r="D121" s="48"/>
      <c r="E121" s="48"/>
      <c r="G121" s="200"/>
    </row>
    <row r="122">
      <c r="A122" s="99"/>
      <c r="B122" s="48"/>
      <c r="C122" s="48"/>
      <c r="D122" s="48"/>
      <c r="E122" s="48"/>
      <c r="G122" s="200"/>
    </row>
    <row r="123">
      <c r="A123" s="99"/>
      <c r="B123" s="48"/>
      <c r="C123" s="48"/>
      <c r="D123" s="48"/>
      <c r="E123" s="48"/>
      <c r="G123" s="200"/>
    </row>
    <row r="124">
      <c r="A124" s="99"/>
      <c r="B124" s="48"/>
      <c r="C124" s="48"/>
      <c r="D124" s="48"/>
      <c r="E124" s="48"/>
      <c r="G124" s="200"/>
    </row>
    <row r="125">
      <c r="A125" s="99"/>
      <c r="B125" s="48"/>
      <c r="C125" s="48"/>
      <c r="D125" s="48"/>
      <c r="E125" s="48"/>
      <c r="G125" s="200"/>
    </row>
    <row r="126">
      <c r="A126" s="99"/>
      <c r="B126" s="48"/>
      <c r="C126" s="48"/>
      <c r="D126" s="48"/>
      <c r="E126" s="48"/>
      <c r="G126" s="200"/>
    </row>
    <row r="127">
      <c r="A127" s="99"/>
      <c r="B127" s="48"/>
      <c r="C127" s="48"/>
      <c r="D127" s="48"/>
      <c r="E127" s="48"/>
      <c r="G127" s="200"/>
    </row>
    <row r="128">
      <c r="A128" s="99"/>
      <c r="B128" s="48"/>
      <c r="C128" s="48"/>
      <c r="D128" s="48"/>
      <c r="E128" s="48"/>
      <c r="G128" s="200"/>
    </row>
    <row r="129">
      <c r="A129" s="99"/>
      <c r="B129" s="48"/>
      <c r="C129" s="48"/>
      <c r="D129" s="48"/>
      <c r="E129" s="48"/>
      <c r="G129" s="200"/>
    </row>
    <row r="130">
      <c r="A130" s="99"/>
      <c r="B130" s="48"/>
      <c r="C130" s="48"/>
      <c r="D130" s="48"/>
      <c r="E130" s="48"/>
      <c r="G130" s="200"/>
    </row>
    <row r="131">
      <c r="A131" s="99"/>
      <c r="B131" s="48"/>
      <c r="C131" s="48"/>
      <c r="D131" s="48"/>
      <c r="E131" s="48"/>
      <c r="G131" s="200"/>
    </row>
    <row r="132">
      <c r="A132" s="99"/>
      <c r="B132" s="48"/>
      <c r="C132" s="48"/>
      <c r="D132" s="48"/>
      <c r="E132" s="48"/>
      <c r="G132" s="200"/>
    </row>
    <row r="133">
      <c r="A133" s="99"/>
      <c r="B133" s="48"/>
      <c r="C133" s="48"/>
      <c r="D133" s="48"/>
      <c r="E133" s="48"/>
      <c r="G133" s="200"/>
    </row>
    <row r="134">
      <c r="A134" s="99"/>
      <c r="B134" s="48"/>
      <c r="C134" s="48"/>
      <c r="D134" s="48"/>
      <c r="E134" s="48"/>
      <c r="G134" s="200"/>
    </row>
    <row r="135">
      <c r="A135" s="99"/>
      <c r="B135" s="48"/>
      <c r="C135" s="48"/>
      <c r="D135" s="48"/>
      <c r="E135" s="48"/>
      <c r="G135" s="200"/>
    </row>
    <row r="136">
      <c r="A136" s="99"/>
      <c r="B136" s="48"/>
      <c r="C136" s="48"/>
      <c r="D136" s="48"/>
      <c r="E136" s="48"/>
      <c r="G136" s="200"/>
    </row>
    <row r="137">
      <c r="A137" s="99"/>
      <c r="B137" s="48"/>
      <c r="C137" s="48"/>
      <c r="D137" s="48"/>
      <c r="E137" s="48"/>
      <c r="G137" s="200"/>
    </row>
    <row r="138">
      <c r="A138" s="99"/>
      <c r="B138" s="48"/>
      <c r="C138" s="48"/>
      <c r="D138" s="48"/>
      <c r="E138" s="48"/>
      <c r="G138" s="200"/>
    </row>
    <row r="139">
      <c r="A139" s="99"/>
      <c r="B139" s="48"/>
      <c r="C139" s="48"/>
      <c r="D139" s="48"/>
      <c r="E139" s="48"/>
      <c r="G139" s="200"/>
    </row>
    <row r="140">
      <c r="A140" s="99"/>
      <c r="B140" s="48"/>
      <c r="C140" s="48"/>
      <c r="D140" s="48"/>
      <c r="E140" s="48"/>
      <c r="G140" s="200"/>
    </row>
    <row r="141">
      <c r="A141" s="99"/>
      <c r="B141" s="48"/>
      <c r="C141" s="48"/>
      <c r="D141" s="48"/>
      <c r="E141" s="48"/>
      <c r="G141" s="200"/>
    </row>
    <row r="142">
      <c r="A142" s="99"/>
      <c r="B142" s="48"/>
      <c r="C142" s="48"/>
      <c r="D142" s="48"/>
      <c r="E142" s="48"/>
      <c r="G142" s="200"/>
    </row>
    <row r="143">
      <c r="A143" s="99"/>
      <c r="B143" s="48"/>
      <c r="C143" s="48"/>
      <c r="D143" s="48"/>
      <c r="E143" s="48"/>
      <c r="G143" s="200"/>
    </row>
    <row r="144">
      <c r="A144" s="99"/>
      <c r="B144" s="48"/>
      <c r="C144" s="48"/>
      <c r="D144" s="48"/>
      <c r="E144" s="48"/>
      <c r="G144" s="200"/>
    </row>
    <row r="145">
      <c r="A145" s="99"/>
      <c r="B145" s="48"/>
      <c r="C145" s="48"/>
      <c r="D145" s="48"/>
      <c r="E145" s="48"/>
      <c r="G145" s="200"/>
    </row>
    <row r="146">
      <c r="A146" s="99"/>
      <c r="B146" s="48"/>
      <c r="C146" s="48"/>
      <c r="D146" s="48"/>
      <c r="E146" s="48"/>
      <c r="G146" s="200"/>
    </row>
    <row r="147">
      <c r="A147" s="99"/>
      <c r="B147" s="48"/>
      <c r="C147" s="48"/>
      <c r="D147" s="48"/>
      <c r="E147" s="48"/>
      <c r="G147" s="200"/>
    </row>
    <row r="148">
      <c r="A148" s="99"/>
      <c r="B148" s="48"/>
      <c r="C148" s="48"/>
      <c r="D148" s="48"/>
      <c r="E148" s="48"/>
      <c r="G148" s="200"/>
    </row>
    <row r="149">
      <c r="A149" s="99"/>
      <c r="B149" s="48"/>
      <c r="C149" s="48"/>
      <c r="D149" s="48"/>
      <c r="E149" s="48"/>
      <c r="G149" s="200"/>
    </row>
    <row r="150">
      <c r="A150" s="99"/>
      <c r="B150" s="48"/>
      <c r="C150" s="48"/>
      <c r="D150" s="48"/>
      <c r="E150" s="48"/>
      <c r="G150" s="200"/>
    </row>
    <row r="151">
      <c r="A151" s="99"/>
      <c r="B151" s="48"/>
      <c r="C151" s="48"/>
      <c r="D151" s="48"/>
      <c r="E151" s="48"/>
      <c r="G151" s="200"/>
    </row>
    <row r="152">
      <c r="A152" s="99"/>
      <c r="B152" s="48"/>
      <c r="C152" s="48"/>
      <c r="D152" s="48"/>
      <c r="E152" s="48"/>
      <c r="G152" s="200"/>
    </row>
    <row r="153">
      <c r="A153" s="99"/>
      <c r="B153" s="48"/>
      <c r="C153" s="48"/>
      <c r="D153" s="48"/>
      <c r="E153" s="48"/>
      <c r="G153" s="200"/>
    </row>
    <row r="154">
      <c r="A154" s="99"/>
      <c r="B154" s="48"/>
      <c r="C154" s="48"/>
      <c r="D154" s="48"/>
      <c r="E154" s="48"/>
      <c r="G154" s="200"/>
    </row>
    <row r="155">
      <c r="A155" s="99"/>
      <c r="B155" s="48"/>
      <c r="C155" s="48"/>
      <c r="D155" s="48"/>
      <c r="E155" s="48"/>
      <c r="G155" s="200"/>
    </row>
    <row r="156">
      <c r="A156" s="99"/>
      <c r="B156" s="48"/>
      <c r="C156" s="48"/>
      <c r="D156" s="48"/>
      <c r="E156" s="48"/>
      <c r="G156" s="200"/>
    </row>
    <row r="157">
      <c r="A157" s="99"/>
      <c r="B157" s="48"/>
      <c r="C157" s="48"/>
      <c r="D157" s="48"/>
      <c r="E157" s="48"/>
      <c r="G157" s="200"/>
    </row>
    <row r="158">
      <c r="A158" s="99"/>
      <c r="B158" s="48"/>
      <c r="C158" s="48"/>
      <c r="D158" s="48"/>
      <c r="E158" s="48"/>
      <c r="G158" s="200"/>
    </row>
    <row r="159">
      <c r="A159" s="99"/>
      <c r="B159" s="48"/>
      <c r="C159" s="48"/>
      <c r="D159" s="48"/>
      <c r="E159" s="48"/>
      <c r="G159" s="200"/>
    </row>
    <row r="160">
      <c r="A160" s="99"/>
      <c r="B160" s="48"/>
      <c r="C160" s="48"/>
      <c r="D160" s="48"/>
      <c r="E160" s="48"/>
      <c r="G160" s="200"/>
    </row>
    <row r="161">
      <c r="A161" s="99"/>
      <c r="B161" s="48"/>
      <c r="C161" s="48"/>
      <c r="D161" s="48"/>
      <c r="E161" s="48"/>
      <c r="G161" s="200"/>
    </row>
    <row r="162">
      <c r="A162" s="99"/>
      <c r="B162" s="48"/>
      <c r="C162" s="48"/>
      <c r="D162" s="48"/>
      <c r="E162" s="48"/>
      <c r="G162" s="200"/>
    </row>
    <row r="163">
      <c r="A163" s="99"/>
      <c r="B163" s="48"/>
      <c r="C163" s="48"/>
      <c r="D163" s="48"/>
      <c r="E163" s="48"/>
      <c r="G163" s="200"/>
    </row>
    <row r="164">
      <c r="A164" s="99"/>
      <c r="B164" s="48"/>
      <c r="C164" s="48"/>
      <c r="D164" s="48"/>
      <c r="E164" s="48"/>
      <c r="G164" s="200"/>
    </row>
    <row r="165">
      <c r="A165" s="99"/>
      <c r="B165" s="48"/>
      <c r="C165" s="48"/>
      <c r="D165" s="48"/>
      <c r="E165" s="48"/>
      <c r="G165" s="200"/>
    </row>
    <row r="166">
      <c r="A166" s="99"/>
      <c r="B166" s="48"/>
      <c r="C166" s="48"/>
      <c r="D166" s="48"/>
      <c r="E166" s="48"/>
      <c r="G166" s="200"/>
    </row>
    <row r="167">
      <c r="A167" s="99"/>
      <c r="B167" s="48"/>
      <c r="C167" s="48"/>
      <c r="D167" s="48"/>
      <c r="E167" s="48"/>
      <c r="G167" s="200"/>
    </row>
    <row r="168">
      <c r="A168" s="99"/>
      <c r="B168" s="48"/>
      <c r="C168" s="48"/>
      <c r="D168" s="48"/>
      <c r="E168" s="48"/>
      <c r="G168" s="200"/>
    </row>
    <row r="169">
      <c r="A169" s="99"/>
      <c r="B169" s="48"/>
      <c r="C169" s="48"/>
      <c r="D169" s="48"/>
      <c r="E169" s="48"/>
      <c r="G169" s="200"/>
    </row>
    <row r="170">
      <c r="A170" s="99"/>
      <c r="B170" s="48"/>
      <c r="C170" s="48"/>
      <c r="D170" s="48"/>
      <c r="E170" s="48"/>
      <c r="G170" s="200"/>
    </row>
    <row r="171">
      <c r="A171" s="99"/>
      <c r="B171" s="48"/>
      <c r="C171" s="48"/>
      <c r="D171" s="48"/>
      <c r="E171" s="48"/>
      <c r="G171" s="200"/>
    </row>
    <row r="172">
      <c r="A172" s="99"/>
      <c r="B172" s="48"/>
      <c r="C172" s="48"/>
      <c r="D172" s="48"/>
      <c r="E172" s="48"/>
      <c r="G172" s="200"/>
    </row>
    <row r="173">
      <c r="A173" s="99"/>
      <c r="B173" s="48"/>
      <c r="C173" s="48"/>
      <c r="D173" s="48"/>
      <c r="E173" s="48"/>
      <c r="G173" s="200"/>
    </row>
    <row r="174">
      <c r="A174" s="99"/>
      <c r="B174" s="48"/>
      <c r="C174" s="48"/>
      <c r="D174" s="48"/>
      <c r="E174" s="48"/>
      <c r="G174" s="200"/>
    </row>
    <row r="175">
      <c r="A175" s="99"/>
      <c r="B175" s="48"/>
      <c r="C175" s="48"/>
      <c r="D175" s="48"/>
      <c r="E175" s="48"/>
      <c r="G175" s="200"/>
    </row>
    <row r="176">
      <c r="A176" s="99"/>
      <c r="B176" s="48"/>
      <c r="C176" s="48"/>
      <c r="D176" s="48"/>
      <c r="E176" s="48"/>
      <c r="G176" s="200"/>
    </row>
    <row r="177">
      <c r="A177" s="99"/>
      <c r="B177" s="48"/>
      <c r="C177" s="48"/>
      <c r="D177" s="48"/>
      <c r="E177" s="48"/>
      <c r="G177" s="200"/>
    </row>
    <row r="178">
      <c r="A178" s="99"/>
      <c r="B178" s="48"/>
      <c r="C178" s="48"/>
      <c r="D178" s="48"/>
      <c r="E178" s="48"/>
      <c r="G178" s="200"/>
    </row>
    <row r="179">
      <c r="A179" s="99"/>
      <c r="B179" s="48"/>
      <c r="C179" s="48"/>
      <c r="D179" s="48"/>
      <c r="E179" s="48"/>
      <c r="G179" s="200"/>
    </row>
    <row r="180">
      <c r="A180" s="99"/>
      <c r="B180" s="48"/>
      <c r="C180" s="48"/>
      <c r="D180" s="48"/>
      <c r="E180" s="48"/>
      <c r="G180" s="200"/>
    </row>
    <row r="181">
      <c r="A181" s="99"/>
      <c r="B181" s="48"/>
      <c r="C181" s="48"/>
      <c r="D181" s="48"/>
      <c r="E181" s="48"/>
      <c r="G181" s="200"/>
    </row>
    <row r="182">
      <c r="A182" s="99"/>
      <c r="B182" s="48"/>
      <c r="C182" s="48"/>
      <c r="D182" s="48"/>
      <c r="E182" s="48"/>
      <c r="G182" s="200"/>
    </row>
    <row r="183">
      <c r="A183" s="99"/>
      <c r="B183" s="48"/>
      <c r="C183" s="48"/>
      <c r="D183" s="48"/>
      <c r="E183" s="48"/>
      <c r="G183" s="200"/>
    </row>
    <row r="184">
      <c r="A184" s="99"/>
      <c r="B184" s="48"/>
      <c r="C184" s="48"/>
      <c r="D184" s="48"/>
      <c r="E184" s="48"/>
      <c r="G184" s="200"/>
    </row>
    <row r="185">
      <c r="A185" s="99"/>
      <c r="B185" s="48"/>
      <c r="C185" s="48"/>
      <c r="D185" s="48"/>
      <c r="E185" s="48"/>
      <c r="G185" s="200"/>
    </row>
    <row r="186">
      <c r="A186" s="99"/>
      <c r="B186" s="48"/>
      <c r="C186" s="48"/>
      <c r="D186" s="48"/>
      <c r="E186" s="48"/>
      <c r="G186" s="200"/>
    </row>
    <row r="187">
      <c r="A187" s="99"/>
      <c r="B187" s="48"/>
      <c r="C187" s="48"/>
      <c r="D187" s="48"/>
      <c r="E187" s="48"/>
      <c r="G187" s="200"/>
    </row>
    <row r="188">
      <c r="A188" s="99"/>
      <c r="B188" s="48"/>
      <c r="C188" s="48"/>
      <c r="D188" s="48"/>
      <c r="E188" s="48"/>
      <c r="G188" s="200"/>
    </row>
    <row r="189">
      <c r="A189" s="99"/>
      <c r="B189" s="48"/>
      <c r="C189" s="48"/>
      <c r="D189" s="48"/>
      <c r="E189" s="48"/>
      <c r="G189" s="200"/>
    </row>
    <row r="190">
      <c r="A190" s="99"/>
      <c r="B190" s="48"/>
      <c r="C190" s="48"/>
      <c r="D190" s="48"/>
      <c r="E190" s="48"/>
      <c r="G190" s="200"/>
    </row>
    <row r="191">
      <c r="A191" s="99"/>
      <c r="B191" s="48"/>
      <c r="C191" s="48"/>
      <c r="D191" s="48"/>
      <c r="E191" s="48"/>
      <c r="G191" s="200"/>
    </row>
    <row r="192">
      <c r="A192" s="99"/>
      <c r="B192" s="48"/>
      <c r="C192" s="48"/>
      <c r="D192" s="48"/>
      <c r="E192" s="48"/>
      <c r="G192" s="200"/>
    </row>
    <row r="193">
      <c r="A193" s="99"/>
      <c r="B193" s="48"/>
      <c r="C193" s="48"/>
      <c r="D193" s="48"/>
      <c r="E193" s="48"/>
      <c r="G193" s="200"/>
    </row>
    <row r="194">
      <c r="A194" s="99"/>
      <c r="B194" s="48"/>
      <c r="C194" s="48"/>
      <c r="D194" s="48"/>
      <c r="E194" s="48"/>
      <c r="G194" s="200"/>
    </row>
    <row r="195">
      <c r="A195" s="99"/>
      <c r="B195" s="48"/>
      <c r="C195" s="48"/>
      <c r="D195" s="48"/>
      <c r="E195" s="48"/>
      <c r="G195" s="200"/>
    </row>
    <row r="196">
      <c r="A196" s="99"/>
      <c r="B196" s="48"/>
      <c r="C196" s="48"/>
      <c r="D196" s="48"/>
      <c r="E196" s="48"/>
      <c r="G196" s="200"/>
    </row>
    <row r="197">
      <c r="A197" s="99"/>
      <c r="B197" s="48"/>
      <c r="C197" s="48"/>
      <c r="D197" s="48"/>
      <c r="E197" s="48"/>
      <c r="G197" s="200"/>
    </row>
    <row r="198">
      <c r="A198" s="99"/>
      <c r="B198" s="48"/>
      <c r="C198" s="48"/>
      <c r="D198" s="48"/>
      <c r="E198" s="48"/>
      <c r="G198" s="200"/>
    </row>
    <row r="199">
      <c r="A199" s="99"/>
      <c r="B199" s="48"/>
      <c r="C199" s="48"/>
      <c r="D199" s="48"/>
      <c r="E199" s="48"/>
      <c r="G199" s="200"/>
    </row>
    <row r="200">
      <c r="A200" s="99"/>
      <c r="B200" s="48"/>
      <c r="C200" s="48"/>
      <c r="D200" s="48"/>
      <c r="E200" s="48"/>
      <c r="G200" s="200"/>
    </row>
    <row r="201">
      <c r="A201" s="99"/>
      <c r="B201" s="48"/>
      <c r="C201" s="48"/>
      <c r="D201" s="48"/>
      <c r="E201" s="48"/>
      <c r="G201" s="200"/>
    </row>
    <row r="202">
      <c r="A202" s="99"/>
      <c r="B202" s="48"/>
      <c r="C202" s="48"/>
      <c r="D202" s="48"/>
      <c r="E202" s="48"/>
      <c r="G202" s="200"/>
    </row>
    <row r="203">
      <c r="A203" s="99"/>
      <c r="B203" s="48"/>
      <c r="C203" s="48"/>
      <c r="D203" s="48"/>
      <c r="E203" s="48"/>
      <c r="G203" s="200"/>
    </row>
    <row r="204">
      <c r="A204" s="99"/>
      <c r="B204" s="48"/>
      <c r="C204" s="48"/>
      <c r="D204" s="48"/>
      <c r="E204" s="48"/>
      <c r="G204" s="200"/>
    </row>
    <row r="205">
      <c r="A205" s="99"/>
      <c r="B205" s="48"/>
      <c r="C205" s="48"/>
      <c r="D205" s="48"/>
      <c r="E205" s="48"/>
      <c r="G205" s="200"/>
    </row>
    <row r="206">
      <c r="A206" s="99"/>
      <c r="B206" s="48"/>
      <c r="C206" s="48"/>
      <c r="D206" s="48"/>
      <c r="E206" s="48"/>
      <c r="G206" s="200"/>
    </row>
    <row r="207">
      <c r="A207" s="99"/>
      <c r="B207" s="48"/>
      <c r="C207" s="48"/>
      <c r="D207" s="48"/>
      <c r="E207" s="48"/>
      <c r="G207" s="200"/>
    </row>
    <row r="208">
      <c r="A208" s="99"/>
      <c r="B208" s="48"/>
      <c r="C208" s="48"/>
      <c r="D208" s="48"/>
      <c r="E208" s="48"/>
      <c r="G208" s="200"/>
    </row>
    <row r="209">
      <c r="A209" s="99"/>
      <c r="B209" s="48"/>
      <c r="C209" s="48"/>
      <c r="D209" s="48"/>
      <c r="E209" s="48"/>
      <c r="G209" s="200"/>
    </row>
    <row r="210">
      <c r="A210" s="99"/>
      <c r="B210" s="48"/>
      <c r="C210" s="48"/>
      <c r="D210" s="48"/>
      <c r="E210" s="48"/>
      <c r="G210" s="200"/>
    </row>
    <row r="211">
      <c r="A211" s="99"/>
      <c r="B211" s="48"/>
      <c r="C211" s="48"/>
      <c r="D211" s="48"/>
      <c r="E211" s="48"/>
      <c r="G211" s="200"/>
    </row>
    <row r="212">
      <c r="A212" s="99"/>
      <c r="B212" s="48"/>
      <c r="C212" s="48"/>
      <c r="D212" s="48"/>
      <c r="E212" s="48"/>
      <c r="G212" s="200"/>
    </row>
    <row r="213">
      <c r="A213" s="99"/>
      <c r="B213" s="48"/>
      <c r="C213" s="48"/>
      <c r="D213" s="48"/>
      <c r="E213" s="48"/>
      <c r="G213" s="200"/>
    </row>
    <row r="214">
      <c r="A214" s="99"/>
      <c r="B214" s="48"/>
      <c r="C214" s="48"/>
      <c r="D214" s="48"/>
      <c r="E214" s="48"/>
      <c r="G214" s="200"/>
    </row>
    <row r="215">
      <c r="A215" s="99"/>
      <c r="B215" s="48"/>
      <c r="C215" s="48"/>
      <c r="D215" s="48"/>
      <c r="E215" s="48"/>
      <c r="G215" s="200"/>
    </row>
    <row r="216">
      <c r="A216" s="99"/>
      <c r="B216" s="48"/>
      <c r="C216" s="48"/>
      <c r="D216" s="48"/>
      <c r="E216" s="48"/>
      <c r="G216" s="200"/>
    </row>
    <row r="217">
      <c r="A217" s="99"/>
      <c r="B217" s="48"/>
      <c r="C217" s="48"/>
      <c r="D217" s="48"/>
      <c r="E217" s="48"/>
      <c r="G217" s="200"/>
    </row>
    <row r="218">
      <c r="A218" s="99"/>
      <c r="B218" s="48"/>
      <c r="C218" s="48"/>
      <c r="D218" s="48"/>
      <c r="E218" s="48"/>
      <c r="G218" s="200"/>
    </row>
    <row r="219">
      <c r="A219" s="99"/>
      <c r="B219" s="48"/>
      <c r="C219" s="48"/>
      <c r="D219" s="48"/>
      <c r="E219" s="48"/>
      <c r="G219" s="200"/>
    </row>
    <row r="220">
      <c r="A220" s="99"/>
      <c r="B220" s="48"/>
      <c r="C220" s="48"/>
      <c r="D220" s="48"/>
      <c r="E220" s="48"/>
      <c r="G220" s="200"/>
    </row>
    <row r="221">
      <c r="A221" s="99"/>
      <c r="B221" s="48"/>
      <c r="C221" s="48"/>
      <c r="D221" s="48"/>
      <c r="E221" s="48"/>
      <c r="G221" s="200"/>
    </row>
    <row r="222">
      <c r="A222" s="99"/>
      <c r="B222" s="48"/>
      <c r="C222" s="48"/>
      <c r="D222" s="48"/>
      <c r="E222" s="48"/>
      <c r="G222" s="200"/>
    </row>
    <row r="223">
      <c r="A223" s="99"/>
      <c r="B223" s="48"/>
      <c r="C223" s="48"/>
      <c r="D223" s="48"/>
      <c r="E223" s="48"/>
      <c r="G223" s="200"/>
    </row>
    <row r="224">
      <c r="A224" s="99"/>
      <c r="B224" s="48"/>
      <c r="C224" s="48"/>
      <c r="D224" s="48"/>
      <c r="E224" s="48"/>
      <c r="G224" s="200"/>
    </row>
    <row r="225">
      <c r="A225" s="99"/>
      <c r="B225" s="48"/>
      <c r="C225" s="48"/>
      <c r="D225" s="48"/>
      <c r="E225" s="48"/>
      <c r="G225" s="200"/>
    </row>
    <row r="226">
      <c r="A226" s="99"/>
      <c r="B226" s="48"/>
      <c r="C226" s="48"/>
      <c r="D226" s="48"/>
      <c r="E226" s="48"/>
      <c r="G226" s="200"/>
    </row>
    <row r="227">
      <c r="A227" s="99"/>
      <c r="B227" s="48"/>
      <c r="C227" s="48"/>
      <c r="D227" s="48"/>
      <c r="E227" s="48"/>
      <c r="G227" s="200"/>
    </row>
    <row r="228">
      <c r="A228" s="99"/>
      <c r="B228" s="48"/>
      <c r="C228" s="48"/>
      <c r="D228" s="48"/>
      <c r="E228" s="48"/>
      <c r="G228" s="200"/>
    </row>
    <row r="229">
      <c r="A229" s="99"/>
      <c r="B229" s="48"/>
      <c r="C229" s="48"/>
      <c r="D229" s="48"/>
      <c r="E229" s="48"/>
      <c r="G229" s="200"/>
    </row>
    <row r="230">
      <c r="A230" s="99"/>
      <c r="B230" s="48"/>
      <c r="C230" s="48"/>
      <c r="D230" s="48"/>
      <c r="E230" s="48"/>
      <c r="G230" s="200"/>
    </row>
    <row r="231">
      <c r="A231" s="99"/>
      <c r="B231" s="48"/>
      <c r="C231" s="48"/>
      <c r="D231" s="48"/>
      <c r="E231" s="48"/>
      <c r="G231" s="200"/>
    </row>
    <row r="232">
      <c r="A232" s="99"/>
      <c r="B232" s="48"/>
      <c r="C232" s="48"/>
      <c r="D232" s="48"/>
      <c r="E232" s="48"/>
      <c r="G232" s="200"/>
    </row>
    <row r="233">
      <c r="A233" s="99"/>
      <c r="B233" s="48"/>
      <c r="C233" s="48"/>
      <c r="D233" s="48"/>
      <c r="E233" s="48"/>
      <c r="G233" s="200"/>
    </row>
    <row r="234">
      <c r="A234" s="99"/>
      <c r="B234" s="48"/>
      <c r="C234" s="48"/>
      <c r="D234" s="48"/>
      <c r="E234" s="48"/>
      <c r="G234" s="200"/>
    </row>
    <row r="235">
      <c r="A235" s="99"/>
      <c r="B235" s="48"/>
      <c r="C235" s="48"/>
      <c r="D235" s="48"/>
      <c r="E235" s="48"/>
      <c r="G235" s="200"/>
    </row>
    <row r="236">
      <c r="A236" s="99"/>
      <c r="B236" s="48"/>
      <c r="C236" s="48"/>
      <c r="D236" s="48"/>
      <c r="E236" s="48"/>
      <c r="G236" s="200"/>
    </row>
    <row r="237">
      <c r="A237" s="99"/>
      <c r="B237" s="48"/>
      <c r="C237" s="48"/>
      <c r="D237" s="48"/>
      <c r="E237" s="48"/>
      <c r="G237" s="200"/>
    </row>
    <row r="238">
      <c r="A238" s="99"/>
      <c r="B238" s="48"/>
      <c r="C238" s="48"/>
      <c r="D238" s="48"/>
      <c r="E238" s="48"/>
      <c r="G238" s="200"/>
    </row>
    <row r="239">
      <c r="A239" s="99"/>
      <c r="B239" s="48"/>
      <c r="C239" s="48"/>
      <c r="D239" s="48"/>
      <c r="E239" s="48"/>
      <c r="G239" s="200"/>
    </row>
    <row r="240">
      <c r="A240" s="99"/>
      <c r="B240" s="48"/>
      <c r="C240" s="48"/>
      <c r="D240" s="48"/>
      <c r="E240" s="48"/>
      <c r="G240" s="200"/>
    </row>
    <row r="241">
      <c r="A241" s="99"/>
      <c r="B241" s="48"/>
      <c r="C241" s="48"/>
      <c r="D241" s="48"/>
      <c r="E241" s="48"/>
      <c r="G241" s="200"/>
    </row>
    <row r="242">
      <c r="A242" s="99"/>
      <c r="B242" s="48"/>
      <c r="C242" s="48"/>
      <c r="D242" s="48"/>
      <c r="E242" s="48"/>
      <c r="G242" s="200"/>
    </row>
    <row r="243">
      <c r="A243" s="99"/>
      <c r="B243" s="48"/>
      <c r="C243" s="48"/>
      <c r="D243" s="48"/>
      <c r="E243" s="48"/>
      <c r="G243" s="200"/>
    </row>
    <row r="244">
      <c r="A244" s="99"/>
      <c r="B244" s="48"/>
      <c r="C244" s="48"/>
      <c r="D244" s="48"/>
      <c r="E244" s="48"/>
      <c r="G244" s="200"/>
    </row>
    <row r="245">
      <c r="A245" s="99"/>
      <c r="B245" s="48"/>
      <c r="C245" s="48"/>
      <c r="D245" s="48"/>
      <c r="E245" s="48"/>
      <c r="G245" s="200"/>
    </row>
    <row r="246">
      <c r="A246" s="99"/>
      <c r="B246" s="48"/>
      <c r="C246" s="48"/>
      <c r="D246" s="48"/>
      <c r="E246" s="48"/>
      <c r="G246" s="200"/>
    </row>
    <row r="247">
      <c r="A247" s="99"/>
      <c r="B247" s="48"/>
      <c r="C247" s="48"/>
      <c r="D247" s="48"/>
      <c r="E247" s="48"/>
      <c r="G247" s="200"/>
    </row>
    <row r="248">
      <c r="A248" s="99"/>
      <c r="B248" s="48"/>
      <c r="C248" s="48"/>
      <c r="D248" s="48"/>
      <c r="E248" s="48"/>
      <c r="G248" s="200"/>
    </row>
    <row r="249">
      <c r="A249" s="99"/>
      <c r="B249" s="48"/>
      <c r="C249" s="48"/>
      <c r="D249" s="48"/>
      <c r="E249" s="48"/>
      <c r="G249" s="200"/>
    </row>
    <row r="250">
      <c r="A250" s="99"/>
      <c r="B250" s="48"/>
      <c r="C250" s="48"/>
      <c r="D250" s="48"/>
      <c r="E250" s="48"/>
      <c r="G250" s="200"/>
    </row>
    <row r="251">
      <c r="A251" s="99"/>
      <c r="B251" s="48"/>
      <c r="C251" s="48"/>
      <c r="D251" s="48"/>
      <c r="E251" s="48"/>
      <c r="G251" s="200"/>
    </row>
    <row r="252">
      <c r="A252" s="99"/>
      <c r="B252" s="48"/>
      <c r="C252" s="48"/>
      <c r="D252" s="48"/>
      <c r="E252" s="48"/>
      <c r="G252" s="200"/>
    </row>
    <row r="253">
      <c r="A253" s="99"/>
      <c r="B253" s="48"/>
      <c r="C253" s="48"/>
      <c r="D253" s="48"/>
      <c r="E253" s="48"/>
      <c r="G253" s="200"/>
    </row>
    <row r="254">
      <c r="A254" s="99"/>
      <c r="B254" s="48"/>
      <c r="C254" s="48"/>
      <c r="D254" s="48"/>
      <c r="E254" s="48"/>
      <c r="G254" s="200"/>
    </row>
    <row r="255">
      <c r="A255" s="99"/>
      <c r="B255" s="48"/>
      <c r="C255" s="48"/>
      <c r="D255" s="48"/>
      <c r="E255" s="48"/>
      <c r="G255" s="200"/>
    </row>
    <row r="256">
      <c r="A256" s="99"/>
      <c r="B256" s="48"/>
      <c r="C256" s="48"/>
      <c r="D256" s="48"/>
      <c r="E256" s="48"/>
      <c r="G256" s="200"/>
    </row>
    <row r="257">
      <c r="A257" s="99"/>
      <c r="B257" s="48"/>
      <c r="C257" s="48"/>
      <c r="D257" s="48"/>
      <c r="E257" s="48"/>
      <c r="G257" s="200"/>
    </row>
    <row r="258">
      <c r="A258" s="99"/>
      <c r="B258" s="48"/>
      <c r="C258" s="48"/>
      <c r="D258" s="48"/>
      <c r="E258" s="48"/>
      <c r="G258" s="200"/>
    </row>
    <row r="259">
      <c r="A259" s="99"/>
      <c r="B259" s="48"/>
      <c r="C259" s="48"/>
      <c r="D259" s="48"/>
      <c r="E259" s="48"/>
      <c r="G259" s="200"/>
    </row>
    <row r="260">
      <c r="A260" s="99"/>
      <c r="B260" s="48"/>
      <c r="C260" s="48"/>
      <c r="D260" s="48"/>
      <c r="E260" s="48"/>
      <c r="G260" s="200"/>
    </row>
    <row r="261">
      <c r="A261" s="99"/>
      <c r="B261" s="48"/>
      <c r="C261" s="48"/>
      <c r="D261" s="48"/>
      <c r="E261" s="48"/>
      <c r="G261" s="200"/>
    </row>
    <row r="262">
      <c r="A262" s="99"/>
      <c r="B262" s="48"/>
      <c r="C262" s="48"/>
      <c r="D262" s="48"/>
      <c r="E262" s="48"/>
      <c r="G262" s="200"/>
    </row>
    <row r="263">
      <c r="A263" s="99"/>
      <c r="B263" s="48"/>
      <c r="C263" s="48"/>
      <c r="D263" s="48"/>
      <c r="E263" s="48"/>
      <c r="G263" s="200"/>
    </row>
    <row r="264">
      <c r="A264" s="99"/>
      <c r="B264" s="48"/>
      <c r="C264" s="48"/>
      <c r="D264" s="48"/>
      <c r="E264" s="48"/>
      <c r="G264" s="200"/>
    </row>
    <row r="265">
      <c r="A265" s="99"/>
      <c r="B265" s="48"/>
      <c r="C265" s="48"/>
      <c r="D265" s="48"/>
      <c r="E265" s="48"/>
      <c r="G265" s="200"/>
    </row>
    <row r="266">
      <c r="A266" s="99"/>
      <c r="B266" s="48"/>
      <c r="C266" s="48"/>
      <c r="D266" s="48"/>
      <c r="E266" s="48"/>
      <c r="G266" s="200"/>
    </row>
    <row r="267">
      <c r="A267" s="99"/>
      <c r="B267" s="48"/>
      <c r="C267" s="48"/>
      <c r="D267" s="48"/>
      <c r="E267" s="48"/>
      <c r="G267" s="200"/>
    </row>
    <row r="268">
      <c r="A268" s="99"/>
      <c r="B268" s="48"/>
      <c r="C268" s="48"/>
      <c r="D268" s="48"/>
      <c r="E268" s="48"/>
      <c r="G268" s="200"/>
    </row>
    <row r="269">
      <c r="A269" s="99"/>
      <c r="B269" s="48"/>
      <c r="C269" s="48"/>
      <c r="D269" s="48"/>
      <c r="E269" s="48"/>
      <c r="G269" s="200"/>
    </row>
    <row r="270">
      <c r="A270" s="99"/>
      <c r="B270" s="48"/>
      <c r="C270" s="48"/>
      <c r="D270" s="48"/>
      <c r="E270" s="48"/>
      <c r="G270" s="200"/>
    </row>
    <row r="271">
      <c r="A271" s="99"/>
      <c r="B271" s="48"/>
      <c r="C271" s="48"/>
      <c r="D271" s="48"/>
      <c r="E271" s="48"/>
      <c r="G271" s="200"/>
    </row>
    <row r="272">
      <c r="A272" s="99"/>
      <c r="B272" s="48"/>
      <c r="C272" s="48"/>
      <c r="D272" s="48"/>
      <c r="E272" s="48"/>
      <c r="G272" s="200"/>
    </row>
    <row r="273">
      <c r="A273" s="99"/>
      <c r="B273" s="48"/>
      <c r="C273" s="48"/>
      <c r="D273" s="48"/>
      <c r="E273" s="48"/>
      <c r="G273" s="200"/>
    </row>
    <row r="274">
      <c r="A274" s="99"/>
      <c r="B274" s="48"/>
      <c r="C274" s="48"/>
      <c r="D274" s="48"/>
      <c r="E274" s="48"/>
      <c r="G274" s="200"/>
    </row>
    <row r="275">
      <c r="A275" s="99"/>
      <c r="B275" s="48"/>
      <c r="C275" s="48"/>
      <c r="D275" s="48"/>
      <c r="E275" s="48"/>
      <c r="G275" s="200"/>
    </row>
    <row r="276">
      <c r="A276" s="99"/>
      <c r="B276" s="48"/>
      <c r="C276" s="48"/>
      <c r="D276" s="48"/>
      <c r="E276" s="48"/>
      <c r="G276" s="200"/>
    </row>
    <row r="277">
      <c r="A277" s="99"/>
      <c r="B277" s="48"/>
      <c r="C277" s="48"/>
      <c r="D277" s="48"/>
      <c r="E277" s="48"/>
      <c r="G277" s="200"/>
    </row>
    <row r="278">
      <c r="A278" s="99"/>
      <c r="B278" s="48"/>
      <c r="C278" s="48"/>
      <c r="D278" s="48"/>
      <c r="E278" s="48"/>
      <c r="G278" s="200"/>
    </row>
    <row r="279">
      <c r="A279" s="99"/>
      <c r="B279" s="48"/>
      <c r="C279" s="48"/>
      <c r="D279" s="48"/>
      <c r="E279" s="48"/>
      <c r="G279" s="200"/>
    </row>
    <row r="280">
      <c r="A280" s="99"/>
      <c r="B280" s="48"/>
      <c r="C280" s="48"/>
      <c r="D280" s="48"/>
      <c r="E280" s="48"/>
      <c r="G280" s="200"/>
    </row>
    <row r="281">
      <c r="A281" s="99"/>
      <c r="B281" s="48"/>
      <c r="C281" s="48"/>
      <c r="D281" s="48"/>
      <c r="E281" s="48"/>
      <c r="G281" s="200"/>
    </row>
    <row r="282">
      <c r="A282" s="99"/>
      <c r="B282" s="48"/>
      <c r="C282" s="48"/>
      <c r="D282" s="48"/>
      <c r="E282" s="48"/>
      <c r="G282" s="200"/>
    </row>
    <row r="283">
      <c r="A283" s="99"/>
      <c r="B283" s="48"/>
      <c r="C283" s="48"/>
      <c r="D283" s="48"/>
      <c r="E283" s="48"/>
      <c r="G283" s="200"/>
    </row>
    <row r="284">
      <c r="A284" s="99"/>
      <c r="B284" s="48"/>
      <c r="C284" s="48"/>
      <c r="D284" s="48"/>
      <c r="E284" s="48"/>
      <c r="G284" s="200"/>
    </row>
    <row r="285">
      <c r="A285" s="99"/>
      <c r="B285" s="48"/>
      <c r="C285" s="48"/>
      <c r="D285" s="48"/>
      <c r="E285" s="48"/>
      <c r="G285" s="200"/>
    </row>
    <row r="286">
      <c r="A286" s="99"/>
      <c r="B286" s="48"/>
      <c r="C286" s="48"/>
      <c r="D286" s="48"/>
      <c r="E286" s="48"/>
      <c r="G286" s="200"/>
    </row>
    <row r="287">
      <c r="A287" s="99"/>
      <c r="B287" s="48"/>
      <c r="C287" s="48"/>
      <c r="D287" s="48"/>
      <c r="E287" s="48"/>
      <c r="G287" s="200"/>
    </row>
    <row r="288">
      <c r="A288" s="99"/>
      <c r="B288" s="48"/>
      <c r="C288" s="48"/>
      <c r="D288" s="48"/>
      <c r="E288" s="48"/>
      <c r="G288" s="200"/>
    </row>
    <row r="289">
      <c r="A289" s="99"/>
      <c r="B289" s="48"/>
      <c r="C289" s="48"/>
      <c r="D289" s="48"/>
      <c r="E289" s="48"/>
      <c r="G289" s="200"/>
    </row>
    <row r="290">
      <c r="A290" s="99"/>
      <c r="B290" s="48"/>
      <c r="C290" s="48"/>
      <c r="D290" s="48"/>
      <c r="E290" s="48"/>
      <c r="G290" s="200"/>
    </row>
    <row r="291">
      <c r="A291" s="99"/>
      <c r="B291" s="48"/>
      <c r="C291" s="48"/>
      <c r="D291" s="48"/>
      <c r="E291" s="48"/>
      <c r="G291" s="200"/>
    </row>
    <row r="292">
      <c r="A292" s="99"/>
      <c r="B292" s="48"/>
      <c r="C292" s="48"/>
      <c r="D292" s="48"/>
      <c r="E292" s="48"/>
      <c r="G292" s="200"/>
    </row>
    <row r="293">
      <c r="A293" s="99"/>
      <c r="B293" s="48"/>
      <c r="C293" s="48"/>
      <c r="D293" s="48"/>
      <c r="E293" s="48"/>
      <c r="G293" s="200"/>
    </row>
    <row r="294">
      <c r="A294" s="99"/>
      <c r="B294" s="48"/>
      <c r="C294" s="48"/>
      <c r="D294" s="48"/>
      <c r="E294" s="48"/>
      <c r="G294" s="200"/>
    </row>
    <row r="295">
      <c r="A295" s="99"/>
      <c r="B295" s="48"/>
      <c r="C295" s="48"/>
      <c r="D295" s="48"/>
      <c r="E295" s="48"/>
      <c r="G295" s="200"/>
    </row>
    <row r="296">
      <c r="A296" s="99"/>
      <c r="B296" s="48"/>
      <c r="C296" s="48"/>
      <c r="D296" s="48"/>
      <c r="E296" s="48"/>
      <c r="G296" s="200"/>
    </row>
    <row r="297">
      <c r="A297" s="99"/>
      <c r="B297" s="48"/>
      <c r="C297" s="48"/>
      <c r="D297" s="48"/>
      <c r="E297" s="48"/>
      <c r="G297" s="200"/>
    </row>
    <row r="298">
      <c r="A298" s="99"/>
      <c r="B298" s="48"/>
      <c r="C298" s="48"/>
      <c r="D298" s="48"/>
      <c r="E298" s="48"/>
      <c r="G298" s="200"/>
    </row>
    <row r="299">
      <c r="A299" s="99"/>
      <c r="B299" s="48"/>
      <c r="C299" s="48"/>
      <c r="D299" s="48"/>
      <c r="E299" s="48"/>
      <c r="G299" s="200"/>
    </row>
    <row r="300">
      <c r="A300" s="99"/>
      <c r="B300" s="48"/>
      <c r="C300" s="48"/>
      <c r="D300" s="48"/>
      <c r="E300" s="48"/>
      <c r="G300" s="200"/>
    </row>
    <row r="301">
      <c r="A301" s="99"/>
      <c r="B301" s="48"/>
      <c r="C301" s="48"/>
      <c r="D301" s="48"/>
      <c r="E301" s="48"/>
      <c r="G301" s="200"/>
    </row>
    <row r="302">
      <c r="A302" s="99"/>
      <c r="B302" s="48"/>
      <c r="C302" s="48"/>
      <c r="D302" s="48"/>
      <c r="E302" s="48"/>
      <c r="G302" s="200"/>
    </row>
    <row r="303">
      <c r="A303" s="99"/>
      <c r="B303" s="48"/>
      <c r="C303" s="48"/>
      <c r="D303" s="48"/>
      <c r="E303" s="48"/>
      <c r="G303" s="200"/>
    </row>
    <row r="304">
      <c r="A304" s="99"/>
      <c r="B304" s="48"/>
      <c r="C304" s="48"/>
      <c r="D304" s="48"/>
      <c r="E304" s="48"/>
      <c r="G304" s="200"/>
    </row>
    <row r="305">
      <c r="A305" s="99"/>
      <c r="B305" s="48"/>
      <c r="C305" s="48"/>
      <c r="D305" s="48"/>
      <c r="E305" s="48"/>
      <c r="G305" s="200"/>
    </row>
    <row r="306">
      <c r="A306" s="99"/>
      <c r="B306" s="48"/>
      <c r="C306" s="48"/>
      <c r="D306" s="48"/>
      <c r="E306" s="48"/>
      <c r="G306" s="200"/>
    </row>
    <row r="307">
      <c r="A307" s="99"/>
      <c r="B307" s="48"/>
      <c r="C307" s="48"/>
      <c r="D307" s="48"/>
      <c r="E307" s="48"/>
      <c r="G307" s="200"/>
    </row>
    <row r="308">
      <c r="A308" s="99"/>
      <c r="B308" s="48"/>
      <c r="C308" s="48"/>
      <c r="D308" s="48"/>
      <c r="E308" s="48"/>
      <c r="G308" s="200"/>
    </row>
    <row r="309">
      <c r="A309" s="99"/>
      <c r="B309" s="48"/>
      <c r="C309" s="48"/>
      <c r="D309" s="48"/>
      <c r="E309" s="48"/>
      <c r="G309" s="200"/>
    </row>
    <row r="310">
      <c r="A310" s="99"/>
      <c r="B310" s="48"/>
      <c r="C310" s="48"/>
      <c r="D310" s="48"/>
      <c r="E310" s="48"/>
      <c r="G310" s="200"/>
    </row>
    <row r="311">
      <c r="A311" s="99"/>
      <c r="B311" s="48"/>
      <c r="C311" s="48"/>
      <c r="D311" s="48"/>
      <c r="E311" s="48"/>
      <c r="G311" s="200"/>
    </row>
    <row r="312">
      <c r="A312" s="99"/>
      <c r="B312" s="48"/>
      <c r="C312" s="48"/>
      <c r="D312" s="48"/>
      <c r="E312" s="48"/>
      <c r="G312" s="200"/>
    </row>
    <row r="313">
      <c r="A313" s="99"/>
      <c r="B313" s="48"/>
      <c r="C313" s="48"/>
      <c r="D313" s="48"/>
      <c r="E313" s="48"/>
      <c r="G313" s="200"/>
    </row>
    <row r="314">
      <c r="A314" s="99"/>
      <c r="B314" s="48"/>
      <c r="C314" s="48"/>
      <c r="D314" s="48"/>
      <c r="E314" s="48"/>
      <c r="G314" s="200"/>
    </row>
    <row r="315">
      <c r="A315" s="99"/>
      <c r="B315" s="48"/>
      <c r="C315" s="48"/>
      <c r="D315" s="48"/>
      <c r="E315" s="48"/>
      <c r="G315" s="200"/>
    </row>
    <row r="316">
      <c r="A316" s="99"/>
      <c r="B316" s="48"/>
      <c r="C316" s="48"/>
      <c r="D316" s="48"/>
      <c r="E316" s="48"/>
      <c r="G316" s="200"/>
    </row>
    <row r="317">
      <c r="A317" s="99"/>
      <c r="B317" s="48"/>
      <c r="C317" s="48"/>
      <c r="D317" s="48"/>
      <c r="E317" s="48"/>
      <c r="G317" s="200"/>
    </row>
    <row r="318">
      <c r="A318" s="99"/>
      <c r="B318" s="48"/>
      <c r="C318" s="48"/>
      <c r="D318" s="48"/>
      <c r="E318" s="48"/>
      <c r="G318" s="200"/>
    </row>
    <row r="319">
      <c r="A319" s="99"/>
      <c r="B319" s="48"/>
      <c r="C319" s="48"/>
      <c r="D319" s="48"/>
      <c r="E319" s="48"/>
      <c r="G319" s="200"/>
    </row>
    <row r="320">
      <c r="A320" s="99"/>
      <c r="B320" s="48"/>
      <c r="C320" s="48"/>
      <c r="D320" s="48"/>
      <c r="E320" s="48"/>
      <c r="G320" s="200"/>
    </row>
    <row r="321">
      <c r="A321" s="99"/>
      <c r="B321" s="48"/>
      <c r="C321" s="48"/>
      <c r="D321" s="48"/>
      <c r="E321" s="48"/>
      <c r="G321" s="200"/>
    </row>
    <row r="322">
      <c r="A322" s="99"/>
      <c r="B322" s="48"/>
      <c r="C322" s="48"/>
      <c r="D322" s="48"/>
      <c r="E322" s="48"/>
      <c r="G322" s="200"/>
    </row>
    <row r="323">
      <c r="A323" s="99"/>
      <c r="B323" s="48"/>
      <c r="C323" s="48"/>
      <c r="D323" s="48"/>
      <c r="E323" s="48"/>
      <c r="G323" s="200"/>
    </row>
    <row r="324">
      <c r="A324" s="99"/>
      <c r="B324" s="48"/>
      <c r="C324" s="48"/>
      <c r="D324" s="48"/>
      <c r="E324" s="48"/>
      <c r="G324" s="200"/>
    </row>
    <row r="325">
      <c r="A325" s="99"/>
      <c r="B325" s="48"/>
      <c r="C325" s="48"/>
      <c r="D325" s="48"/>
      <c r="E325" s="48"/>
      <c r="G325" s="200"/>
    </row>
    <row r="326">
      <c r="A326" s="99"/>
      <c r="B326" s="48"/>
      <c r="C326" s="48"/>
      <c r="D326" s="48"/>
      <c r="E326" s="48"/>
      <c r="G326" s="200"/>
    </row>
    <row r="327">
      <c r="A327" s="99"/>
      <c r="B327" s="48"/>
      <c r="C327" s="48"/>
      <c r="D327" s="48"/>
      <c r="E327" s="48"/>
      <c r="G327" s="200"/>
    </row>
    <row r="328">
      <c r="A328" s="99"/>
      <c r="B328" s="48"/>
      <c r="C328" s="48"/>
      <c r="D328" s="48"/>
      <c r="E328" s="48"/>
      <c r="G328" s="200"/>
    </row>
    <row r="329">
      <c r="A329" s="99"/>
      <c r="B329" s="48"/>
      <c r="C329" s="48"/>
      <c r="D329" s="48"/>
      <c r="E329" s="48"/>
      <c r="G329" s="200"/>
    </row>
    <row r="330">
      <c r="A330" s="99"/>
      <c r="B330" s="48"/>
      <c r="C330" s="48"/>
      <c r="D330" s="48"/>
      <c r="E330" s="48"/>
      <c r="G330" s="200"/>
    </row>
    <row r="331">
      <c r="A331" s="99"/>
      <c r="B331" s="48"/>
      <c r="C331" s="48"/>
      <c r="D331" s="48"/>
      <c r="E331" s="48"/>
      <c r="G331" s="200"/>
    </row>
    <row r="332">
      <c r="A332" s="99"/>
      <c r="B332" s="48"/>
      <c r="C332" s="48"/>
      <c r="D332" s="48"/>
      <c r="E332" s="48"/>
      <c r="G332" s="200"/>
    </row>
    <row r="333">
      <c r="A333" s="99"/>
      <c r="B333" s="48"/>
      <c r="C333" s="48"/>
      <c r="D333" s="48"/>
      <c r="E333" s="48"/>
      <c r="G333" s="200"/>
    </row>
    <row r="334">
      <c r="A334" s="99"/>
      <c r="B334" s="48"/>
      <c r="C334" s="48"/>
      <c r="D334" s="48"/>
      <c r="E334" s="48"/>
      <c r="G334" s="200"/>
    </row>
    <row r="335">
      <c r="A335" s="99"/>
      <c r="B335" s="48"/>
      <c r="C335" s="48"/>
      <c r="D335" s="48"/>
      <c r="E335" s="48"/>
      <c r="G335" s="200"/>
    </row>
    <row r="336">
      <c r="A336" s="99"/>
      <c r="B336" s="48"/>
      <c r="C336" s="48"/>
      <c r="D336" s="48"/>
      <c r="E336" s="48"/>
      <c r="G336" s="200"/>
    </row>
    <row r="337">
      <c r="A337" s="99"/>
      <c r="B337" s="48"/>
      <c r="C337" s="48"/>
      <c r="D337" s="48"/>
      <c r="E337" s="48"/>
      <c r="G337" s="200"/>
    </row>
    <row r="338">
      <c r="A338" s="99"/>
      <c r="B338" s="48"/>
      <c r="C338" s="48"/>
      <c r="D338" s="48"/>
      <c r="E338" s="48"/>
      <c r="G338" s="200"/>
    </row>
    <row r="339">
      <c r="A339" s="99"/>
      <c r="B339" s="48"/>
      <c r="C339" s="48"/>
      <c r="D339" s="48"/>
      <c r="E339" s="48"/>
      <c r="G339" s="200"/>
    </row>
    <row r="340">
      <c r="A340" s="99"/>
      <c r="B340" s="48"/>
      <c r="C340" s="48"/>
      <c r="D340" s="48"/>
      <c r="E340" s="48"/>
      <c r="G340" s="200"/>
    </row>
    <row r="341">
      <c r="A341" s="99"/>
      <c r="B341" s="48"/>
      <c r="C341" s="48"/>
      <c r="D341" s="48"/>
      <c r="E341" s="48"/>
      <c r="G341" s="200"/>
    </row>
    <row r="342">
      <c r="A342" s="99"/>
      <c r="B342" s="48"/>
      <c r="C342" s="48"/>
      <c r="D342" s="48"/>
      <c r="E342" s="48"/>
      <c r="G342" s="200"/>
    </row>
    <row r="343">
      <c r="A343" s="99"/>
      <c r="B343" s="48"/>
      <c r="C343" s="48"/>
      <c r="D343" s="48"/>
      <c r="E343" s="48"/>
      <c r="G343" s="200"/>
    </row>
    <row r="344">
      <c r="A344" s="99"/>
      <c r="B344" s="48"/>
      <c r="C344" s="48"/>
      <c r="D344" s="48"/>
      <c r="E344" s="48"/>
      <c r="G344" s="200"/>
    </row>
    <row r="345">
      <c r="A345" s="99"/>
      <c r="B345" s="48"/>
      <c r="C345" s="48"/>
      <c r="D345" s="48"/>
      <c r="E345" s="48"/>
      <c r="G345" s="200"/>
    </row>
    <row r="346">
      <c r="A346" s="99"/>
      <c r="B346" s="48"/>
      <c r="C346" s="48"/>
      <c r="D346" s="48"/>
      <c r="E346" s="48"/>
      <c r="G346" s="200"/>
    </row>
    <row r="347">
      <c r="A347" s="99"/>
      <c r="B347" s="48"/>
      <c r="C347" s="48"/>
      <c r="D347" s="48"/>
      <c r="E347" s="48"/>
      <c r="G347" s="200"/>
    </row>
    <row r="348">
      <c r="A348" s="99"/>
      <c r="B348" s="48"/>
      <c r="C348" s="48"/>
      <c r="D348" s="48"/>
      <c r="E348" s="48"/>
      <c r="G348" s="200"/>
    </row>
    <row r="349">
      <c r="A349" s="99"/>
      <c r="B349" s="48"/>
      <c r="C349" s="48"/>
      <c r="D349" s="48"/>
      <c r="E349" s="48"/>
      <c r="G349" s="200"/>
    </row>
    <row r="350">
      <c r="A350" s="99"/>
      <c r="B350" s="48"/>
      <c r="C350" s="48"/>
      <c r="D350" s="48"/>
      <c r="E350" s="48"/>
      <c r="G350" s="200"/>
    </row>
    <row r="351">
      <c r="A351" s="99"/>
      <c r="B351" s="48"/>
      <c r="C351" s="48"/>
      <c r="D351" s="48"/>
      <c r="E351" s="48"/>
      <c r="G351" s="200"/>
    </row>
    <row r="352">
      <c r="A352" s="99"/>
      <c r="B352" s="48"/>
      <c r="C352" s="48"/>
      <c r="D352" s="48"/>
      <c r="E352" s="48"/>
      <c r="G352" s="200"/>
    </row>
    <row r="353">
      <c r="A353" s="99"/>
      <c r="B353" s="48"/>
      <c r="C353" s="48"/>
      <c r="D353" s="48"/>
      <c r="E353" s="48"/>
      <c r="G353" s="200"/>
    </row>
    <row r="354">
      <c r="A354" s="99"/>
      <c r="B354" s="48"/>
      <c r="C354" s="48"/>
      <c r="D354" s="48"/>
      <c r="E354" s="48"/>
      <c r="G354" s="200"/>
    </row>
    <row r="355">
      <c r="A355" s="99"/>
      <c r="B355" s="48"/>
      <c r="C355" s="48"/>
      <c r="D355" s="48"/>
      <c r="E355" s="48"/>
      <c r="G355" s="200"/>
    </row>
    <row r="356">
      <c r="A356" s="99"/>
      <c r="B356" s="48"/>
      <c r="C356" s="48"/>
      <c r="D356" s="48"/>
      <c r="E356" s="48"/>
      <c r="G356" s="200"/>
    </row>
    <row r="357">
      <c r="A357" s="99"/>
      <c r="B357" s="48"/>
      <c r="C357" s="48"/>
      <c r="D357" s="48"/>
      <c r="E357" s="48"/>
      <c r="G357" s="200"/>
    </row>
    <row r="358">
      <c r="A358" s="99"/>
      <c r="B358" s="48"/>
      <c r="C358" s="48"/>
      <c r="D358" s="48"/>
      <c r="E358" s="48"/>
      <c r="G358" s="200"/>
    </row>
    <row r="359">
      <c r="A359" s="99"/>
      <c r="B359" s="48"/>
      <c r="C359" s="48"/>
      <c r="D359" s="48"/>
      <c r="E359" s="48"/>
      <c r="G359" s="200"/>
    </row>
    <row r="360">
      <c r="A360" s="99"/>
      <c r="B360" s="48"/>
      <c r="C360" s="48"/>
      <c r="D360" s="48"/>
      <c r="E360" s="48"/>
      <c r="G360" s="200"/>
    </row>
    <row r="361">
      <c r="A361" s="99"/>
      <c r="B361" s="48"/>
      <c r="C361" s="48"/>
      <c r="D361" s="48"/>
      <c r="E361" s="48"/>
      <c r="G361" s="200"/>
    </row>
    <row r="362">
      <c r="A362" s="99"/>
      <c r="B362" s="48"/>
      <c r="C362" s="48"/>
      <c r="D362" s="48"/>
      <c r="E362" s="48"/>
      <c r="G362" s="200"/>
    </row>
    <row r="363">
      <c r="A363" s="99"/>
      <c r="B363" s="48"/>
      <c r="C363" s="48"/>
      <c r="D363" s="48"/>
      <c r="E363" s="48"/>
      <c r="G363" s="200"/>
    </row>
    <row r="364">
      <c r="A364" s="99"/>
      <c r="B364" s="48"/>
      <c r="C364" s="48"/>
      <c r="D364" s="48"/>
      <c r="E364" s="48"/>
      <c r="G364" s="200"/>
    </row>
    <row r="365">
      <c r="A365" s="99"/>
      <c r="B365" s="48"/>
      <c r="C365" s="48"/>
      <c r="D365" s="48"/>
      <c r="E365" s="48"/>
      <c r="G365" s="200"/>
    </row>
    <row r="366">
      <c r="A366" s="99"/>
      <c r="B366" s="48"/>
      <c r="C366" s="48"/>
      <c r="D366" s="48"/>
      <c r="E366" s="48"/>
      <c r="G366" s="200"/>
    </row>
    <row r="367">
      <c r="A367" s="99"/>
      <c r="B367" s="48"/>
      <c r="C367" s="48"/>
      <c r="D367" s="48"/>
      <c r="E367" s="48"/>
      <c r="G367" s="200"/>
    </row>
    <row r="368">
      <c r="A368" s="99"/>
      <c r="B368" s="48"/>
      <c r="C368" s="48"/>
      <c r="D368" s="48"/>
      <c r="E368" s="48"/>
      <c r="G368" s="200"/>
    </row>
    <row r="369">
      <c r="A369" s="99"/>
      <c r="B369" s="48"/>
      <c r="C369" s="48"/>
      <c r="D369" s="48"/>
      <c r="E369" s="48"/>
      <c r="G369" s="200"/>
    </row>
    <row r="370">
      <c r="A370" s="99"/>
      <c r="B370" s="48"/>
      <c r="C370" s="48"/>
      <c r="D370" s="48"/>
      <c r="E370" s="48"/>
      <c r="G370" s="200"/>
    </row>
    <row r="371">
      <c r="A371" s="99"/>
      <c r="B371" s="48"/>
      <c r="C371" s="48"/>
      <c r="D371" s="48"/>
      <c r="E371" s="48"/>
      <c r="G371" s="200"/>
    </row>
    <row r="372">
      <c r="A372" s="99"/>
      <c r="B372" s="48"/>
      <c r="C372" s="48"/>
      <c r="D372" s="48"/>
      <c r="E372" s="48"/>
      <c r="G372" s="200"/>
    </row>
    <row r="373">
      <c r="A373" s="99"/>
      <c r="B373" s="48"/>
      <c r="C373" s="48"/>
      <c r="D373" s="48"/>
      <c r="E373" s="48"/>
      <c r="G373" s="200"/>
    </row>
    <row r="374">
      <c r="A374" s="99"/>
      <c r="B374" s="48"/>
      <c r="C374" s="48"/>
      <c r="D374" s="48"/>
      <c r="E374" s="48"/>
      <c r="G374" s="200"/>
    </row>
    <row r="375">
      <c r="A375" s="99"/>
      <c r="B375" s="48"/>
      <c r="C375" s="48"/>
      <c r="D375" s="48"/>
      <c r="E375" s="48"/>
      <c r="G375" s="200"/>
    </row>
    <row r="376">
      <c r="A376" s="99"/>
      <c r="B376" s="48"/>
      <c r="C376" s="48"/>
      <c r="D376" s="48"/>
      <c r="E376" s="48"/>
      <c r="G376" s="200"/>
    </row>
    <row r="377">
      <c r="A377" s="99"/>
      <c r="B377" s="48"/>
      <c r="C377" s="48"/>
      <c r="D377" s="48"/>
      <c r="E377" s="48"/>
      <c r="G377" s="200"/>
    </row>
    <row r="378">
      <c r="A378" s="99"/>
      <c r="B378" s="48"/>
      <c r="C378" s="48"/>
      <c r="D378" s="48"/>
      <c r="E378" s="48"/>
      <c r="G378" s="200"/>
    </row>
    <row r="379">
      <c r="A379" s="99"/>
      <c r="B379" s="48"/>
      <c r="C379" s="48"/>
      <c r="D379" s="48"/>
      <c r="E379" s="48"/>
      <c r="G379" s="200"/>
    </row>
    <row r="380">
      <c r="A380" s="99"/>
      <c r="B380" s="48"/>
      <c r="C380" s="48"/>
      <c r="D380" s="48"/>
      <c r="E380" s="48"/>
      <c r="G380" s="200"/>
    </row>
    <row r="381">
      <c r="A381" s="99"/>
      <c r="B381" s="48"/>
      <c r="C381" s="48"/>
      <c r="D381" s="48"/>
      <c r="E381" s="48"/>
      <c r="G381" s="200"/>
    </row>
    <row r="382">
      <c r="A382" s="99"/>
      <c r="B382" s="48"/>
      <c r="C382" s="48"/>
      <c r="D382" s="48"/>
      <c r="E382" s="48"/>
      <c r="G382" s="200"/>
    </row>
    <row r="383">
      <c r="A383" s="99"/>
      <c r="B383" s="48"/>
      <c r="C383" s="48"/>
      <c r="D383" s="48"/>
      <c r="E383" s="48"/>
      <c r="G383" s="200"/>
    </row>
    <row r="384">
      <c r="A384" s="99"/>
      <c r="B384" s="48"/>
      <c r="C384" s="48"/>
      <c r="D384" s="48"/>
      <c r="E384" s="48"/>
      <c r="G384" s="200"/>
    </row>
    <row r="385">
      <c r="A385" s="99"/>
      <c r="B385" s="48"/>
      <c r="C385" s="48"/>
      <c r="D385" s="48"/>
      <c r="E385" s="48"/>
      <c r="G385" s="200"/>
    </row>
    <row r="386">
      <c r="A386" s="99"/>
      <c r="B386" s="48"/>
      <c r="C386" s="48"/>
      <c r="D386" s="48"/>
      <c r="E386" s="48"/>
      <c r="G386" s="200"/>
    </row>
    <row r="387">
      <c r="A387" s="99"/>
      <c r="B387" s="48"/>
      <c r="C387" s="48"/>
      <c r="D387" s="48"/>
      <c r="E387" s="48"/>
      <c r="G387" s="200"/>
    </row>
    <row r="388">
      <c r="A388" s="99"/>
      <c r="B388" s="48"/>
      <c r="C388" s="48"/>
      <c r="D388" s="48"/>
      <c r="E388" s="48"/>
      <c r="G388" s="200"/>
    </row>
    <row r="389">
      <c r="A389" s="99"/>
      <c r="B389" s="48"/>
      <c r="C389" s="48"/>
      <c r="D389" s="48"/>
      <c r="E389" s="48"/>
      <c r="G389" s="200"/>
    </row>
    <row r="390">
      <c r="A390" s="99"/>
      <c r="B390" s="48"/>
      <c r="C390" s="48"/>
      <c r="D390" s="48"/>
      <c r="E390" s="48"/>
      <c r="G390" s="200"/>
    </row>
    <row r="391">
      <c r="A391" s="99"/>
      <c r="B391" s="48"/>
      <c r="C391" s="48"/>
      <c r="D391" s="48"/>
      <c r="E391" s="48"/>
      <c r="G391" s="200"/>
    </row>
    <row r="392">
      <c r="A392" s="99"/>
      <c r="B392" s="48"/>
      <c r="C392" s="48"/>
      <c r="D392" s="48"/>
      <c r="E392" s="48"/>
      <c r="G392" s="200"/>
    </row>
    <row r="393">
      <c r="A393" s="99"/>
      <c r="B393" s="48"/>
      <c r="C393" s="48"/>
      <c r="D393" s="48"/>
      <c r="E393" s="48"/>
      <c r="G393" s="200"/>
    </row>
    <row r="394">
      <c r="A394" s="99"/>
      <c r="B394" s="48"/>
      <c r="C394" s="48"/>
      <c r="D394" s="48"/>
      <c r="E394" s="48"/>
      <c r="G394" s="200"/>
    </row>
    <row r="395">
      <c r="A395" s="99"/>
      <c r="B395" s="48"/>
      <c r="C395" s="48"/>
      <c r="D395" s="48"/>
      <c r="E395" s="48"/>
      <c r="G395" s="200"/>
    </row>
    <row r="396">
      <c r="A396" s="99"/>
      <c r="B396" s="48"/>
      <c r="C396" s="48"/>
      <c r="D396" s="48"/>
      <c r="E396" s="48"/>
      <c r="G396" s="200"/>
    </row>
    <row r="397">
      <c r="A397" s="99"/>
      <c r="B397" s="48"/>
      <c r="C397" s="48"/>
      <c r="D397" s="48"/>
      <c r="E397" s="48"/>
      <c r="G397" s="200"/>
    </row>
    <row r="398">
      <c r="A398" s="99"/>
      <c r="B398" s="48"/>
      <c r="C398" s="48"/>
      <c r="D398" s="48"/>
      <c r="E398" s="48"/>
      <c r="G398" s="200"/>
    </row>
    <row r="399">
      <c r="A399" s="99"/>
      <c r="B399" s="48"/>
      <c r="C399" s="48"/>
      <c r="D399" s="48"/>
      <c r="E399" s="48"/>
      <c r="G399" s="200"/>
    </row>
    <row r="400">
      <c r="A400" s="99"/>
      <c r="B400" s="48"/>
      <c r="C400" s="48"/>
      <c r="D400" s="48"/>
      <c r="E400" s="48"/>
      <c r="G400" s="200"/>
    </row>
    <row r="401">
      <c r="A401" s="99"/>
      <c r="B401" s="48"/>
      <c r="C401" s="48"/>
      <c r="D401" s="48"/>
      <c r="E401" s="48"/>
      <c r="G401" s="200"/>
    </row>
    <row r="402">
      <c r="A402" s="99"/>
      <c r="B402" s="48"/>
      <c r="C402" s="48"/>
      <c r="D402" s="48"/>
      <c r="E402" s="48"/>
      <c r="G402" s="200"/>
    </row>
    <row r="403">
      <c r="A403" s="99"/>
      <c r="B403" s="48"/>
      <c r="C403" s="48"/>
      <c r="D403" s="48"/>
      <c r="E403" s="48"/>
      <c r="G403" s="200"/>
    </row>
    <row r="404">
      <c r="A404" s="99"/>
      <c r="B404" s="48"/>
      <c r="C404" s="48"/>
      <c r="D404" s="48"/>
      <c r="E404" s="48"/>
      <c r="G404" s="200"/>
    </row>
    <row r="405">
      <c r="A405" s="99"/>
      <c r="B405" s="48"/>
      <c r="C405" s="48"/>
      <c r="D405" s="48"/>
      <c r="E405" s="48"/>
      <c r="G405" s="200"/>
    </row>
    <row r="406">
      <c r="A406" s="99"/>
      <c r="B406" s="48"/>
      <c r="C406" s="48"/>
      <c r="D406" s="48"/>
      <c r="E406" s="48"/>
      <c r="G406" s="200"/>
    </row>
    <row r="407">
      <c r="A407" s="99"/>
      <c r="B407" s="48"/>
      <c r="C407" s="48"/>
      <c r="D407" s="48"/>
      <c r="E407" s="48"/>
      <c r="G407" s="200"/>
    </row>
    <row r="408">
      <c r="A408" s="99"/>
      <c r="B408" s="48"/>
      <c r="C408" s="48"/>
      <c r="D408" s="48"/>
      <c r="E408" s="48"/>
      <c r="G408" s="200"/>
    </row>
    <row r="409">
      <c r="A409" s="99"/>
      <c r="B409" s="48"/>
      <c r="C409" s="48"/>
      <c r="D409" s="48"/>
      <c r="E409" s="48"/>
      <c r="G409" s="200"/>
    </row>
    <row r="410">
      <c r="A410" s="99"/>
      <c r="B410" s="48"/>
      <c r="C410" s="48"/>
      <c r="D410" s="48"/>
      <c r="E410" s="48"/>
      <c r="G410" s="200"/>
    </row>
    <row r="411">
      <c r="A411" s="99"/>
      <c r="B411" s="48"/>
      <c r="C411" s="48"/>
      <c r="D411" s="48"/>
      <c r="E411" s="48"/>
      <c r="G411" s="200"/>
    </row>
    <row r="412">
      <c r="A412" s="99"/>
      <c r="B412" s="48"/>
      <c r="C412" s="48"/>
      <c r="D412" s="48"/>
      <c r="E412" s="48"/>
      <c r="G412" s="200"/>
    </row>
    <row r="413">
      <c r="A413" s="99"/>
      <c r="B413" s="48"/>
      <c r="C413" s="48"/>
      <c r="D413" s="48"/>
      <c r="E413" s="48"/>
      <c r="G413" s="200"/>
    </row>
    <row r="414">
      <c r="A414" s="99"/>
      <c r="B414" s="48"/>
      <c r="C414" s="48"/>
      <c r="D414" s="48"/>
      <c r="E414" s="48"/>
      <c r="G414" s="200"/>
    </row>
    <row r="415">
      <c r="A415" s="99"/>
      <c r="B415" s="48"/>
      <c r="C415" s="48"/>
      <c r="D415" s="48"/>
      <c r="E415" s="48"/>
      <c r="G415" s="200"/>
    </row>
    <row r="416">
      <c r="A416" s="99"/>
      <c r="B416" s="48"/>
      <c r="C416" s="48"/>
      <c r="D416" s="48"/>
      <c r="E416" s="48"/>
      <c r="G416" s="200"/>
    </row>
    <row r="417">
      <c r="A417" s="99"/>
      <c r="B417" s="48"/>
      <c r="C417" s="48"/>
      <c r="D417" s="48"/>
      <c r="E417" s="48"/>
      <c r="G417" s="200"/>
    </row>
    <row r="418">
      <c r="A418" s="99"/>
      <c r="B418" s="48"/>
      <c r="C418" s="48"/>
      <c r="D418" s="48"/>
      <c r="E418" s="48"/>
      <c r="G418" s="200"/>
    </row>
    <row r="419">
      <c r="A419" s="99"/>
      <c r="B419" s="48"/>
      <c r="C419" s="48"/>
      <c r="D419" s="48"/>
      <c r="E419" s="48"/>
      <c r="G419" s="200"/>
    </row>
    <row r="420">
      <c r="A420" s="99"/>
      <c r="B420" s="48"/>
      <c r="C420" s="48"/>
      <c r="D420" s="48"/>
      <c r="E420" s="48"/>
      <c r="G420" s="200"/>
    </row>
    <row r="421">
      <c r="A421" s="99"/>
      <c r="B421" s="48"/>
      <c r="C421" s="48"/>
      <c r="D421" s="48"/>
      <c r="E421" s="48"/>
      <c r="G421" s="200"/>
    </row>
    <row r="422">
      <c r="A422" s="99"/>
      <c r="B422" s="48"/>
      <c r="C422" s="48"/>
      <c r="D422" s="48"/>
      <c r="E422" s="48"/>
      <c r="G422" s="200"/>
    </row>
    <row r="423">
      <c r="A423" s="99"/>
      <c r="B423" s="48"/>
      <c r="C423" s="48"/>
      <c r="D423" s="48"/>
      <c r="E423" s="48"/>
      <c r="G423" s="200"/>
    </row>
    <row r="424">
      <c r="A424" s="99"/>
      <c r="B424" s="48"/>
      <c r="C424" s="48"/>
      <c r="D424" s="48"/>
      <c r="E424" s="48"/>
      <c r="G424" s="200"/>
    </row>
    <row r="425">
      <c r="A425" s="99"/>
      <c r="B425" s="48"/>
      <c r="C425" s="48"/>
      <c r="D425" s="48"/>
      <c r="E425" s="48"/>
      <c r="G425" s="200"/>
    </row>
    <row r="426">
      <c r="A426" s="99"/>
      <c r="B426" s="48"/>
      <c r="C426" s="48"/>
      <c r="D426" s="48"/>
      <c r="E426" s="48"/>
      <c r="G426" s="200"/>
    </row>
    <row r="427">
      <c r="A427" s="99"/>
      <c r="B427" s="48"/>
      <c r="C427" s="48"/>
      <c r="D427" s="48"/>
      <c r="E427" s="48"/>
      <c r="G427" s="200"/>
    </row>
    <row r="428">
      <c r="A428" s="99"/>
      <c r="B428" s="48"/>
      <c r="C428" s="48"/>
      <c r="D428" s="48"/>
      <c r="E428" s="48"/>
      <c r="G428" s="200"/>
    </row>
    <row r="429">
      <c r="A429" s="99"/>
      <c r="B429" s="48"/>
      <c r="C429" s="48"/>
      <c r="D429" s="48"/>
      <c r="E429" s="48"/>
      <c r="G429" s="200"/>
    </row>
    <row r="430">
      <c r="A430" s="99"/>
      <c r="B430" s="48"/>
      <c r="C430" s="48"/>
      <c r="D430" s="48"/>
      <c r="E430" s="48"/>
      <c r="G430" s="200"/>
    </row>
    <row r="431">
      <c r="A431" s="99"/>
      <c r="B431" s="48"/>
      <c r="C431" s="48"/>
      <c r="D431" s="48"/>
      <c r="E431" s="48"/>
      <c r="G431" s="200"/>
    </row>
    <row r="432">
      <c r="A432" s="99"/>
      <c r="B432" s="48"/>
      <c r="C432" s="48"/>
      <c r="D432" s="48"/>
      <c r="E432" s="48"/>
      <c r="G432" s="200"/>
    </row>
    <row r="433">
      <c r="A433" s="99"/>
      <c r="B433" s="48"/>
      <c r="C433" s="48"/>
      <c r="D433" s="48"/>
      <c r="E433" s="48"/>
      <c r="G433" s="200"/>
    </row>
    <row r="434">
      <c r="A434" s="99"/>
      <c r="B434" s="48"/>
      <c r="C434" s="48"/>
      <c r="D434" s="48"/>
      <c r="E434" s="48"/>
      <c r="G434" s="200"/>
    </row>
    <row r="435">
      <c r="A435" s="99"/>
      <c r="B435" s="48"/>
      <c r="C435" s="48"/>
      <c r="D435" s="48"/>
      <c r="E435" s="48"/>
      <c r="G435" s="200"/>
    </row>
    <row r="436">
      <c r="A436" s="99"/>
      <c r="B436" s="48"/>
      <c r="C436" s="48"/>
      <c r="D436" s="48"/>
      <c r="E436" s="48"/>
      <c r="G436" s="200"/>
    </row>
    <row r="437">
      <c r="A437" s="99"/>
      <c r="B437" s="48"/>
      <c r="C437" s="48"/>
      <c r="D437" s="48"/>
      <c r="E437" s="48"/>
      <c r="G437" s="200"/>
    </row>
    <row r="438">
      <c r="A438" s="99"/>
      <c r="B438" s="48"/>
      <c r="C438" s="48"/>
      <c r="D438" s="48"/>
      <c r="E438" s="48"/>
      <c r="G438" s="200"/>
    </row>
    <row r="439">
      <c r="A439" s="99"/>
      <c r="B439" s="48"/>
      <c r="C439" s="48"/>
      <c r="D439" s="48"/>
      <c r="E439" s="48"/>
      <c r="G439" s="200"/>
    </row>
    <row r="440">
      <c r="A440" s="99"/>
      <c r="B440" s="48"/>
      <c r="C440" s="48"/>
      <c r="D440" s="48"/>
      <c r="E440" s="48"/>
      <c r="G440" s="200"/>
    </row>
    <row r="441">
      <c r="A441" s="99"/>
      <c r="B441" s="48"/>
      <c r="C441" s="48"/>
      <c r="D441" s="48"/>
      <c r="E441" s="48"/>
      <c r="G441" s="200"/>
    </row>
    <row r="442">
      <c r="A442" s="99"/>
      <c r="B442" s="48"/>
      <c r="C442" s="48"/>
      <c r="D442" s="48"/>
      <c r="E442" s="48"/>
      <c r="G442" s="200"/>
    </row>
    <row r="443">
      <c r="A443" s="99"/>
      <c r="B443" s="48"/>
      <c r="C443" s="48"/>
      <c r="D443" s="48"/>
      <c r="E443" s="48"/>
      <c r="G443" s="200"/>
    </row>
    <row r="444">
      <c r="A444" s="99"/>
      <c r="B444" s="48"/>
      <c r="C444" s="48"/>
      <c r="D444" s="48"/>
      <c r="E444" s="48"/>
      <c r="G444" s="200"/>
    </row>
    <row r="445">
      <c r="A445" s="99"/>
      <c r="B445" s="48"/>
      <c r="C445" s="48"/>
      <c r="D445" s="48"/>
      <c r="E445" s="48"/>
      <c r="G445" s="200"/>
    </row>
    <row r="446">
      <c r="A446" s="99"/>
      <c r="B446" s="48"/>
      <c r="C446" s="48"/>
      <c r="D446" s="48"/>
      <c r="E446" s="48"/>
      <c r="G446" s="200"/>
    </row>
    <row r="447">
      <c r="A447" s="99"/>
      <c r="B447" s="48"/>
      <c r="C447" s="48"/>
      <c r="D447" s="48"/>
      <c r="E447" s="48"/>
      <c r="G447" s="200"/>
    </row>
    <row r="448">
      <c r="A448" s="99"/>
      <c r="B448" s="48"/>
      <c r="C448" s="48"/>
      <c r="D448" s="48"/>
      <c r="E448" s="48"/>
      <c r="G448" s="200"/>
    </row>
    <row r="449">
      <c r="A449" s="99"/>
      <c r="B449" s="48"/>
      <c r="C449" s="48"/>
      <c r="D449" s="48"/>
      <c r="E449" s="48"/>
      <c r="G449" s="200"/>
    </row>
    <row r="450">
      <c r="A450" s="99"/>
      <c r="B450" s="48"/>
      <c r="C450" s="48"/>
      <c r="D450" s="48"/>
      <c r="E450" s="48"/>
      <c r="G450" s="200"/>
    </row>
    <row r="451">
      <c r="A451" s="99"/>
      <c r="B451" s="48"/>
      <c r="C451" s="48"/>
      <c r="D451" s="48"/>
      <c r="E451" s="48"/>
      <c r="G451" s="200"/>
    </row>
    <row r="452">
      <c r="A452" s="99"/>
      <c r="B452" s="48"/>
      <c r="C452" s="48"/>
      <c r="D452" s="48"/>
      <c r="E452" s="48"/>
      <c r="G452" s="200"/>
    </row>
    <row r="453">
      <c r="A453" s="99"/>
      <c r="B453" s="48"/>
      <c r="C453" s="48"/>
      <c r="D453" s="48"/>
      <c r="E453" s="48"/>
      <c r="G453" s="200"/>
    </row>
    <row r="454">
      <c r="A454" s="99"/>
      <c r="B454" s="48"/>
      <c r="C454" s="48"/>
      <c r="D454" s="48"/>
      <c r="E454" s="48"/>
      <c r="G454" s="200"/>
    </row>
    <row r="455">
      <c r="A455" s="99"/>
      <c r="B455" s="48"/>
      <c r="C455" s="48"/>
      <c r="D455" s="48"/>
      <c r="E455" s="48"/>
      <c r="G455" s="200"/>
    </row>
    <row r="456">
      <c r="A456" s="99"/>
      <c r="B456" s="48"/>
      <c r="C456" s="48"/>
      <c r="D456" s="48"/>
      <c r="E456" s="48"/>
      <c r="G456" s="200"/>
    </row>
    <row r="457">
      <c r="A457" s="99"/>
      <c r="B457" s="48"/>
      <c r="C457" s="48"/>
      <c r="D457" s="48"/>
      <c r="E457" s="48"/>
      <c r="G457" s="200"/>
    </row>
    <row r="458">
      <c r="A458" s="99"/>
      <c r="B458" s="48"/>
      <c r="C458" s="48"/>
      <c r="D458" s="48"/>
      <c r="E458" s="48"/>
      <c r="G458" s="200"/>
    </row>
    <row r="459">
      <c r="A459" s="99"/>
      <c r="B459" s="48"/>
      <c r="C459" s="48"/>
      <c r="D459" s="48"/>
      <c r="E459" s="48"/>
      <c r="G459" s="200"/>
    </row>
    <row r="460">
      <c r="A460" s="99"/>
      <c r="B460" s="48"/>
      <c r="C460" s="48"/>
      <c r="D460" s="48"/>
      <c r="E460" s="48"/>
      <c r="G460" s="200"/>
    </row>
    <row r="461">
      <c r="A461" s="99"/>
      <c r="B461" s="48"/>
      <c r="C461" s="48"/>
      <c r="D461" s="48"/>
      <c r="E461" s="48"/>
      <c r="G461" s="200"/>
    </row>
    <row r="462">
      <c r="A462" s="99"/>
      <c r="B462" s="48"/>
      <c r="C462" s="48"/>
      <c r="D462" s="48"/>
      <c r="E462" s="48"/>
      <c r="G462" s="200"/>
    </row>
    <row r="463">
      <c r="A463" s="99"/>
      <c r="B463" s="48"/>
      <c r="C463" s="48"/>
      <c r="D463" s="48"/>
      <c r="E463" s="48"/>
      <c r="G463" s="200"/>
    </row>
    <row r="464">
      <c r="A464" s="99"/>
      <c r="B464" s="48"/>
      <c r="C464" s="48"/>
      <c r="D464" s="48"/>
      <c r="E464" s="48"/>
      <c r="G464" s="200"/>
    </row>
    <row r="465">
      <c r="A465" s="99"/>
      <c r="B465" s="48"/>
      <c r="C465" s="48"/>
      <c r="D465" s="48"/>
      <c r="E465" s="48"/>
      <c r="G465" s="200"/>
    </row>
    <row r="466">
      <c r="A466" s="99"/>
      <c r="B466" s="48"/>
      <c r="C466" s="48"/>
      <c r="D466" s="48"/>
      <c r="E466" s="48"/>
      <c r="G466" s="200"/>
    </row>
    <row r="467">
      <c r="A467" s="99"/>
      <c r="B467" s="48"/>
      <c r="C467" s="48"/>
      <c r="D467" s="48"/>
      <c r="E467" s="48"/>
      <c r="G467" s="200"/>
    </row>
    <row r="468">
      <c r="A468" s="99"/>
      <c r="B468" s="48"/>
      <c r="C468" s="48"/>
      <c r="D468" s="48"/>
      <c r="E468" s="48"/>
      <c r="G468" s="200"/>
    </row>
    <row r="469">
      <c r="A469" s="99"/>
      <c r="B469" s="48"/>
      <c r="C469" s="48"/>
      <c r="D469" s="48"/>
      <c r="E469" s="48"/>
      <c r="G469" s="200"/>
    </row>
    <row r="470">
      <c r="A470" s="99"/>
      <c r="B470" s="48"/>
      <c r="C470" s="48"/>
      <c r="D470" s="48"/>
      <c r="E470" s="48"/>
      <c r="G470" s="200"/>
    </row>
    <row r="471">
      <c r="A471" s="99"/>
      <c r="B471" s="48"/>
      <c r="C471" s="48"/>
      <c r="D471" s="48"/>
      <c r="E471" s="48"/>
      <c r="G471" s="200"/>
    </row>
    <row r="472">
      <c r="A472" s="99"/>
      <c r="B472" s="48"/>
      <c r="C472" s="48"/>
      <c r="D472" s="48"/>
      <c r="E472" s="48"/>
      <c r="G472" s="200"/>
    </row>
    <row r="473">
      <c r="A473" s="99"/>
      <c r="B473" s="48"/>
      <c r="C473" s="48"/>
      <c r="D473" s="48"/>
      <c r="E473" s="48"/>
      <c r="G473" s="200"/>
    </row>
    <row r="474">
      <c r="A474" s="99"/>
      <c r="B474" s="48"/>
      <c r="C474" s="48"/>
      <c r="D474" s="48"/>
      <c r="E474" s="48"/>
      <c r="G474" s="200"/>
    </row>
    <row r="475">
      <c r="A475" s="99"/>
      <c r="B475" s="48"/>
      <c r="C475" s="48"/>
      <c r="D475" s="48"/>
      <c r="E475" s="48"/>
      <c r="G475" s="200"/>
    </row>
    <row r="476">
      <c r="A476" s="99"/>
      <c r="B476" s="48"/>
      <c r="C476" s="48"/>
      <c r="D476" s="48"/>
      <c r="E476" s="48"/>
      <c r="G476" s="200"/>
    </row>
    <row r="477">
      <c r="A477" s="99"/>
      <c r="B477" s="48"/>
      <c r="C477" s="48"/>
      <c r="D477" s="48"/>
      <c r="E477" s="48"/>
      <c r="G477" s="200"/>
    </row>
    <row r="478">
      <c r="A478" s="99"/>
      <c r="B478" s="48"/>
      <c r="C478" s="48"/>
      <c r="D478" s="48"/>
      <c r="E478" s="48"/>
      <c r="G478" s="200"/>
    </row>
    <row r="479">
      <c r="A479" s="99"/>
      <c r="B479" s="48"/>
      <c r="C479" s="48"/>
      <c r="D479" s="48"/>
      <c r="E479" s="48"/>
      <c r="G479" s="200"/>
    </row>
    <row r="480">
      <c r="A480" s="99"/>
      <c r="B480" s="48"/>
      <c r="C480" s="48"/>
      <c r="D480" s="48"/>
      <c r="E480" s="48"/>
      <c r="G480" s="200"/>
    </row>
    <row r="481">
      <c r="A481" s="99"/>
      <c r="B481" s="48"/>
      <c r="C481" s="48"/>
      <c r="D481" s="48"/>
      <c r="E481" s="48"/>
      <c r="G481" s="200"/>
    </row>
    <row r="482">
      <c r="A482" s="99"/>
      <c r="B482" s="48"/>
      <c r="C482" s="48"/>
      <c r="D482" s="48"/>
      <c r="E482" s="48"/>
      <c r="G482" s="200"/>
    </row>
    <row r="483">
      <c r="A483" s="99"/>
      <c r="B483" s="48"/>
      <c r="C483" s="48"/>
      <c r="D483" s="48"/>
      <c r="E483" s="48"/>
      <c r="G483" s="200"/>
    </row>
    <row r="484">
      <c r="A484" s="99"/>
      <c r="B484" s="48"/>
      <c r="C484" s="48"/>
      <c r="D484" s="48"/>
      <c r="E484" s="48"/>
      <c r="G484" s="200"/>
    </row>
    <row r="485">
      <c r="A485" s="99"/>
      <c r="B485" s="48"/>
      <c r="C485" s="48"/>
      <c r="D485" s="48"/>
      <c r="E485" s="48"/>
      <c r="G485" s="200"/>
    </row>
    <row r="486">
      <c r="A486" s="99"/>
      <c r="B486" s="48"/>
      <c r="C486" s="48"/>
      <c r="D486" s="48"/>
      <c r="E486" s="48"/>
      <c r="G486" s="200"/>
    </row>
    <row r="487">
      <c r="A487" s="99"/>
      <c r="B487" s="48"/>
      <c r="C487" s="48"/>
      <c r="D487" s="48"/>
      <c r="E487" s="48"/>
      <c r="G487" s="200"/>
    </row>
    <row r="488">
      <c r="A488" s="99"/>
      <c r="B488" s="48"/>
      <c r="C488" s="48"/>
      <c r="D488" s="48"/>
      <c r="E488" s="48"/>
      <c r="G488" s="200"/>
    </row>
    <row r="489">
      <c r="A489" s="99"/>
      <c r="B489" s="48"/>
      <c r="C489" s="48"/>
      <c r="D489" s="48"/>
      <c r="E489" s="48"/>
      <c r="G489" s="200"/>
    </row>
    <row r="490">
      <c r="A490" s="99"/>
      <c r="B490" s="48"/>
      <c r="C490" s="48"/>
      <c r="D490" s="48"/>
      <c r="E490" s="48"/>
      <c r="G490" s="200"/>
    </row>
    <row r="491">
      <c r="A491" s="99"/>
      <c r="B491" s="48"/>
      <c r="C491" s="48"/>
      <c r="D491" s="48"/>
      <c r="E491" s="48"/>
      <c r="G491" s="200"/>
    </row>
    <row r="492">
      <c r="A492" s="99"/>
      <c r="B492" s="48"/>
      <c r="C492" s="48"/>
      <c r="D492" s="48"/>
      <c r="E492" s="48"/>
      <c r="G492" s="200"/>
    </row>
    <row r="493">
      <c r="A493" s="99"/>
      <c r="B493" s="48"/>
      <c r="C493" s="48"/>
      <c r="D493" s="48"/>
      <c r="E493" s="48"/>
      <c r="G493" s="200"/>
    </row>
    <row r="494">
      <c r="A494" s="99"/>
      <c r="B494" s="48"/>
      <c r="C494" s="48"/>
      <c r="D494" s="48"/>
      <c r="E494" s="48"/>
      <c r="G494" s="200"/>
    </row>
    <row r="495">
      <c r="A495" s="99"/>
      <c r="B495" s="48"/>
      <c r="C495" s="48"/>
      <c r="D495" s="48"/>
      <c r="E495" s="48"/>
      <c r="G495" s="200"/>
    </row>
    <row r="496">
      <c r="A496" s="99"/>
      <c r="B496" s="48"/>
      <c r="C496" s="48"/>
      <c r="D496" s="48"/>
      <c r="E496" s="48"/>
      <c r="G496" s="200"/>
    </row>
    <row r="497">
      <c r="A497" s="99"/>
      <c r="B497" s="48"/>
      <c r="C497" s="48"/>
      <c r="D497" s="48"/>
      <c r="E497" s="48"/>
      <c r="G497" s="200"/>
    </row>
    <row r="498">
      <c r="A498" s="99"/>
      <c r="B498" s="48"/>
      <c r="C498" s="48"/>
      <c r="D498" s="48"/>
      <c r="E498" s="48"/>
      <c r="G498" s="200"/>
    </row>
    <row r="499">
      <c r="A499" s="99"/>
      <c r="B499" s="48"/>
      <c r="C499" s="48"/>
      <c r="D499" s="48"/>
      <c r="E499" s="48"/>
      <c r="G499" s="200"/>
    </row>
    <row r="500">
      <c r="A500" s="99"/>
      <c r="B500" s="48"/>
      <c r="C500" s="48"/>
      <c r="D500" s="48"/>
      <c r="E500" s="48"/>
      <c r="G500" s="200"/>
    </row>
    <row r="501">
      <c r="A501" s="99"/>
      <c r="B501" s="48"/>
      <c r="C501" s="48"/>
      <c r="D501" s="48"/>
      <c r="E501" s="48"/>
      <c r="G501" s="200"/>
    </row>
    <row r="502">
      <c r="A502" s="99"/>
      <c r="B502" s="48"/>
      <c r="C502" s="48"/>
      <c r="D502" s="48"/>
      <c r="E502" s="48"/>
      <c r="G502" s="200"/>
    </row>
    <row r="503">
      <c r="A503" s="99"/>
      <c r="B503" s="48"/>
      <c r="C503" s="48"/>
      <c r="D503" s="48"/>
      <c r="E503" s="48"/>
      <c r="G503" s="200"/>
    </row>
    <row r="504">
      <c r="A504" s="99"/>
      <c r="B504" s="48"/>
      <c r="C504" s="48"/>
      <c r="D504" s="48"/>
      <c r="E504" s="48"/>
      <c r="G504" s="200"/>
    </row>
    <row r="505">
      <c r="A505" s="99"/>
      <c r="B505" s="48"/>
      <c r="C505" s="48"/>
      <c r="D505" s="48"/>
      <c r="E505" s="48"/>
      <c r="G505" s="200"/>
    </row>
    <row r="506">
      <c r="A506" s="99"/>
      <c r="B506" s="48"/>
      <c r="C506" s="48"/>
      <c r="D506" s="48"/>
      <c r="E506" s="48"/>
      <c r="G506" s="200"/>
    </row>
    <row r="507">
      <c r="A507" s="99"/>
      <c r="B507" s="48"/>
      <c r="C507" s="48"/>
      <c r="D507" s="48"/>
      <c r="E507" s="48"/>
      <c r="G507" s="200"/>
    </row>
    <row r="508">
      <c r="A508" s="99"/>
      <c r="B508" s="48"/>
      <c r="C508" s="48"/>
      <c r="D508" s="48"/>
      <c r="E508" s="48"/>
      <c r="G508" s="200"/>
    </row>
    <row r="509">
      <c r="A509" s="99"/>
      <c r="B509" s="48"/>
      <c r="C509" s="48"/>
      <c r="D509" s="48"/>
      <c r="E509" s="48"/>
      <c r="G509" s="200"/>
    </row>
    <row r="510">
      <c r="A510" s="99"/>
      <c r="B510" s="48"/>
      <c r="C510" s="48"/>
      <c r="D510" s="48"/>
      <c r="E510" s="48"/>
      <c r="G510" s="200"/>
    </row>
    <row r="511">
      <c r="A511" s="99"/>
      <c r="B511" s="48"/>
      <c r="C511" s="48"/>
      <c r="D511" s="48"/>
      <c r="E511" s="48"/>
      <c r="G511" s="200"/>
    </row>
    <row r="512">
      <c r="A512" s="99"/>
      <c r="B512" s="48"/>
      <c r="C512" s="48"/>
      <c r="D512" s="48"/>
      <c r="E512" s="48"/>
      <c r="G512" s="200"/>
    </row>
    <row r="513">
      <c r="A513" s="99"/>
      <c r="B513" s="48"/>
      <c r="C513" s="48"/>
      <c r="D513" s="48"/>
      <c r="E513" s="48"/>
      <c r="G513" s="200"/>
    </row>
    <row r="514">
      <c r="A514" s="99"/>
      <c r="B514" s="48"/>
      <c r="C514" s="48"/>
      <c r="D514" s="48"/>
      <c r="E514" s="48"/>
      <c r="G514" s="200"/>
    </row>
    <row r="515">
      <c r="A515" s="99"/>
      <c r="B515" s="48"/>
      <c r="C515" s="48"/>
      <c r="D515" s="48"/>
      <c r="E515" s="48"/>
      <c r="G515" s="200"/>
    </row>
    <row r="516">
      <c r="A516" s="99"/>
      <c r="B516" s="48"/>
      <c r="C516" s="48"/>
      <c r="D516" s="48"/>
      <c r="E516" s="48"/>
      <c r="G516" s="200"/>
    </row>
    <row r="517">
      <c r="A517" s="99"/>
      <c r="B517" s="48"/>
      <c r="C517" s="48"/>
      <c r="D517" s="48"/>
      <c r="E517" s="48"/>
      <c r="G517" s="200"/>
    </row>
    <row r="518">
      <c r="A518" s="99"/>
      <c r="B518" s="48"/>
      <c r="C518" s="48"/>
      <c r="D518" s="48"/>
      <c r="E518" s="48"/>
      <c r="G518" s="200"/>
    </row>
    <row r="519">
      <c r="A519" s="99"/>
      <c r="B519" s="48"/>
      <c r="C519" s="48"/>
      <c r="D519" s="48"/>
      <c r="E519" s="48"/>
      <c r="G519" s="200"/>
    </row>
    <row r="520">
      <c r="A520" s="99"/>
      <c r="B520" s="48"/>
      <c r="C520" s="48"/>
      <c r="D520" s="48"/>
      <c r="E520" s="48"/>
      <c r="G520" s="200"/>
    </row>
    <row r="521">
      <c r="A521" s="99"/>
      <c r="B521" s="48"/>
      <c r="C521" s="48"/>
      <c r="D521" s="48"/>
      <c r="E521" s="48"/>
      <c r="G521" s="200"/>
    </row>
    <row r="522">
      <c r="A522" s="99"/>
      <c r="B522" s="48"/>
      <c r="C522" s="48"/>
      <c r="D522" s="48"/>
      <c r="E522" s="48"/>
      <c r="G522" s="200"/>
    </row>
    <row r="523">
      <c r="A523" s="99"/>
      <c r="B523" s="48"/>
      <c r="C523" s="48"/>
      <c r="D523" s="48"/>
      <c r="E523" s="48"/>
      <c r="G523" s="200"/>
    </row>
    <row r="524">
      <c r="A524" s="99"/>
      <c r="B524" s="48"/>
      <c r="C524" s="48"/>
      <c r="D524" s="48"/>
      <c r="E524" s="48"/>
      <c r="G524" s="200"/>
    </row>
    <row r="525">
      <c r="A525" s="99"/>
      <c r="B525" s="48"/>
      <c r="C525" s="48"/>
      <c r="D525" s="48"/>
      <c r="E525" s="48"/>
      <c r="G525" s="200"/>
    </row>
    <row r="526">
      <c r="A526" s="99"/>
      <c r="B526" s="48"/>
      <c r="C526" s="48"/>
      <c r="D526" s="48"/>
      <c r="E526" s="48"/>
      <c r="G526" s="200"/>
    </row>
    <row r="527">
      <c r="A527" s="99"/>
      <c r="B527" s="48"/>
      <c r="C527" s="48"/>
      <c r="D527" s="48"/>
      <c r="E527" s="48"/>
      <c r="G527" s="200"/>
    </row>
    <row r="528">
      <c r="A528" s="99"/>
      <c r="B528" s="48"/>
      <c r="C528" s="48"/>
      <c r="D528" s="48"/>
      <c r="E528" s="48"/>
      <c r="G528" s="200"/>
    </row>
    <row r="529">
      <c r="A529" s="99"/>
      <c r="B529" s="48"/>
      <c r="C529" s="48"/>
      <c r="D529" s="48"/>
      <c r="E529" s="48"/>
      <c r="G529" s="200"/>
    </row>
    <row r="530">
      <c r="A530" s="99"/>
      <c r="B530" s="48"/>
      <c r="C530" s="48"/>
      <c r="D530" s="48"/>
      <c r="E530" s="48"/>
      <c r="G530" s="200"/>
    </row>
    <row r="531">
      <c r="A531" s="99"/>
      <c r="B531" s="48"/>
      <c r="C531" s="48"/>
      <c r="D531" s="48"/>
      <c r="E531" s="48"/>
      <c r="G531" s="200"/>
    </row>
    <row r="532">
      <c r="A532" s="99"/>
      <c r="B532" s="48"/>
      <c r="C532" s="48"/>
      <c r="D532" s="48"/>
      <c r="E532" s="48"/>
      <c r="G532" s="200"/>
    </row>
    <row r="533">
      <c r="A533" s="99"/>
      <c r="B533" s="48"/>
      <c r="C533" s="48"/>
      <c r="D533" s="48"/>
      <c r="E533" s="48"/>
      <c r="G533" s="200"/>
    </row>
    <row r="534">
      <c r="A534" s="99"/>
      <c r="B534" s="48"/>
      <c r="C534" s="48"/>
      <c r="D534" s="48"/>
      <c r="E534" s="48"/>
      <c r="G534" s="200"/>
    </row>
    <row r="535">
      <c r="A535" s="99"/>
      <c r="B535" s="48"/>
      <c r="C535" s="48"/>
      <c r="D535" s="48"/>
      <c r="E535" s="48"/>
      <c r="G535" s="200"/>
    </row>
    <row r="536">
      <c r="A536" s="99"/>
      <c r="B536" s="48"/>
      <c r="C536" s="48"/>
      <c r="D536" s="48"/>
      <c r="E536" s="48"/>
      <c r="G536" s="200"/>
    </row>
    <row r="537">
      <c r="A537" s="99"/>
      <c r="B537" s="48"/>
      <c r="C537" s="48"/>
      <c r="D537" s="48"/>
      <c r="E537" s="48"/>
      <c r="G537" s="200"/>
    </row>
    <row r="538">
      <c r="A538" s="99"/>
      <c r="B538" s="48"/>
      <c r="C538" s="48"/>
      <c r="D538" s="48"/>
      <c r="E538" s="48"/>
      <c r="G538" s="200"/>
    </row>
    <row r="539">
      <c r="A539" s="99"/>
      <c r="B539" s="48"/>
      <c r="C539" s="48"/>
      <c r="D539" s="48"/>
      <c r="E539" s="48"/>
      <c r="G539" s="200"/>
    </row>
    <row r="540">
      <c r="A540" s="99"/>
      <c r="B540" s="48"/>
      <c r="C540" s="48"/>
      <c r="D540" s="48"/>
      <c r="E540" s="48"/>
      <c r="G540" s="200"/>
    </row>
    <row r="541">
      <c r="A541" s="99"/>
      <c r="B541" s="48"/>
      <c r="C541" s="48"/>
      <c r="D541" s="48"/>
      <c r="E541" s="48"/>
      <c r="G541" s="200"/>
    </row>
    <row r="542">
      <c r="A542" s="99"/>
      <c r="B542" s="48"/>
      <c r="C542" s="48"/>
      <c r="D542" s="48"/>
      <c r="E542" s="48"/>
      <c r="G542" s="200"/>
    </row>
    <row r="543">
      <c r="A543" s="99"/>
      <c r="B543" s="48"/>
      <c r="C543" s="48"/>
      <c r="D543" s="48"/>
      <c r="E543" s="48"/>
      <c r="G543" s="200"/>
    </row>
    <row r="544">
      <c r="A544" s="99"/>
      <c r="B544" s="48"/>
      <c r="C544" s="48"/>
      <c r="D544" s="48"/>
      <c r="E544" s="48"/>
      <c r="G544" s="200"/>
    </row>
    <row r="545">
      <c r="A545" s="99"/>
      <c r="B545" s="48"/>
      <c r="C545" s="48"/>
      <c r="D545" s="48"/>
      <c r="E545" s="48"/>
      <c r="G545" s="200"/>
    </row>
    <row r="546">
      <c r="A546" s="99"/>
      <c r="B546" s="48"/>
      <c r="C546" s="48"/>
      <c r="D546" s="48"/>
      <c r="E546" s="48"/>
      <c r="G546" s="200"/>
    </row>
    <row r="547">
      <c r="A547" s="99"/>
      <c r="B547" s="48"/>
      <c r="C547" s="48"/>
      <c r="D547" s="48"/>
      <c r="E547" s="48"/>
      <c r="G547" s="200"/>
    </row>
    <row r="548">
      <c r="A548" s="99"/>
      <c r="B548" s="48"/>
      <c r="C548" s="48"/>
      <c r="D548" s="48"/>
      <c r="E548" s="48"/>
      <c r="G548" s="200"/>
    </row>
    <row r="549">
      <c r="A549" s="99"/>
      <c r="B549" s="48"/>
      <c r="C549" s="48"/>
      <c r="D549" s="48"/>
      <c r="E549" s="48"/>
      <c r="G549" s="200"/>
    </row>
    <row r="550">
      <c r="A550" s="99"/>
      <c r="B550" s="48"/>
      <c r="C550" s="48"/>
      <c r="D550" s="48"/>
      <c r="E550" s="48"/>
      <c r="G550" s="200"/>
    </row>
    <row r="551">
      <c r="A551" s="99"/>
      <c r="B551" s="48"/>
      <c r="C551" s="48"/>
      <c r="D551" s="48"/>
      <c r="E551" s="48"/>
      <c r="G551" s="200"/>
    </row>
    <row r="552">
      <c r="A552" s="99"/>
      <c r="B552" s="48"/>
      <c r="C552" s="48"/>
      <c r="D552" s="48"/>
      <c r="E552" s="48"/>
      <c r="G552" s="200"/>
    </row>
    <row r="553">
      <c r="A553" s="99"/>
      <c r="B553" s="48"/>
      <c r="C553" s="48"/>
      <c r="D553" s="48"/>
      <c r="E553" s="48"/>
      <c r="G553" s="200"/>
    </row>
    <row r="554">
      <c r="A554" s="99"/>
      <c r="B554" s="48"/>
      <c r="C554" s="48"/>
      <c r="D554" s="48"/>
      <c r="E554" s="48"/>
      <c r="G554" s="200"/>
    </row>
    <row r="555">
      <c r="A555" s="99"/>
      <c r="B555" s="48"/>
      <c r="C555" s="48"/>
      <c r="D555" s="48"/>
      <c r="E555" s="48"/>
      <c r="G555" s="200"/>
    </row>
    <row r="556">
      <c r="A556" s="99"/>
      <c r="B556" s="48"/>
      <c r="C556" s="48"/>
      <c r="D556" s="48"/>
      <c r="E556" s="48"/>
      <c r="G556" s="200"/>
    </row>
    <row r="557">
      <c r="A557" s="99"/>
      <c r="B557" s="48"/>
      <c r="C557" s="48"/>
      <c r="D557" s="48"/>
      <c r="E557" s="48"/>
      <c r="G557" s="200"/>
    </row>
    <row r="558">
      <c r="A558" s="99"/>
      <c r="B558" s="48"/>
      <c r="C558" s="48"/>
      <c r="D558" s="48"/>
      <c r="E558" s="48"/>
      <c r="G558" s="200"/>
    </row>
    <row r="559">
      <c r="A559" s="99"/>
      <c r="B559" s="48"/>
      <c r="C559" s="48"/>
      <c r="D559" s="48"/>
      <c r="E559" s="48"/>
      <c r="G559" s="200"/>
    </row>
    <row r="560">
      <c r="A560" s="99"/>
      <c r="B560" s="48"/>
      <c r="C560" s="48"/>
      <c r="D560" s="48"/>
      <c r="E560" s="48"/>
      <c r="G560" s="200"/>
    </row>
    <row r="561">
      <c r="A561" s="99"/>
      <c r="B561" s="48"/>
      <c r="C561" s="48"/>
      <c r="D561" s="48"/>
      <c r="E561" s="48"/>
      <c r="G561" s="200"/>
    </row>
    <row r="562">
      <c r="A562" s="99"/>
      <c r="B562" s="48"/>
      <c r="C562" s="48"/>
      <c r="D562" s="48"/>
      <c r="E562" s="48"/>
      <c r="G562" s="200"/>
    </row>
    <row r="563">
      <c r="A563" s="99"/>
      <c r="B563" s="48"/>
      <c r="C563" s="48"/>
      <c r="D563" s="48"/>
      <c r="E563" s="48"/>
      <c r="G563" s="200"/>
    </row>
    <row r="564">
      <c r="A564" s="99"/>
      <c r="B564" s="48"/>
      <c r="C564" s="48"/>
      <c r="D564" s="48"/>
      <c r="E564" s="48"/>
      <c r="G564" s="200"/>
    </row>
    <row r="565">
      <c r="A565" s="99"/>
      <c r="B565" s="48"/>
      <c r="C565" s="48"/>
      <c r="D565" s="48"/>
      <c r="E565" s="48"/>
      <c r="G565" s="200"/>
    </row>
    <row r="566">
      <c r="A566" s="99"/>
      <c r="B566" s="48"/>
      <c r="C566" s="48"/>
      <c r="D566" s="48"/>
      <c r="E566" s="48"/>
      <c r="G566" s="200"/>
    </row>
    <row r="567">
      <c r="A567" s="99"/>
      <c r="B567" s="48"/>
      <c r="C567" s="48"/>
      <c r="D567" s="48"/>
      <c r="E567" s="48"/>
      <c r="G567" s="200"/>
    </row>
    <row r="568">
      <c r="A568" s="99"/>
      <c r="B568" s="48"/>
      <c r="C568" s="48"/>
      <c r="D568" s="48"/>
      <c r="E568" s="48"/>
      <c r="G568" s="200"/>
    </row>
    <row r="569">
      <c r="A569" s="99"/>
      <c r="B569" s="48"/>
      <c r="C569" s="48"/>
      <c r="D569" s="48"/>
      <c r="E569" s="48"/>
      <c r="G569" s="200"/>
    </row>
    <row r="570">
      <c r="A570" s="99"/>
      <c r="B570" s="48"/>
      <c r="C570" s="48"/>
      <c r="D570" s="48"/>
      <c r="E570" s="48"/>
      <c r="G570" s="200"/>
    </row>
    <row r="571">
      <c r="A571" s="99"/>
      <c r="B571" s="48"/>
      <c r="C571" s="48"/>
      <c r="D571" s="48"/>
      <c r="E571" s="48"/>
      <c r="G571" s="200"/>
    </row>
    <row r="572">
      <c r="A572" s="99"/>
      <c r="B572" s="48"/>
      <c r="C572" s="48"/>
      <c r="D572" s="48"/>
      <c r="E572" s="48"/>
      <c r="G572" s="200"/>
    </row>
    <row r="573">
      <c r="A573" s="99"/>
      <c r="B573" s="48"/>
      <c r="C573" s="48"/>
      <c r="D573" s="48"/>
      <c r="E573" s="48"/>
      <c r="G573" s="200"/>
    </row>
    <row r="574">
      <c r="A574" s="99"/>
      <c r="B574" s="48"/>
      <c r="C574" s="48"/>
      <c r="D574" s="48"/>
      <c r="E574" s="48"/>
      <c r="G574" s="200"/>
    </row>
    <row r="575">
      <c r="A575" s="99"/>
      <c r="B575" s="48"/>
      <c r="C575" s="48"/>
      <c r="D575" s="48"/>
      <c r="E575" s="48"/>
      <c r="G575" s="200"/>
    </row>
    <row r="576">
      <c r="A576" s="99"/>
      <c r="B576" s="48"/>
      <c r="C576" s="48"/>
      <c r="D576" s="48"/>
      <c r="E576" s="48"/>
      <c r="G576" s="200"/>
    </row>
    <row r="577">
      <c r="A577" s="99"/>
      <c r="B577" s="48"/>
      <c r="C577" s="48"/>
      <c r="D577" s="48"/>
      <c r="E577" s="48"/>
      <c r="G577" s="200"/>
    </row>
    <row r="578">
      <c r="A578" s="99"/>
      <c r="B578" s="48"/>
      <c r="C578" s="48"/>
      <c r="D578" s="48"/>
      <c r="E578" s="48"/>
      <c r="G578" s="200"/>
    </row>
    <row r="579">
      <c r="A579" s="99"/>
      <c r="B579" s="48"/>
      <c r="C579" s="48"/>
      <c r="D579" s="48"/>
      <c r="E579" s="48"/>
      <c r="G579" s="200"/>
    </row>
    <row r="580">
      <c r="A580" s="99"/>
      <c r="B580" s="48"/>
      <c r="C580" s="48"/>
      <c r="D580" s="48"/>
      <c r="E580" s="48"/>
      <c r="G580" s="200"/>
    </row>
    <row r="581">
      <c r="A581" s="99"/>
      <c r="B581" s="48"/>
      <c r="C581" s="48"/>
      <c r="D581" s="48"/>
      <c r="E581" s="48"/>
      <c r="G581" s="200"/>
    </row>
    <row r="582">
      <c r="A582" s="99"/>
      <c r="B582" s="48"/>
      <c r="C582" s="48"/>
      <c r="D582" s="48"/>
      <c r="E582" s="48"/>
      <c r="G582" s="200"/>
    </row>
    <row r="583">
      <c r="A583" s="99"/>
      <c r="B583" s="48"/>
      <c r="C583" s="48"/>
      <c r="D583" s="48"/>
      <c r="E583" s="48"/>
      <c r="G583" s="200"/>
    </row>
    <row r="584">
      <c r="A584" s="99"/>
      <c r="B584" s="48"/>
      <c r="C584" s="48"/>
      <c r="D584" s="48"/>
      <c r="E584" s="48"/>
      <c r="G584" s="200"/>
    </row>
    <row r="585">
      <c r="A585" s="99"/>
      <c r="B585" s="48"/>
      <c r="C585" s="48"/>
      <c r="D585" s="48"/>
      <c r="E585" s="48"/>
      <c r="G585" s="200"/>
    </row>
    <row r="586">
      <c r="A586" s="99"/>
      <c r="B586" s="48"/>
      <c r="C586" s="48"/>
      <c r="D586" s="48"/>
      <c r="E586" s="48"/>
      <c r="G586" s="200"/>
    </row>
    <row r="587">
      <c r="A587" s="99"/>
      <c r="B587" s="48"/>
      <c r="C587" s="48"/>
      <c r="D587" s="48"/>
      <c r="E587" s="48"/>
      <c r="G587" s="200"/>
    </row>
    <row r="588">
      <c r="A588" s="99"/>
      <c r="B588" s="48"/>
      <c r="C588" s="48"/>
      <c r="D588" s="48"/>
      <c r="E588" s="48"/>
      <c r="G588" s="200"/>
    </row>
    <row r="589">
      <c r="A589" s="99"/>
      <c r="B589" s="48"/>
      <c r="C589" s="48"/>
      <c r="D589" s="48"/>
      <c r="E589" s="48"/>
      <c r="G589" s="200"/>
    </row>
    <row r="590">
      <c r="A590" s="99"/>
      <c r="B590" s="48"/>
      <c r="C590" s="48"/>
      <c r="D590" s="48"/>
      <c r="E590" s="48"/>
      <c r="G590" s="200"/>
    </row>
    <row r="591">
      <c r="A591" s="99"/>
      <c r="B591" s="48"/>
      <c r="C591" s="48"/>
      <c r="D591" s="48"/>
      <c r="E591" s="48"/>
      <c r="G591" s="200"/>
    </row>
    <row r="592">
      <c r="A592" s="99"/>
      <c r="B592" s="48"/>
      <c r="C592" s="48"/>
      <c r="D592" s="48"/>
      <c r="E592" s="48"/>
      <c r="G592" s="200"/>
    </row>
    <row r="593">
      <c r="A593" s="99"/>
      <c r="B593" s="48"/>
      <c r="C593" s="48"/>
      <c r="D593" s="48"/>
      <c r="E593" s="48"/>
      <c r="G593" s="200"/>
    </row>
    <row r="594">
      <c r="A594" s="99"/>
      <c r="B594" s="48"/>
      <c r="C594" s="48"/>
      <c r="D594" s="48"/>
      <c r="E594" s="48"/>
      <c r="G594" s="200"/>
    </row>
    <row r="595">
      <c r="A595" s="99"/>
      <c r="B595" s="48"/>
      <c r="C595" s="48"/>
      <c r="D595" s="48"/>
      <c r="E595" s="48"/>
      <c r="G595" s="200"/>
    </row>
    <row r="596">
      <c r="A596" s="99"/>
      <c r="B596" s="48"/>
      <c r="C596" s="48"/>
      <c r="D596" s="48"/>
      <c r="E596" s="48"/>
      <c r="G596" s="200"/>
    </row>
    <row r="597">
      <c r="A597" s="99"/>
      <c r="B597" s="48"/>
      <c r="C597" s="48"/>
      <c r="D597" s="48"/>
      <c r="E597" s="48"/>
      <c r="G597" s="200"/>
    </row>
    <row r="598">
      <c r="A598" s="99"/>
      <c r="B598" s="48"/>
      <c r="C598" s="48"/>
      <c r="D598" s="48"/>
      <c r="E598" s="48"/>
      <c r="G598" s="200"/>
    </row>
    <row r="599">
      <c r="A599" s="99"/>
      <c r="B599" s="48"/>
      <c r="C599" s="48"/>
      <c r="D599" s="48"/>
      <c r="E599" s="48"/>
      <c r="G599" s="200"/>
    </row>
    <row r="600">
      <c r="A600" s="99"/>
      <c r="B600" s="48"/>
      <c r="C600" s="48"/>
      <c r="D600" s="48"/>
      <c r="E600" s="48"/>
      <c r="G600" s="200"/>
    </row>
    <row r="601">
      <c r="A601" s="99"/>
      <c r="B601" s="48"/>
      <c r="C601" s="48"/>
      <c r="D601" s="48"/>
      <c r="E601" s="48"/>
      <c r="G601" s="200"/>
    </row>
    <row r="602">
      <c r="A602" s="99"/>
      <c r="B602" s="48"/>
      <c r="C602" s="48"/>
      <c r="D602" s="48"/>
      <c r="E602" s="48"/>
      <c r="G602" s="200"/>
    </row>
    <row r="603">
      <c r="A603" s="99"/>
      <c r="B603" s="48"/>
      <c r="C603" s="48"/>
      <c r="D603" s="48"/>
      <c r="E603" s="48"/>
      <c r="G603" s="200"/>
    </row>
    <row r="604">
      <c r="A604" s="99"/>
      <c r="B604" s="48"/>
      <c r="C604" s="48"/>
      <c r="D604" s="48"/>
      <c r="E604" s="48"/>
      <c r="G604" s="200"/>
    </row>
    <row r="605">
      <c r="A605" s="99"/>
      <c r="B605" s="48"/>
      <c r="C605" s="48"/>
      <c r="D605" s="48"/>
      <c r="E605" s="48"/>
      <c r="G605" s="200"/>
    </row>
    <row r="606">
      <c r="A606" s="99"/>
      <c r="B606" s="48"/>
      <c r="C606" s="48"/>
      <c r="D606" s="48"/>
      <c r="E606" s="48"/>
      <c r="G606" s="200"/>
    </row>
    <row r="607">
      <c r="A607" s="99"/>
      <c r="B607" s="48"/>
      <c r="C607" s="48"/>
      <c r="D607" s="48"/>
      <c r="E607" s="48"/>
      <c r="G607" s="200"/>
    </row>
    <row r="608">
      <c r="A608" s="99"/>
      <c r="B608" s="48"/>
      <c r="C608" s="48"/>
      <c r="D608" s="48"/>
      <c r="E608" s="48"/>
      <c r="G608" s="200"/>
    </row>
    <row r="609">
      <c r="A609" s="99"/>
      <c r="B609" s="48"/>
      <c r="C609" s="48"/>
      <c r="D609" s="48"/>
      <c r="E609" s="48"/>
      <c r="G609" s="200"/>
    </row>
    <row r="610">
      <c r="A610" s="99"/>
      <c r="B610" s="48"/>
      <c r="C610" s="48"/>
      <c r="D610" s="48"/>
      <c r="E610" s="48"/>
      <c r="G610" s="200"/>
    </row>
    <row r="611">
      <c r="A611" s="99"/>
      <c r="B611" s="48"/>
      <c r="C611" s="48"/>
      <c r="D611" s="48"/>
      <c r="E611" s="48"/>
      <c r="G611" s="200"/>
    </row>
    <row r="612">
      <c r="A612" s="99"/>
      <c r="B612" s="48"/>
      <c r="C612" s="48"/>
      <c r="D612" s="48"/>
      <c r="E612" s="48"/>
      <c r="G612" s="200"/>
    </row>
    <row r="613">
      <c r="A613" s="99"/>
      <c r="B613" s="48"/>
      <c r="C613" s="48"/>
      <c r="D613" s="48"/>
      <c r="E613" s="48"/>
      <c r="G613" s="200"/>
    </row>
    <row r="614">
      <c r="A614" s="99"/>
      <c r="B614" s="48"/>
      <c r="C614" s="48"/>
      <c r="D614" s="48"/>
      <c r="E614" s="48"/>
      <c r="G614" s="200"/>
    </row>
    <row r="615">
      <c r="A615" s="99"/>
      <c r="B615" s="48"/>
      <c r="C615" s="48"/>
      <c r="D615" s="48"/>
      <c r="E615" s="48"/>
      <c r="G615" s="200"/>
    </row>
    <row r="616">
      <c r="A616" s="99"/>
      <c r="B616" s="48"/>
      <c r="C616" s="48"/>
      <c r="D616" s="48"/>
      <c r="E616" s="48"/>
      <c r="G616" s="200"/>
    </row>
    <row r="617">
      <c r="A617" s="99"/>
      <c r="B617" s="48"/>
      <c r="C617" s="48"/>
      <c r="D617" s="48"/>
      <c r="E617" s="48"/>
      <c r="G617" s="200"/>
    </row>
    <row r="618">
      <c r="A618" s="99"/>
      <c r="B618" s="48"/>
      <c r="C618" s="48"/>
      <c r="D618" s="48"/>
      <c r="E618" s="48"/>
      <c r="G618" s="200"/>
    </row>
    <row r="619">
      <c r="A619" s="99"/>
      <c r="B619" s="48"/>
      <c r="C619" s="48"/>
      <c r="D619" s="48"/>
      <c r="E619" s="48"/>
      <c r="G619" s="200"/>
    </row>
    <row r="620">
      <c r="A620" s="99"/>
      <c r="B620" s="48"/>
      <c r="C620" s="48"/>
      <c r="D620" s="48"/>
      <c r="E620" s="48"/>
      <c r="G620" s="200"/>
    </row>
    <row r="621">
      <c r="A621" s="99"/>
      <c r="B621" s="48"/>
      <c r="C621" s="48"/>
      <c r="D621" s="48"/>
      <c r="E621" s="48"/>
      <c r="G621" s="200"/>
    </row>
    <row r="622">
      <c r="A622" s="99"/>
      <c r="B622" s="48"/>
      <c r="C622" s="48"/>
      <c r="D622" s="48"/>
      <c r="E622" s="48"/>
      <c r="G622" s="200"/>
    </row>
    <row r="623">
      <c r="A623" s="99"/>
      <c r="B623" s="48"/>
      <c r="C623" s="48"/>
      <c r="D623" s="48"/>
      <c r="E623" s="48"/>
      <c r="G623" s="200"/>
    </row>
    <row r="624">
      <c r="A624" s="99"/>
      <c r="B624" s="48"/>
      <c r="C624" s="48"/>
      <c r="D624" s="48"/>
      <c r="E624" s="48"/>
      <c r="G624" s="200"/>
    </row>
    <row r="625">
      <c r="A625" s="99"/>
      <c r="B625" s="48"/>
      <c r="C625" s="48"/>
      <c r="D625" s="48"/>
      <c r="E625" s="48"/>
      <c r="G625" s="200"/>
    </row>
    <row r="626">
      <c r="A626" s="99"/>
      <c r="B626" s="48"/>
      <c r="C626" s="48"/>
      <c r="D626" s="48"/>
      <c r="E626" s="48"/>
      <c r="G626" s="200"/>
    </row>
    <row r="627">
      <c r="A627" s="99"/>
      <c r="B627" s="48"/>
      <c r="C627" s="48"/>
      <c r="D627" s="48"/>
      <c r="E627" s="48"/>
      <c r="G627" s="200"/>
    </row>
    <row r="628">
      <c r="A628" s="99"/>
      <c r="B628" s="48"/>
      <c r="C628" s="48"/>
      <c r="D628" s="48"/>
      <c r="E628" s="48"/>
      <c r="G628" s="200"/>
    </row>
    <row r="629">
      <c r="A629" s="99"/>
      <c r="B629" s="48"/>
      <c r="C629" s="48"/>
      <c r="D629" s="48"/>
      <c r="E629" s="48"/>
      <c r="G629" s="200"/>
    </row>
    <row r="630">
      <c r="A630" s="99"/>
      <c r="B630" s="48"/>
      <c r="C630" s="48"/>
      <c r="D630" s="48"/>
      <c r="E630" s="48"/>
      <c r="G630" s="200"/>
    </row>
    <row r="631">
      <c r="A631" s="99"/>
      <c r="B631" s="48"/>
      <c r="C631" s="48"/>
      <c r="D631" s="48"/>
      <c r="E631" s="48"/>
      <c r="G631" s="200"/>
    </row>
    <row r="632">
      <c r="A632" s="99"/>
      <c r="B632" s="48"/>
      <c r="C632" s="48"/>
      <c r="D632" s="48"/>
      <c r="E632" s="48"/>
      <c r="G632" s="200"/>
    </row>
    <row r="633">
      <c r="A633" s="99"/>
      <c r="B633" s="48"/>
      <c r="C633" s="48"/>
      <c r="D633" s="48"/>
      <c r="E633" s="48"/>
      <c r="G633" s="200"/>
    </row>
    <row r="634">
      <c r="A634" s="99"/>
      <c r="B634" s="48"/>
      <c r="C634" s="48"/>
      <c r="D634" s="48"/>
      <c r="E634" s="48"/>
      <c r="G634" s="200"/>
    </row>
    <row r="635">
      <c r="A635" s="99"/>
      <c r="B635" s="48"/>
      <c r="C635" s="48"/>
      <c r="D635" s="48"/>
      <c r="E635" s="48"/>
      <c r="G635" s="200"/>
    </row>
    <row r="636">
      <c r="A636" s="99"/>
      <c r="B636" s="48"/>
      <c r="C636" s="48"/>
      <c r="D636" s="48"/>
      <c r="E636" s="48"/>
      <c r="G636" s="200"/>
    </row>
    <row r="637">
      <c r="A637" s="99"/>
      <c r="B637" s="48"/>
      <c r="C637" s="48"/>
      <c r="D637" s="48"/>
      <c r="E637" s="48"/>
      <c r="G637" s="200"/>
    </row>
    <row r="638">
      <c r="A638" s="99"/>
      <c r="B638" s="48"/>
      <c r="C638" s="48"/>
      <c r="D638" s="48"/>
      <c r="E638" s="48"/>
      <c r="G638" s="200"/>
    </row>
    <row r="639">
      <c r="A639" s="99"/>
      <c r="B639" s="48"/>
      <c r="C639" s="48"/>
      <c r="D639" s="48"/>
      <c r="E639" s="48"/>
      <c r="G639" s="200"/>
    </row>
    <row r="640">
      <c r="A640" s="99"/>
      <c r="B640" s="48"/>
      <c r="C640" s="48"/>
      <c r="D640" s="48"/>
      <c r="E640" s="48"/>
      <c r="G640" s="200"/>
    </row>
    <row r="641">
      <c r="A641" s="99"/>
      <c r="B641" s="48"/>
      <c r="C641" s="48"/>
      <c r="D641" s="48"/>
      <c r="E641" s="48"/>
      <c r="G641" s="200"/>
    </row>
    <row r="642">
      <c r="A642" s="99"/>
      <c r="B642" s="48"/>
      <c r="C642" s="48"/>
      <c r="D642" s="48"/>
      <c r="E642" s="48"/>
      <c r="G642" s="200"/>
    </row>
    <row r="643">
      <c r="A643" s="99"/>
      <c r="B643" s="48"/>
      <c r="C643" s="48"/>
      <c r="D643" s="48"/>
      <c r="E643" s="48"/>
      <c r="G643" s="200"/>
    </row>
    <row r="644">
      <c r="A644" s="99"/>
      <c r="B644" s="48"/>
      <c r="C644" s="48"/>
      <c r="D644" s="48"/>
      <c r="E644" s="48"/>
      <c r="G644" s="200"/>
    </row>
    <row r="645">
      <c r="A645" s="99"/>
      <c r="B645" s="48"/>
      <c r="C645" s="48"/>
      <c r="D645" s="48"/>
      <c r="E645" s="48"/>
      <c r="G645" s="200"/>
    </row>
    <row r="646">
      <c r="A646" s="99"/>
      <c r="B646" s="48"/>
      <c r="C646" s="48"/>
      <c r="D646" s="48"/>
      <c r="E646" s="48"/>
      <c r="G646" s="200"/>
    </row>
    <row r="647">
      <c r="A647" s="99"/>
      <c r="B647" s="48"/>
      <c r="C647" s="48"/>
      <c r="D647" s="48"/>
      <c r="E647" s="48"/>
      <c r="G647" s="200"/>
    </row>
    <row r="648">
      <c r="A648" s="99"/>
      <c r="B648" s="48"/>
      <c r="C648" s="48"/>
      <c r="D648" s="48"/>
      <c r="E648" s="48"/>
      <c r="G648" s="200"/>
    </row>
    <row r="649">
      <c r="A649" s="99"/>
      <c r="B649" s="48"/>
      <c r="C649" s="48"/>
      <c r="D649" s="48"/>
      <c r="E649" s="48"/>
      <c r="G649" s="200"/>
    </row>
    <row r="650">
      <c r="A650" s="99"/>
      <c r="B650" s="48"/>
      <c r="C650" s="48"/>
      <c r="D650" s="48"/>
      <c r="E650" s="48"/>
      <c r="G650" s="200"/>
    </row>
    <row r="651">
      <c r="A651" s="99"/>
      <c r="B651" s="48"/>
      <c r="C651" s="48"/>
      <c r="D651" s="48"/>
      <c r="E651" s="48"/>
      <c r="G651" s="200"/>
    </row>
    <row r="652">
      <c r="A652" s="99"/>
      <c r="B652" s="48"/>
      <c r="C652" s="48"/>
      <c r="D652" s="48"/>
      <c r="E652" s="48"/>
      <c r="G652" s="200"/>
    </row>
    <row r="653">
      <c r="A653" s="99"/>
      <c r="B653" s="48"/>
      <c r="C653" s="48"/>
      <c r="D653" s="48"/>
      <c r="E653" s="48"/>
      <c r="G653" s="200"/>
    </row>
    <row r="654">
      <c r="A654" s="99"/>
      <c r="B654" s="48"/>
      <c r="C654" s="48"/>
      <c r="D654" s="48"/>
      <c r="E654" s="48"/>
      <c r="G654" s="200"/>
    </row>
    <row r="655">
      <c r="A655" s="99"/>
      <c r="B655" s="48"/>
      <c r="C655" s="48"/>
      <c r="D655" s="48"/>
      <c r="E655" s="48"/>
      <c r="G655" s="200"/>
    </row>
    <row r="656">
      <c r="A656" s="99"/>
      <c r="B656" s="48"/>
      <c r="C656" s="48"/>
      <c r="D656" s="48"/>
      <c r="E656" s="48"/>
      <c r="G656" s="200"/>
    </row>
    <row r="657">
      <c r="A657" s="99"/>
      <c r="B657" s="48"/>
      <c r="C657" s="48"/>
      <c r="D657" s="48"/>
      <c r="E657" s="48"/>
      <c r="G657" s="200"/>
    </row>
    <row r="658">
      <c r="A658" s="99"/>
      <c r="B658" s="48"/>
      <c r="C658" s="48"/>
      <c r="D658" s="48"/>
      <c r="E658" s="48"/>
      <c r="G658" s="200"/>
    </row>
    <row r="659">
      <c r="A659" s="99"/>
      <c r="B659" s="48"/>
      <c r="C659" s="48"/>
      <c r="D659" s="48"/>
      <c r="E659" s="48"/>
      <c r="G659" s="200"/>
    </row>
    <row r="660">
      <c r="A660" s="99"/>
      <c r="B660" s="48"/>
      <c r="C660" s="48"/>
      <c r="D660" s="48"/>
      <c r="E660" s="48"/>
      <c r="G660" s="200"/>
    </row>
    <row r="661">
      <c r="A661" s="99"/>
      <c r="B661" s="48"/>
      <c r="C661" s="48"/>
      <c r="D661" s="48"/>
      <c r="E661" s="48"/>
      <c r="G661" s="200"/>
    </row>
    <row r="662">
      <c r="A662" s="99"/>
      <c r="B662" s="48"/>
      <c r="C662" s="48"/>
      <c r="D662" s="48"/>
      <c r="E662" s="48"/>
      <c r="G662" s="200"/>
    </row>
    <row r="663">
      <c r="A663" s="99"/>
      <c r="B663" s="48"/>
      <c r="C663" s="48"/>
      <c r="D663" s="48"/>
      <c r="E663" s="48"/>
      <c r="G663" s="200"/>
    </row>
    <row r="664">
      <c r="A664" s="99"/>
      <c r="B664" s="48"/>
      <c r="C664" s="48"/>
      <c r="D664" s="48"/>
      <c r="E664" s="48"/>
      <c r="G664" s="200"/>
    </row>
    <row r="665">
      <c r="A665" s="99"/>
      <c r="B665" s="48"/>
      <c r="C665" s="48"/>
      <c r="D665" s="48"/>
      <c r="E665" s="48"/>
      <c r="G665" s="200"/>
    </row>
    <row r="666">
      <c r="A666" s="99"/>
      <c r="B666" s="48"/>
      <c r="C666" s="48"/>
      <c r="D666" s="48"/>
      <c r="E666" s="48"/>
      <c r="G666" s="200"/>
    </row>
    <row r="667">
      <c r="A667" s="99"/>
      <c r="B667" s="48"/>
      <c r="C667" s="48"/>
      <c r="D667" s="48"/>
      <c r="E667" s="48"/>
      <c r="G667" s="200"/>
    </row>
    <row r="668">
      <c r="A668" s="99"/>
      <c r="B668" s="48"/>
      <c r="C668" s="48"/>
      <c r="D668" s="48"/>
      <c r="E668" s="48"/>
      <c r="G668" s="200"/>
    </row>
    <row r="669">
      <c r="A669" s="99"/>
      <c r="B669" s="48"/>
      <c r="C669" s="48"/>
      <c r="D669" s="48"/>
      <c r="E669" s="48"/>
      <c r="G669" s="200"/>
    </row>
    <row r="670">
      <c r="A670" s="99"/>
      <c r="B670" s="48"/>
      <c r="C670" s="48"/>
      <c r="D670" s="48"/>
      <c r="E670" s="48"/>
      <c r="G670" s="200"/>
    </row>
    <row r="671">
      <c r="A671" s="99"/>
      <c r="B671" s="48"/>
      <c r="C671" s="48"/>
      <c r="D671" s="48"/>
      <c r="E671" s="48"/>
      <c r="G671" s="200"/>
    </row>
    <row r="672">
      <c r="A672" s="99"/>
      <c r="B672" s="48"/>
      <c r="C672" s="48"/>
      <c r="D672" s="48"/>
      <c r="E672" s="48"/>
      <c r="G672" s="200"/>
    </row>
    <row r="673">
      <c r="A673" s="99"/>
      <c r="B673" s="48"/>
      <c r="C673" s="48"/>
      <c r="D673" s="48"/>
      <c r="E673" s="48"/>
      <c r="G673" s="200"/>
    </row>
    <row r="674">
      <c r="A674" s="99"/>
      <c r="B674" s="48"/>
      <c r="C674" s="48"/>
      <c r="D674" s="48"/>
      <c r="E674" s="48"/>
      <c r="G674" s="200"/>
    </row>
    <row r="675">
      <c r="A675" s="99"/>
      <c r="B675" s="48"/>
      <c r="C675" s="48"/>
      <c r="D675" s="48"/>
      <c r="E675" s="48"/>
      <c r="G675" s="200"/>
    </row>
    <row r="676">
      <c r="A676" s="99"/>
      <c r="B676" s="48"/>
      <c r="C676" s="48"/>
      <c r="D676" s="48"/>
      <c r="E676" s="48"/>
      <c r="G676" s="200"/>
    </row>
    <row r="677">
      <c r="A677" s="99"/>
      <c r="B677" s="48"/>
      <c r="C677" s="48"/>
      <c r="D677" s="48"/>
      <c r="E677" s="48"/>
      <c r="G677" s="200"/>
    </row>
    <row r="678">
      <c r="A678" s="99"/>
      <c r="B678" s="48"/>
      <c r="C678" s="48"/>
      <c r="D678" s="48"/>
      <c r="E678" s="48"/>
      <c r="G678" s="200"/>
    </row>
    <row r="679">
      <c r="A679" s="99"/>
      <c r="B679" s="48"/>
      <c r="C679" s="48"/>
      <c r="D679" s="48"/>
      <c r="E679" s="48"/>
      <c r="G679" s="200"/>
    </row>
    <row r="680">
      <c r="A680" s="99"/>
      <c r="B680" s="48"/>
      <c r="C680" s="48"/>
      <c r="D680" s="48"/>
      <c r="E680" s="48"/>
      <c r="G680" s="200"/>
    </row>
    <row r="681">
      <c r="A681" s="99"/>
      <c r="B681" s="48"/>
      <c r="C681" s="48"/>
      <c r="D681" s="48"/>
      <c r="E681" s="48"/>
      <c r="G681" s="200"/>
    </row>
    <row r="682">
      <c r="A682" s="99"/>
      <c r="B682" s="48"/>
      <c r="C682" s="48"/>
      <c r="D682" s="48"/>
      <c r="E682" s="48"/>
      <c r="G682" s="200"/>
    </row>
    <row r="683">
      <c r="A683" s="99"/>
      <c r="B683" s="48"/>
      <c r="C683" s="48"/>
      <c r="D683" s="48"/>
      <c r="E683" s="48"/>
      <c r="G683" s="200"/>
    </row>
    <row r="684">
      <c r="A684" s="99"/>
      <c r="B684" s="48"/>
      <c r="C684" s="48"/>
      <c r="D684" s="48"/>
      <c r="E684" s="48"/>
      <c r="G684" s="200"/>
    </row>
    <row r="685">
      <c r="A685" s="99"/>
      <c r="B685" s="48"/>
      <c r="C685" s="48"/>
      <c r="D685" s="48"/>
      <c r="E685" s="48"/>
      <c r="G685" s="200"/>
    </row>
    <row r="686">
      <c r="A686" s="99"/>
      <c r="B686" s="48"/>
      <c r="C686" s="48"/>
      <c r="D686" s="48"/>
      <c r="E686" s="48"/>
      <c r="G686" s="200"/>
    </row>
    <row r="687">
      <c r="A687" s="99"/>
      <c r="B687" s="48"/>
      <c r="C687" s="48"/>
      <c r="D687" s="48"/>
      <c r="E687" s="48"/>
      <c r="G687" s="200"/>
    </row>
    <row r="688">
      <c r="A688" s="99"/>
      <c r="B688" s="48"/>
      <c r="C688" s="48"/>
      <c r="D688" s="48"/>
      <c r="E688" s="48"/>
      <c r="G688" s="200"/>
    </row>
    <row r="689">
      <c r="A689" s="99"/>
      <c r="B689" s="48"/>
      <c r="C689" s="48"/>
      <c r="D689" s="48"/>
      <c r="E689" s="48"/>
      <c r="G689" s="200"/>
    </row>
    <row r="690">
      <c r="A690" s="99"/>
      <c r="B690" s="48"/>
      <c r="C690" s="48"/>
      <c r="D690" s="48"/>
      <c r="E690" s="48"/>
      <c r="G690" s="200"/>
    </row>
    <row r="691">
      <c r="A691" s="99"/>
      <c r="B691" s="48"/>
      <c r="C691" s="48"/>
      <c r="D691" s="48"/>
      <c r="E691" s="48"/>
      <c r="G691" s="200"/>
    </row>
    <row r="692">
      <c r="A692" s="99"/>
      <c r="B692" s="48"/>
      <c r="C692" s="48"/>
      <c r="D692" s="48"/>
      <c r="E692" s="48"/>
      <c r="G692" s="200"/>
    </row>
    <row r="693">
      <c r="A693" s="99"/>
      <c r="B693" s="48"/>
      <c r="C693" s="48"/>
      <c r="D693" s="48"/>
      <c r="E693" s="48"/>
      <c r="G693" s="200"/>
    </row>
    <row r="694">
      <c r="A694" s="99"/>
      <c r="B694" s="48"/>
      <c r="C694" s="48"/>
      <c r="D694" s="48"/>
      <c r="E694" s="48"/>
      <c r="G694" s="200"/>
    </row>
    <row r="695">
      <c r="A695" s="99"/>
      <c r="B695" s="48"/>
      <c r="C695" s="48"/>
      <c r="D695" s="48"/>
      <c r="E695" s="48"/>
      <c r="G695" s="200"/>
    </row>
    <row r="696">
      <c r="A696" s="99"/>
      <c r="B696" s="48"/>
      <c r="C696" s="48"/>
      <c r="D696" s="48"/>
      <c r="E696" s="48"/>
      <c r="G696" s="200"/>
    </row>
    <row r="697">
      <c r="A697" s="99"/>
      <c r="B697" s="48"/>
      <c r="C697" s="48"/>
      <c r="D697" s="48"/>
      <c r="E697" s="48"/>
      <c r="G697" s="200"/>
    </row>
    <row r="698">
      <c r="A698" s="99"/>
      <c r="B698" s="48"/>
      <c r="C698" s="48"/>
      <c r="D698" s="48"/>
      <c r="E698" s="48"/>
      <c r="G698" s="200"/>
    </row>
    <row r="699">
      <c r="A699" s="99"/>
      <c r="B699" s="48"/>
      <c r="C699" s="48"/>
      <c r="D699" s="48"/>
      <c r="E699" s="48"/>
      <c r="G699" s="200"/>
    </row>
    <row r="700">
      <c r="A700" s="99"/>
      <c r="B700" s="48"/>
      <c r="C700" s="48"/>
      <c r="D700" s="48"/>
      <c r="E700" s="48"/>
      <c r="G700" s="200"/>
    </row>
    <row r="701">
      <c r="A701" s="99"/>
      <c r="B701" s="48"/>
      <c r="C701" s="48"/>
      <c r="D701" s="48"/>
      <c r="E701" s="48"/>
      <c r="G701" s="200"/>
    </row>
    <row r="702">
      <c r="A702" s="99"/>
      <c r="B702" s="48"/>
      <c r="C702" s="48"/>
      <c r="D702" s="48"/>
      <c r="E702" s="48"/>
      <c r="G702" s="200"/>
    </row>
    <row r="703">
      <c r="A703" s="99"/>
      <c r="B703" s="48"/>
      <c r="C703" s="48"/>
      <c r="D703" s="48"/>
      <c r="E703" s="48"/>
      <c r="G703" s="200"/>
    </row>
    <row r="704">
      <c r="A704" s="99"/>
      <c r="B704" s="48"/>
      <c r="C704" s="48"/>
      <c r="D704" s="48"/>
      <c r="E704" s="48"/>
      <c r="G704" s="200"/>
    </row>
    <row r="705">
      <c r="A705" s="99"/>
      <c r="B705" s="48"/>
      <c r="C705" s="48"/>
      <c r="D705" s="48"/>
      <c r="E705" s="48"/>
      <c r="G705" s="200"/>
    </row>
    <row r="706">
      <c r="A706" s="99"/>
      <c r="B706" s="48"/>
      <c r="C706" s="48"/>
      <c r="D706" s="48"/>
      <c r="E706" s="48"/>
      <c r="G706" s="200"/>
    </row>
    <row r="707">
      <c r="A707" s="99"/>
      <c r="B707" s="48"/>
      <c r="C707" s="48"/>
      <c r="D707" s="48"/>
      <c r="E707" s="48"/>
      <c r="G707" s="200"/>
    </row>
    <row r="708">
      <c r="A708" s="99"/>
      <c r="B708" s="48"/>
      <c r="C708" s="48"/>
      <c r="D708" s="48"/>
      <c r="E708" s="48"/>
      <c r="G708" s="200"/>
    </row>
    <row r="709">
      <c r="A709" s="99"/>
      <c r="B709" s="48"/>
      <c r="C709" s="48"/>
      <c r="D709" s="48"/>
      <c r="E709" s="48"/>
      <c r="G709" s="200"/>
    </row>
    <row r="710">
      <c r="A710" s="99"/>
      <c r="B710" s="48"/>
      <c r="C710" s="48"/>
      <c r="D710" s="48"/>
      <c r="E710" s="48"/>
      <c r="G710" s="200"/>
    </row>
    <row r="711">
      <c r="A711" s="99"/>
      <c r="B711" s="48"/>
      <c r="C711" s="48"/>
      <c r="D711" s="48"/>
      <c r="E711" s="48"/>
      <c r="G711" s="200"/>
    </row>
    <row r="712">
      <c r="A712" s="99"/>
      <c r="B712" s="48"/>
      <c r="C712" s="48"/>
      <c r="D712" s="48"/>
      <c r="E712" s="48"/>
      <c r="G712" s="200"/>
    </row>
    <row r="713">
      <c r="A713" s="99"/>
      <c r="B713" s="48"/>
      <c r="C713" s="48"/>
      <c r="D713" s="48"/>
      <c r="E713" s="48"/>
      <c r="G713" s="200"/>
    </row>
    <row r="714">
      <c r="A714" s="99"/>
      <c r="B714" s="48"/>
      <c r="C714" s="48"/>
      <c r="D714" s="48"/>
      <c r="E714" s="48"/>
      <c r="G714" s="200"/>
    </row>
    <row r="715">
      <c r="A715" s="99"/>
      <c r="B715" s="48"/>
      <c r="C715" s="48"/>
      <c r="D715" s="48"/>
      <c r="E715" s="48"/>
      <c r="G715" s="200"/>
    </row>
    <row r="716">
      <c r="A716" s="99"/>
      <c r="B716" s="48"/>
      <c r="C716" s="48"/>
      <c r="D716" s="48"/>
      <c r="E716" s="48"/>
      <c r="G716" s="200"/>
    </row>
    <row r="717">
      <c r="A717" s="99"/>
      <c r="B717" s="48"/>
      <c r="C717" s="48"/>
      <c r="D717" s="48"/>
      <c r="E717" s="48"/>
      <c r="G717" s="200"/>
    </row>
    <row r="718">
      <c r="A718" s="99"/>
      <c r="B718" s="48"/>
      <c r="C718" s="48"/>
      <c r="D718" s="48"/>
      <c r="E718" s="48"/>
      <c r="G718" s="200"/>
    </row>
    <row r="719">
      <c r="A719" s="99"/>
      <c r="B719" s="48"/>
      <c r="C719" s="48"/>
      <c r="D719" s="48"/>
      <c r="E719" s="48"/>
      <c r="G719" s="200"/>
    </row>
    <row r="720">
      <c r="A720" s="99"/>
      <c r="B720" s="48"/>
      <c r="C720" s="48"/>
      <c r="D720" s="48"/>
      <c r="E720" s="48"/>
      <c r="G720" s="200"/>
    </row>
    <row r="721">
      <c r="A721" s="99"/>
      <c r="B721" s="48"/>
      <c r="C721" s="48"/>
      <c r="D721" s="48"/>
      <c r="E721" s="48"/>
      <c r="G721" s="200"/>
    </row>
    <row r="722">
      <c r="A722" s="99"/>
      <c r="B722" s="48"/>
      <c r="C722" s="48"/>
      <c r="D722" s="48"/>
      <c r="E722" s="48"/>
      <c r="G722" s="200"/>
    </row>
    <row r="723">
      <c r="A723" s="99"/>
      <c r="B723" s="48"/>
      <c r="C723" s="48"/>
      <c r="D723" s="48"/>
      <c r="E723" s="48"/>
      <c r="G723" s="200"/>
    </row>
    <row r="724">
      <c r="A724" s="99"/>
      <c r="B724" s="48"/>
      <c r="C724" s="48"/>
      <c r="D724" s="48"/>
      <c r="E724" s="48"/>
      <c r="G724" s="200"/>
    </row>
    <row r="725">
      <c r="A725" s="99"/>
      <c r="B725" s="48"/>
      <c r="C725" s="48"/>
      <c r="D725" s="48"/>
      <c r="E725" s="48"/>
      <c r="G725" s="200"/>
    </row>
    <row r="726">
      <c r="A726" s="99"/>
      <c r="B726" s="48"/>
      <c r="C726" s="48"/>
      <c r="D726" s="48"/>
      <c r="E726" s="48"/>
      <c r="G726" s="200"/>
    </row>
    <row r="727">
      <c r="A727" s="99"/>
      <c r="B727" s="48"/>
      <c r="C727" s="48"/>
      <c r="D727" s="48"/>
      <c r="E727" s="48"/>
      <c r="G727" s="200"/>
    </row>
    <row r="728">
      <c r="A728" s="99"/>
      <c r="B728" s="48"/>
      <c r="C728" s="48"/>
      <c r="D728" s="48"/>
      <c r="E728" s="48"/>
      <c r="G728" s="200"/>
    </row>
    <row r="729">
      <c r="A729" s="99"/>
      <c r="B729" s="48"/>
      <c r="C729" s="48"/>
      <c r="D729" s="48"/>
      <c r="E729" s="48"/>
      <c r="G729" s="200"/>
    </row>
    <row r="730">
      <c r="A730" s="99"/>
      <c r="B730" s="48"/>
      <c r="C730" s="48"/>
      <c r="D730" s="48"/>
      <c r="E730" s="48"/>
      <c r="G730" s="200"/>
    </row>
    <row r="731">
      <c r="A731" s="99"/>
      <c r="B731" s="48"/>
      <c r="C731" s="48"/>
      <c r="D731" s="48"/>
      <c r="E731" s="48"/>
      <c r="G731" s="200"/>
    </row>
    <row r="732">
      <c r="A732" s="99"/>
      <c r="B732" s="48"/>
      <c r="C732" s="48"/>
      <c r="D732" s="48"/>
      <c r="E732" s="48"/>
      <c r="G732" s="200"/>
    </row>
    <row r="733">
      <c r="A733" s="99"/>
      <c r="B733" s="48"/>
      <c r="C733" s="48"/>
      <c r="D733" s="48"/>
      <c r="E733" s="48"/>
      <c r="G733" s="200"/>
    </row>
    <row r="734">
      <c r="A734" s="99"/>
      <c r="B734" s="48"/>
      <c r="C734" s="48"/>
      <c r="D734" s="48"/>
      <c r="E734" s="48"/>
      <c r="G734" s="200"/>
    </row>
    <row r="735">
      <c r="A735" s="99"/>
      <c r="B735" s="48"/>
      <c r="C735" s="48"/>
      <c r="D735" s="48"/>
      <c r="E735" s="48"/>
      <c r="G735" s="200"/>
    </row>
    <row r="736">
      <c r="A736" s="99"/>
      <c r="B736" s="48"/>
      <c r="C736" s="48"/>
      <c r="D736" s="48"/>
      <c r="E736" s="48"/>
      <c r="G736" s="200"/>
    </row>
    <row r="737">
      <c r="A737" s="99"/>
      <c r="B737" s="48"/>
      <c r="C737" s="48"/>
      <c r="D737" s="48"/>
      <c r="E737" s="48"/>
      <c r="G737" s="200"/>
    </row>
    <row r="738">
      <c r="A738" s="99"/>
      <c r="B738" s="48"/>
      <c r="C738" s="48"/>
      <c r="D738" s="48"/>
      <c r="E738" s="48"/>
      <c r="G738" s="200"/>
    </row>
    <row r="739">
      <c r="A739" s="99"/>
      <c r="B739" s="48"/>
      <c r="C739" s="48"/>
      <c r="D739" s="48"/>
      <c r="E739" s="48"/>
      <c r="G739" s="200"/>
    </row>
    <row r="740">
      <c r="A740" s="99"/>
      <c r="B740" s="48"/>
      <c r="C740" s="48"/>
      <c r="D740" s="48"/>
      <c r="E740" s="48"/>
      <c r="G740" s="200"/>
    </row>
    <row r="741">
      <c r="A741" s="99"/>
      <c r="B741" s="48"/>
      <c r="C741" s="48"/>
      <c r="D741" s="48"/>
      <c r="E741" s="48"/>
      <c r="G741" s="200"/>
    </row>
    <row r="742">
      <c r="A742" s="99"/>
      <c r="B742" s="48"/>
      <c r="C742" s="48"/>
      <c r="D742" s="48"/>
      <c r="E742" s="48"/>
      <c r="G742" s="200"/>
    </row>
    <row r="743">
      <c r="A743" s="99"/>
      <c r="B743" s="48"/>
      <c r="C743" s="48"/>
      <c r="D743" s="48"/>
      <c r="E743" s="48"/>
      <c r="G743" s="200"/>
    </row>
    <row r="744">
      <c r="A744" s="99"/>
      <c r="B744" s="48"/>
      <c r="C744" s="48"/>
      <c r="D744" s="48"/>
      <c r="E744" s="48"/>
      <c r="G744" s="200"/>
    </row>
    <row r="745">
      <c r="A745" s="99"/>
      <c r="B745" s="48"/>
      <c r="C745" s="48"/>
      <c r="D745" s="48"/>
      <c r="E745" s="48"/>
      <c r="G745" s="200"/>
    </row>
    <row r="746">
      <c r="A746" s="99"/>
      <c r="B746" s="48"/>
      <c r="C746" s="48"/>
      <c r="D746" s="48"/>
      <c r="E746" s="48"/>
      <c r="G746" s="200"/>
    </row>
    <row r="747">
      <c r="A747" s="99"/>
      <c r="B747" s="48"/>
      <c r="C747" s="48"/>
      <c r="D747" s="48"/>
      <c r="E747" s="48"/>
      <c r="G747" s="200"/>
    </row>
    <row r="748">
      <c r="A748" s="99"/>
      <c r="B748" s="48"/>
      <c r="C748" s="48"/>
      <c r="D748" s="48"/>
      <c r="E748" s="48"/>
      <c r="G748" s="200"/>
    </row>
    <row r="749">
      <c r="A749" s="99"/>
      <c r="B749" s="48"/>
      <c r="C749" s="48"/>
      <c r="D749" s="48"/>
      <c r="E749" s="48"/>
      <c r="G749" s="200"/>
    </row>
    <row r="750">
      <c r="A750" s="99"/>
      <c r="B750" s="48"/>
      <c r="C750" s="48"/>
      <c r="D750" s="48"/>
      <c r="E750" s="48"/>
      <c r="G750" s="200"/>
    </row>
    <row r="751">
      <c r="A751" s="99"/>
      <c r="B751" s="48"/>
      <c r="C751" s="48"/>
      <c r="D751" s="48"/>
      <c r="E751" s="48"/>
      <c r="G751" s="200"/>
    </row>
    <row r="752">
      <c r="A752" s="99"/>
      <c r="B752" s="48"/>
      <c r="C752" s="48"/>
      <c r="D752" s="48"/>
      <c r="E752" s="48"/>
      <c r="G752" s="200"/>
    </row>
    <row r="753">
      <c r="A753" s="99"/>
      <c r="B753" s="48"/>
      <c r="C753" s="48"/>
      <c r="D753" s="48"/>
      <c r="E753" s="48"/>
      <c r="G753" s="200"/>
    </row>
    <row r="754">
      <c r="A754" s="99"/>
      <c r="B754" s="48"/>
      <c r="C754" s="48"/>
      <c r="D754" s="48"/>
      <c r="E754" s="48"/>
      <c r="G754" s="200"/>
    </row>
    <row r="755">
      <c r="A755" s="99"/>
      <c r="B755" s="48"/>
      <c r="C755" s="48"/>
      <c r="D755" s="48"/>
      <c r="E755" s="48"/>
      <c r="G755" s="200"/>
    </row>
    <row r="756">
      <c r="A756" s="99"/>
      <c r="B756" s="48"/>
      <c r="C756" s="48"/>
      <c r="D756" s="48"/>
      <c r="E756" s="48"/>
      <c r="G756" s="200"/>
    </row>
    <row r="757">
      <c r="A757" s="99"/>
      <c r="B757" s="48"/>
      <c r="C757" s="48"/>
      <c r="D757" s="48"/>
      <c r="E757" s="48"/>
      <c r="G757" s="200"/>
    </row>
    <row r="758">
      <c r="A758" s="99"/>
      <c r="B758" s="48"/>
      <c r="C758" s="48"/>
      <c r="D758" s="48"/>
      <c r="E758" s="48"/>
      <c r="G758" s="200"/>
    </row>
    <row r="759">
      <c r="A759" s="99"/>
      <c r="B759" s="48"/>
      <c r="C759" s="48"/>
      <c r="D759" s="48"/>
      <c r="E759" s="48"/>
      <c r="G759" s="200"/>
    </row>
    <row r="760">
      <c r="A760" s="99"/>
      <c r="B760" s="48"/>
      <c r="C760" s="48"/>
      <c r="D760" s="48"/>
      <c r="E760" s="48"/>
      <c r="G760" s="200"/>
    </row>
    <row r="761">
      <c r="A761" s="99"/>
      <c r="B761" s="48"/>
      <c r="C761" s="48"/>
      <c r="D761" s="48"/>
      <c r="E761" s="48"/>
      <c r="G761" s="200"/>
    </row>
    <row r="762">
      <c r="A762" s="99"/>
      <c r="B762" s="48"/>
      <c r="C762" s="48"/>
      <c r="D762" s="48"/>
      <c r="E762" s="48"/>
      <c r="G762" s="200"/>
    </row>
    <row r="763">
      <c r="A763" s="99"/>
      <c r="B763" s="48"/>
      <c r="C763" s="48"/>
      <c r="D763" s="48"/>
      <c r="E763" s="48"/>
      <c r="G763" s="200"/>
    </row>
    <row r="764">
      <c r="A764" s="99"/>
      <c r="B764" s="48"/>
      <c r="C764" s="48"/>
      <c r="D764" s="48"/>
      <c r="E764" s="48"/>
      <c r="G764" s="200"/>
    </row>
    <row r="765">
      <c r="A765" s="99"/>
      <c r="B765" s="48"/>
      <c r="C765" s="48"/>
      <c r="D765" s="48"/>
      <c r="E765" s="48"/>
      <c r="G765" s="200"/>
    </row>
    <row r="766">
      <c r="A766" s="99"/>
      <c r="B766" s="48"/>
      <c r="C766" s="48"/>
      <c r="D766" s="48"/>
      <c r="E766" s="48"/>
      <c r="G766" s="200"/>
    </row>
    <row r="767">
      <c r="A767" s="99"/>
      <c r="B767" s="48"/>
      <c r="C767" s="48"/>
      <c r="D767" s="48"/>
      <c r="E767" s="48"/>
      <c r="G767" s="200"/>
    </row>
    <row r="768">
      <c r="A768" s="99"/>
      <c r="B768" s="48"/>
      <c r="C768" s="48"/>
      <c r="D768" s="48"/>
      <c r="E768" s="48"/>
      <c r="G768" s="200"/>
    </row>
    <row r="769">
      <c r="A769" s="99"/>
      <c r="B769" s="48"/>
      <c r="C769" s="48"/>
      <c r="D769" s="48"/>
      <c r="E769" s="48"/>
      <c r="G769" s="200"/>
    </row>
    <row r="770">
      <c r="A770" s="99"/>
      <c r="B770" s="48"/>
      <c r="C770" s="48"/>
      <c r="D770" s="48"/>
      <c r="E770" s="48"/>
      <c r="G770" s="200"/>
    </row>
    <row r="771">
      <c r="A771" s="99"/>
      <c r="B771" s="48"/>
      <c r="C771" s="48"/>
      <c r="D771" s="48"/>
      <c r="E771" s="48"/>
      <c r="G771" s="200"/>
    </row>
    <row r="772">
      <c r="A772" s="99"/>
      <c r="B772" s="48"/>
      <c r="C772" s="48"/>
      <c r="D772" s="48"/>
      <c r="E772" s="48"/>
      <c r="G772" s="200"/>
    </row>
    <row r="773">
      <c r="A773" s="99"/>
      <c r="B773" s="48"/>
      <c r="C773" s="48"/>
      <c r="D773" s="48"/>
      <c r="E773" s="48"/>
      <c r="G773" s="200"/>
    </row>
    <row r="774">
      <c r="A774" s="99"/>
      <c r="B774" s="48"/>
      <c r="C774" s="48"/>
      <c r="D774" s="48"/>
      <c r="E774" s="48"/>
      <c r="G774" s="200"/>
    </row>
    <row r="775">
      <c r="A775" s="99"/>
      <c r="B775" s="48"/>
      <c r="C775" s="48"/>
      <c r="D775" s="48"/>
      <c r="E775" s="48"/>
      <c r="G775" s="200"/>
    </row>
    <row r="776">
      <c r="A776" s="99"/>
      <c r="B776" s="48"/>
      <c r="C776" s="48"/>
      <c r="D776" s="48"/>
      <c r="E776" s="48"/>
      <c r="G776" s="200"/>
    </row>
    <row r="777">
      <c r="A777" s="99"/>
      <c r="B777" s="48"/>
      <c r="C777" s="48"/>
      <c r="D777" s="48"/>
      <c r="E777" s="48"/>
      <c r="G777" s="200"/>
    </row>
    <row r="778">
      <c r="A778" s="99"/>
      <c r="B778" s="48"/>
      <c r="C778" s="48"/>
      <c r="D778" s="48"/>
      <c r="E778" s="48"/>
      <c r="G778" s="200"/>
    </row>
    <row r="779">
      <c r="A779" s="99"/>
      <c r="B779" s="48"/>
      <c r="C779" s="48"/>
      <c r="D779" s="48"/>
      <c r="E779" s="48"/>
      <c r="G779" s="200"/>
    </row>
    <row r="780">
      <c r="A780" s="99"/>
      <c r="B780" s="48"/>
      <c r="C780" s="48"/>
      <c r="D780" s="48"/>
      <c r="E780" s="48"/>
      <c r="G780" s="200"/>
    </row>
    <row r="781">
      <c r="A781" s="99"/>
      <c r="B781" s="48"/>
      <c r="C781" s="48"/>
      <c r="D781" s="48"/>
      <c r="E781" s="48"/>
      <c r="G781" s="200"/>
    </row>
    <row r="782">
      <c r="A782" s="99"/>
      <c r="B782" s="48"/>
      <c r="C782" s="48"/>
      <c r="D782" s="48"/>
      <c r="E782" s="48"/>
      <c r="G782" s="200"/>
    </row>
    <row r="783">
      <c r="A783" s="99"/>
      <c r="B783" s="48"/>
      <c r="C783" s="48"/>
      <c r="D783" s="48"/>
      <c r="E783" s="48"/>
      <c r="G783" s="200"/>
    </row>
    <row r="784">
      <c r="A784" s="99"/>
      <c r="B784" s="48"/>
      <c r="C784" s="48"/>
      <c r="D784" s="48"/>
      <c r="E784" s="48"/>
      <c r="G784" s="200"/>
    </row>
    <row r="785">
      <c r="A785" s="99"/>
      <c r="B785" s="48"/>
      <c r="C785" s="48"/>
      <c r="D785" s="48"/>
      <c r="E785" s="48"/>
      <c r="G785" s="200"/>
    </row>
    <row r="786">
      <c r="A786" s="99"/>
      <c r="B786" s="48"/>
      <c r="C786" s="48"/>
      <c r="D786" s="48"/>
      <c r="E786" s="48"/>
      <c r="G786" s="200"/>
    </row>
    <row r="787">
      <c r="A787" s="99"/>
      <c r="B787" s="48"/>
      <c r="C787" s="48"/>
      <c r="D787" s="48"/>
      <c r="E787" s="48"/>
      <c r="G787" s="200"/>
    </row>
    <row r="788">
      <c r="A788" s="99"/>
      <c r="B788" s="48"/>
      <c r="C788" s="48"/>
      <c r="D788" s="48"/>
      <c r="E788" s="48"/>
      <c r="G788" s="200"/>
    </row>
    <row r="789">
      <c r="A789" s="99"/>
      <c r="B789" s="48"/>
      <c r="C789" s="48"/>
      <c r="D789" s="48"/>
      <c r="E789" s="48"/>
      <c r="G789" s="200"/>
    </row>
    <row r="790">
      <c r="A790" s="99"/>
      <c r="B790" s="48"/>
      <c r="C790" s="48"/>
      <c r="D790" s="48"/>
      <c r="E790" s="48"/>
      <c r="G790" s="200"/>
    </row>
    <row r="791">
      <c r="A791" s="99"/>
      <c r="B791" s="48"/>
      <c r="C791" s="48"/>
      <c r="D791" s="48"/>
      <c r="E791" s="48"/>
      <c r="G791" s="200"/>
    </row>
    <row r="792">
      <c r="A792" s="99"/>
      <c r="B792" s="48"/>
      <c r="C792" s="48"/>
      <c r="D792" s="48"/>
      <c r="E792" s="48"/>
      <c r="G792" s="200"/>
    </row>
    <row r="793">
      <c r="A793" s="99"/>
      <c r="B793" s="48"/>
      <c r="C793" s="48"/>
      <c r="D793" s="48"/>
      <c r="E793" s="48"/>
      <c r="G793" s="200"/>
    </row>
    <row r="794">
      <c r="A794" s="99"/>
      <c r="B794" s="48"/>
      <c r="C794" s="48"/>
      <c r="D794" s="48"/>
      <c r="E794" s="48"/>
      <c r="G794" s="200"/>
    </row>
    <row r="795">
      <c r="A795" s="99"/>
      <c r="B795" s="48"/>
      <c r="C795" s="48"/>
      <c r="D795" s="48"/>
      <c r="E795" s="48"/>
      <c r="G795" s="200"/>
    </row>
    <row r="796">
      <c r="A796" s="99"/>
      <c r="B796" s="48"/>
      <c r="C796" s="48"/>
      <c r="D796" s="48"/>
      <c r="E796" s="48"/>
      <c r="G796" s="200"/>
    </row>
    <row r="797">
      <c r="A797" s="99"/>
      <c r="B797" s="48"/>
      <c r="C797" s="48"/>
      <c r="D797" s="48"/>
      <c r="E797" s="48"/>
      <c r="G797" s="200"/>
    </row>
    <row r="798">
      <c r="A798" s="99"/>
      <c r="B798" s="48"/>
      <c r="C798" s="48"/>
      <c r="D798" s="48"/>
      <c r="E798" s="48"/>
      <c r="G798" s="200"/>
    </row>
    <row r="799">
      <c r="A799" s="99"/>
      <c r="B799" s="48"/>
      <c r="C799" s="48"/>
      <c r="D799" s="48"/>
      <c r="E799" s="48"/>
      <c r="G799" s="200"/>
    </row>
    <row r="800">
      <c r="A800" s="99"/>
      <c r="B800" s="48"/>
      <c r="C800" s="48"/>
      <c r="D800" s="48"/>
      <c r="E800" s="48"/>
      <c r="G800" s="200"/>
    </row>
    <row r="801">
      <c r="A801" s="99"/>
      <c r="B801" s="48"/>
      <c r="C801" s="48"/>
      <c r="D801" s="48"/>
      <c r="E801" s="48"/>
      <c r="G801" s="200"/>
    </row>
    <row r="802">
      <c r="A802" s="99"/>
      <c r="B802" s="48"/>
      <c r="C802" s="48"/>
      <c r="D802" s="48"/>
      <c r="E802" s="48"/>
      <c r="G802" s="200"/>
    </row>
    <row r="803">
      <c r="A803" s="99"/>
      <c r="B803" s="48"/>
      <c r="C803" s="48"/>
      <c r="D803" s="48"/>
      <c r="E803" s="48"/>
      <c r="G803" s="200"/>
    </row>
    <row r="804">
      <c r="A804" s="99"/>
      <c r="B804" s="48"/>
      <c r="C804" s="48"/>
      <c r="D804" s="48"/>
      <c r="E804" s="48"/>
      <c r="G804" s="200"/>
    </row>
    <row r="805">
      <c r="A805" s="99"/>
      <c r="B805" s="48"/>
      <c r="C805" s="48"/>
      <c r="D805" s="48"/>
      <c r="E805" s="48"/>
      <c r="G805" s="200"/>
    </row>
    <row r="806">
      <c r="A806" s="99"/>
      <c r="B806" s="48"/>
      <c r="C806" s="48"/>
      <c r="D806" s="48"/>
      <c r="E806" s="48"/>
      <c r="G806" s="200"/>
    </row>
    <row r="807">
      <c r="A807" s="99"/>
      <c r="B807" s="48"/>
      <c r="C807" s="48"/>
      <c r="D807" s="48"/>
      <c r="E807" s="48"/>
      <c r="G807" s="200"/>
    </row>
    <row r="808">
      <c r="A808" s="99"/>
      <c r="B808" s="48"/>
      <c r="C808" s="48"/>
      <c r="D808" s="48"/>
      <c r="E808" s="48"/>
      <c r="G808" s="200"/>
    </row>
    <row r="809">
      <c r="A809" s="99"/>
      <c r="B809" s="48"/>
      <c r="C809" s="48"/>
      <c r="D809" s="48"/>
      <c r="E809" s="48"/>
      <c r="G809" s="200"/>
    </row>
    <row r="810">
      <c r="A810" s="99"/>
      <c r="B810" s="48"/>
      <c r="C810" s="48"/>
      <c r="D810" s="48"/>
      <c r="E810" s="48"/>
      <c r="G810" s="200"/>
    </row>
    <row r="811">
      <c r="A811" s="99"/>
      <c r="B811" s="48"/>
      <c r="C811" s="48"/>
      <c r="D811" s="48"/>
      <c r="E811" s="48"/>
      <c r="G811" s="200"/>
    </row>
    <row r="812">
      <c r="A812" s="99"/>
      <c r="B812" s="48"/>
      <c r="C812" s="48"/>
      <c r="D812" s="48"/>
      <c r="E812" s="48"/>
      <c r="G812" s="200"/>
    </row>
    <row r="813">
      <c r="A813" s="99"/>
      <c r="B813" s="48"/>
      <c r="C813" s="48"/>
      <c r="D813" s="48"/>
      <c r="E813" s="48"/>
      <c r="G813" s="200"/>
    </row>
    <row r="814">
      <c r="A814" s="99"/>
      <c r="B814" s="48"/>
      <c r="C814" s="48"/>
      <c r="D814" s="48"/>
      <c r="E814" s="48"/>
      <c r="G814" s="200"/>
    </row>
    <row r="815">
      <c r="A815" s="99"/>
      <c r="B815" s="48"/>
      <c r="C815" s="48"/>
      <c r="D815" s="48"/>
      <c r="E815" s="48"/>
      <c r="G815" s="200"/>
    </row>
    <row r="816">
      <c r="A816" s="99"/>
      <c r="B816" s="48"/>
      <c r="C816" s="48"/>
      <c r="D816" s="48"/>
      <c r="E816" s="48"/>
      <c r="G816" s="200"/>
    </row>
    <row r="817">
      <c r="A817" s="99"/>
      <c r="B817" s="48"/>
      <c r="C817" s="48"/>
      <c r="D817" s="48"/>
      <c r="E817" s="48"/>
      <c r="G817" s="200"/>
    </row>
    <row r="818">
      <c r="A818" s="99"/>
      <c r="B818" s="48"/>
      <c r="C818" s="48"/>
      <c r="D818" s="48"/>
      <c r="E818" s="48"/>
      <c r="G818" s="200"/>
    </row>
    <row r="819">
      <c r="A819" s="99"/>
      <c r="B819" s="48"/>
      <c r="C819" s="48"/>
      <c r="D819" s="48"/>
      <c r="E819" s="48"/>
      <c r="G819" s="200"/>
    </row>
    <row r="820">
      <c r="A820" s="99"/>
      <c r="B820" s="48"/>
      <c r="C820" s="48"/>
      <c r="D820" s="48"/>
      <c r="E820" s="48"/>
      <c r="G820" s="200"/>
    </row>
    <row r="821">
      <c r="A821" s="99"/>
      <c r="B821" s="48"/>
      <c r="C821" s="48"/>
      <c r="D821" s="48"/>
      <c r="E821" s="48"/>
      <c r="G821" s="200"/>
    </row>
    <row r="822">
      <c r="A822" s="99"/>
      <c r="B822" s="48"/>
      <c r="C822" s="48"/>
      <c r="D822" s="48"/>
      <c r="E822" s="48"/>
      <c r="G822" s="200"/>
    </row>
    <row r="823">
      <c r="A823" s="99"/>
      <c r="B823" s="48"/>
      <c r="C823" s="48"/>
      <c r="D823" s="48"/>
      <c r="E823" s="48"/>
      <c r="G823" s="200"/>
    </row>
    <row r="824">
      <c r="A824" s="99"/>
      <c r="B824" s="48"/>
      <c r="C824" s="48"/>
      <c r="D824" s="48"/>
      <c r="E824" s="48"/>
      <c r="G824" s="200"/>
    </row>
    <row r="825">
      <c r="A825" s="99"/>
      <c r="B825" s="48"/>
      <c r="C825" s="48"/>
      <c r="D825" s="48"/>
      <c r="E825" s="48"/>
      <c r="G825" s="200"/>
    </row>
    <row r="826">
      <c r="A826" s="99"/>
      <c r="B826" s="48"/>
      <c r="C826" s="48"/>
      <c r="D826" s="48"/>
      <c r="E826" s="48"/>
      <c r="G826" s="200"/>
    </row>
    <row r="827">
      <c r="A827" s="99"/>
      <c r="B827" s="48"/>
      <c r="C827" s="48"/>
      <c r="D827" s="48"/>
      <c r="E827" s="48"/>
      <c r="G827" s="200"/>
    </row>
    <row r="828">
      <c r="A828" s="99"/>
      <c r="B828" s="48"/>
      <c r="C828" s="48"/>
      <c r="D828" s="48"/>
      <c r="E828" s="48"/>
      <c r="G828" s="200"/>
    </row>
    <row r="829">
      <c r="A829" s="99"/>
      <c r="B829" s="48"/>
      <c r="C829" s="48"/>
      <c r="D829" s="48"/>
      <c r="E829" s="48"/>
      <c r="G829" s="200"/>
    </row>
    <row r="830">
      <c r="A830" s="99"/>
      <c r="B830" s="48"/>
      <c r="C830" s="48"/>
      <c r="D830" s="48"/>
      <c r="E830" s="48"/>
      <c r="G830" s="200"/>
    </row>
    <row r="831">
      <c r="A831" s="99"/>
      <c r="B831" s="48"/>
      <c r="C831" s="48"/>
      <c r="D831" s="48"/>
      <c r="E831" s="48"/>
      <c r="G831" s="200"/>
    </row>
    <row r="832">
      <c r="A832" s="99"/>
      <c r="B832" s="48"/>
      <c r="C832" s="48"/>
      <c r="D832" s="48"/>
      <c r="E832" s="48"/>
      <c r="G832" s="200"/>
    </row>
    <row r="833">
      <c r="A833" s="99"/>
      <c r="B833" s="48"/>
      <c r="C833" s="48"/>
      <c r="D833" s="48"/>
      <c r="E833" s="48"/>
      <c r="G833" s="200"/>
    </row>
    <row r="834">
      <c r="A834" s="99"/>
      <c r="B834" s="48"/>
      <c r="C834" s="48"/>
      <c r="D834" s="48"/>
      <c r="E834" s="48"/>
      <c r="G834" s="200"/>
    </row>
    <row r="835">
      <c r="A835" s="99"/>
      <c r="B835" s="48"/>
      <c r="C835" s="48"/>
      <c r="D835" s="48"/>
      <c r="E835" s="48"/>
      <c r="G835" s="200"/>
    </row>
    <row r="836">
      <c r="A836" s="99"/>
      <c r="B836" s="48"/>
      <c r="C836" s="48"/>
      <c r="D836" s="48"/>
      <c r="E836" s="48"/>
      <c r="G836" s="200"/>
    </row>
    <row r="837">
      <c r="A837" s="99"/>
      <c r="B837" s="48"/>
      <c r="C837" s="48"/>
      <c r="D837" s="48"/>
      <c r="E837" s="48"/>
      <c r="G837" s="200"/>
    </row>
    <row r="838">
      <c r="A838" s="99"/>
      <c r="B838" s="48"/>
      <c r="C838" s="48"/>
      <c r="D838" s="48"/>
      <c r="E838" s="48"/>
      <c r="G838" s="200"/>
    </row>
    <row r="839">
      <c r="A839" s="99"/>
      <c r="B839" s="48"/>
      <c r="C839" s="48"/>
      <c r="D839" s="48"/>
      <c r="E839" s="48"/>
      <c r="G839" s="200"/>
    </row>
    <row r="840">
      <c r="A840" s="99"/>
      <c r="B840" s="48"/>
      <c r="C840" s="48"/>
      <c r="D840" s="48"/>
      <c r="E840" s="48"/>
      <c r="G840" s="200"/>
    </row>
    <row r="841">
      <c r="A841" s="99"/>
      <c r="B841" s="48"/>
      <c r="C841" s="48"/>
      <c r="D841" s="48"/>
      <c r="E841" s="48"/>
      <c r="G841" s="200"/>
    </row>
    <row r="842">
      <c r="A842" s="99"/>
      <c r="B842" s="48"/>
      <c r="C842" s="48"/>
      <c r="D842" s="48"/>
      <c r="E842" s="48"/>
      <c r="G842" s="200"/>
    </row>
    <row r="843">
      <c r="A843" s="99"/>
      <c r="B843" s="48"/>
      <c r="C843" s="48"/>
      <c r="D843" s="48"/>
      <c r="E843" s="48"/>
      <c r="G843" s="200"/>
    </row>
    <row r="844">
      <c r="A844" s="99"/>
      <c r="B844" s="48"/>
      <c r="C844" s="48"/>
      <c r="D844" s="48"/>
      <c r="E844" s="48"/>
      <c r="G844" s="200"/>
    </row>
    <row r="845">
      <c r="A845" s="99"/>
      <c r="B845" s="48"/>
      <c r="C845" s="48"/>
      <c r="D845" s="48"/>
      <c r="E845" s="48"/>
      <c r="G845" s="200"/>
    </row>
    <row r="846">
      <c r="A846" s="99"/>
      <c r="B846" s="48"/>
      <c r="C846" s="48"/>
      <c r="D846" s="48"/>
      <c r="E846" s="48"/>
      <c r="G846" s="200"/>
    </row>
    <row r="847">
      <c r="A847" s="99"/>
      <c r="B847" s="48"/>
      <c r="C847" s="48"/>
      <c r="D847" s="48"/>
      <c r="E847" s="48"/>
      <c r="G847" s="200"/>
    </row>
    <row r="848">
      <c r="A848" s="99"/>
      <c r="B848" s="48"/>
      <c r="C848" s="48"/>
      <c r="D848" s="48"/>
      <c r="E848" s="48"/>
      <c r="G848" s="200"/>
    </row>
    <row r="849">
      <c r="A849" s="99"/>
      <c r="B849" s="48"/>
      <c r="C849" s="48"/>
      <c r="D849" s="48"/>
      <c r="E849" s="48"/>
      <c r="G849" s="200"/>
    </row>
    <row r="850">
      <c r="A850" s="99"/>
      <c r="B850" s="48"/>
      <c r="C850" s="48"/>
      <c r="D850" s="48"/>
      <c r="E850" s="48"/>
      <c r="G850" s="200"/>
    </row>
    <row r="851">
      <c r="A851" s="99"/>
      <c r="B851" s="48"/>
      <c r="C851" s="48"/>
      <c r="D851" s="48"/>
      <c r="E851" s="48"/>
      <c r="G851" s="200"/>
    </row>
    <row r="852">
      <c r="A852" s="99"/>
      <c r="B852" s="48"/>
      <c r="C852" s="48"/>
      <c r="D852" s="48"/>
      <c r="E852" s="48"/>
      <c r="G852" s="200"/>
    </row>
    <row r="853">
      <c r="A853" s="99"/>
      <c r="B853" s="48"/>
      <c r="C853" s="48"/>
      <c r="D853" s="48"/>
      <c r="E853" s="48"/>
      <c r="G853" s="200"/>
    </row>
    <row r="854">
      <c r="A854" s="99"/>
      <c r="B854" s="48"/>
      <c r="C854" s="48"/>
      <c r="D854" s="48"/>
      <c r="E854" s="48"/>
      <c r="G854" s="200"/>
    </row>
    <row r="855">
      <c r="A855" s="99"/>
      <c r="B855" s="48"/>
      <c r="C855" s="48"/>
      <c r="D855" s="48"/>
      <c r="E855" s="48"/>
      <c r="G855" s="200"/>
    </row>
    <row r="856">
      <c r="A856" s="99"/>
      <c r="B856" s="48"/>
      <c r="C856" s="48"/>
      <c r="D856" s="48"/>
      <c r="E856" s="48"/>
      <c r="G856" s="200"/>
    </row>
    <row r="857">
      <c r="A857" s="99"/>
      <c r="B857" s="48"/>
      <c r="C857" s="48"/>
      <c r="D857" s="48"/>
      <c r="E857" s="48"/>
      <c r="G857" s="200"/>
    </row>
    <row r="858">
      <c r="A858" s="99"/>
      <c r="B858" s="48"/>
      <c r="C858" s="48"/>
      <c r="D858" s="48"/>
      <c r="E858" s="48"/>
      <c r="G858" s="200"/>
    </row>
    <row r="859">
      <c r="A859" s="99"/>
      <c r="B859" s="48"/>
      <c r="C859" s="48"/>
      <c r="D859" s="48"/>
      <c r="E859" s="48"/>
      <c r="G859" s="200"/>
    </row>
    <row r="860">
      <c r="A860" s="99"/>
      <c r="B860" s="48"/>
      <c r="C860" s="48"/>
      <c r="D860" s="48"/>
      <c r="E860" s="48"/>
      <c r="G860" s="200"/>
    </row>
    <row r="861">
      <c r="A861" s="99"/>
      <c r="B861" s="48"/>
      <c r="C861" s="48"/>
      <c r="D861" s="48"/>
      <c r="E861" s="48"/>
      <c r="G861" s="200"/>
    </row>
    <row r="862">
      <c r="A862" s="99"/>
      <c r="B862" s="48"/>
      <c r="C862" s="48"/>
      <c r="D862" s="48"/>
      <c r="E862" s="48"/>
      <c r="G862" s="200"/>
    </row>
    <row r="863">
      <c r="A863" s="99"/>
      <c r="B863" s="48"/>
      <c r="C863" s="48"/>
      <c r="D863" s="48"/>
      <c r="E863" s="48"/>
      <c r="G863" s="200"/>
    </row>
    <row r="864">
      <c r="A864" s="99"/>
      <c r="B864" s="48"/>
      <c r="C864" s="48"/>
      <c r="D864" s="48"/>
      <c r="E864" s="48"/>
      <c r="G864" s="200"/>
    </row>
    <row r="865">
      <c r="A865" s="99"/>
      <c r="B865" s="48"/>
      <c r="C865" s="48"/>
      <c r="D865" s="48"/>
      <c r="E865" s="48"/>
      <c r="G865" s="200"/>
    </row>
    <row r="866">
      <c r="A866" s="99"/>
      <c r="B866" s="48"/>
      <c r="C866" s="48"/>
      <c r="D866" s="48"/>
      <c r="E866" s="48"/>
      <c r="G866" s="200"/>
    </row>
    <row r="867">
      <c r="A867" s="99"/>
      <c r="B867" s="48"/>
      <c r="C867" s="48"/>
      <c r="D867" s="48"/>
      <c r="E867" s="48"/>
      <c r="G867" s="200"/>
    </row>
    <row r="868">
      <c r="A868" s="99"/>
      <c r="B868" s="48"/>
      <c r="C868" s="48"/>
      <c r="D868" s="48"/>
      <c r="E868" s="48"/>
      <c r="G868" s="200"/>
    </row>
    <row r="869">
      <c r="A869" s="99"/>
      <c r="B869" s="48"/>
      <c r="C869" s="48"/>
      <c r="D869" s="48"/>
      <c r="E869" s="48"/>
      <c r="G869" s="200"/>
    </row>
    <row r="870">
      <c r="A870" s="99"/>
      <c r="B870" s="48"/>
      <c r="C870" s="48"/>
      <c r="D870" s="48"/>
      <c r="E870" s="48"/>
      <c r="G870" s="200"/>
    </row>
    <row r="871">
      <c r="A871" s="99"/>
      <c r="B871" s="48"/>
      <c r="C871" s="48"/>
      <c r="D871" s="48"/>
      <c r="E871" s="48"/>
      <c r="G871" s="200"/>
    </row>
    <row r="872">
      <c r="A872" s="99"/>
      <c r="B872" s="48"/>
      <c r="C872" s="48"/>
      <c r="D872" s="48"/>
      <c r="E872" s="48"/>
      <c r="G872" s="200"/>
    </row>
    <row r="873">
      <c r="A873" s="99"/>
      <c r="B873" s="48"/>
      <c r="C873" s="48"/>
      <c r="D873" s="48"/>
      <c r="E873" s="48"/>
      <c r="G873" s="200"/>
    </row>
    <row r="874">
      <c r="A874" s="99"/>
      <c r="B874" s="48"/>
      <c r="C874" s="48"/>
      <c r="D874" s="48"/>
      <c r="E874" s="48"/>
      <c r="G874" s="200"/>
    </row>
    <row r="875">
      <c r="A875" s="99"/>
      <c r="B875" s="48"/>
      <c r="C875" s="48"/>
      <c r="D875" s="48"/>
      <c r="E875" s="48"/>
      <c r="G875" s="200"/>
    </row>
    <row r="876">
      <c r="A876" s="99"/>
      <c r="B876" s="48"/>
      <c r="C876" s="48"/>
      <c r="D876" s="48"/>
      <c r="E876" s="48"/>
      <c r="G876" s="200"/>
    </row>
    <row r="877">
      <c r="A877" s="99"/>
      <c r="B877" s="48"/>
      <c r="C877" s="48"/>
      <c r="D877" s="48"/>
      <c r="E877" s="48"/>
      <c r="G877" s="200"/>
    </row>
    <row r="878">
      <c r="A878" s="99"/>
      <c r="B878" s="48"/>
      <c r="C878" s="48"/>
      <c r="D878" s="48"/>
      <c r="E878" s="48"/>
      <c r="G878" s="200"/>
    </row>
    <row r="879">
      <c r="A879" s="99"/>
      <c r="B879" s="48"/>
      <c r="C879" s="48"/>
      <c r="D879" s="48"/>
      <c r="E879" s="48"/>
      <c r="G879" s="200"/>
    </row>
    <row r="880">
      <c r="A880" s="99"/>
      <c r="B880" s="48"/>
      <c r="C880" s="48"/>
      <c r="D880" s="48"/>
      <c r="E880" s="48"/>
      <c r="G880" s="200"/>
    </row>
    <row r="881">
      <c r="A881" s="99"/>
      <c r="B881" s="48"/>
      <c r="C881" s="48"/>
      <c r="D881" s="48"/>
      <c r="E881" s="48"/>
      <c r="G881" s="200"/>
    </row>
    <row r="882">
      <c r="A882" s="99"/>
      <c r="B882" s="48"/>
      <c r="C882" s="48"/>
      <c r="D882" s="48"/>
      <c r="E882" s="48"/>
      <c r="G882" s="200"/>
    </row>
    <row r="883">
      <c r="A883" s="99"/>
      <c r="B883" s="48"/>
      <c r="C883" s="48"/>
      <c r="D883" s="48"/>
      <c r="E883" s="48"/>
      <c r="G883" s="200"/>
    </row>
    <row r="884">
      <c r="A884" s="99"/>
      <c r="B884" s="48"/>
      <c r="C884" s="48"/>
      <c r="D884" s="48"/>
      <c r="E884" s="48"/>
      <c r="G884" s="200"/>
    </row>
    <row r="885">
      <c r="A885" s="99"/>
      <c r="B885" s="48"/>
      <c r="C885" s="48"/>
      <c r="D885" s="48"/>
      <c r="E885" s="48"/>
      <c r="G885" s="200"/>
    </row>
    <row r="886">
      <c r="A886" s="99"/>
      <c r="B886" s="48"/>
      <c r="C886" s="48"/>
      <c r="D886" s="48"/>
      <c r="E886" s="48"/>
      <c r="G886" s="200"/>
    </row>
    <row r="887">
      <c r="A887" s="99"/>
      <c r="B887" s="48"/>
      <c r="C887" s="48"/>
      <c r="D887" s="48"/>
      <c r="E887" s="48"/>
      <c r="G887" s="200"/>
    </row>
    <row r="888">
      <c r="A888" s="99"/>
      <c r="B888" s="48"/>
      <c r="C888" s="48"/>
      <c r="D888" s="48"/>
      <c r="E888" s="48"/>
      <c r="G888" s="200"/>
    </row>
    <row r="889">
      <c r="A889" s="99"/>
      <c r="B889" s="48"/>
      <c r="C889" s="48"/>
      <c r="D889" s="48"/>
      <c r="E889" s="48"/>
      <c r="G889" s="200"/>
    </row>
    <row r="890">
      <c r="A890" s="99"/>
      <c r="B890" s="48"/>
      <c r="C890" s="48"/>
      <c r="D890" s="48"/>
      <c r="E890" s="48"/>
      <c r="G890" s="200"/>
    </row>
    <row r="891">
      <c r="A891" s="99"/>
      <c r="B891" s="48"/>
      <c r="C891" s="48"/>
      <c r="D891" s="48"/>
      <c r="E891" s="48"/>
      <c r="G891" s="200"/>
    </row>
    <row r="892">
      <c r="A892" s="99"/>
      <c r="B892" s="48"/>
      <c r="C892" s="48"/>
      <c r="D892" s="48"/>
      <c r="E892" s="48"/>
      <c r="G892" s="200"/>
    </row>
    <row r="893">
      <c r="A893" s="99"/>
      <c r="B893" s="48"/>
      <c r="C893" s="48"/>
      <c r="D893" s="48"/>
      <c r="E893" s="48"/>
      <c r="G893" s="200"/>
    </row>
    <row r="894">
      <c r="A894" s="99"/>
      <c r="B894" s="48"/>
      <c r="C894" s="48"/>
      <c r="D894" s="48"/>
      <c r="E894" s="48"/>
      <c r="G894" s="200"/>
    </row>
    <row r="895">
      <c r="A895" s="99"/>
      <c r="B895" s="48"/>
      <c r="C895" s="48"/>
      <c r="D895" s="48"/>
      <c r="E895" s="48"/>
      <c r="G895" s="200"/>
    </row>
    <row r="896">
      <c r="A896" s="99"/>
      <c r="B896" s="48"/>
      <c r="C896" s="48"/>
      <c r="D896" s="48"/>
      <c r="E896" s="48"/>
      <c r="G896" s="200"/>
    </row>
    <row r="897">
      <c r="A897" s="99"/>
      <c r="B897" s="48"/>
      <c r="C897" s="48"/>
      <c r="D897" s="48"/>
      <c r="E897" s="48"/>
      <c r="G897" s="200"/>
    </row>
    <row r="898">
      <c r="A898" s="99"/>
      <c r="B898" s="48"/>
      <c r="C898" s="48"/>
      <c r="D898" s="48"/>
      <c r="E898" s="48"/>
      <c r="G898" s="200"/>
    </row>
    <row r="899">
      <c r="A899" s="99"/>
      <c r="B899" s="48"/>
      <c r="C899" s="48"/>
      <c r="D899" s="48"/>
      <c r="E899" s="48"/>
      <c r="G899" s="200"/>
    </row>
    <row r="900">
      <c r="A900" s="99"/>
      <c r="B900" s="48"/>
      <c r="C900" s="48"/>
      <c r="D900" s="48"/>
      <c r="E900" s="48"/>
      <c r="G900" s="200"/>
    </row>
    <row r="901">
      <c r="A901" s="99"/>
      <c r="B901" s="48"/>
      <c r="C901" s="48"/>
      <c r="D901" s="48"/>
      <c r="E901" s="48"/>
      <c r="G901" s="200"/>
    </row>
    <row r="902">
      <c r="A902" s="99"/>
      <c r="B902" s="48"/>
      <c r="C902" s="48"/>
      <c r="D902" s="48"/>
      <c r="E902" s="48"/>
      <c r="G902" s="200"/>
    </row>
    <row r="903">
      <c r="A903" s="99"/>
      <c r="B903" s="48"/>
      <c r="C903" s="48"/>
      <c r="D903" s="48"/>
      <c r="E903" s="48"/>
      <c r="G903" s="200"/>
    </row>
    <row r="904">
      <c r="A904" s="99"/>
      <c r="B904" s="48"/>
      <c r="C904" s="48"/>
      <c r="D904" s="48"/>
      <c r="E904" s="48"/>
      <c r="G904" s="200"/>
    </row>
    <row r="905">
      <c r="A905" s="99"/>
      <c r="B905" s="48"/>
      <c r="C905" s="48"/>
      <c r="D905" s="48"/>
      <c r="E905" s="48"/>
      <c r="G905" s="200"/>
    </row>
    <row r="906">
      <c r="A906" s="99"/>
      <c r="B906" s="48"/>
      <c r="C906" s="48"/>
      <c r="D906" s="48"/>
      <c r="E906" s="48"/>
      <c r="G906" s="200"/>
    </row>
    <row r="907">
      <c r="A907" s="99"/>
      <c r="B907" s="48"/>
      <c r="C907" s="48"/>
      <c r="D907" s="48"/>
      <c r="E907" s="48"/>
      <c r="G907" s="200"/>
    </row>
    <row r="908">
      <c r="A908" s="99"/>
      <c r="B908" s="48"/>
      <c r="C908" s="48"/>
      <c r="D908" s="48"/>
      <c r="E908" s="48"/>
      <c r="G908" s="200"/>
    </row>
    <row r="909">
      <c r="A909" s="99"/>
      <c r="B909" s="48"/>
      <c r="C909" s="48"/>
      <c r="D909" s="48"/>
      <c r="E909" s="48"/>
      <c r="G909" s="200"/>
    </row>
    <row r="910">
      <c r="A910" s="99"/>
      <c r="B910" s="48"/>
      <c r="C910" s="48"/>
      <c r="D910" s="48"/>
      <c r="E910" s="48"/>
      <c r="G910" s="200"/>
    </row>
    <row r="911">
      <c r="A911" s="99"/>
      <c r="B911" s="48"/>
      <c r="C911" s="48"/>
      <c r="D911" s="48"/>
      <c r="E911" s="48"/>
      <c r="G911" s="200"/>
    </row>
    <row r="912">
      <c r="A912" s="99"/>
      <c r="B912" s="48"/>
      <c r="C912" s="48"/>
      <c r="D912" s="48"/>
      <c r="E912" s="48"/>
      <c r="G912" s="200"/>
    </row>
    <row r="913">
      <c r="A913" s="99"/>
      <c r="B913" s="48"/>
      <c r="C913" s="48"/>
      <c r="D913" s="48"/>
      <c r="E913" s="48"/>
      <c r="G913" s="200"/>
    </row>
    <row r="914">
      <c r="A914" s="99"/>
      <c r="B914" s="48"/>
      <c r="C914" s="48"/>
      <c r="D914" s="48"/>
      <c r="E914" s="48"/>
      <c r="G914" s="200"/>
    </row>
    <row r="915">
      <c r="A915" s="99"/>
      <c r="B915" s="48"/>
      <c r="C915" s="48"/>
      <c r="D915" s="48"/>
      <c r="E915" s="48"/>
      <c r="G915" s="200"/>
    </row>
    <row r="916">
      <c r="A916" s="99"/>
      <c r="B916" s="48"/>
      <c r="C916" s="48"/>
      <c r="D916" s="48"/>
      <c r="E916" s="48"/>
      <c r="G916" s="200"/>
    </row>
    <row r="917">
      <c r="A917" s="99"/>
      <c r="B917" s="48"/>
      <c r="C917" s="48"/>
      <c r="D917" s="48"/>
      <c r="E917" s="48"/>
      <c r="G917" s="200"/>
    </row>
    <row r="918">
      <c r="A918" s="99"/>
      <c r="B918" s="48"/>
      <c r="C918" s="48"/>
      <c r="D918" s="48"/>
      <c r="E918" s="48"/>
      <c r="G918" s="200"/>
    </row>
    <row r="919">
      <c r="A919" s="99"/>
      <c r="B919" s="48"/>
      <c r="C919" s="48"/>
      <c r="D919" s="48"/>
      <c r="E919" s="48"/>
      <c r="G919" s="200"/>
    </row>
    <row r="920">
      <c r="A920" s="99"/>
      <c r="B920" s="48"/>
      <c r="C920" s="48"/>
      <c r="D920" s="48"/>
      <c r="E920" s="48"/>
      <c r="G920" s="200"/>
    </row>
    <row r="921">
      <c r="A921" s="99"/>
      <c r="B921" s="48"/>
      <c r="C921" s="48"/>
      <c r="D921" s="48"/>
      <c r="E921" s="48"/>
      <c r="G921" s="200"/>
    </row>
    <row r="922">
      <c r="A922" s="99"/>
      <c r="B922" s="48"/>
      <c r="C922" s="48"/>
      <c r="D922" s="48"/>
      <c r="E922" s="48"/>
      <c r="G922" s="200"/>
    </row>
    <row r="923">
      <c r="A923" s="99"/>
      <c r="B923" s="48"/>
      <c r="C923" s="48"/>
      <c r="D923" s="48"/>
      <c r="E923" s="48"/>
      <c r="G923" s="200"/>
    </row>
    <row r="924">
      <c r="A924" s="99"/>
      <c r="B924" s="48"/>
      <c r="C924" s="48"/>
      <c r="D924" s="48"/>
      <c r="E924" s="48"/>
      <c r="G924" s="200"/>
    </row>
    <row r="925">
      <c r="A925" s="99"/>
      <c r="B925" s="48"/>
      <c r="C925" s="48"/>
      <c r="D925" s="48"/>
      <c r="E925" s="48"/>
      <c r="G925" s="200"/>
    </row>
    <row r="926">
      <c r="A926" s="99"/>
      <c r="B926" s="48"/>
      <c r="C926" s="48"/>
      <c r="D926" s="48"/>
      <c r="E926" s="48"/>
      <c r="G926" s="200"/>
    </row>
    <row r="927">
      <c r="A927" s="99"/>
      <c r="B927" s="48"/>
      <c r="C927" s="48"/>
      <c r="D927" s="48"/>
      <c r="E927" s="48"/>
      <c r="G927" s="200"/>
    </row>
    <row r="928">
      <c r="A928" s="99"/>
      <c r="B928" s="48"/>
      <c r="C928" s="48"/>
      <c r="D928" s="48"/>
      <c r="E928" s="48"/>
      <c r="G928" s="200"/>
    </row>
    <row r="929">
      <c r="A929" s="99"/>
      <c r="B929" s="48"/>
      <c r="C929" s="48"/>
      <c r="D929" s="48"/>
      <c r="E929" s="48"/>
      <c r="G929" s="200"/>
    </row>
    <row r="930">
      <c r="A930" s="99"/>
      <c r="B930" s="48"/>
      <c r="C930" s="48"/>
      <c r="D930" s="48"/>
      <c r="E930" s="48"/>
      <c r="G930" s="200"/>
    </row>
    <row r="931">
      <c r="A931" s="99"/>
      <c r="B931" s="48"/>
      <c r="C931" s="48"/>
      <c r="D931" s="48"/>
      <c r="E931" s="48"/>
      <c r="G931" s="200"/>
    </row>
    <row r="932">
      <c r="A932" s="99"/>
      <c r="B932" s="48"/>
      <c r="C932" s="48"/>
      <c r="D932" s="48"/>
      <c r="E932" s="48"/>
      <c r="G932" s="200"/>
    </row>
    <row r="933">
      <c r="A933" s="99"/>
      <c r="B933" s="48"/>
      <c r="C933" s="48"/>
      <c r="D933" s="48"/>
      <c r="E933" s="48"/>
      <c r="G933" s="200"/>
    </row>
    <row r="934">
      <c r="A934" s="99"/>
      <c r="B934" s="48"/>
      <c r="C934" s="48"/>
      <c r="D934" s="48"/>
      <c r="E934" s="48"/>
      <c r="G934" s="200"/>
    </row>
    <row r="935">
      <c r="A935" s="99"/>
      <c r="B935" s="48"/>
      <c r="C935" s="48"/>
      <c r="D935" s="48"/>
      <c r="E935" s="48"/>
      <c r="G935" s="200"/>
    </row>
    <row r="936">
      <c r="A936" s="99"/>
      <c r="B936" s="48"/>
      <c r="C936" s="48"/>
      <c r="D936" s="48"/>
      <c r="E936" s="48"/>
      <c r="G936" s="200"/>
    </row>
    <row r="937">
      <c r="A937" s="99"/>
      <c r="B937" s="48"/>
      <c r="C937" s="48"/>
      <c r="D937" s="48"/>
      <c r="E937" s="48"/>
      <c r="G937" s="200"/>
    </row>
    <row r="938">
      <c r="A938" s="99"/>
      <c r="B938" s="48"/>
      <c r="C938" s="48"/>
      <c r="D938" s="48"/>
      <c r="E938" s="48"/>
      <c r="G938" s="200"/>
    </row>
    <row r="939">
      <c r="A939" s="99"/>
      <c r="B939" s="48"/>
      <c r="C939" s="48"/>
      <c r="D939" s="48"/>
      <c r="E939" s="48"/>
      <c r="G939" s="200"/>
    </row>
    <row r="940">
      <c r="A940" s="99"/>
      <c r="B940" s="48"/>
      <c r="C940" s="48"/>
      <c r="D940" s="48"/>
      <c r="E940" s="48"/>
      <c r="G940" s="200"/>
    </row>
    <row r="941">
      <c r="A941" s="99"/>
      <c r="B941" s="48"/>
      <c r="C941" s="48"/>
      <c r="D941" s="48"/>
      <c r="E941" s="48"/>
      <c r="G941" s="200"/>
    </row>
    <row r="942">
      <c r="A942" s="99"/>
      <c r="B942" s="48"/>
      <c r="C942" s="48"/>
      <c r="D942" s="48"/>
      <c r="E942" s="48"/>
      <c r="G942" s="200"/>
    </row>
    <row r="943">
      <c r="A943" s="99"/>
      <c r="B943" s="48"/>
      <c r="C943" s="48"/>
      <c r="D943" s="48"/>
      <c r="E943" s="48"/>
      <c r="G943" s="200"/>
    </row>
    <row r="944">
      <c r="A944" s="99"/>
      <c r="B944" s="48"/>
      <c r="C944" s="48"/>
      <c r="D944" s="48"/>
      <c r="E944" s="48"/>
      <c r="G944" s="200"/>
    </row>
    <row r="945">
      <c r="A945" s="99"/>
      <c r="B945" s="48"/>
      <c r="C945" s="48"/>
      <c r="D945" s="48"/>
      <c r="E945" s="48"/>
      <c r="G945" s="200"/>
    </row>
    <row r="946">
      <c r="A946" s="99"/>
      <c r="B946" s="48"/>
      <c r="C946" s="48"/>
      <c r="D946" s="48"/>
      <c r="E946" s="48"/>
      <c r="G946" s="200"/>
    </row>
    <row r="947">
      <c r="A947" s="99"/>
      <c r="B947" s="48"/>
      <c r="C947" s="48"/>
      <c r="D947" s="48"/>
      <c r="E947" s="48"/>
      <c r="G947" s="200"/>
    </row>
    <row r="948">
      <c r="A948" s="99"/>
      <c r="B948" s="48"/>
      <c r="C948" s="48"/>
      <c r="D948" s="48"/>
      <c r="E948" s="48"/>
      <c r="G948" s="200"/>
    </row>
    <row r="949">
      <c r="A949" s="99"/>
      <c r="B949" s="48"/>
      <c r="C949" s="48"/>
      <c r="D949" s="48"/>
      <c r="E949" s="48"/>
      <c r="G949" s="200"/>
    </row>
    <row r="950">
      <c r="A950" s="99"/>
      <c r="B950" s="48"/>
      <c r="C950" s="48"/>
      <c r="D950" s="48"/>
      <c r="E950" s="48"/>
      <c r="G950" s="200"/>
    </row>
    <row r="951">
      <c r="A951" s="99"/>
      <c r="B951" s="48"/>
      <c r="C951" s="48"/>
      <c r="D951" s="48"/>
      <c r="E951" s="48"/>
      <c r="G951" s="200"/>
    </row>
    <row r="952">
      <c r="A952" s="99"/>
      <c r="B952" s="48"/>
      <c r="C952" s="48"/>
      <c r="D952" s="48"/>
      <c r="E952" s="48"/>
      <c r="G952" s="200"/>
    </row>
    <row r="953">
      <c r="A953" s="99"/>
      <c r="B953" s="48"/>
      <c r="C953" s="48"/>
      <c r="D953" s="48"/>
      <c r="E953" s="48"/>
      <c r="G953" s="200"/>
    </row>
    <row r="954">
      <c r="A954" s="99"/>
      <c r="B954" s="48"/>
      <c r="C954" s="48"/>
      <c r="D954" s="48"/>
      <c r="E954" s="48"/>
      <c r="G954" s="200"/>
    </row>
    <row r="955">
      <c r="A955" s="99"/>
      <c r="B955" s="48"/>
      <c r="C955" s="48"/>
      <c r="D955" s="48"/>
      <c r="E955" s="48"/>
      <c r="G955" s="200"/>
    </row>
    <row r="956">
      <c r="A956" s="99"/>
      <c r="B956" s="48"/>
      <c r="C956" s="48"/>
      <c r="D956" s="48"/>
      <c r="E956" s="48"/>
      <c r="G956" s="200"/>
    </row>
    <row r="957">
      <c r="A957" s="99"/>
      <c r="B957" s="48"/>
      <c r="C957" s="48"/>
      <c r="D957" s="48"/>
      <c r="E957" s="48"/>
      <c r="G957" s="200"/>
    </row>
    <row r="958">
      <c r="A958" s="99"/>
      <c r="B958" s="48"/>
      <c r="C958" s="48"/>
      <c r="D958" s="48"/>
      <c r="E958" s="48"/>
      <c r="G958" s="200"/>
    </row>
    <row r="959">
      <c r="A959" s="99"/>
      <c r="B959" s="48"/>
      <c r="C959" s="48"/>
      <c r="D959" s="48"/>
      <c r="E959" s="48"/>
      <c r="G959" s="200"/>
    </row>
    <row r="960">
      <c r="A960" s="99"/>
      <c r="B960" s="48"/>
      <c r="C960" s="48"/>
      <c r="D960" s="48"/>
      <c r="E960" s="48"/>
      <c r="G960" s="200"/>
    </row>
    <row r="961">
      <c r="A961" s="99"/>
      <c r="B961" s="48"/>
      <c r="C961" s="48"/>
      <c r="D961" s="48"/>
      <c r="E961" s="48"/>
      <c r="G961" s="200"/>
    </row>
    <row r="962">
      <c r="A962" s="99"/>
      <c r="B962" s="48"/>
      <c r="C962" s="48"/>
      <c r="D962" s="48"/>
      <c r="E962" s="48"/>
      <c r="G962" s="200"/>
    </row>
    <row r="963">
      <c r="A963" s="99"/>
      <c r="B963" s="48"/>
      <c r="C963" s="48"/>
      <c r="D963" s="48"/>
      <c r="E963" s="48"/>
      <c r="G963" s="200"/>
    </row>
    <row r="964">
      <c r="A964" s="99"/>
      <c r="B964" s="48"/>
      <c r="C964" s="48"/>
      <c r="D964" s="48"/>
      <c r="E964" s="48"/>
      <c r="G964" s="200"/>
    </row>
    <row r="965">
      <c r="A965" s="99"/>
      <c r="B965" s="48"/>
      <c r="C965" s="48"/>
      <c r="D965" s="48"/>
      <c r="E965" s="48"/>
      <c r="G965" s="200"/>
    </row>
    <row r="966">
      <c r="A966" s="99"/>
      <c r="B966" s="48"/>
      <c r="C966" s="48"/>
      <c r="D966" s="48"/>
      <c r="E966" s="48"/>
      <c r="G966" s="200"/>
    </row>
    <row r="967">
      <c r="A967" s="99"/>
      <c r="B967" s="48"/>
      <c r="C967" s="48"/>
      <c r="D967" s="48"/>
      <c r="E967" s="48"/>
      <c r="G967" s="200"/>
    </row>
    <row r="968">
      <c r="A968" s="99"/>
      <c r="B968" s="48"/>
      <c r="C968" s="48"/>
      <c r="D968" s="48"/>
      <c r="E968" s="48"/>
      <c r="G968" s="200"/>
    </row>
    <row r="969">
      <c r="A969" s="99"/>
      <c r="B969" s="48"/>
      <c r="C969" s="48"/>
      <c r="D969" s="48"/>
      <c r="E969" s="48"/>
      <c r="G969" s="200"/>
    </row>
    <row r="970">
      <c r="A970" s="99"/>
      <c r="B970" s="48"/>
      <c r="C970" s="48"/>
      <c r="D970" s="48"/>
      <c r="E970" s="48"/>
      <c r="G970" s="200"/>
    </row>
    <row r="971">
      <c r="A971" s="99"/>
      <c r="B971" s="48"/>
      <c r="C971" s="48"/>
      <c r="D971" s="48"/>
      <c r="E971" s="48"/>
      <c r="G971" s="200"/>
    </row>
    <row r="972">
      <c r="A972" s="99"/>
      <c r="B972" s="48"/>
      <c r="C972" s="48"/>
      <c r="D972" s="48"/>
      <c r="E972" s="48"/>
      <c r="G972" s="200"/>
    </row>
    <row r="973">
      <c r="A973" s="99"/>
      <c r="B973" s="48"/>
      <c r="C973" s="48"/>
      <c r="D973" s="48"/>
      <c r="E973" s="48"/>
      <c r="G973" s="200"/>
    </row>
    <row r="974">
      <c r="A974" s="99"/>
      <c r="B974" s="48"/>
      <c r="C974" s="48"/>
      <c r="D974" s="48"/>
      <c r="E974" s="48"/>
      <c r="G974" s="200"/>
    </row>
    <row r="975">
      <c r="A975" s="99"/>
      <c r="B975" s="48"/>
      <c r="C975" s="48"/>
      <c r="D975" s="48"/>
      <c r="E975" s="48"/>
      <c r="G975" s="200"/>
    </row>
    <row r="976">
      <c r="A976" s="99"/>
      <c r="B976" s="48"/>
      <c r="C976" s="48"/>
      <c r="D976" s="48"/>
      <c r="E976" s="48"/>
      <c r="G976" s="200"/>
    </row>
    <row r="977">
      <c r="A977" s="99"/>
      <c r="B977" s="48"/>
      <c r="C977" s="48"/>
      <c r="D977" s="48"/>
      <c r="E977" s="48"/>
      <c r="G977" s="200"/>
    </row>
    <row r="978">
      <c r="A978" s="99"/>
      <c r="B978" s="48"/>
      <c r="C978" s="48"/>
      <c r="D978" s="48"/>
      <c r="E978" s="48"/>
      <c r="G978" s="200"/>
    </row>
    <row r="979">
      <c r="A979" s="99"/>
      <c r="B979" s="48"/>
      <c r="C979" s="48"/>
      <c r="D979" s="48"/>
      <c r="E979" s="48"/>
      <c r="G979" s="200"/>
    </row>
    <row r="980">
      <c r="A980" s="99"/>
      <c r="B980" s="48"/>
      <c r="C980" s="48"/>
      <c r="D980" s="48"/>
      <c r="E980" s="48"/>
      <c r="G980" s="200"/>
    </row>
    <row r="981">
      <c r="A981" s="99"/>
      <c r="B981" s="48"/>
      <c r="C981" s="48"/>
      <c r="D981" s="48"/>
      <c r="E981" s="48"/>
      <c r="G981" s="200"/>
    </row>
    <row r="982">
      <c r="A982" s="99"/>
      <c r="B982" s="48"/>
      <c r="C982" s="48"/>
      <c r="D982" s="48"/>
      <c r="E982" s="48"/>
      <c r="G982" s="200"/>
    </row>
    <row r="983">
      <c r="A983" s="99"/>
      <c r="B983" s="48"/>
      <c r="C983" s="48"/>
      <c r="D983" s="48"/>
      <c r="E983" s="48"/>
      <c r="G983" s="200"/>
    </row>
    <row r="984">
      <c r="A984" s="99"/>
      <c r="B984" s="48"/>
      <c r="C984" s="48"/>
      <c r="D984" s="48"/>
      <c r="E984" s="48"/>
      <c r="G984" s="200"/>
    </row>
    <row r="985">
      <c r="A985" s="99"/>
      <c r="B985" s="48"/>
      <c r="C985" s="48"/>
      <c r="D985" s="48"/>
      <c r="E985" s="48"/>
      <c r="G985" s="200"/>
    </row>
    <row r="986">
      <c r="A986" s="99"/>
      <c r="B986" s="48"/>
      <c r="C986" s="48"/>
      <c r="D986" s="48"/>
      <c r="E986" s="48"/>
      <c r="G986" s="200"/>
    </row>
    <row r="987">
      <c r="A987" s="99"/>
      <c r="B987" s="48"/>
      <c r="C987" s="48"/>
      <c r="D987" s="48"/>
      <c r="E987" s="48"/>
      <c r="G987" s="200"/>
    </row>
    <row r="988">
      <c r="A988" s="99"/>
      <c r="B988" s="48"/>
      <c r="C988" s="48"/>
      <c r="D988" s="48"/>
      <c r="E988" s="48"/>
      <c r="G988" s="200"/>
    </row>
    <row r="989">
      <c r="A989" s="99"/>
      <c r="B989" s="48"/>
      <c r="C989" s="48"/>
      <c r="D989" s="48"/>
      <c r="E989" s="48"/>
      <c r="G989" s="200"/>
    </row>
    <row r="990">
      <c r="A990" s="99"/>
      <c r="B990" s="48"/>
      <c r="C990" s="48"/>
      <c r="D990" s="48"/>
      <c r="E990" s="48"/>
      <c r="G990" s="200"/>
    </row>
    <row r="991">
      <c r="A991" s="99"/>
      <c r="B991" s="48"/>
      <c r="C991" s="48"/>
      <c r="D991" s="48"/>
      <c r="E991" s="48"/>
      <c r="G991" s="200"/>
    </row>
    <row r="992">
      <c r="A992" s="99"/>
      <c r="B992" s="48"/>
      <c r="C992" s="48"/>
      <c r="D992" s="48"/>
      <c r="E992" s="48"/>
      <c r="G992" s="200"/>
    </row>
    <row r="993">
      <c r="A993" s="99"/>
      <c r="B993" s="48"/>
      <c r="C993" s="48"/>
      <c r="D993" s="48"/>
      <c r="E993" s="48"/>
      <c r="G993" s="200"/>
    </row>
    <row r="994">
      <c r="A994" s="99"/>
      <c r="B994" s="48"/>
      <c r="C994" s="48"/>
      <c r="D994" s="48"/>
      <c r="E994" s="48"/>
      <c r="G994" s="200"/>
    </row>
    <row r="995">
      <c r="A995" s="99"/>
      <c r="B995" s="48"/>
      <c r="C995" s="48"/>
      <c r="D995" s="48"/>
      <c r="E995" s="48"/>
      <c r="G995" s="200"/>
    </row>
    <row r="996">
      <c r="A996" s="99"/>
      <c r="B996" s="48"/>
      <c r="C996" s="48"/>
      <c r="D996" s="48"/>
      <c r="E996" s="48"/>
      <c r="G996" s="200"/>
    </row>
    <row r="997">
      <c r="A997" s="99"/>
      <c r="B997" s="48"/>
      <c r="C997" s="48"/>
      <c r="D997" s="48"/>
      <c r="E997" s="48"/>
      <c r="G997" s="200"/>
    </row>
    <row r="998">
      <c r="A998" s="99"/>
      <c r="B998" s="48"/>
      <c r="C998" s="48"/>
      <c r="D998" s="48"/>
      <c r="E998" s="48"/>
      <c r="G998" s="200"/>
    </row>
    <row r="999">
      <c r="A999" s="99"/>
      <c r="B999" s="48"/>
      <c r="C999" s="48"/>
      <c r="D999" s="48"/>
      <c r="E999" s="48"/>
      <c r="G999" s="200"/>
    </row>
    <row r="1000">
      <c r="A1000" s="99"/>
      <c r="B1000" s="48"/>
      <c r="C1000" s="48"/>
      <c r="D1000" s="48"/>
      <c r="E1000" s="48"/>
      <c r="G1000" s="20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28" t="str">
        <f>IFERROR(__xludf.DUMMYFUNCTION("QUERY({QUERY(course_teacher!A2:G69,""select F, count(A) group by F"");QUERY(course_teacher!A2:G69,""select G, count(A) group by G"")},""select Col1,sum(Col2) group by Col1 order by sum(Col2)"")"),"")</f>
        <v/>
      </c>
      <c r="B1" s="46" t="str">
        <f>IFERROR(__xludf.DUMMYFUNCTION("""COMPUTED_VALUE"""),"sum count ")</f>
        <v>sum count </v>
      </c>
    </row>
    <row r="2">
      <c r="A2" s="9" t="str">
        <f>IFERROR(__xludf.DUMMYFUNCTION("""COMPUTED_VALUE"""),"م.احمد اسامه محمد")</f>
        <v>م.احمد اسامه محمد</v>
      </c>
      <c r="B2" s="46">
        <f>IFERROR(__xludf.DUMMYFUNCTION("""COMPUTED_VALUE"""),1.0)</f>
        <v>1</v>
      </c>
    </row>
    <row r="3">
      <c r="A3" s="46" t="str">
        <f>IFERROR(__xludf.DUMMYFUNCTION("""COMPUTED_VALUE"""),"م.احمد سيد عبدالرازق عبدالقوي")</f>
        <v>م.احمد سيد عبدالرازق عبدالقوي</v>
      </c>
      <c r="B3" s="46">
        <f>IFERROR(__xludf.DUMMYFUNCTION("""COMPUTED_VALUE"""),1.0)</f>
        <v>1</v>
      </c>
    </row>
    <row r="4">
      <c r="A4" s="46" t="str">
        <f>IFERROR(__xludf.DUMMYFUNCTION("""COMPUTED_VALUE"""),"م.احمد عويس شعبان")</f>
        <v>م.احمد عويس شعبان</v>
      </c>
      <c r="B4" s="46">
        <f>IFERROR(__xludf.DUMMYFUNCTION("""COMPUTED_VALUE"""),1.0)</f>
        <v>1</v>
      </c>
    </row>
    <row r="5">
      <c r="A5" s="46" t="str">
        <f>IFERROR(__xludf.DUMMYFUNCTION("""COMPUTED_VALUE"""),"م.عبير مصطفى سيد")</f>
        <v>م.عبير مصطفى سيد</v>
      </c>
      <c r="B5" s="46">
        <f>IFERROR(__xludf.DUMMYFUNCTION("""COMPUTED_VALUE"""),1.0)</f>
        <v>1</v>
      </c>
    </row>
    <row r="6">
      <c r="A6" s="46" t="str">
        <f>IFERROR(__xludf.DUMMYFUNCTION("""COMPUTED_VALUE"""),"م.مايكل عوض عيسى زكى")</f>
        <v>م.مايكل عوض عيسى زكى</v>
      </c>
      <c r="B6" s="46">
        <f>IFERROR(__xludf.DUMMYFUNCTION("""COMPUTED_VALUE"""),1.0)</f>
        <v>1</v>
      </c>
    </row>
    <row r="7">
      <c r="A7" s="46" t="str">
        <f>IFERROR(__xludf.DUMMYFUNCTION("""COMPUTED_VALUE"""),"م.محمد صلاح ")</f>
        <v>م.محمد صلاح </v>
      </c>
      <c r="B7" s="46">
        <f>IFERROR(__xludf.DUMMYFUNCTION("""COMPUTED_VALUE"""),1.0)</f>
        <v>1</v>
      </c>
    </row>
    <row r="8">
      <c r="A8" s="46" t="str">
        <f>IFERROR(__xludf.DUMMYFUNCTION("""COMPUTED_VALUE"""),"م.احمد ياسر احمد عبدالفتاح")</f>
        <v>م.احمد ياسر احمد عبدالفتاح</v>
      </c>
      <c r="B8" s="46">
        <f>IFERROR(__xludf.DUMMYFUNCTION("""COMPUTED_VALUE"""),2.0)</f>
        <v>2</v>
      </c>
    </row>
    <row r="9">
      <c r="A9" s="46" t="str">
        <f>IFERROR(__xludf.DUMMYFUNCTION("""COMPUTED_VALUE"""),"م.امنية حسنى")</f>
        <v>م.امنية حسنى</v>
      </c>
      <c r="B9" s="46">
        <f>IFERROR(__xludf.DUMMYFUNCTION("""COMPUTED_VALUE"""),2.0)</f>
        <v>2</v>
      </c>
    </row>
    <row r="10">
      <c r="A10" s="46" t="str">
        <f>IFERROR(__xludf.DUMMYFUNCTION("""COMPUTED_VALUE"""),"م.اندرو امجد")</f>
        <v>م.اندرو امجد</v>
      </c>
      <c r="B10" s="46">
        <f>IFERROR(__xludf.DUMMYFUNCTION("""COMPUTED_VALUE"""),2.0)</f>
        <v>2</v>
      </c>
    </row>
    <row r="11">
      <c r="A11" s="46" t="str">
        <f>IFERROR(__xludf.DUMMYFUNCTION("""COMPUTED_VALUE"""),"م.حنان ربيع")</f>
        <v>م.حنان ربيع</v>
      </c>
      <c r="B11" s="46">
        <f>IFERROR(__xludf.DUMMYFUNCTION("""COMPUTED_VALUE"""),2.0)</f>
        <v>2</v>
      </c>
    </row>
    <row r="12">
      <c r="A12" s="46" t="str">
        <f>IFERROR(__xludf.DUMMYFUNCTION("""COMPUTED_VALUE"""),"م.عبدالرحمن اشرف")</f>
        <v>م.عبدالرحمن اشرف</v>
      </c>
      <c r="B12" s="46">
        <f>IFERROR(__xludf.DUMMYFUNCTION("""COMPUTED_VALUE"""),2.0)</f>
        <v>2</v>
      </c>
    </row>
    <row r="13">
      <c r="A13" s="46" t="str">
        <f>IFERROR(__xludf.DUMMYFUNCTION("""COMPUTED_VALUE"""),"م.عبدالرحمن رجب هاشم")</f>
        <v>م.عبدالرحمن رجب هاشم</v>
      </c>
      <c r="B13" s="46">
        <f>IFERROR(__xludf.DUMMYFUNCTION("""COMPUTED_VALUE"""),2.0)</f>
        <v>2</v>
      </c>
    </row>
    <row r="14">
      <c r="A14" s="46" t="str">
        <f>IFERROR(__xludf.DUMMYFUNCTION("""COMPUTED_VALUE"""),"م.عبدالرحمن نادي طه")</f>
        <v>م.عبدالرحمن نادي طه</v>
      </c>
      <c r="B14" s="46">
        <f>IFERROR(__xludf.DUMMYFUNCTION("""COMPUTED_VALUE"""),2.0)</f>
        <v>2</v>
      </c>
    </row>
    <row r="15">
      <c r="A15" s="46" t="str">
        <f>IFERROR(__xludf.DUMMYFUNCTION("""COMPUTED_VALUE"""),"م.محمد خالد محمد علي")</f>
        <v>م.محمد خالد محمد علي</v>
      </c>
      <c r="B15" s="46">
        <f>IFERROR(__xludf.DUMMYFUNCTION("""COMPUTED_VALUE"""),2.0)</f>
        <v>2</v>
      </c>
    </row>
    <row r="16">
      <c r="A16" s="46" t="str">
        <f>IFERROR(__xludf.DUMMYFUNCTION("""COMPUTED_VALUE"""),"م.محمد ربيع")</f>
        <v>م.محمد ربيع</v>
      </c>
      <c r="B16" s="46">
        <f>IFERROR(__xludf.DUMMYFUNCTION("""COMPUTED_VALUE"""),2.0)</f>
        <v>2</v>
      </c>
    </row>
    <row r="17">
      <c r="A17" s="46" t="str">
        <f>IFERROR(__xludf.DUMMYFUNCTION("""COMPUTED_VALUE"""),"م.محمد سعد")</f>
        <v>م.محمد سعد</v>
      </c>
      <c r="B17" s="46">
        <f>IFERROR(__xludf.DUMMYFUNCTION("""COMPUTED_VALUE"""),2.0)</f>
        <v>2</v>
      </c>
    </row>
    <row r="18">
      <c r="A18" s="46" t="str">
        <f>IFERROR(__xludf.DUMMYFUNCTION("""COMPUTED_VALUE"""),"م.محمد مصطفى محمود علي")</f>
        <v>م.محمد مصطفى محمود علي</v>
      </c>
      <c r="B18" s="46">
        <f>IFERROR(__xludf.DUMMYFUNCTION("""COMPUTED_VALUE"""),2.0)</f>
        <v>2</v>
      </c>
    </row>
    <row r="19">
      <c r="A19" s="46" t="str">
        <f>IFERROR(__xludf.DUMMYFUNCTION("""COMPUTED_VALUE"""),"م.محمد ناصر")</f>
        <v>م.محمد ناصر</v>
      </c>
      <c r="B19" s="46">
        <f>IFERROR(__xludf.DUMMYFUNCTION("""COMPUTED_VALUE"""),2.0)</f>
        <v>2</v>
      </c>
    </row>
    <row r="20">
      <c r="A20" s="46" t="str">
        <f>IFERROR(__xludf.DUMMYFUNCTION("""COMPUTED_VALUE"""),"م.محمد يحيى")</f>
        <v>م.محمد يحيى</v>
      </c>
      <c r="B20" s="46">
        <f>IFERROR(__xludf.DUMMYFUNCTION("""COMPUTED_VALUE"""),2.0)</f>
        <v>2</v>
      </c>
    </row>
    <row r="21">
      <c r="A21" s="46" t="str">
        <f>IFERROR(__xludf.DUMMYFUNCTION("""COMPUTED_VALUE"""),"م.محمود عبد الخالق")</f>
        <v>م.محمود عبد الخالق</v>
      </c>
      <c r="B21" s="46">
        <f>IFERROR(__xludf.DUMMYFUNCTION("""COMPUTED_VALUE"""),2.0)</f>
        <v>2</v>
      </c>
    </row>
    <row r="22">
      <c r="A22" s="46" t="str">
        <f>IFERROR(__xludf.DUMMYFUNCTION("""COMPUTED_VALUE"""),"م.محمود محمد عادل")</f>
        <v>م.محمود محمد عادل</v>
      </c>
      <c r="B22" s="46">
        <f>IFERROR(__xludf.DUMMYFUNCTION("""COMPUTED_VALUE"""),2.0)</f>
        <v>2</v>
      </c>
    </row>
    <row r="23">
      <c r="A23" s="46" t="str">
        <f>IFERROR(__xludf.DUMMYFUNCTION("""COMPUTED_VALUE"""),"م.ندى الجمال")</f>
        <v>م.ندى الجمال</v>
      </c>
      <c r="B23" s="46">
        <f>IFERROR(__xludf.DUMMYFUNCTION("""COMPUTED_VALUE"""),2.0)</f>
        <v>2</v>
      </c>
    </row>
    <row r="24">
      <c r="A24" s="46" t="str">
        <f>IFERROR(__xludf.DUMMYFUNCTION("""COMPUTED_VALUE"""),"أ.د.حجز مكان")</f>
        <v>أ.د.حجز مكان</v>
      </c>
      <c r="B24" s="46">
        <f>IFERROR(__xludf.DUMMYFUNCTION("""COMPUTED_VALUE"""),3.0)</f>
        <v>3</v>
      </c>
    </row>
    <row r="25">
      <c r="A25" s="46" t="str">
        <f>IFERROR(__xludf.DUMMYFUNCTION("""COMPUTED_VALUE"""),"م.أحمد محمود")</f>
        <v>م.أحمد محمود</v>
      </c>
      <c r="B25" s="46">
        <f>IFERROR(__xludf.DUMMYFUNCTION("""COMPUTED_VALUE"""),3.0)</f>
        <v>3</v>
      </c>
    </row>
    <row r="26">
      <c r="A26" s="46" t="str">
        <f>IFERROR(__xludf.DUMMYFUNCTION("""COMPUTED_VALUE"""),"م.جهاد عوض على")</f>
        <v>م.جهاد عوض على</v>
      </c>
      <c r="B26" s="46">
        <f>IFERROR(__xludf.DUMMYFUNCTION("""COMPUTED_VALUE"""),3.0)</f>
        <v>3</v>
      </c>
    </row>
    <row r="27">
      <c r="A27" s="46" t="str">
        <f>IFERROR(__xludf.DUMMYFUNCTION("""COMPUTED_VALUE"""),"م.عبدالرحمن حسن")</f>
        <v>م.عبدالرحمن حسن</v>
      </c>
      <c r="B27" s="46">
        <f>IFERROR(__xludf.DUMMYFUNCTION("""COMPUTED_VALUE"""),3.0)</f>
        <v>3</v>
      </c>
    </row>
    <row r="28">
      <c r="A28" s="46" t="str">
        <f>IFERROR(__xludf.DUMMYFUNCTION("""COMPUTED_VALUE"""),"م.مصطفي نورالدين مصطفي")</f>
        <v>م.مصطفي نورالدين مصطفي</v>
      </c>
      <c r="B28" s="46">
        <f>IFERROR(__xludf.DUMMYFUNCTION("""COMPUTED_VALUE"""),3.0)</f>
        <v>3</v>
      </c>
    </row>
    <row r="29">
      <c r="A29" s="46" t="str">
        <f>IFERROR(__xludf.DUMMYFUNCTION("""COMPUTED_VALUE"""),"م.مي شعبان")</f>
        <v>م.مي شعبان</v>
      </c>
      <c r="B29" s="46">
        <f>IFERROR(__xludf.DUMMYFUNCTION("""COMPUTED_VALUE"""),3.0)</f>
        <v>3</v>
      </c>
    </row>
    <row r="30">
      <c r="A30" s="46" t="str">
        <f>IFERROR(__xludf.DUMMYFUNCTION("""COMPUTED_VALUE"""),"م.هادي سامر عبدالحفيظ")</f>
        <v>م.هادي سامر عبدالحفيظ</v>
      </c>
      <c r="B30" s="46">
        <f>IFERROR(__xludf.DUMMYFUNCTION("""COMPUTED_VALUE"""),3.0)</f>
        <v>3</v>
      </c>
    </row>
    <row r="31">
      <c r="A31" s="46"/>
      <c r="B31" s="46">
        <f>IFERROR(__xludf.DUMMYFUNCTION("""COMPUTED_VALUE"""),75.0)</f>
        <v>75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49" t="s">
        <v>906</v>
      </c>
      <c r="B1" s="11" t="s">
        <v>907</v>
      </c>
      <c r="C1" s="11" t="s">
        <v>908</v>
      </c>
    </row>
    <row r="2">
      <c r="A2" s="51" t="s">
        <v>909</v>
      </c>
      <c r="B2" s="46">
        <v>1.0</v>
      </c>
      <c r="C2" s="11">
        <v>1.0</v>
      </c>
    </row>
    <row r="3">
      <c r="A3" s="51" t="s">
        <v>910</v>
      </c>
      <c r="B3" s="46">
        <v>2.0</v>
      </c>
    </row>
    <row r="4">
      <c r="A4" s="51" t="s">
        <v>284</v>
      </c>
      <c r="B4" s="46">
        <v>2.0</v>
      </c>
    </row>
    <row r="5">
      <c r="A5" s="51" t="s">
        <v>280</v>
      </c>
      <c r="B5" s="46">
        <v>2.0</v>
      </c>
    </row>
    <row r="6">
      <c r="A6" s="51" t="s">
        <v>245</v>
      </c>
      <c r="B6" s="46">
        <v>2.0</v>
      </c>
    </row>
    <row r="7">
      <c r="A7" s="51" t="s">
        <v>173</v>
      </c>
      <c r="B7" s="46">
        <v>2.0</v>
      </c>
    </row>
    <row r="8">
      <c r="A8" s="51" t="s">
        <v>911</v>
      </c>
      <c r="B8" s="46">
        <v>2.0</v>
      </c>
    </row>
    <row r="9">
      <c r="A9" s="51" t="s">
        <v>277</v>
      </c>
      <c r="B9" s="46">
        <v>1.0</v>
      </c>
      <c r="C9" s="11">
        <v>1.0</v>
      </c>
    </row>
    <row r="10">
      <c r="A10" s="51" t="s">
        <v>912</v>
      </c>
      <c r="B10" s="46">
        <v>2.0</v>
      </c>
    </row>
    <row r="11">
      <c r="A11" s="51" t="s">
        <v>913</v>
      </c>
      <c r="B11" s="46">
        <v>2.0</v>
      </c>
    </row>
    <row r="12">
      <c r="A12" s="51" t="s">
        <v>237</v>
      </c>
      <c r="B12" s="46">
        <v>2.0</v>
      </c>
    </row>
    <row r="13">
      <c r="A13" s="51" t="s">
        <v>272</v>
      </c>
      <c r="B13" s="46">
        <v>2.0</v>
      </c>
    </row>
    <row r="14">
      <c r="A14" s="51" t="s">
        <v>914</v>
      </c>
      <c r="B14" s="46">
        <v>1.0</v>
      </c>
      <c r="C14" s="11">
        <v>1.0</v>
      </c>
    </row>
    <row r="15">
      <c r="A15" s="51" t="s">
        <v>915</v>
      </c>
      <c r="B15" s="46">
        <v>2.0</v>
      </c>
    </row>
    <row r="16">
      <c r="A16" s="51" t="s">
        <v>240</v>
      </c>
      <c r="B16" s="46">
        <v>2.0</v>
      </c>
    </row>
    <row r="17">
      <c r="A17" s="51" t="s">
        <v>242</v>
      </c>
      <c r="B17" s="46">
        <v>2.0</v>
      </c>
    </row>
    <row r="18">
      <c r="A18" s="51" t="s">
        <v>916</v>
      </c>
      <c r="B18" s="46">
        <v>1.0</v>
      </c>
      <c r="C18" s="11">
        <v>1.0</v>
      </c>
    </row>
    <row r="19">
      <c r="A19" s="51" t="s">
        <v>191</v>
      </c>
      <c r="B19" s="46">
        <v>1.0</v>
      </c>
      <c r="C19" s="11">
        <v>1.0</v>
      </c>
    </row>
    <row r="20">
      <c r="A20" s="51" t="s">
        <v>917</v>
      </c>
      <c r="B20" s="46">
        <v>2.0</v>
      </c>
    </row>
    <row r="21">
      <c r="A21" s="51" t="s">
        <v>212</v>
      </c>
      <c r="B21" s="46">
        <v>2.0</v>
      </c>
    </row>
    <row r="22">
      <c r="A22" s="50" t="s">
        <v>223</v>
      </c>
      <c r="B22" s="11">
        <v>2.0</v>
      </c>
    </row>
    <row r="23">
      <c r="A23" s="51" t="s">
        <v>233</v>
      </c>
      <c r="B23" s="46">
        <v>2.0</v>
      </c>
    </row>
    <row r="24">
      <c r="A24" s="51" t="s">
        <v>209</v>
      </c>
      <c r="B24" s="46">
        <v>2.0</v>
      </c>
    </row>
    <row r="25">
      <c r="A25" s="51" t="s">
        <v>195</v>
      </c>
      <c r="B25" s="46">
        <v>2.0</v>
      </c>
    </row>
    <row r="26">
      <c r="A26" s="51" t="s">
        <v>918</v>
      </c>
      <c r="B26" s="46">
        <v>1.0</v>
      </c>
      <c r="C26" s="11">
        <v>1.0</v>
      </c>
    </row>
    <row r="27">
      <c r="A27" s="51" t="s">
        <v>919</v>
      </c>
      <c r="B27" s="46">
        <v>2.0</v>
      </c>
    </row>
    <row r="28">
      <c r="A28" s="51" t="s">
        <v>920</v>
      </c>
      <c r="B28" s="11">
        <v>1.0</v>
      </c>
      <c r="C28" s="11">
        <v>1.0</v>
      </c>
    </row>
    <row r="29">
      <c r="A29" s="51" t="s">
        <v>921</v>
      </c>
      <c r="B29" s="11">
        <v>1.0</v>
      </c>
      <c r="C29" s="11">
        <v>1.0</v>
      </c>
    </row>
    <row r="30">
      <c r="A30" s="51" t="s">
        <v>922</v>
      </c>
      <c r="B30" s="11">
        <v>1.0</v>
      </c>
      <c r="C30" s="11">
        <v>1.0</v>
      </c>
    </row>
    <row r="31">
      <c r="A31" s="51" t="s">
        <v>923</v>
      </c>
      <c r="B31" s="11">
        <v>1.0</v>
      </c>
      <c r="C31" s="11">
        <v>1.0</v>
      </c>
    </row>
    <row r="32">
      <c r="A32" s="51" t="s">
        <v>924</v>
      </c>
      <c r="B32" s="11">
        <v>1.0</v>
      </c>
      <c r="C32" s="11">
        <v>1.0</v>
      </c>
    </row>
    <row r="33">
      <c r="A33" s="51" t="s">
        <v>925</v>
      </c>
      <c r="B33" s="11">
        <v>1.0</v>
      </c>
      <c r="C33" s="11">
        <v>1.0</v>
      </c>
    </row>
    <row r="34">
      <c r="A34" s="51" t="s">
        <v>261</v>
      </c>
      <c r="B34" s="11">
        <v>2.0</v>
      </c>
    </row>
    <row r="35">
      <c r="A35" s="51" t="s">
        <v>926</v>
      </c>
      <c r="B35" s="11">
        <v>1.0</v>
      </c>
      <c r="C35" s="11">
        <v>1.0</v>
      </c>
    </row>
    <row r="36">
      <c r="A36" s="51" t="s">
        <v>927</v>
      </c>
      <c r="B36" s="11">
        <v>2.0</v>
      </c>
    </row>
    <row r="37">
      <c r="A37" s="51" t="s">
        <v>206</v>
      </c>
      <c r="B37" s="11">
        <v>2.0</v>
      </c>
    </row>
    <row r="38">
      <c r="A38" s="51" t="s">
        <v>239</v>
      </c>
      <c r="B38" s="11">
        <v>2.0</v>
      </c>
    </row>
    <row r="39">
      <c r="A39" s="51" t="s">
        <v>928</v>
      </c>
      <c r="B39" s="11">
        <v>2.0</v>
      </c>
    </row>
    <row r="40">
      <c r="A40" s="51"/>
    </row>
    <row r="41">
      <c r="A41" s="51"/>
    </row>
    <row r="42">
      <c r="A42" s="51"/>
    </row>
    <row r="43">
      <c r="A43" s="51"/>
    </row>
    <row r="44">
      <c r="A44" s="51"/>
    </row>
    <row r="45">
      <c r="A45" s="51"/>
    </row>
    <row r="46">
      <c r="A46" s="51"/>
    </row>
    <row r="47">
      <c r="A47" s="51"/>
    </row>
    <row r="48">
      <c r="A48" s="51"/>
    </row>
    <row r="49">
      <c r="A49" s="51"/>
    </row>
    <row r="50">
      <c r="A50" s="51"/>
    </row>
    <row r="51">
      <c r="A51" s="51"/>
    </row>
    <row r="52">
      <c r="A52" s="51"/>
    </row>
    <row r="53">
      <c r="A53" s="51"/>
    </row>
    <row r="54">
      <c r="A54" s="51"/>
    </row>
    <row r="55">
      <c r="A55" s="51"/>
    </row>
    <row r="56">
      <c r="A56" s="51"/>
    </row>
    <row r="57">
      <c r="A57" s="51"/>
    </row>
    <row r="58">
      <c r="A58" s="51"/>
    </row>
    <row r="59">
      <c r="A59" s="51"/>
    </row>
    <row r="60">
      <c r="A60" s="51"/>
    </row>
    <row r="61">
      <c r="A61" s="51"/>
    </row>
    <row r="62">
      <c r="A62" s="51"/>
    </row>
    <row r="63">
      <c r="A63" s="51"/>
    </row>
    <row r="64">
      <c r="A64" s="51"/>
    </row>
    <row r="65">
      <c r="A65" s="51"/>
    </row>
    <row r="66">
      <c r="A66" s="51"/>
    </row>
    <row r="67">
      <c r="A67" s="51"/>
    </row>
    <row r="68">
      <c r="A68" s="51"/>
    </row>
    <row r="69">
      <c r="A69" s="51"/>
    </row>
    <row r="70">
      <c r="A70" s="51"/>
    </row>
    <row r="71">
      <c r="A71" s="51"/>
    </row>
    <row r="72">
      <c r="A72" s="51"/>
    </row>
    <row r="73">
      <c r="A73" s="51"/>
    </row>
    <row r="74">
      <c r="A74" s="51"/>
    </row>
    <row r="75">
      <c r="A75" s="51"/>
    </row>
    <row r="76">
      <c r="A76" s="51"/>
    </row>
    <row r="77">
      <c r="A77" s="51"/>
    </row>
    <row r="78">
      <c r="A78" s="51"/>
    </row>
    <row r="79">
      <c r="A79" s="51"/>
    </row>
    <row r="80">
      <c r="A80" s="51"/>
    </row>
    <row r="81">
      <c r="A81" s="51"/>
    </row>
    <row r="82">
      <c r="A82" s="51"/>
    </row>
    <row r="83">
      <c r="A83" s="51"/>
    </row>
    <row r="84">
      <c r="A84" s="51"/>
    </row>
    <row r="85">
      <c r="A85" s="51"/>
    </row>
    <row r="86">
      <c r="A86" s="51"/>
    </row>
    <row r="87">
      <c r="A87" s="51"/>
    </row>
    <row r="88">
      <c r="A88" s="51"/>
    </row>
    <row r="89">
      <c r="A89" s="51"/>
    </row>
    <row r="90">
      <c r="A90" s="51"/>
    </row>
    <row r="91">
      <c r="A91" s="51"/>
    </row>
    <row r="92">
      <c r="A92" s="51"/>
    </row>
    <row r="93">
      <c r="A93" s="51"/>
    </row>
    <row r="94">
      <c r="A94" s="51"/>
    </row>
    <row r="95">
      <c r="A95" s="51"/>
    </row>
    <row r="96">
      <c r="A96" s="51"/>
    </row>
    <row r="97">
      <c r="A97" s="51"/>
    </row>
    <row r="98">
      <c r="A98" s="51"/>
    </row>
    <row r="99">
      <c r="A99" s="51"/>
    </row>
    <row r="100">
      <c r="A100" s="51"/>
    </row>
    <row r="101">
      <c r="A101" s="51"/>
    </row>
    <row r="102">
      <c r="A102" s="51"/>
    </row>
    <row r="103">
      <c r="A103" s="51"/>
    </row>
    <row r="104">
      <c r="A104" s="51"/>
    </row>
    <row r="105">
      <c r="A105" s="51"/>
    </row>
    <row r="106">
      <c r="A106" s="51"/>
    </row>
    <row r="107">
      <c r="A107" s="51"/>
    </row>
    <row r="108">
      <c r="A108" s="51"/>
    </row>
    <row r="109">
      <c r="A109" s="51"/>
    </row>
    <row r="110">
      <c r="A110" s="51"/>
    </row>
    <row r="111">
      <c r="A111" s="51"/>
    </row>
    <row r="112">
      <c r="A112" s="51"/>
    </row>
    <row r="113">
      <c r="A113" s="51"/>
    </row>
    <row r="114">
      <c r="A114" s="51"/>
    </row>
    <row r="115">
      <c r="A115" s="51"/>
    </row>
    <row r="116">
      <c r="A116" s="51"/>
    </row>
    <row r="117">
      <c r="A117" s="51"/>
    </row>
    <row r="118">
      <c r="A118" s="51"/>
    </row>
    <row r="119">
      <c r="A119" s="51"/>
    </row>
    <row r="120">
      <c r="A120" s="51"/>
    </row>
    <row r="121">
      <c r="A121" s="51"/>
    </row>
    <row r="122">
      <c r="A122" s="51"/>
    </row>
    <row r="123">
      <c r="A123" s="51"/>
    </row>
    <row r="124">
      <c r="A124" s="51"/>
    </row>
    <row r="125">
      <c r="A125" s="51"/>
    </row>
    <row r="126">
      <c r="A126" s="51"/>
    </row>
    <row r="127">
      <c r="A127" s="51"/>
    </row>
    <row r="128">
      <c r="A128" s="51"/>
    </row>
    <row r="129">
      <c r="A129" s="51"/>
    </row>
    <row r="130">
      <c r="A130" s="51"/>
    </row>
    <row r="131">
      <c r="A131" s="51"/>
    </row>
    <row r="132">
      <c r="A132" s="51"/>
    </row>
    <row r="133">
      <c r="A133" s="51"/>
    </row>
    <row r="134">
      <c r="A134" s="51"/>
    </row>
    <row r="135">
      <c r="A135" s="51"/>
    </row>
    <row r="136">
      <c r="A136" s="51"/>
    </row>
    <row r="137">
      <c r="A137" s="51"/>
    </row>
    <row r="138">
      <c r="A138" s="51"/>
    </row>
    <row r="139">
      <c r="A139" s="51"/>
    </row>
    <row r="140">
      <c r="A140" s="51"/>
    </row>
    <row r="141">
      <c r="A141" s="51"/>
    </row>
    <row r="142">
      <c r="A142" s="51"/>
    </row>
    <row r="143">
      <c r="A143" s="51"/>
    </row>
    <row r="144">
      <c r="A144" s="51"/>
    </row>
    <row r="145">
      <c r="A145" s="51"/>
    </row>
    <row r="146">
      <c r="A146" s="51"/>
    </row>
    <row r="147">
      <c r="A147" s="51"/>
    </row>
    <row r="148">
      <c r="A148" s="51"/>
    </row>
    <row r="149">
      <c r="A149" s="51"/>
    </row>
    <row r="150">
      <c r="A150" s="51"/>
    </row>
    <row r="151">
      <c r="A151" s="51"/>
    </row>
    <row r="152">
      <c r="A152" s="51"/>
    </row>
    <row r="153">
      <c r="A153" s="51"/>
    </row>
    <row r="154">
      <c r="A154" s="51"/>
    </row>
    <row r="155">
      <c r="A155" s="51"/>
    </row>
    <row r="156">
      <c r="A156" s="51"/>
    </row>
    <row r="157">
      <c r="A157" s="51"/>
    </row>
    <row r="158">
      <c r="A158" s="51"/>
    </row>
    <row r="159">
      <c r="A159" s="51"/>
    </row>
    <row r="160">
      <c r="A160" s="51"/>
    </row>
    <row r="161">
      <c r="A161" s="51"/>
    </row>
    <row r="162">
      <c r="A162" s="51"/>
    </row>
    <row r="163">
      <c r="A163" s="51"/>
    </row>
    <row r="164">
      <c r="A164" s="51"/>
    </row>
    <row r="165">
      <c r="A165" s="51"/>
    </row>
    <row r="166">
      <c r="A166" s="51"/>
    </row>
    <row r="167">
      <c r="A167" s="51"/>
    </row>
    <row r="168">
      <c r="A168" s="51"/>
    </row>
    <row r="169">
      <c r="A169" s="51"/>
    </row>
    <row r="170">
      <c r="A170" s="51"/>
    </row>
    <row r="171">
      <c r="A171" s="51"/>
    </row>
    <row r="172">
      <c r="A172" s="51"/>
    </row>
    <row r="173">
      <c r="A173" s="51"/>
    </row>
    <row r="174">
      <c r="A174" s="51"/>
    </row>
    <row r="175">
      <c r="A175" s="51"/>
    </row>
    <row r="176">
      <c r="A176" s="51"/>
    </row>
    <row r="177">
      <c r="A177" s="51"/>
    </row>
    <row r="178">
      <c r="A178" s="51"/>
    </row>
    <row r="179">
      <c r="A179" s="51"/>
    </row>
    <row r="180">
      <c r="A180" s="51"/>
    </row>
    <row r="181">
      <c r="A181" s="51"/>
    </row>
    <row r="182">
      <c r="A182" s="51"/>
    </row>
    <row r="183">
      <c r="A183" s="51"/>
    </row>
    <row r="184">
      <c r="A184" s="51"/>
    </row>
    <row r="185">
      <c r="A185" s="51"/>
    </row>
    <row r="186">
      <c r="A186" s="51"/>
    </row>
    <row r="187">
      <c r="A187" s="51"/>
    </row>
    <row r="188">
      <c r="A188" s="51"/>
    </row>
    <row r="189">
      <c r="A189" s="51"/>
    </row>
    <row r="190">
      <c r="A190" s="51"/>
    </row>
    <row r="191">
      <c r="A191" s="51"/>
    </row>
    <row r="192">
      <c r="A192" s="51"/>
    </row>
    <row r="193">
      <c r="A193" s="51"/>
    </row>
    <row r="194">
      <c r="A194" s="51"/>
    </row>
    <row r="195">
      <c r="A195" s="51"/>
    </row>
    <row r="196">
      <c r="A196" s="51"/>
    </row>
    <row r="197">
      <c r="A197" s="51"/>
    </row>
    <row r="198">
      <c r="A198" s="51"/>
    </row>
    <row r="199">
      <c r="A199" s="51"/>
    </row>
    <row r="200">
      <c r="A200" s="51"/>
    </row>
    <row r="201">
      <c r="A201" s="51"/>
    </row>
    <row r="202">
      <c r="A202" s="51"/>
    </row>
    <row r="203">
      <c r="A203" s="51"/>
    </row>
    <row r="204">
      <c r="A204" s="51"/>
    </row>
    <row r="205">
      <c r="A205" s="51"/>
    </row>
    <row r="206">
      <c r="A206" s="51"/>
    </row>
    <row r="207">
      <c r="A207" s="51"/>
    </row>
    <row r="208">
      <c r="A208" s="51"/>
    </row>
    <row r="209">
      <c r="A209" s="51"/>
    </row>
    <row r="210">
      <c r="A210" s="51"/>
    </row>
    <row r="211">
      <c r="A211" s="51"/>
    </row>
    <row r="212">
      <c r="A212" s="51"/>
    </row>
    <row r="213">
      <c r="A213" s="51"/>
    </row>
    <row r="214">
      <c r="A214" s="51"/>
    </row>
    <row r="215">
      <c r="A215" s="51"/>
    </row>
    <row r="216">
      <c r="A216" s="51"/>
    </row>
    <row r="217">
      <c r="A217" s="51"/>
    </row>
    <row r="218">
      <c r="A218" s="51"/>
    </row>
    <row r="219">
      <c r="A219" s="51"/>
    </row>
    <row r="220">
      <c r="A220" s="51"/>
    </row>
    <row r="221">
      <c r="A221" s="51"/>
    </row>
    <row r="222">
      <c r="A222" s="51"/>
    </row>
    <row r="223">
      <c r="A223" s="51"/>
    </row>
    <row r="224">
      <c r="A224" s="51"/>
    </row>
    <row r="225">
      <c r="A225" s="51"/>
    </row>
    <row r="226">
      <c r="A226" s="51"/>
    </row>
    <row r="227">
      <c r="A227" s="51"/>
    </row>
    <row r="228">
      <c r="A228" s="51"/>
    </row>
    <row r="229">
      <c r="A229" s="51"/>
    </row>
    <row r="230">
      <c r="A230" s="51"/>
    </row>
    <row r="231">
      <c r="A231" s="51"/>
    </row>
    <row r="232">
      <c r="A232" s="51"/>
    </row>
    <row r="233">
      <c r="A233" s="51"/>
    </row>
    <row r="234">
      <c r="A234" s="51"/>
    </row>
    <row r="235">
      <c r="A235" s="51"/>
    </row>
    <row r="236">
      <c r="A236" s="51"/>
    </row>
    <row r="237">
      <c r="A237" s="51"/>
    </row>
    <row r="238">
      <c r="A238" s="51"/>
    </row>
    <row r="239">
      <c r="A239" s="51"/>
    </row>
    <row r="240">
      <c r="A240" s="51"/>
    </row>
    <row r="241">
      <c r="A241" s="51"/>
    </row>
    <row r="242">
      <c r="A242" s="51"/>
    </row>
    <row r="243">
      <c r="A243" s="51"/>
    </row>
    <row r="244">
      <c r="A244" s="51"/>
    </row>
    <row r="245">
      <c r="A245" s="51"/>
    </row>
    <row r="246">
      <c r="A246" s="51"/>
    </row>
    <row r="247">
      <c r="A247" s="51"/>
    </row>
    <row r="248">
      <c r="A248" s="51"/>
    </row>
    <row r="249">
      <c r="A249" s="51"/>
    </row>
    <row r="250">
      <c r="A250" s="51"/>
    </row>
    <row r="251">
      <c r="A251" s="51"/>
    </row>
    <row r="252">
      <c r="A252" s="51"/>
    </row>
    <row r="253">
      <c r="A253" s="51"/>
    </row>
    <row r="254">
      <c r="A254" s="51"/>
    </row>
    <row r="255">
      <c r="A255" s="51"/>
    </row>
    <row r="256">
      <c r="A256" s="51"/>
    </row>
    <row r="257">
      <c r="A257" s="51"/>
    </row>
    <row r="258">
      <c r="A258" s="51"/>
    </row>
    <row r="259">
      <c r="A259" s="51"/>
    </row>
    <row r="260">
      <c r="A260" s="51"/>
    </row>
    <row r="261">
      <c r="A261" s="51"/>
    </row>
    <row r="262">
      <c r="A262" s="51"/>
    </row>
    <row r="263">
      <c r="A263" s="51"/>
    </row>
    <row r="264">
      <c r="A264" s="51"/>
    </row>
    <row r="265">
      <c r="A265" s="51"/>
    </row>
    <row r="266">
      <c r="A266" s="51"/>
    </row>
    <row r="267">
      <c r="A267" s="51"/>
    </row>
    <row r="268">
      <c r="A268" s="51"/>
    </row>
    <row r="269">
      <c r="A269" s="51"/>
    </row>
    <row r="270">
      <c r="A270" s="51"/>
    </row>
    <row r="271">
      <c r="A271" s="51"/>
    </row>
    <row r="272">
      <c r="A272" s="51"/>
    </row>
    <row r="273">
      <c r="A273" s="51"/>
    </row>
    <row r="274">
      <c r="A274" s="51"/>
    </row>
    <row r="275">
      <c r="A275" s="51"/>
    </row>
    <row r="276">
      <c r="A276" s="51"/>
    </row>
    <row r="277">
      <c r="A277" s="51"/>
    </row>
    <row r="278">
      <c r="A278" s="51"/>
    </row>
    <row r="279">
      <c r="A279" s="51"/>
    </row>
    <row r="280">
      <c r="A280" s="51"/>
    </row>
    <row r="281">
      <c r="A281" s="51"/>
    </row>
    <row r="282">
      <c r="A282" s="51"/>
    </row>
    <row r="283">
      <c r="A283" s="51"/>
    </row>
    <row r="284">
      <c r="A284" s="51"/>
    </row>
    <row r="285">
      <c r="A285" s="51"/>
    </row>
    <row r="286">
      <c r="A286" s="51"/>
    </row>
    <row r="287">
      <c r="A287" s="51"/>
    </row>
    <row r="288">
      <c r="A288" s="51"/>
    </row>
    <row r="289">
      <c r="A289" s="51"/>
    </row>
    <row r="290">
      <c r="A290" s="51"/>
    </row>
    <row r="291">
      <c r="A291" s="51"/>
    </row>
    <row r="292">
      <c r="A292" s="51"/>
    </row>
    <row r="293">
      <c r="A293" s="51"/>
    </row>
    <row r="294">
      <c r="A294" s="51"/>
    </row>
    <row r="295">
      <c r="A295" s="51"/>
    </row>
    <row r="296">
      <c r="A296" s="51"/>
    </row>
    <row r="297">
      <c r="A297" s="51"/>
    </row>
    <row r="298">
      <c r="A298" s="51"/>
    </row>
    <row r="299">
      <c r="A299" s="51"/>
    </row>
    <row r="300">
      <c r="A300" s="51"/>
    </row>
    <row r="301">
      <c r="A301" s="51"/>
    </row>
    <row r="302">
      <c r="A302" s="51"/>
    </row>
    <row r="303">
      <c r="A303" s="51"/>
    </row>
    <row r="304">
      <c r="A304" s="51"/>
    </row>
    <row r="305">
      <c r="A305" s="51"/>
    </row>
    <row r="306">
      <c r="A306" s="51"/>
    </row>
    <row r="307">
      <c r="A307" s="51"/>
    </row>
    <row r="308">
      <c r="A308" s="51"/>
    </row>
    <row r="309">
      <c r="A309" s="51"/>
    </row>
    <row r="310">
      <c r="A310" s="51"/>
    </row>
    <row r="311">
      <c r="A311" s="51"/>
    </row>
    <row r="312">
      <c r="A312" s="51"/>
    </row>
    <row r="313">
      <c r="A313" s="51"/>
    </row>
    <row r="314">
      <c r="A314" s="51"/>
    </row>
    <row r="315">
      <c r="A315" s="51"/>
    </row>
    <row r="316">
      <c r="A316" s="51"/>
    </row>
    <row r="317">
      <c r="A317" s="51"/>
    </row>
    <row r="318">
      <c r="A318" s="51"/>
    </row>
    <row r="319">
      <c r="A319" s="51"/>
    </row>
    <row r="320">
      <c r="A320" s="51"/>
    </row>
    <row r="321">
      <c r="A321" s="51"/>
    </row>
    <row r="322">
      <c r="A322" s="51"/>
    </row>
    <row r="323">
      <c r="A323" s="51"/>
    </row>
    <row r="324">
      <c r="A324" s="51"/>
    </row>
    <row r="325">
      <c r="A325" s="51"/>
    </row>
    <row r="326">
      <c r="A326" s="51"/>
    </row>
    <row r="327">
      <c r="A327" s="51"/>
    </row>
    <row r="328">
      <c r="A328" s="51"/>
    </row>
    <row r="329">
      <c r="A329" s="51"/>
    </row>
    <row r="330">
      <c r="A330" s="51"/>
    </row>
    <row r="331">
      <c r="A331" s="51"/>
    </row>
    <row r="332">
      <c r="A332" s="51"/>
    </row>
    <row r="333">
      <c r="A333" s="51"/>
    </row>
    <row r="334">
      <c r="A334" s="51"/>
    </row>
    <row r="335">
      <c r="A335" s="51"/>
    </row>
    <row r="336">
      <c r="A336" s="51"/>
    </row>
    <row r="337">
      <c r="A337" s="51"/>
    </row>
    <row r="338">
      <c r="A338" s="51"/>
    </row>
    <row r="339">
      <c r="A339" s="51"/>
    </row>
    <row r="340">
      <c r="A340" s="51"/>
    </row>
    <row r="341">
      <c r="A341" s="51"/>
    </row>
    <row r="342">
      <c r="A342" s="51"/>
    </row>
    <row r="343">
      <c r="A343" s="51"/>
    </row>
    <row r="344">
      <c r="A344" s="51"/>
    </row>
    <row r="345">
      <c r="A345" s="51"/>
    </row>
    <row r="346">
      <c r="A346" s="51"/>
    </row>
    <row r="347">
      <c r="A347" s="51"/>
    </row>
    <row r="348">
      <c r="A348" s="51"/>
    </row>
    <row r="349">
      <c r="A349" s="51"/>
    </row>
    <row r="350">
      <c r="A350" s="51"/>
    </row>
    <row r="351">
      <c r="A351" s="51"/>
    </row>
    <row r="352">
      <c r="A352" s="51"/>
    </row>
    <row r="353">
      <c r="A353" s="51"/>
    </row>
    <row r="354">
      <c r="A354" s="51"/>
    </row>
    <row r="355">
      <c r="A355" s="51"/>
    </row>
    <row r="356">
      <c r="A356" s="51"/>
    </row>
    <row r="357">
      <c r="A357" s="51"/>
    </row>
    <row r="358">
      <c r="A358" s="51"/>
    </row>
    <row r="359">
      <c r="A359" s="51"/>
    </row>
    <row r="360">
      <c r="A360" s="51"/>
    </row>
    <row r="361">
      <c r="A361" s="51"/>
    </row>
    <row r="362">
      <c r="A362" s="51"/>
    </row>
    <row r="363">
      <c r="A363" s="51"/>
    </row>
    <row r="364">
      <c r="A364" s="51"/>
    </row>
    <row r="365">
      <c r="A365" s="51"/>
    </row>
    <row r="366">
      <c r="A366" s="51"/>
    </row>
    <row r="367">
      <c r="A367" s="51"/>
    </row>
    <row r="368">
      <c r="A368" s="51"/>
    </row>
    <row r="369">
      <c r="A369" s="51"/>
    </row>
    <row r="370">
      <c r="A370" s="51"/>
    </row>
    <row r="371">
      <c r="A371" s="51"/>
    </row>
    <row r="372">
      <c r="A372" s="51"/>
    </row>
    <row r="373">
      <c r="A373" s="51"/>
    </row>
    <row r="374">
      <c r="A374" s="51"/>
    </row>
    <row r="375">
      <c r="A375" s="51"/>
    </row>
    <row r="376">
      <c r="A376" s="51"/>
    </row>
    <row r="377">
      <c r="A377" s="51"/>
    </row>
    <row r="378">
      <c r="A378" s="51"/>
    </row>
    <row r="379">
      <c r="A379" s="51"/>
    </row>
    <row r="380">
      <c r="A380" s="51"/>
    </row>
    <row r="381">
      <c r="A381" s="51"/>
    </row>
    <row r="382">
      <c r="A382" s="51"/>
    </row>
    <row r="383">
      <c r="A383" s="51"/>
    </row>
    <row r="384">
      <c r="A384" s="51"/>
    </row>
    <row r="385">
      <c r="A385" s="51"/>
    </row>
    <row r="386">
      <c r="A386" s="51"/>
    </row>
    <row r="387">
      <c r="A387" s="51"/>
    </row>
    <row r="388">
      <c r="A388" s="51"/>
    </row>
    <row r="389">
      <c r="A389" s="51"/>
    </row>
    <row r="390">
      <c r="A390" s="51"/>
    </row>
    <row r="391">
      <c r="A391" s="51"/>
    </row>
    <row r="392">
      <c r="A392" s="51"/>
    </row>
    <row r="393">
      <c r="A393" s="51"/>
    </row>
    <row r="394">
      <c r="A394" s="51"/>
    </row>
    <row r="395">
      <c r="A395" s="51"/>
    </row>
    <row r="396">
      <c r="A396" s="51"/>
    </row>
    <row r="397">
      <c r="A397" s="51"/>
    </row>
    <row r="398">
      <c r="A398" s="51"/>
    </row>
    <row r="399">
      <c r="A399" s="51"/>
    </row>
    <row r="400">
      <c r="A400" s="51"/>
    </row>
    <row r="401">
      <c r="A401" s="51"/>
    </row>
    <row r="402">
      <c r="A402" s="51"/>
    </row>
    <row r="403">
      <c r="A403" s="51"/>
    </row>
    <row r="404">
      <c r="A404" s="51"/>
    </row>
    <row r="405">
      <c r="A405" s="51"/>
    </row>
    <row r="406">
      <c r="A406" s="51"/>
    </row>
    <row r="407">
      <c r="A407" s="51"/>
    </row>
    <row r="408">
      <c r="A408" s="51"/>
    </row>
    <row r="409">
      <c r="A409" s="51"/>
    </row>
    <row r="410">
      <c r="A410" s="51"/>
    </row>
    <row r="411">
      <c r="A411" s="51"/>
    </row>
    <row r="412">
      <c r="A412" s="51"/>
    </row>
    <row r="413">
      <c r="A413" s="51"/>
    </row>
    <row r="414">
      <c r="A414" s="51"/>
    </row>
    <row r="415">
      <c r="A415" s="51"/>
    </row>
    <row r="416">
      <c r="A416" s="51"/>
    </row>
    <row r="417">
      <c r="A417" s="51"/>
    </row>
    <row r="418">
      <c r="A418" s="51"/>
    </row>
    <row r="419">
      <c r="A419" s="51"/>
    </row>
    <row r="420">
      <c r="A420" s="51"/>
    </row>
    <row r="421">
      <c r="A421" s="51"/>
    </row>
    <row r="422">
      <c r="A422" s="51"/>
    </row>
    <row r="423">
      <c r="A423" s="51"/>
    </row>
    <row r="424">
      <c r="A424" s="51"/>
    </row>
    <row r="425">
      <c r="A425" s="51"/>
    </row>
    <row r="426">
      <c r="A426" s="51"/>
    </row>
    <row r="427">
      <c r="A427" s="51"/>
    </row>
    <row r="428">
      <c r="A428" s="51"/>
    </row>
    <row r="429">
      <c r="A429" s="51"/>
    </row>
    <row r="430">
      <c r="A430" s="51"/>
    </row>
    <row r="431">
      <c r="A431" s="51"/>
    </row>
    <row r="432">
      <c r="A432" s="51"/>
    </row>
    <row r="433">
      <c r="A433" s="51"/>
    </row>
    <row r="434">
      <c r="A434" s="51"/>
    </row>
    <row r="435">
      <c r="A435" s="51"/>
    </row>
    <row r="436">
      <c r="A436" s="51"/>
    </row>
    <row r="437">
      <c r="A437" s="51"/>
    </row>
    <row r="438">
      <c r="A438" s="51"/>
    </row>
    <row r="439">
      <c r="A439" s="51"/>
    </row>
    <row r="440">
      <c r="A440" s="51"/>
    </row>
    <row r="441">
      <c r="A441" s="51"/>
    </row>
    <row r="442">
      <c r="A442" s="51"/>
    </row>
    <row r="443">
      <c r="A443" s="51"/>
    </row>
    <row r="444">
      <c r="A444" s="51"/>
    </row>
    <row r="445">
      <c r="A445" s="51"/>
    </row>
    <row r="446">
      <c r="A446" s="51"/>
    </row>
    <row r="447">
      <c r="A447" s="51"/>
    </row>
    <row r="448">
      <c r="A448" s="51"/>
    </row>
    <row r="449">
      <c r="A449" s="51"/>
    </row>
    <row r="450">
      <c r="A450" s="51"/>
    </row>
    <row r="451">
      <c r="A451" s="51"/>
    </row>
    <row r="452">
      <c r="A452" s="51"/>
    </row>
    <row r="453">
      <c r="A453" s="51"/>
    </row>
    <row r="454">
      <c r="A454" s="51"/>
    </row>
    <row r="455">
      <c r="A455" s="51"/>
    </row>
    <row r="456">
      <c r="A456" s="51"/>
    </row>
    <row r="457">
      <c r="A457" s="51"/>
    </row>
    <row r="458">
      <c r="A458" s="51"/>
    </row>
    <row r="459">
      <c r="A459" s="51"/>
    </row>
    <row r="460">
      <c r="A460" s="51"/>
    </row>
    <row r="461">
      <c r="A461" s="51"/>
    </row>
    <row r="462">
      <c r="A462" s="51"/>
    </row>
    <row r="463">
      <c r="A463" s="51"/>
    </row>
    <row r="464">
      <c r="A464" s="51"/>
    </row>
    <row r="465">
      <c r="A465" s="51"/>
    </row>
    <row r="466">
      <c r="A466" s="51"/>
    </row>
    <row r="467">
      <c r="A467" s="51"/>
    </row>
    <row r="468">
      <c r="A468" s="51"/>
    </row>
    <row r="469">
      <c r="A469" s="51"/>
    </row>
    <row r="470">
      <c r="A470" s="51"/>
    </row>
    <row r="471">
      <c r="A471" s="51"/>
    </row>
    <row r="472">
      <c r="A472" s="51"/>
    </row>
    <row r="473">
      <c r="A473" s="51"/>
    </row>
    <row r="474">
      <c r="A474" s="51"/>
    </row>
    <row r="475">
      <c r="A475" s="51"/>
    </row>
    <row r="476">
      <c r="A476" s="51"/>
    </row>
    <row r="477">
      <c r="A477" s="51"/>
    </row>
    <row r="478">
      <c r="A478" s="51"/>
    </row>
    <row r="479">
      <c r="A479" s="51"/>
    </row>
    <row r="480">
      <c r="A480" s="51"/>
    </row>
    <row r="481">
      <c r="A481" s="51"/>
    </row>
    <row r="482">
      <c r="A482" s="51"/>
    </row>
    <row r="483">
      <c r="A483" s="51"/>
    </row>
    <row r="484">
      <c r="A484" s="51"/>
    </row>
    <row r="485">
      <c r="A485" s="51"/>
    </row>
    <row r="486">
      <c r="A486" s="51"/>
    </row>
    <row r="487">
      <c r="A487" s="51"/>
    </row>
    <row r="488">
      <c r="A488" s="51"/>
    </row>
    <row r="489">
      <c r="A489" s="51"/>
    </row>
    <row r="490">
      <c r="A490" s="51"/>
    </row>
    <row r="491">
      <c r="A491" s="51"/>
    </row>
    <row r="492">
      <c r="A492" s="51"/>
    </row>
    <row r="493">
      <c r="A493" s="51"/>
    </row>
    <row r="494">
      <c r="A494" s="51"/>
    </row>
    <row r="495">
      <c r="A495" s="51"/>
    </row>
    <row r="496">
      <c r="A496" s="51"/>
    </row>
    <row r="497">
      <c r="A497" s="51"/>
    </row>
    <row r="498">
      <c r="A498" s="51"/>
    </row>
    <row r="499">
      <c r="A499" s="51"/>
    </row>
    <row r="500">
      <c r="A500" s="51"/>
    </row>
    <row r="501">
      <c r="A501" s="51"/>
    </row>
    <row r="502">
      <c r="A502" s="51"/>
    </row>
    <row r="503">
      <c r="A503" s="51"/>
    </row>
    <row r="504">
      <c r="A504" s="51"/>
    </row>
    <row r="505">
      <c r="A505" s="51"/>
    </row>
    <row r="506">
      <c r="A506" s="51"/>
    </row>
    <row r="507">
      <c r="A507" s="51"/>
    </row>
    <row r="508">
      <c r="A508" s="51"/>
    </row>
    <row r="509">
      <c r="A509" s="51"/>
    </row>
    <row r="510">
      <c r="A510" s="51"/>
    </row>
    <row r="511">
      <c r="A511" s="51"/>
    </row>
    <row r="512">
      <c r="A512" s="51"/>
    </row>
    <row r="513">
      <c r="A513" s="51"/>
    </row>
    <row r="514">
      <c r="A514" s="51"/>
    </row>
    <row r="515">
      <c r="A515" s="51"/>
    </row>
    <row r="516">
      <c r="A516" s="51"/>
    </row>
    <row r="517">
      <c r="A517" s="51"/>
    </row>
    <row r="518">
      <c r="A518" s="51"/>
    </row>
    <row r="519">
      <c r="A519" s="51"/>
    </row>
    <row r="520">
      <c r="A520" s="51"/>
    </row>
    <row r="521">
      <c r="A521" s="51"/>
    </row>
    <row r="522">
      <c r="A522" s="51"/>
    </row>
    <row r="523">
      <c r="A523" s="51"/>
    </row>
    <row r="524">
      <c r="A524" s="51"/>
    </row>
    <row r="525">
      <c r="A525" s="51"/>
    </row>
    <row r="526">
      <c r="A526" s="51"/>
    </row>
    <row r="527">
      <c r="A527" s="51"/>
    </row>
    <row r="528">
      <c r="A528" s="51"/>
    </row>
    <row r="529">
      <c r="A529" s="51"/>
    </row>
    <row r="530">
      <c r="A530" s="51"/>
    </row>
    <row r="531">
      <c r="A531" s="51"/>
    </row>
    <row r="532">
      <c r="A532" s="51"/>
    </row>
    <row r="533">
      <c r="A533" s="51"/>
    </row>
    <row r="534">
      <c r="A534" s="51"/>
    </row>
    <row r="535">
      <c r="A535" s="51"/>
    </row>
    <row r="536">
      <c r="A536" s="51"/>
    </row>
    <row r="537">
      <c r="A537" s="51"/>
    </row>
    <row r="538">
      <c r="A538" s="51"/>
    </row>
    <row r="539">
      <c r="A539" s="51"/>
    </row>
    <row r="540">
      <c r="A540" s="51"/>
    </row>
    <row r="541">
      <c r="A541" s="51"/>
    </row>
    <row r="542">
      <c r="A542" s="51"/>
    </row>
    <row r="543">
      <c r="A543" s="51"/>
    </row>
    <row r="544">
      <c r="A544" s="51"/>
    </row>
    <row r="545">
      <c r="A545" s="51"/>
    </row>
    <row r="546">
      <c r="A546" s="51"/>
    </row>
    <row r="547">
      <c r="A547" s="51"/>
    </row>
    <row r="548">
      <c r="A548" s="51"/>
    </row>
    <row r="549">
      <c r="A549" s="51"/>
    </row>
    <row r="550">
      <c r="A550" s="51"/>
    </row>
    <row r="551">
      <c r="A551" s="51"/>
    </row>
    <row r="552">
      <c r="A552" s="51"/>
    </row>
    <row r="553">
      <c r="A553" s="51"/>
    </row>
    <row r="554">
      <c r="A554" s="51"/>
    </row>
    <row r="555">
      <c r="A555" s="51"/>
    </row>
    <row r="556">
      <c r="A556" s="51"/>
    </row>
    <row r="557">
      <c r="A557" s="51"/>
    </row>
    <row r="558">
      <c r="A558" s="51"/>
    </row>
    <row r="559">
      <c r="A559" s="51"/>
    </row>
    <row r="560">
      <c r="A560" s="51"/>
    </row>
    <row r="561">
      <c r="A561" s="51"/>
    </row>
    <row r="562">
      <c r="A562" s="51"/>
    </row>
    <row r="563">
      <c r="A563" s="51"/>
    </row>
    <row r="564">
      <c r="A564" s="51"/>
    </row>
    <row r="565">
      <c r="A565" s="51"/>
    </row>
    <row r="566">
      <c r="A566" s="51"/>
    </row>
    <row r="567">
      <c r="A567" s="51"/>
    </row>
    <row r="568">
      <c r="A568" s="51"/>
    </row>
    <row r="569">
      <c r="A569" s="51"/>
    </row>
    <row r="570">
      <c r="A570" s="51"/>
    </row>
    <row r="571">
      <c r="A571" s="51"/>
    </row>
    <row r="572">
      <c r="A572" s="51"/>
    </row>
    <row r="573">
      <c r="A573" s="51"/>
    </row>
    <row r="574">
      <c r="A574" s="51"/>
    </row>
    <row r="575">
      <c r="A575" s="51"/>
    </row>
    <row r="576">
      <c r="A576" s="51"/>
    </row>
    <row r="577">
      <c r="A577" s="51"/>
    </row>
    <row r="578">
      <c r="A578" s="51"/>
    </row>
    <row r="579">
      <c r="A579" s="51"/>
    </row>
    <row r="580">
      <c r="A580" s="51"/>
    </row>
    <row r="581">
      <c r="A581" s="51"/>
    </row>
    <row r="582">
      <c r="A582" s="51"/>
    </row>
    <row r="583">
      <c r="A583" s="51"/>
    </row>
    <row r="584">
      <c r="A584" s="51"/>
    </row>
    <row r="585">
      <c r="A585" s="51"/>
    </row>
    <row r="586">
      <c r="A586" s="51"/>
    </row>
    <row r="587">
      <c r="A587" s="51"/>
    </row>
    <row r="588">
      <c r="A588" s="51"/>
    </row>
    <row r="589">
      <c r="A589" s="51"/>
    </row>
    <row r="590">
      <c r="A590" s="51"/>
    </row>
    <row r="591">
      <c r="A591" s="51"/>
    </row>
    <row r="592">
      <c r="A592" s="51"/>
    </row>
    <row r="593">
      <c r="A593" s="51"/>
    </row>
    <row r="594">
      <c r="A594" s="51"/>
    </row>
    <row r="595">
      <c r="A595" s="51"/>
    </row>
    <row r="596">
      <c r="A596" s="51"/>
    </row>
    <row r="597">
      <c r="A597" s="51"/>
    </row>
    <row r="598">
      <c r="A598" s="51"/>
    </row>
    <row r="599">
      <c r="A599" s="51"/>
    </row>
    <row r="600">
      <c r="A600" s="51"/>
    </row>
    <row r="601">
      <c r="A601" s="51"/>
    </row>
    <row r="602">
      <c r="A602" s="51"/>
    </row>
    <row r="603">
      <c r="A603" s="51"/>
    </row>
    <row r="604">
      <c r="A604" s="51"/>
    </row>
    <row r="605">
      <c r="A605" s="51"/>
    </row>
    <row r="606">
      <c r="A606" s="51"/>
    </row>
    <row r="607">
      <c r="A607" s="51"/>
    </row>
    <row r="608">
      <c r="A608" s="51"/>
    </row>
    <row r="609">
      <c r="A609" s="51"/>
    </row>
    <row r="610">
      <c r="A610" s="51"/>
    </row>
    <row r="611">
      <c r="A611" s="51"/>
    </row>
    <row r="612">
      <c r="A612" s="51"/>
    </row>
    <row r="613">
      <c r="A613" s="51"/>
    </row>
    <row r="614">
      <c r="A614" s="51"/>
    </row>
    <row r="615">
      <c r="A615" s="51"/>
    </row>
    <row r="616">
      <c r="A616" s="51"/>
    </row>
    <row r="617">
      <c r="A617" s="51"/>
    </row>
    <row r="618">
      <c r="A618" s="51"/>
    </row>
    <row r="619">
      <c r="A619" s="51"/>
    </row>
    <row r="620">
      <c r="A620" s="51"/>
    </row>
    <row r="621">
      <c r="A621" s="51"/>
    </row>
    <row r="622">
      <c r="A622" s="51"/>
    </row>
    <row r="623">
      <c r="A623" s="51"/>
    </row>
    <row r="624">
      <c r="A624" s="51"/>
    </row>
    <row r="625">
      <c r="A625" s="51"/>
    </row>
    <row r="626">
      <c r="A626" s="51"/>
    </row>
    <row r="627">
      <c r="A627" s="51"/>
    </row>
    <row r="628">
      <c r="A628" s="51"/>
    </row>
    <row r="629">
      <c r="A629" s="51"/>
    </row>
    <row r="630">
      <c r="A630" s="51"/>
    </row>
    <row r="631">
      <c r="A631" s="51"/>
    </row>
    <row r="632">
      <c r="A632" s="51"/>
    </row>
    <row r="633">
      <c r="A633" s="51"/>
    </row>
    <row r="634">
      <c r="A634" s="51"/>
    </row>
    <row r="635">
      <c r="A635" s="51"/>
    </row>
    <row r="636">
      <c r="A636" s="51"/>
    </row>
    <row r="637">
      <c r="A637" s="51"/>
    </row>
    <row r="638">
      <c r="A638" s="51"/>
    </row>
    <row r="639">
      <c r="A639" s="51"/>
    </row>
    <row r="640">
      <c r="A640" s="51"/>
    </row>
    <row r="641">
      <c r="A641" s="51"/>
    </row>
    <row r="642">
      <c r="A642" s="51"/>
    </row>
    <row r="643">
      <c r="A643" s="51"/>
    </row>
    <row r="644">
      <c r="A644" s="51"/>
    </row>
    <row r="645">
      <c r="A645" s="51"/>
    </row>
    <row r="646">
      <c r="A646" s="51"/>
    </row>
    <row r="647">
      <c r="A647" s="51"/>
    </row>
    <row r="648">
      <c r="A648" s="51"/>
    </row>
    <row r="649">
      <c r="A649" s="51"/>
    </row>
    <row r="650">
      <c r="A650" s="51"/>
    </row>
    <row r="651">
      <c r="A651" s="51"/>
    </row>
    <row r="652">
      <c r="A652" s="51"/>
    </row>
    <row r="653">
      <c r="A653" s="51"/>
    </row>
    <row r="654">
      <c r="A654" s="51"/>
    </row>
    <row r="655">
      <c r="A655" s="51"/>
    </row>
    <row r="656">
      <c r="A656" s="51"/>
    </row>
    <row r="657">
      <c r="A657" s="51"/>
    </row>
    <row r="658">
      <c r="A658" s="51"/>
    </row>
    <row r="659">
      <c r="A659" s="51"/>
    </row>
    <row r="660">
      <c r="A660" s="51"/>
    </row>
    <row r="661">
      <c r="A661" s="51"/>
    </row>
    <row r="662">
      <c r="A662" s="51"/>
    </row>
    <row r="663">
      <c r="A663" s="51"/>
    </row>
    <row r="664">
      <c r="A664" s="51"/>
    </row>
    <row r="665">
      <c r="A665" s="51"/>
    </row>
    <row r="666">
      <c r="A666" s="51"/>
    </row>
    <row r="667">
      <c r="A667" s="51"/>
    </row>
    <row r="668">
      <c r="A668" s="51"/>
    </row>
    <row r="669">
      <c r="A669" s="51"/>
    </row>
    <row r="670">
      <c r="A670" s="51"/>
    </row>
    <row r="671">
      <c r="A671" s="51"/>
    </row>
    <row r="672">
      <c r="A672" s="51"/>
    </row>
    <row r="673">
      <c r="A673" s="51"/>
    </row>
    <row r="674">
      <c r="A674" s="51"/>
    </row>
    <row r="675">
      <c r="A675" s="51"/>
    </row>
    <row r="676">
      <c r="A676" s="51"/>
    </row>
    <row r="677">
      <c r="A677" s="51"/>
    </row>
    <row r="678">
      <c r="A678" s="51"/>
    </row>
    <row r="679">
      <c r="A679" s="51"/>
    </row>
    <row r="680">
      <c r="A680" s="51"/>
    </row>
    <row r="681">
      <c r="A681" s="51"/>
    </row>
    <row r="682">
      <c r="A682" s="51"/>
    </row>
    <row r="683">
      <c r="A683" s="51"/>
    </row>
    <row r="684">
      <c r="A684" s="51"/>
    </row>
    <row r="685">
      <c r="A685" s="51"/>
    </row>
    <row r="686">
      <c r="A686" s="51"/>
    </row>
    <row r="687">
      <c r="A687" s="51"/>
    </row>
    <row r="688">
      <c r="A688" s="51"/>
    </row>
    <row r="689">
      <c r="A689" s="51"/>
    </row>
    <row r="690">
      <c r="A690" s="51"/>
    </row>
    <row r="691">
      <c r="A691" s="51"/>
    </row>
    <row r="692">
      <c r="A692" s="51"/>
    </row>
    <row r="693">
      <c r="A693" s="51"/>
    </row>
    <row r="694">
      <c r="A694" s="51"/>
    </row>
    <row r="695">
      <c r="A695" s="51"/>
    </row>
    <row r="696">
      <c r="A696" s="51"/>
    </row>
    <row r="697">
      <c r="A697" s="51"/>
    </row>
    <row r="698">
      <c r="A698" s="51"/>
    </row>
    <row r="699">
      <c r="A699" s="51"/>
    </row>
    <row r="700">
      <c r="A700" s="51"/>
    </row>
    <row r="701">
      <c r="A701" s="51"/>
    </row>
    <row r="702">
      <c r="A702" s="51"/>
    </row>
    <row r="703">
      <c r="A703" s="51"/>
    </row>
    <row r="704">
      <c r="A704" s="51"/>
    </row>
    <row r="705">
      <c r="A705" s="51"/>
    </row>
    <row r="706">
      <c r="A706" s="51"/>
    </row>
    <row r="707">
      <c r="A707" s="51"/>
    </row>
    <row r="708">
      <c r="A708" s="51"/>
    </row>
    <row r="709">
      <c r="A709" s="51"/>
    </row>
    <row r="710">
      <c r="A710" s="51"/>
    </row>
    <row r="711">
      <c r="A711" s="51"/>
    </row>
    <row r="712">
      <c r="A712" s="51"/>
    </row>
    <row r="713">
      <c r="A713" s="51"/>
    </row>
    <row r="714">
      <c r="A714" s="51"/>
    </row>
    <row r="715">
      <c r="A715" s="51"/>
    </row>
    <row r="716">
      <c r="A716" s="51"/>
    </row>
    <row r="717">
      <c r="A717" s="51"/>
    </row>
    <row r="718">
      <c r="A718" s="51"/>
    </row>
    <row r="719">
      <c r="A719" s="51"/>
    </row>
    <row r="720">
      <c r="A720" s="51"/>
    </row>
    <row r="721">
      <c r="A721" s="51"/>
    </row>
    <row r="722">
      <c r="A722" s="51"/>
    </row>
    <row r="723">
      <c r="A723" s="51"/>
    </row>
    <row r="724">
      <c r="A724" s="51"/>
    </row>
    <row r="725">
      <c r="A725" s="51"/>
    </row>
    <row r="726">
      <c r="A726" s="51"/>
    </row>
    <row r="727">
      <c r="A727" s="51"/>
    </row>
    <row r="728">
      <c r="A728" s="51"/>
    </row>
    <row r="729">
      <c r="A729" s="51"/>
    </row>
    <row r="730">
      <c r="A730" s="51"/>
    </row>
    <row r="731">
      <c r="A731" s="51"/>
    </row>
    <row r="732">
      <c r="A732" s="51"/>
    </row>
    <row r="733">
      <c r="A733" s="51"/>
    </row>
    <row r="734">
      <c r="A734" s="51"/>
    </row>
    <row r="735">
      <c r="A735" s="51"/>
    </row>
    <row r="736">
      <c r="A736" s="51"/>
    </row>
    <row r="737">
      <c r="A737" s="51"/>
    </row>
    <row r="738">
      <c r="A738" s="51"/>
    </row>
    <row r="739">
      <c r="A739" s="51"/>
    </row>
    <row r="740">
      <c r="A740" s="51"/>
    </row>
    <row r="741">
      <c r="A741" s="51"/>
    </row>
    <row r="742">
      <c r="A742" s="51"/>
    </row>
    <row r="743">
      <c r="A743" s="51"/>
    </row>
    <row r="744">
      <c r="A744" s="51"/>
    </row>
    <row r="745">
      <c r="A745" s="51"/>
    </row>
    <row r="746">
      <c r="A746" s="51"/>
    </row>
    <row r="747">
      <c r="A747" s="51"/>
    </row>
    <row r="748">
      <c r="A748" s="51"/>
    </row>
    <row r="749">
      <c r="A749" s="51"/>
    </row>
    <row r="750">
      <c r="A750" s="51"/>
    </row>
    <row r="751">
      <c r="A751" s="51"/>
    </row>
    <row r="752">
      <c r="A752" s="51"/>
    </row>
    <row r="753">
      <c r="A753" s="51"/>
    </row>
    <row r="754">
      <c r="A754" s="51"/>
    </row>
    <row r="755">
      <c r="A755" s="51"/>
    </row>
    <row r="756">
      <c r="A756" s="51"/>
    </row>
    <row r="757">
      <c r="A757" s="51"/>
    </row>
    <row r="758">
      <c r="A758" s="51"/>
    </row>
    <row r="759">
      <c r="A759" s="51"/>
    </row>
    <row r="760">
      <c r="A760" s="51"/>
    </row>
    <row r="761">
      <c r="A761" s="51"/>
    </row>
    <row r="762">
      <c r="A762" s="51"/>
    </row>
    <row r="763">
      <c r="A763" s="51"/>
    </row>
    <row r="764">
      <c r="A764" s="51"/>
    </row>
    <row r="765">
      <c r="A765" s="51"/>
    </row>
    <row r="766">
      <c r="A766" s="51"/>
    </row>
    <row r="767">
      <c r="A767" s="51"/>
    </row>
    <row r="768">
      <c r="A768" s="51"/>
    </row>
    <row r="769">
      <c r="A769" s="51"/>
    </row>
    <row r="770">
      <c r="A770" s="51"/>
    </row>
    <row r="771">
      <c r="A771" s="51"/>
    </row>
    <row r="772">
      <c r="A772" s="51"/>
    </row>
    <row r="773">
      <c r="A773" s="51"/>
    </row>
    <row r="774">
      <c r="A774" s="51"/>
    </row>
    <row r="775">
      <c r="A775" s="51"/>
    </row>
    <row r="776">
      <c r="A776" s="51"/>
    </row>
    <row r="777">
      <c r="A777" s="51"/>
    </row>
    <row r="778">
      <c r="A778" s="51"/>
    </row>
    <row r="779">
      <c r="A779" s="51"/>
    </row>
    <row r="780">
      <c r="A780" s="51"/>
    </row>
    <row r="781">
      <c r="A781" s="51"/>
    </row>
    <row r="782">
      <c r="A782" s="51"/>
    </row>
    <row r="783">
      <c r="A783" s="51"/>
    </row>
    <row r="784">
      <c r="A784" s="51"/>
    </row>
    <row r="785">
      <c r="A785" s="51"/>
    </row>
    <row r="786">
      <c r="A786" s="51"/>
    </row>
    <row r="787">
      <c r="A787" s="51"/>
    </row>
    <row r="788">
      <c r="A788" s="51"/>
    </row>
    <row r="789">
      <c r="A789" s="51"/>
    </row>
    <row r="790">
      <c r="A790" s="51"/>
    </row>
    <row r="791">
      <c r="A791" s="51"/>
    </row>
    <row r="792">
      <c r="A792" s="51"/>
    </row>
    <row r="793">
      <c r="A793" s="51"/>
    </row>
    <row r="794">
      <c r="A794" s="51"/>
    </row>
    <row r="795">
      <c r="A795" s="51"/>
    </row>
    <row r="796">
      <c r="A796" s="51"/>
    </row>
    <row r="797">
      <c r="A797" s="51"/>
    </row>
    <row r="798">
      <c r="A798" s="51"/>
    </row>
    <row r="799">
      <c r="A799" s="51"/>
    </row>
    <row r="800">
      <c r="A800" s="51"/>
    </row>
    <row r="801">
      <c r="A801" s="51"/>
    </row>
    <row r="802">
      <c r="A802" s="51"/>
    </row>
    <row r="803">
      <c r="A803" s="51"/>
    </row>
    <row r="804">
      <c r="A804" s="51"/>
    </row>
    <row r="805">
      <c r="A805" s="51"/>
    </row>
    <row r="806">
      <c r="A806" s="51"/>
    </row>
    <row r="807">
      <c r="A807" s="51"/>
    </row>
    <row r="808">
      <c r="A808" s="51"/>
    </row>
    <row r="809">
      <c r="A809" s="51"/>
    </row>
    <row r="810">
      <c r="A810" s="51"/>
    </row>
    <row r="811">
      <c r="A811" s="51"/>
    </row>
    <row r="812">
      <c r="A812" s="51"/>
    </row>
    <row r="813">
      <c r="A813" s="51"/>
    </row>
    <row r="814">
      <c r="A814" s="51"/>
    </row>
    <row r="815">
      <c r="A815" s="51"/>
    </row>
    <row r="816">
      <c r="A816" s="51"/>
    </row>
    <row r="817">
      <c r="A817" s="51"/>
    </row>
    <row r="818">
      <c r="A818" s="51"/>
    </row>
    <row r="819">
      <c r="A819" s="51"/>
    </row>
    <row r="820">
      <c r="A820" s="51"/>
    </row>
    <row r="821">
      <c r="A821" s="51"/>
    </row>
    <row r="822">
      <c r="A822" s="51"/>
    </row>
    <row r="823">
      <c r="A823" s="51"/>
    </row>
    <row r="824">
      <c r="A824" s="51"/>
    </row>
    <row r="825">
      <c r="A825" s="51"/>
    </row>
    <row r="826">
      <c r="A826" s="51"/>
    </row>
    <row r="827">
      <c r="A827" s="51"/>
    </row>
    <row r="828">
      <c r="A828" s="51"/>
    </row>
    <row r="829">
      <c r="A829" s="51"/>
    </row>
    <row r="830">
      <c r="A830" s="51"/>
    </row>
    <row r="831">
      <c r="A831" s="51"/>
    </row>
    <row r="832">
      <c r="A832" s="51"/>
    </row>
    <row r="833">
      <c r="A833" s="51"/>
    </row>
    <row r="834">
      <c r="A834" s="51"/>
    </row>
    <row r="835">
      <c r="A835" s="51"/>
    </row>
    <row r="836">
      <c r="A836" s="51"/>
    </row>
    <row r="837">
      <c r="A837" s="51"/>
    </row>
    <row r="838">
      <c r="A838" s="51"/>
    </row>
    <row r="839">
      <c r="A839" s="51"/>
    </row>
    <row r="840">
      <c r="A840" s="51"/>
    </row>
    <row r="841">
      <c r="A841" s="51"/>
    </row>
    <row r="842">
      <c r="A842" s="51"/>
    </row>
    <row r="843">
      <c r="A843" s="51"/>
    </row>
    <row r="844">
      <c r="A844" s="51"/>
    </row>
    <row r="845">
      <c r="A845" s="51"/>
    </row>
    <row r="846">
      <c r="A846" s="51"/>
    </row>
    <row r="847">
      <c r="A847" s="51"/>
    </row>
    <row r="848">
      <c r="A848" s="51"/>
    </row>
    <row r="849">
      <c r="A849" s="51"/>
    </row>
    <row r="850">
      <c r="A850" s="51"/>
    </row>
    <row r="851">
      <c r="A851" s="51"/>
    </row>
    <row r="852">
      <c r="A852" s="51"/>
    </row>
    <row r="853">
      <c r="A853" s="51"/>
    </row>
    <row r="854">
      <c r="A854" s="51"/>
    </row>
    <row r="855">
      <c r="A855" s="51"/>
    </row>
    <row r="856">
      <c r="A856" s="51"/>
    </row>
    <row r="857">
      <c r="A857" s="51"/>
    </row>
    <row r="858">
      <c r="A858" s="51"/>
    </row>
    <row r="859">
      <c r="A859" s="51"/>
    </row>
    <row r="860">
      <c r="A860" s="51"/>
    </row>
    <row r="861">
      <c r="A861" s="51"/>
    </row>
    <row r="862">
      <c r="A862" s="51"/>
    </row>
    <row r="863">
      <c r="A863" s="51"/>
    </row>
    <row r="864">
      <c r="A864" s="51"/>
    </row>
    <row r="865">
      <c r="A865" s="51"/>
    </row>
    <row r="866">
      <c r="A866" s="51"/>
    </row>
    <row r="867">
      <c r="A867" s="51"/>
    </row>
    <row r="868">
      <c r="A868" s="51"/>
    </row>
    <row r="869">
      <c r="A869" s="51"/>
    </row>
    <row r="870">
      <c r="A870" s="51"/>
    </row>
    <row r="871">
      <c r="A871" s="51"/>
    </row>
    <row r="872">
      <c r="A872" s="51"/>
    </row>
    <row r="873">
      <c r="A873" s="51"/>
    </row>
    <row r="874">
      <c r="A874" s="51"/>
    </row>
    <row r="875">
      <c r="A875" s="51"/>
    </row>
    <row r="876">
      <c r="A876" s="51"/>
    </row>
    <row r="877">
      <c r="A877" s="51"/>
    </row>
    <row r="878">
      <c r="A878" s="51"/>
    </row>
    <row r="879">
      <c r="A879" s="51"/>
    </row>
    <row r="880">
      <c r="A880" s="51"/>
    </row>
    <row r="881">
      <c r="A881" s="51"/>
    </row>
    <row r="882">
      <c r="A882" s="51"/>
    </row>
    <row r="883">
      <c r="A883" s="51"/>
    </row>
    <row r="884">
      <c r="A884" s="51"/>
    </row>
    <row r="885">
      <c r="A885" s="51"/>
    </row>
    <row r="886">
      <c r="A886" s="51"/>
    </row>
    <row r="887">
      <c r="A887" s="51"/>
    </row>
    <row r="888">
      <c r="A888" s="51"/>
    </row>
    <row r="889">
      <c r="A889" s="51"/>
    </row>
    <row r="890">
      <c r="A890" s="51"/>
    </row>
    <row r="891">
      <c r="A891" s="51"/>
    </row>
    <row r="892">
      <c r="A892" s="51"/>
    </row>
    <row r="893">
      <c r="A893" s="51"/>
    </row>
    <row r="894">
      <c r="A894" s="51"/>
    </row>
    <row r="895">
      <c r="A895" s="51"/>
    </row>
    <row r="896">
      <c r="A896" s="51"/>
    </row>
    <row r="897">
      <c r="A897" s="51"/>
    </row>
    <row r="898">
      <c r="A898" s="51"/>
    </row>
    <row r="899">
      <c r="A899" s="51"/>
    </row>
    <row r="900">
      <c r="A900" s="51"/>
    </row>
    <row r="901">
      <c r="A901" s="51"/>
    </row>
    <row r="902">
      <c r="A902" s="51"/>
    </row>
    <row r="903">
      <c r="A903" s="51"/>
    </row>
    <row r="904">
      <c r="A904" s="51"/>
    </row>
    <row r="905">
      <c r="A905" s="51"/>
    </row>
    <row r="906">
      <c r="A906" s="51"/>
    </row>
    <row r="907">
      <c r="A907" s="51"/>
    </row>
    <row r="908">
      <c r="A908" s="51"/>
    </row>
    <row r="909">
      <c r="A909" s="51"/>
    </row>
    <row r="910">
      <c r="A910" s="51"/>
    </row>
    <row r="911">
      <c r="A911" s="51"/>
    </row>
    <row r="912">
      <c r="A912" s="51"/>
    </row>
    <row r="913">
      <c r="A913" s="51"/>
    </row>
    <row r="914">
      <c r="A914" s="51"/>
    </row>
    <row r="915">
      <c r="A915" s="51"/>
    </row>
    <row r="916">
      <c r="A916" s="51"/>
    </row>
    <row r="917">
      <c r="A917" s="51"/>
    </row>
    <row r="918">
      <c r="A918" s="51"/>
    </row>
    <row r="919">
      <c r="A919" s="51"/>
    </row>
    <row r="920">
      <c r="A920" s="51"/>
    </row>
    <row r="921">
      <c r="A921" s="51"/>
    </row>
    <row r="922">
      <c r="A922" s="51"/>
    </row>
    <row r="923">
      <c r="A923" s="51"/>
    </row>
    <row r="924">
      <c r="A924" s="51"/>
    </row>
    <row r="925">
      <c r="A925" s="51"/>
    </row>
    <row r="926">
      <c r="A926" s="51"/>
    </row>
    <row r="927">
      <c r="A927" s="51"/>
    </row>
    <row r="928">
      <c r="A928" s="51"/>
    </row>
    <row r="929">
      <c r="A929" s="51"/>
    </row>
    <row r="930">
      <c r="A930" s="51"/>
    </row>
    <row r="931">
      <c r="A931" s="51"/>
    </row>
    <row r="932">
      <c r="A932" s="51"/>
    </row>
    <row r="933">
      <c r="A933" s="51"/>
    </row>
    <row r="934">
      <c r="A934" s="51"/>
    </row>
    <row r="935">
      <c r="A935" s="51"/>
    </row>
    <row r="936">
      <c r="A936" s="51"/>
    </row>
    <row r="937">
      <c r="A937" s="51"/>
    </row>
    <row r="938">
      <c r="A938" s="51"/>
    </row>
    <row r="939">
      <c r="A939" s="51"/>
    </row>
    <row r="940">
      <c r="A940" s="51"/>
    </row>
    <row r="941">
      <c r="A941" s="51"/>
    </row>
    <row r="942">
      <c r="A942" s="51"/>
    </row>
    <row r="943">
      <c r="A943" s="51"/>
    </row>
    <row r="944">
      <c r="A944" s="51"/>
    </row>
    <row r="945">
      <c r="A945" s="51"/>
    </row>
    <row r="946">
      <c r="A946" s="51"/>
    </row>
    <row r="947">
      <c r="A947" s="51"/>
    </row>
    <row r="948">
      <c r="A948" s="51"/>
    </row>
    <row r="949">
      <c r="A949" s="51"/>
    </row>
    <row r="950">
      <c r="A950" s="51"/>
    </row>
    <row r="951">
      <c r="A951" s="51"/>
    </row>
    <row r="952">
      <c r="A952" s="51"/>
    </row>
    <row r="953">
      <c r="A953" s="51"/>
    </row>
    <row r="954">
      <c r="A954" s="51"/>
    </row>
    <row r="955">
      <c r="A955" s="51"/>
    </row>
    <row r="956">
      <c r="A956" s="51"/>
    </row>
    <row r="957">
      <c r="A957" s="51"/>
    </row>
    <row r="958">
      <c r="A958" s="51"/>
    </row>
    <row r="959">
      <c r="A959" s="51"/>
    </row>
    <row r="960">
      <c r="A960" s="51"/>
    </row>
    <row r="961">
      <c r="A961" s="51"/>
    </row>
    <row r="962">
      <c r="A962" s="51"/>
    </row>
    <row r="963">
      <c r="A963" s="51"/>
    </row>
    <row r="964">
      <c r="A964" s="51"/>
    </row>
    <row r="965">
      <c r="A965" s="51"/>
    </row>
    <row r="966">
      <c r="A966" s="51"/>
    </row>
    <row r="967">
      <c r="A967" s="51"/>
    </row>
    <row r="968">
      <c r="A968" s="51"/>
    </row>
    <row r="969">
      <c r="A969" s="51"/>
    </row>
    <row r="970">
      <c r="A970" s="51"/>
    </row>
    <row r="971">
      <c r="A971" s="51"/>
    </row>
    <row r="972">
      <c r="A972" s="51"/>
    </row>
    <row r="973">
      <c r="A973" s="51"/>
    </row>
    <row r="974">
      <c r="A974" s="51"/>
    </row>
    <row r="975">
      <c r="A975" s="51"/>
    </row>
    <row r="976">
      <c r="A976" s="51"/>
    </row>
    <row r="977">
      <c r="A977" s="51"/>
    </row>
    <row r="978">
      <c r="A978" s="51"/>
    </row>
    <row r="979">
      <c r="A979" s="51"/>
    </row>
    <row r="980">
      <c r="A980" s="51"/>
    </row>
    <row r="981">
      <c r="A981" s="51"/>
    </row>
    <row r="982">
      <c r="A982" s="51"/>
    </row>
    <row r="983">
      <c r="A983" s="51"/>
    </row>
    <row r="984">
      <c r="A984" s="51"/>
    </row>
    <row r="985">
      <c r="A985" s="51"/>
    </row>
    <row r="986">
      <c r="A986" s="51"/>
    </row>
    <row r="987">
      <c r="A987" s="51"/>
    </row>
    <row r="988">
      <c r="A988" s="51"/>
    </row>
    <row r="989">
      <c r="A989" s="51"/>
    </row>
    <row r="990">
      <c r="A990" s="51"/>
    </row>
    <row r="991">
      <c r="A991" s="51"/>
    </row>
    <row r="992">
      <c r="A992" s="51"/>
    </row>
    <row r="993">
      <c r="A993" s="51"/>
    </row>
    <row r="994">
      <c r="A994" s="51"/>
    </row>
    <row r="995">
      <c r="A995" s="51"/>
    </row>
    <row r="996">
      <c r="A996" s="51"/>
    </row>
    <row r="997">
      <c r="A997" s="51"/>
    </row>
    <row r="998">
      <c r="A998" s="51"/>
    </row>
    <row r="999">
      <c r="A999" s="51"/>
    </row>
    <row r="1000">
      <c r="A1000" s="51"/>
    </row>
    <row r="1001">
      <c r="A1001" s="51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