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genberg_FH\3. Semester\Semester Projekt\Home Automation\p11\Documentation\ProjectDocumentation\"/>
    </mc:Choice>
  </mc:AlternateContent>
  <xr:revisionPtr revIDLastSave="0" documentId="13_ncr:1_{C5D283FF-C4EC-4D38-9B42-F722252F9EB1}" xr6:coauthVersionLast="47" xr6:coauthVersionMax="47" xr10:uidLastSave="{00000000-0000-0000-0000-000000000000}"/>
  <bookViews>
    <workbookView xWindow="-110" yWindow="-14510" windowWidth="34620" windowHeight="14020" activeTab="3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AD22" i="7" s="1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R11" i="7"/>
  <c r="Q11" i="7"/>
  <c r="P11" i="7"/>
  <c r="O11" i="7"/>
  <c r="N11" i="7"/>
  <c r="M11" i="7"/>
  <c r="L11" i="7"/>
  <c r="K11" i="7"/>
  <c r="J11" i="7"/>
  <c r="D11" i="7"/>
  <c r="AD19" i="7" l="1"/>
  <c r="F25" i="7"/>
  <c r="G25" i="7" s="1"/>
  <c r="E22" i="7"/>
  <c r="G22" i="7" s="1"/>
  <c r="E19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AB21" i="7" s="1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F19" i="7" s="1"/>
  <c r="N20" i="7"/>
  <c r="N21" i="7" s="1"/>
  <c r="R20" i="7"/>
  <c r="R21" i="7" s="1"/>
  <c r="V20" i="7"/>
  <c r="V21" i="7" s="1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Y15" i="7"/>
  <c r="AE19" i="7"/>
  <c r="AE22" i="7"/>
  <c r="E7" i="7"/>
  <c r="AE16" i="7" s="1"/>
  <c r="G19" i="7" l="1"/>
  <c r="F13" i="7"/>
  <c r="G13" i="7" s="1"/>
  <c r="AE13" i="7"/>
  <c r="AD20" i="7"/>
  <c r="AF19" i="7" s="1"/>
  <c r="J21" i="7"/>
  <c r="AD17" i="7"/>
  <c r="AF16" i="7" s="1"/>
  <c r="AD23" i="7"/>
  <c r="AD27" i="7"/>
  <c r="AD21" i="7"/>
  <c r="AD14" i="7"/>
  <c r="AD26" i="7"/>
  <c r="J18" i="7"/>
  <c r="AD18" i="7" s="1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<sst xmlns="http://schemas.openxmlformats.org/spreadsheetml/2006/main" count="1656" uniqueCount="133">
  <si>
    <t>Nr</t>
  </si>
  <si>
    <t>Geplant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</si>
  <si>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</si>
  <si>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</si>
  <si>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</si>
  <si>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</si>
  <si>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</si>
  <si>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</si>
  <si>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</si>
  <si>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</si>
  <si>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</si>
  <si>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</si>
  <si>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</si>
  <si>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</si>
  <si>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</si>
  <si>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</si>
  <si>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</si>
  <si>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</si>
  <si>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</si>
  <si>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</si>
  <si>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</si>
  <si>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</si>
  <si>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</si>
  <si>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</si>
  <si>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</si>
  <si>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</si>
  <si>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</si>
  <si>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</si>
  <si>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</si>
  <si>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</si>
  <si>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</si>
  <si>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</si>
  <si>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</si>
  <si>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</si>
  <si>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</si>
  <si>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</si>
  <si>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</si>
  <si>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</si>
  <si>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</si>
  <si>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</si>
  <si>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</si>
  <si>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</si>
  <si>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</si>
  <si>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</si>
  <si>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</si>
  <si>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</si>
  <si>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</si>
  <si>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</si>
  <si>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</si>
  <si>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</si>
  <si>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</si>
  <si>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</si>
  <si>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</si>
  <si>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</si>
  <si>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</si>
  <si>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</si>
  <si>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</si>
  <si>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</si>
  <si>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</si>
  <si>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</si>
  <si>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</si>
  <si>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</si>
  <si>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</si>
  <si>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</si>
  <si>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</si>
  <si>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</si>
  <si>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</si>
  <si>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</si>
  <si>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</si>
  <si>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</si>
  <si>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</si>
  <si>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</si>
  <si>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</si>
  <si>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</si>
  <si>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</si>
  <si>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</si>
  <si>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</si>
  <si>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</si>
  <si>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</si>
  <si>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</si>
  <si>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</si>
  <si>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</si>
  <si>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</si>
  <si>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</si>
  <si>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</si>
  <si>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</si>
  <si>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Some imaginary project name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</si>
  <si>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</si>
  <si>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</si>
  <si>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</si>
  <si>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</si>
  <si>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</si>
  <si>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</si>
  <si>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</si>
  <si>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</si>
  <si>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</si>
  <si>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Lukas Züger</t>
  </si>
  <si>
    <t>Abdo Shehata</t>
  </si>
  <si>
    <t>Marko Milosavljevic</t>
  </si>
  <si>
    <t>08.11 - 14.11.2021</t>
  </si>
  <si>
    <t>15.11 - 21.11.2021</t>
  </si>
  <si>
    <t>22.11 - 28.11.2021</t>
  </si>
  <si>
    <t>29.11 - 05.12.2021</t>
  </si>
  <si>
    <t>06.12 - 12.12.2021</t>
  </si>
  <si>
    <t>13.12 - 19.12.2021</t>
  </si>
  <si>
    <t>20.12 - 26.12.2021</t>
  </si>
  <si>
    <t>27.12 - 02.01.2022</t>
  </si>
  <si>
    <t>03.01 - 09.01.2022</t>
  </si>
  <si>
    <t>10.01 - 16.01.2022</t>
  </si>
  <si>
    <t>17.01 - 23.01.2022</t>
  </si>
  <si>
    <t>24-01 - 30.01.2022</t>
  </si>
  <si>
    <t>31.01 - 06.02.2022</t>
  </si>
  <si>
    <t>14.02 - 20.02.2022</t>
  </si>
  <si>
    <t>07.02 - 13.02.2022</t>
  </si>
  <si>
    <t>Ideen ausarbeitung für den implementationsteil</t>
  </si>
  <si>
    <t>Ganzes Team</t>
  </si>
  <si>
    <t>Besprechung mit Herr Schaffer</t>
  </si>
  <si>
    <t>12.11</t>
  </si>
  <si>
    <t>13.11</t>
  </si>
  <si>
    <t>Nachtrag Besprechungsprotokol</t>
  </si>
  <si>
    <t>Ideen findung, bereits realisierte Projekte weiter entwickeln</t>
  </si>
  <si>
    <t>Team Meeting: Informationen sammeln Perdsonenerkennung, Entscheidung treffen</t>
  </si>
  <si>
    <t>20.11</t>
  </si>
  <si>
    <t>Tests für Personenerkennung mittels bereits vorhandenen Projekten</t>
  </si>
  <si>
    <t>Vorhandene Codes sind als basis zu nehemen, müssen allerdings noch angepasst werden auf unsere Umgebung etc…</t>
  </si>
  <si>
    <t xml:space="preserve">Home Assistant installiert und versuche gemacht auf andere Geräte im Netzwerk zuzugreifen </t>
  </si>
  <si>
    <t>28.11</t>
  </si>
  <si>
    <t>3.12</t>
  </si>
  <si>
    <t>Nach Besprechung im Team</t>
  </si>
  <si>
    <t>Harmony-Hub / Firestick integrations Info sammeln</t>
  </si>
  <si>
    <t>Mit beiden realisierbar; Harmony Hub schwer zum bestellen. Firestick müsste am FH - TV getestet werden wegn "Wake-UP" Funktion.</t>
  </si>
  <si>
    <t>Home-Assistant mit SmartTV koppeln und Skripte schreiben zum ein-/aus schalten + bedienen.</t>
  </si>
  <si>
    <t>Home-Assistant Skripts und kopplung im Netz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</si>
</sst>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opLeftCell="A10" workbookViewId="0">
      <selection activeCell="E2" sqref="E2:I2"/>
    </sheetView>
  </sheetViews>
  <sheetFormatPr baseColWidth="10" defaultColWidth="11.453125" defaultRowHeight="13" x14ac:dyDescent="0.3"/>
  <cols>
    <col min="1" max="1" width="2.453125" customWidth="1"/>
    <col min="2" max="2" width="15.08984375" customWidth="1"/>
    <col min="3" max="3" width="3.54296875" customWidth="1"/>
    <col min="4" max="4" width="7.36328125" customWidth="1"/>
    <col min="5" max="7" width="6.6328125" customWidth="1"/>
    <col min="8" max="8" width="2.36328125" style="5" customWidth="1"/>
    <col min="9" max="9" width="12.36328125" customWidth="1"/>
    <col min="10" max="29" width="3.6328125" customWidth="1"/>
    <col min="30" max="31" width="4.6328125" customWidth="1"/>
    <col min="32" max="32" width="7.6328125" customWidth="1"/>
  </cols>
  <sheetData>
    <row r="2" spans="2:33" ht="26.15" customHeight="1" x14ac:dyDescent="0.3">
      <c r="B2" s="91" t="s">
        <v>11</v>
      </c>
      <c r="C2" s="91"/>
      <c r="D2" s="91"/>
      <c r="E2" s="92" t="s">
        <v>86</v>
      </c>
      <c r="F2" s="92"/>
      <c r="G2" s="92"/>
      <c r="H2" s="92"/>
      <c r="I2" s="92"/>
      <c r="J2" s="17"/>
      <c r="K2" s="6"/>
      <c r="L2" s="6"/>
      <c r="M2" s="6"/>
      <c r="N2" s="6"/>
      <c r="O2" s="6"/>
      <c r="P2" s="6"/>
    </row>
    <row r="3" spans="2:33" ht="26.15" customHeight="1" x14ac:dyDescent="0.25">
      <c r="B3" s="91" t="s">
        <v>12</v>
      </c>
      <c r="C3" s="91"/>
      <c r="D3" s="91"/>
      <c r="E3" s="94">
        <v>1</v>
      </c>
      <c r="F3" s="94"/>
      <c r="G3" s="93"/>
      <c r="H3" s="93"/>
      <c r="I3" s="93"/>
      <c r="J3" s="6"/>
      <c r="K3" s="6"/>
      <c r="L3" s="6"/>
      <c r="M3" s="6"/>
      <c r="N3" s="6"/>
      <c r="O3" s="6"/>
      <c r="P3" s="6"/>
    </row>
    <row r="4" spans="2:33" ht="26.15" customHeight="1" x14ac:dyDescent="0.25">
      <c r="B4" s="66" t="s">
        <v>95</v>
      </c>
      <c r="C4" s="97" t="s">
        <v>89</v>
      </c>
      <c r="D4" s="98"/>
      <c r="E4" s="99">
        <f>IF(EXACT($C$4,"PRO-1"),3,IF(EXACT($C$4,"PRO-2"),4,IF(EXACT($C$4,"PRO-3"),4,IF(EXACT($C$4,"PRO-4"),6,IF(EXACT($C$4,"PRO-2-M"),5,IF(EXACT($C$4,"PRO-3-M"),5))))))</f>
        <v>3</v>
      </c>
      <c r="F4" s="99"/>
      <c r="G4" s="96" t="s">
        <v>10</v>
      </c>
      <c r="H4" s="96"/>
      <c r="I4" s="96"/>
      <c r="J4" s="10"/>
      <c r="K4" s="10"/>
      <c r="L4" s="10"/>
      <c r="M4" s="10"/>
      <c r="N4" s="10"/>
      <c r="O4" s="11"/>
      <c r="P4" s="8"/>
    </row>
    <row r="5" spans="2:33" ht="26.15" customHeight="1" thickBot="1" x14ac:dyDescent="0.3">
      <c r="B5" s="87" t="s">
        <v>13</v>
      </c>
      <c r="C5" s="87"/>
      <c r="D5" s="87"/>
      <c r="E5" s="95">
        <v>12</v>
      </c>
      <c r="F5" s="95"/>
      <c r="G5" s="100" t="s">
        <v>14</v>
      </c>
      <c r="H5" s="100"/>
      <c r="I5" s="100"/>
      <c r="J5" s="10"/>
      <c r="K5" s="10"/>
      <c r="L5" s="10"/>
      <c r="M5" s="10"/>
      <c r="N5" s="10"/>
      <c r="O5" s="11"/>
      <c r="P5" s="8"/>
    </row>
    <row r="6" spans="2:33" ht="26.15" customHeight="1" thickTop="1" x14ac:dyDescent="0.25">
      <c r="B6" s="88" t="s">
        <v>15</v>
      </c>
      <c r="C6" s="88"/>
      <c r="D6" s="88"/>
      <c r="E6" s="76">
        <f>(25*60)*E4</f>
        <v>4500</v>
      </c>
      <c r="F6" s="77"/>
      <c r="G6" s="101" t="s">
        <v>16</v>
      </c>
      <c r="H6" s="101"/>
      <c r="I6" s="101"/>
      <c r="J6" s="10"/>
      <c r="K6" s="10"/>
      <c r="L6" s="10"/>
      <c r="M6" s="10"/>
      <c r="N6" s="10"/>
      <c r="O6" s="11"/>
      <c r="P6" s="8"/>
    </row>
    <row r="7" spans="2:33" s="4" customFormat="1" ht="26.15" customHeight="1" x14ac:dyDescent="0.25">
      <c r="B7" s="89"/>
      <c r="C7" s="89"/>
      <c r="D7" s="89"/>
      <c r="E7" s="78">
        <f>E6/60</f>
        <v>75</v>
      </c>
      <c r="F7" s="79"/>
      <c r="G7" s="96" t="s">
        <v>17</v>
      </c>
      <c r="H7" s="96"/>
      <c r="I7" s="96"/>
      <c r="J7" s="10"/>
      <c r="K7" s="10"/>
      <c r="L7" s="10"/>
      <c r="M7" s="10"/>
      <c r="N7" s="10"/>
      <c r="O7" s="11"/>
      <c r="P7" s="8"/>
    </row>
    <row r="8" spans="2:33" s="4" customFormat="1" ht="26.15" customHeight="1" x14ac:dyDescent="0.25">
      <c r="B8" s="89"/>
      <c r="C8" s="89"/>
      <c r="D8" s="89"/>
      <c r="E8" s="27" t="s">
        <v>2</v>
      </c>
      <c r="F8" s="28">
        <f>(E6/60)/E5</f>
        <v>6.25</v>
      </c>
      <c r="G8" s="96" t="s">
        <v>18</v>
      </c>
      <c r="H8" s="96"/>
      <c r="I8" s="96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70" t="s">
        <v>19</v>
      </c>
      <c r="C10" s="71"/>
      <c r="D10" s="71"/>
      <c r="E10" s="71"/>
      <c r="F10" s="71"/>
      <c r="G10" s="72"/>
      <c r="H10" s="35"/>
      <c r="I10" s="73" t="s">
        <v>20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5"/>
    </row>
    <row r="11" spans="2:33" s="4" customFormat="1" ht="133.5" customHeight="1" x14ac:dyDescent="0.25">
      <c r="B11" s="111" t="s">
        <v>21</v>
      </c>
      <c r="C11" s="50"/>
      <c r="D11" s="133">
        <f>E3</f>
        <v>1</v>
      </c>
      <c r="E11" s="90" t="s">
        <v>23</v>
      </c>
      <c r="F11" s="90" t="s">
        <v>22</v>
      </c>
      <c r="G11" s="138" t="s">
        <v>24</v>
      </c>
      <c r="H11" s="161"/>
      <c r="I11" s="83" t="s">
        <v>25</v>
      </c>
      <c r="J11" s="49" t="str">
        <f>'dynamic Data'!B2</f>
        <v>08.11 - 14.11.2021</v>
      </c>
      <c r="K11" s="49" t="str">
        <f>'dynamic Data'!B3</f>
        <v>15.11 - 21.11.2021</v>
      </c>
      <c r="L11" s="49" t="str">
        <f>'dynamic Data'!B4</f>
        <v>22.11 - 28.11.2021</v>
      </c>
      <c r="M11" s="49" t="str">
        <f>'dynamic Data'!B5</f>
        <v>29.11 - 05.12.2021</v>
      </c>
      <c r="N11" s="49" t="str">
        <f>'dynamic Data'!B6</f>
        <v>06.12 - 12.12.2021</v>
      </c>
      <c r="O11" s="49" t="str">
        <f>'dynamic Data'!B7</f>
        <v>13.12 - 19.12.2021</v>
      </c>
      <c r="P11" s="49" t="str">
        <f>'dynamic Data'!B8</f>
        <v>20.12 - 26.12.2021</v>
      </c>
      <c r="Q11" s="49" t="str">
        <f>'dynamic Data'!B9</f>
        <v>27.12 - 02.01.2022</v>
      </c>
      <c r="R11" s="49" t="str">
        <f>'dynamic Data'!B10</f>
        <v>03.01 - 09.01.2022</v>
      </c>
      <c r="S11" s="49" t="str">
        <f>'dynamic Data'!B11</f>
        <v>10.01 - 16.01.2022</v>
      </c>
      <c r="T11" s="49" t="str">
        <f>'dynamic Data'!B12</f>
        <v>17.01 - 23.01.2022</v>
      </c>
      <c r="U11" s="49" t="str">
        <f>'dynamic Data'!B13</f>
        <v>24-01 - 30.01.2022</v>
      </c>
      <c r="V11" s="49" t="str">
        <f>'dynamic Data'!B14</f>
        <v>31.01 - 06.02.2022</v>
      </c>
      <c r="W11" s="49" t="str">
        <f>'dynamic Data'!B15</f>
        <v>07.02 - 13.02.2022</v>
      </c>
      <c r="X11" s="49" t="str">
        <f>'dynamic Data'!$B16</f>
        <v>14.02 - 20.02.2022</v>
      </c>
      <c r="Y11" s="49" t="str">
        <f>'dynamic Data'!$B17</f>
        <v>08.11 - 14.11.2021</v>
      </c>
      <c r="Z11" s="49" t="str">
        <f>'dynamic Data'!$B18</f>
        <v>08.11 - 14.11.2021</v>
      </c>
      <c r="AA11" s="49" t="str">
        <f>'dynamic Data'!$B19</f>
        <v>08.11 - 14.11.2021</v>
      </c>
      <c r="AB11" s="49" t="str">
        <f>'dynamic Data'!$B20</f>
        <v>08.11 - 14.11.2021</v>
      </c>
      <c r="AC11" s="49" t="str">
        <f>'dynamic Data'!$B21</f>
        <v>08.11 - 14.11.2021</v>
      </c>
      <c r="AD11" s="86" t="s">
        <v>46</v>
      </c>
      <c r="AE11" s="85" t="s">
        <v>47</v>
      </c>
      <c r="AF11" s="85" t="s">
        <v>48</v>
      </c>
      <c r="AG11" s="8"/>
    </row>
    <row r="12" spans="2:33" ht="76.5" customHeight="1" x14ac:dyDescent="0.25">
      <c r="B12" s="112"/>
      <c r="C12" s="51"/>
      <c r="D12" s="134"/>
      <c r="E12" s="90"/>
      <c r="F12" s="90"/>
      <c r="G12" s="138"/>
      <c r="H12" s="161"/>
      <c r="I12" s="84"/>
      <c r="J12" s="36" t="s">
        <v>26</v>
      </c>
      <c r="K12" s="36" t="s">
        <v>27</v>
      </c>
      <c r="L12" s="36" t="s">
        <v>28</v>
      </c>
      <c r="M12" s="36" t="s">
        <v>29</v>
      </c>
      <c r="N12" s="36" t="s">
        <v>30</v>
      </c>
      <c r="O12" s="36" t="s">
        <v>31</v>
      </c>
      <c r="P12" s="36" t="s">
        <v>32</v>
      </c>
      <c r="Q12" s="36" t="s">
        <v>33</v>
      </c>
      <c r="R12" s="36" t="s">
        <v>34</v>
      </c>
      <c r="S12" s="36" t="s">
        <v>35</v>
      </c>
      <c r="T12" s="36" t="s">
        <v>36</v>
      </c>
      <c r="U12" s="36" t="s">
        <v>37</v>
      </c>
      <c r="V12" s="36" t="s">
        <v>38</v>
      </c>
      <c r="W12" s="36" t="s">
        <v>39</v>
      </c>
      <c r="X12" s="36" t="s">
        <v>40</v>
      </c>
      <c r="Y12" s="36" t="s">
        <v>41</v>
      </c>
      <c r="Z12" s="36" t="s">
        <v>42</v>
      </c>
      <c r="AA12" s="36" t="s">
        <v>43</v>
      </c>
      <c r="AB12" s="36" t="s">
        <v>44</v>
      </c>
      <c r="AC12" s="36" t="s">
        <v>45</v>
      </c>
      <c r="AD12" s="86"/>
      <c r="AE12" s="85"/>
      <c r="AF12" s="85"/>
    </row>
    <row r="13" spans="2:33" ht="12" customHeight="1" x14ac:dyDescent="0.25">
      <c r="B13" s="113" t="str">
        <f>'Std-A'!A3</f>
        <v>Lukas Züger</v>
      </c>
      <c r="C13" s="114"/>
      <c r="D13" s="115"/>
      <c r="E13" s="122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5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2</v>
      </c>
      <c r="G13" s="135">
        <f>F13-E13</f>
        <v>2</v>
      </c>
      <c r="H13" s="157"/>
      <c r="I13" s="37" t="s">
        <v>50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7">
        <f>IF(NOT(EXACT(B13,"----")),$E$7,0)</f>
        <v>75</v>
      </c>
      <c r="AF13" s="80">
        <f>AD14-AE13</f>
        <v>-62</v>
      </c>
    </row>
    <row r="14" spans="2:33" ht="12" customHeight="1" x14ac:dyDescent="0.25">
      <c r="B14" s="116"/>
      <c r="C14" s="117"/>
      <c r="D14" s="118"/>
      <c r="E14" s="123"/>
      <c r="F14" s="125"/>
      <c r="G14" s="136"/>
      <c r="H14" s="158"/>
      <c r="I14" s="37" t="s">
        <v>49</v>
      </c>
      <c r="J14" s="32">
        <f>'Std-A'!$C$12</f>
        <v>2</v>
      </c>
      <c r="K14" s="32">
        <f>'Std-A'!$C$23</f>
        <v>7</v>
      </c>
      <c r="L14" s="32">
        <f>'Std-A'!$C$34</f>
        <v>3</v>
      </c>
      <c r="M14" s="32">
        <f>'Std-A'!$C$45</f>
        <v>1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13</v>
      </c>
      <c r="AE14" s="68"/>
      <c r="AF14" s="81"/>
    </row>
    <row r="15" spans="2:33" ht="12" customHeight="1" thickBot="1" x14ac:dyDescent="0.3">
      <c r="B15" s="119"/>
      <c r="C15" s="120"/>
      <c r="D15" s="121"/>
      <c r="E15" s="124"/>
      <c r="F15" s="126"/>
      <c r="G15" s="137"/>
      <c r="H15" s="158"/>
      <c r="I15" s="39" t="s">
        <v>24</v>
      </c>
      <c r="J15" s="29">
        <f t="shared" ref="J15:U15" si="1">J14-J13</f>
        <v>2</v>
      </c>
      <c r="K15" s="29">
        <f t="shared" si="1"/>
        <v>7</v>
      </c>
      <c r="L15" s="29">
        <f t="shared" si="1"/>
        <v>3</v>
      </c>
      <c r="M15" s="29">
        <f t="shared" si="1"/>
        <v>1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13</v>
      </c>
      <c r="AE15" s="69"/>
      <c r="AF15" s="82"/>
    </row>
    <row r="16" spans="2:33" ht="12" customHeight="1" thickTop="1" x14ac:dyDescent="0.25">
      <c r="B16" s="105" t="str">
        <f>'Std-B'!A3</f>
        <v>Abdo Shehata</v>
      </c>
      <c r="C16" s="106"/>
      <c r="D16" s="106"/>
      <c r="E16" s="127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0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102">
        <f t="shared" ref="G16" si="5">F16-E16</f>
        <v>0</v>
      </c>
      <c r="H16" s="157"/>
      <c r="I16" s="37" t="s">
        <v>50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7">
        <f>IF(NOT(EXACT(B16,"----")),$E$7,0)</f>
        <v>75</v>
      </c>
      <c r="AF16" s="80">
        <f>AD17-AE16</f>
        <v>-75</v>
      </c>
    </row>
    <row r="17" spans="2:32" ht="12" customHeight="1" x14ac:dyDescent="0.25">
      <c r="B17" s="107"/>
      <c r="C17" s="108"/>
      <c r="D17" s="108"/>
      <c r="E17" s="128"/>
      <c r="F17" s="131"/>
      <c r="G17" s="103"/>
      <c r="H17" s="158"/>
      <c r="I17" s="38" t="s">
        <v>49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68"/>
      <c r="AF17" s="81"/>
    </row>
    <row r="18" spans="2:32" ht="12" customHeight="1" thickBot="1" x14ac:dyDescent="0.3">
      <c r="B18" s="109"/>
      <c r="C18" s="110"/>
      <c r="D18" s="110"/>
      <c r="E18" s="129"/>
      <c r="F18" s="132"/>
      <c r="G18" s="104"/>
      <c r="H18" s="158"/>
      <c r="I18" s="40" t="s">
        <v>24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0</v>
      </c>
      <c r="AE18" s="69"/>
      <c r="AF18" s="155"/>
    </row>
    <row r="19" spans="2:32" ht="12" customHeight="1" thickTop="1" x14ac:dyDescent="0.25">
      <c r="B19" s="105" t="str">
        <f>'Std-C'!A3</f>
        <v>Marko Milosavljevic</v>
      </c>
      <c r="C19" s="139"/>
      <c r="D19" s="139"/>
      <c r="E19" s="127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6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2</v>
      </c>
      <c r="G19" s="102">
        <f t="shared" ref="G19" si="10">F19-E19</f>
        <v>2</v>
      </c>
      <c r="H19" s="157"/>
      <c r="I19" s="41" t="s">
        <v>50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7">
        <f>IF(NOT(EXACT(B19,"----")),$E$7,0)</f>
        <v>75</v>
      </c>
      <c r="AF19" s="160">
        <f>AD20-AE19</f>
        <v>-60</v>
      </c>
    </row>
    <row r="20" spans="2:32" ht="12" customHeight="1" x14ac:dyDescent="0.25">
      <c r="B20" s="140"/>
      <c r="C20" s="141"/>
      <c r="D20" s="141"/>
      <c r="E20" s="144"/>
      <c r="F20" s="147"/>
      <c r="G20" s="149"/>
      <c r="H20" s="158"/>
      <c r="I20" s="38" t="s">
        <v>49</v>
      </c>
      <c r="J20" s="32">
        <f>'Std-C'!C12</f>
        <v>2</v>
      </c>
      <c r="K20" s="32">
        <f>'Std-C'!C23</f>
        <v>7</v>
      </c>
      <c r="L20" s="32">
        <f>'Std-C'!C34</f>
        <v>4</v>
      </c>
      <c r="M20" s="32">
        <f>'Std-C'!C45</f>
        <v>2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15</v>
      </c>
      <c r="AE20" s="68"/>
      <c r="AF20" s="81"/>
    </row>
    <row r="21" spans="2:32" ht="12" customHeight="1" thickBot="1" x14ac:dyDescent="0.3">
      <c r="B21" s="151"/>
      <c r="C21" s="152"/>
      <c r="D21" s="152"/>
      <c r="E21" s="153"/>
      <c r="F21" s="154"/>
      <c r="G21" s="156"/>
      <c r="H21" s="158"/>
      <c r="I21" s="39" t="s">
        <v>24</v>
      </c>
      <c r="J21" s="29">
        <f t="shared" ref="J21:U21" si="11">J20-J19</f>
        <v>2</v>
      </c>
      <c r="K21" s="29">
        <f t="shared" si="11"/>
        <v>7</v>
      </c>
      <c r="L21" s="29">
        <f t="shared" si="11"/>
        <v>4</v>
      </c>
      <c r="M21" s="29">
        <f t="shared" si="11"/>
        <v>2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15</v>
      </c>
      <c r="AE21" s="69"/>
      <c r="AF21" s="82"/>
    </row>
    <row r="22" spans="2:32" ht="12" customHeight="1" thickTop="1" x14ac:dyDescent="0.25">
      <c r="B22" s="105" t="str">
        <f>'Std-D'!A3</f>
        <v>----</v>
      </c>
      <c r="C22" s="139"/>
      <c r="D22" s="139"/>
      <c r="E22" s="127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6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2">
        <f t="shared" ref="G22" si="15">F22-E22</f>
        <v>0</v>
      </c>
      <c r="H22" s="157"/>
      <c r="I22" s="37" t="s">
        <v>50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7">
        <f>IF(NOT(EXACT(B22,"----")),$E$7,0)</f>
        <v>0</v>
      </c>
      <c r="AF22" s="80">
        <f>AD23-AE22</f>
        <v>0</v>
      </c>
    </row>
    <row r="23" spans="2:32" ht="12" customHeight="1" x14ac:dyDescent="0.25">
      <c r="B23" s="140"/>
      <c r="C23" s="141"/>
      <c r="D23" s="141"/>
      <c r="E23" s="144"/>
      <c r="F23" s="147"/>
      <c r="G23" s="149"/>
      <c r="H23" s="158"/>
      <c r="I23" s="38" t="s">
        <v>49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8"/>
      <c r="AF23" s="81"/>
    </row>
    <row r="24" spans="2:32" ht="12" customHeight="1" thickBot="1" x14ac:dyDescent="0.3">
      <c r="B24" s="151"/>
      <c r="C24" s="152"/>
      <c r="D24" s="152"/>
      <c r="E24" s="153"/>
      <c r="F24" s="154"/>
      <c r="G24" s="156"/>
      <c r="H24" s="158"/>
      <c r="I24" s="40" t="s">
        <v>24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69"/>
      <c r="AF24" s="155"/>
    </row>
    <row r="25" spans="2:32" ht="12" customHeight="1" thickTop="1" x14ac:dyDescent="0.25">
      <c r="B25" s="105" t="str">
        <f>'Std-E'!A3</f>
        <v>----</v>
      </c>
      <c r="C25" s="139"/>
      <c r="D25" s="139"/>
      <c r="E25" s="127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6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2">
        <f t="shared" ref="G25" si="20">F25-E25</f>
        <v>0</v>
      </c>
      <c r="H25" s="157"/>
      <c r="I25" s="41" t="s">
        <v>50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59">
        <f>IF(NOT(EXACT(B25,"----")),$E$7,0)</f>
        <v>0</v>
      </c>
      <c r="AF25" s="160">
        <f>AD26-AE25</f>
        <v>0</v>
      </c>
    </row>
    <row r="26" spans="2:32" ht="12" customHeight="1" x14ac:dyDescent="0.25">
      <c r="B26" s="140"/>
      <c r="C26" s="141"/>
      <c r="D26" s="141"/>
      <c r="E26" s="144"/>
      <c r="F26" s="147"/>
      <c r="G26" s="149"/>
      <c r="H26" s="158"/>
      <c r="I26" s="38" t="s">
        <v>49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8"/>
      <c r="AF26" s="81"/>
    </row>
    <row r="27" spans="2:32" ht="12" customHeight="1" thickBot="1" x14ac:dyDescent="0.3">
      <c r="B27" s="142"/>
      <c r="C27" s="143"/>
      <c r="D27" s="143"/>
      <c r="E27" s="145"/>
      <c r="F27" s="148"/>
      <c r="G27" s="150"/>
      <c r="H27" s="158"/>
      <c r="I27" s="38" t="s">
        <v>24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8"/>
      <c r="AF27" s="81"/>
    </row>
    <row r="28" spans="2:32" ht="24.9" customHeight="1" thickTop="1" x14ac:dyDescent="0.3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3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3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3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3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3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3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3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3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3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3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3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3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3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3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3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3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3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3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3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3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3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3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3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3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3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3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3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opLeftCell="A13" zoomScale="85" zoomScaleNormal="85" workbookViewId="0">
      <selection activeCell="B29" sqref="B29"/>
    </sheetView>
  </sheetViews>
  <sheetFormatPr baseColWidth="10" defaultColWidth="11.453125" defaultRowHeight="12.5" x14ac:dyDescent="0.25"/>
  <cols>
    <col min="1" max="1" width="4.36328125" customWidth="1"/>
    <col min="2" max="2" width="21.6328125" customWidth="1"/>
    <col min="3" max="3" width="6.63281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7" t="str">
        <f>'dynamic Data'!B24</f>
        <v>Lukas Züger</v>
      </c>
      <c r="B3" s="178"/>
      <c r="C3" s="178"/>
      <c r="D3" s="178"/>
      <c r="E3" s="178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2.75" customHeight="1" x14ac:dyDescent="0.3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5" customHeight="1" x14ac:dyDescent="0.25">
      <c r="A6" s="46">
        <v>1</v>
      </c>
      <c r="B6" s="42" t="s">
        <v>114</v>
      </c>
      <c r="C6" s="43">
        <v>60</v>
      </c>
      <c r="D6" s="46" t="s">
        <v>16</v>
      </c>
      <c r="E6" s="42" t="s">
        <v>115</v>
      </c>
    </row>
    <row r="7" spans="1:5" s="47" customFormat="1" ht="26.15" customHeight="1" x14ac:dyDescent="0.25">
      <c r="A7" s="46">
        <v>2</v>
      </c>
      <c r="B7" s="42" t="s">
        <v>116</v>
      </c>
      <c r="C7" s="43">
        <v>20</v>
      </c>
      <c r="D7" s="46" t="s">
        <v>16</v>
      </c>
      <c r="E7" s="42" t="s">
        <v>117</v>
      </c>
    </row>
    <row r="8" spans="1:5" s="47" customFormat="1" ht="26.15" customHeight="1" x14ac:dyDescent="0.25">
      <c r="A8" s="46">
        <v>3</v>
      </c>
      <c r="B8" s="42" t="s">
        <v>119</v>
      </c>
      <c r="C8" s="43">
        <v>15</v>
      </c>
      <c r="D8" s="46" t="s">
        <v>16</v>
      </c>
      <c r="E8" s="42" t="s">
        <v>118</v>
      </c>
    </row>
    <row r="9" spans="1:5" s="47" customFormat="1" ht="26.15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5" customHeight="1" thickTop="1" x14ac:dyDescent="0.25">
      <c r="A12" s="173" t="s">
        <v>46</v>
      </c>
      <c r="B12" s="173"/>
      <c r="C12" s="25">
        <f>ROUND((SUM(C6:C11)/60),0)</f>
        <v>2</v>
      </c>
      <c r="D12" s="162" t="s">
        <v>17</v>
      </c>
      <c r="E12" s="164"/>
    </row>
    <row r="13" spans="1:5" ht="26.15" customHeight="1" x14ac:dyDescent="0.25">
      <c r="A13" s="174" t="s">
        <v>1</v>
      </c>
      <c r="B13" s="174"/>
      <c r="C13" s="61"/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27</v>
      </c>
      <c r="B15" s="170"/>
      <c r="C15" s="170"/>
      <c r="D15" s="170"/>
      <c r="E15" s="34" t="str">
        <f>'dynamic Data'!$B$3</f>
        <v>15.11 - 21.11.2021</v>
      </c>
    </row>
    <row r="16" spans="1:5" ht="13" x14ac:dyDescent="0.3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5" customHeight="1" x14ac:dyDescent="0.25">
      <c r="A17" s="46">
        <v>1</v>
      </c>
      <c r="B17" s="42" t="s">
        <v>120</v>
      </c>
      <c r="C17" s="43">
        <v>90</v>
      </c>
      <c r="D17" s="46" t="s">
        <v>16</v>
      </c>
      <c r="E17" s="42"/>
    </row>
    <row r="18" spans="1:5" s="47" customFormat="1" ht="26.15" customHeight="1" x14ac:dyDescent="0.25">
      <c r="A18" s="46">
        <v>2</v>
      </c>
      <c r="B18" s="42" t="s">
        <v>121</v>
      </c>
      <c r="C18" s="43">
        <v>120</v>
      </c>
      <c r="D18" s="46" t="s">
        <v>16</v>
      </c>
      <c r="E18" s="42" t="s">
        <v>122</v>
      </c>
    </row>
    <row r="19" spans="1:5" s="47" customFormat="1" ht="26.15" customHeight="1" x14ac:dyDescent="0.25">
      <c r="A19" s="46">
        <v>3</v>
      </c>
      <c r="B19" s="42" t="s">
        <v>123</v>
      </c>
      <c r="C19" s="43">
        <v>180</v>
      </c>
      <c r="D19" s="46" t="s">
        <v>16</v>
      </c>
      <c r="E19" s="42" t="s">
        <v>124</v>
      </c>
    </row>
    <row r="20" spans="1:5" s="47" customFormat="1" ht="26.15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5" customHeight="1" thickTop="1" x14ac:dyDescent="0.25">
      <c r="A23" s="162" t="s">
        <v>46</v>
      </c>
      <c r="B23" s="163"/>
      <c r="C23" s="25">
        <f>ROUND((SUM(C17:C22)/60),0)</f>
        <v>7</v>
      </c>
      <c r="D23" s="162" t="s">
        <v>17</v>
      </c>
      <c r="E23" s="164"/>
    </row>
    <row r="24" spans="1:5" ht="26.15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ht="13" x14ac:dyDescent="0.3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5" customHeight="1" x14ac:dyDescent="0.25">
      <c r="A28" s="46">
        <v>1</v>
      </c>
      <c r="B28" s="42" t="s">
        <v>125</v>
      </c>
      <c r="C28" s="43">
        <v>150</v>
      </c>
      <c r="D28" s="46" t="s">
        <v>16</v>
      </c>
      <c r="E28" s="42" t="s">
        <v>126</v>
      </c>
    </row>
    <row r="29" spans="1:5" s="47" customFormat="1" ht="26.15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5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5" customHeight="1" thickTop="1" x14ac:dyDescent="0.25">
      <c r="A34" s="162" t="s">
        <v>46</v>
      </c>
      <c r="B34" s="163"/>
      <c r="C34" s="25">
        <f>ROUND((SUM(C28:C33)/60),0)</f>
        <v>3</v>
      </c>
      <c r="D34" s="162" t="s">
        <v>17</v>
      </c>
      <c r="E34" s="164"/>
    </row>
    <row r="35" spans="1:5" ht="26.15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ht="13" x14ac:dyDescent="0.3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5" customHeight="1" x14ac:dyDescent="0.25">
      <c r="A39" s="46">
        <v>1</v>
      </c>
      <c r="B39" s="42" t="s">
        <v>116</v>
      </c>
      <c r="C39" s="43">
        <v>20</v>
      </c>
      <c r="D39" s="46" t="s">
        <v>16</v>
      </c>
      <c r="E39" s="42" t="s">
        <v>127</v>
      </c>
    </row>
    <row r="40" spans="1:5" s="47" customFormat="1" ht="26.15" customHeight="1" x14ac:dyDescent="0.25">
      <c r="A40" s="46">
        <v>2</v>
      </c>
      <c r="B40" s="42" t="s">
        <v>128</v>
      </c>
      <c r="C40" s="43">
        <v>43</v>
      </c>
      <c r="D40" s="46" t="s">
        <v>16</v>
      </c>
      <c r="E40" s="42" t="s">
        <v>127</v>
      </c>
    </row>
    <row r="41" spans="1:5" s="47" customFormat="1" ht="26.15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5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5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5" customHeight="1" thickTop="1" x14ac:dyDescent="0.25">
      <c r="A45" s="162" t="s">
        <v>46</v>
      </c>
      <c r="B45" s="163"/>
      <c r="C45" s="25">
        <f>ROUND((SUM(C39:C44)/60),0)</f>
        <v>1</v>
      </c>
      <c r="D45" s="162" t="s">
        <v>17</v>
      </c>
      <c r="E45" s="164"/>
    </row>
    <row r="46" spans="1:5" ht="26.15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ht="13" x14ac:dyDescent="0.3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5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5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5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ht="13" x14ac:dyDescent="0.3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5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5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5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ht="13" x14ac:dyDescent="0.3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5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5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5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ht="13" x14ac:dyDescent="0.3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5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5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5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5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5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5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5" customHeight="1" thickTop="1" x14ac:dyDescent="0.2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5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ht="13" x14ac:dyDescent="0.3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5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5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5" customHeight="1" thickTop="1" x14ac:dyDescent="0.2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5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ht="13" x14ac:dyDescent="0.3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5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5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5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5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5" customHeight="1" thickTop="1" x14ac:dyDescent="0.2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5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58</v>
      </c>
      <c r="B114" s="170"/>
      <c r="C114" s="170"/>
      <c r="D114" s="170"/>
      <c r="E114" s="34" t="str">
        <f>'dynamic Data'!$B$12</f>
        <v>17.01 - 23.01.2022</v>
      </c>
    </row>
    <row r="115" spans="1:5" ht="13" x14ac:dyDescent="0.3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5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5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ht="13" x14ac:dyDescent="0.3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5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5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5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5" customHeight="1" thickTop="1" x14ac:dyDescent="0.2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5" customHeight="1" thickBot="1" x14ac:dyDescent="0.3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ht="13" x14ac:dyDescent="0.3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5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5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5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5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5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5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5" customHeight="1" thickTop="1" x14ac:dyDescent="0.2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5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ht="13" x14ac:dyDescent="0.3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5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5.5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ht="13" x14ac:dyDescent="0.3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5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5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ht="13" x14ac:dyDescent="0.3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5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5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ht="13" x14ac:dyDescent="0.3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5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ht="13" x14ac:dyDescent="0.3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5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5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ht="13" x14ac:dyDescent="0.3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5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ht="13" x14ac:dyDescent="0.3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5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5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workbookViewId="0">
      <selection activeCell="C193" sqref="C193"/>
    </sheetView>
  </sheetViews>
  <sheetFormatPr baseColWidth="10" defaultColWidth="11.453125" defaultRowHeight="12.5" x14ac:dyDescent="0.25"/>
  <cols>
    <col min="1" max="1" width="4.36328125" customWidth="1"/>
    <col min="2" max="2" width="21.6328125" customWidth="1"/>
    <col min="3" max="3" width="6.63281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Data'!B25</f>
        <v>Abdo Shehata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3" x14ac:dyDescent="0.3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5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5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5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5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5" customHeight="1" thickTop="1" x14ac:dyDescent="0.25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5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ht="13" x14ac:dyDescent="0.3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5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5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5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5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5" customHeight="1" thickTop="1" x14ac:dyDescent="0.25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5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ht="13" x14ac:dyDescent="0.3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5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5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5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5" customHeight="1" thickTop="1" x14ac:dyDescent="0.25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5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ht="13" x14ac:dyDescent="0.3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5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5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5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5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5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5" customHeight="1" thickTop="1" x14ac:dyDescent="0.25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5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ht="13" x14ac:dyDescent="0.3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5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5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5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31</v>
      </c>
      <c r="B59" s="170"/>
      <c r="C59" s="170"/>
      <c r="D59" s="170"/>
      <c r="E59" s="34" t="str">
        <f>'dynamic Data'!$B$7</f>
        <v>13.12 - 19.12.2021</v>
      </c>
    </row>
    <row r="60" spans="1:5" ht="13" x14ac:dyDescent="0.3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5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5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5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ht="13" x14ac:dyDescent="0.3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5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5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5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ht="13" x14ac:dyDescent="0.3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5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5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5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5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5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5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5" customHeight="1" thickTop="1" x14ac:dyDescent="0.2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5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34</v>
      </c>
      <c r="B92" s="170"/>
      <c r="C92" s="170"/>
      <c r="D92" s="170"/>
      <c r="E92" s="34" t="str">
        <f>'dynamic Data'!$B$10</f>
        <v>03.01 - 09.01.2022</v>
      </c>
    </row>
    <row r="93" spans="1:5" ht="13" x14ac:dyDescent="0.3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5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5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5" customHeight="1" thickTop="1" x14ac:dyDescent="0.2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5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ht="13" x14ac:dyDescent="0.3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5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5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5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5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5" customHeight="1" thickTop="1" x14ac:dyDescent="0.2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5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ht="13" x14ac:dyDescent="0.3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5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5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ht="13" x14ac:dyDescent="0.3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5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5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5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5" customHeight="1" thickTop="1" x14ac:dyDescent="0.2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5" customHeight="1" thickBot="1" x14ac:dyDescent="0.3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ht="13" x14ac:dyDescent="0.3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5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5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5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5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5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5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5" customHeight="1" thickTop="1" x14ac:dyDescent="0.2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5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ht="13" x14ac:dyDescent="0.3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5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5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ht="13" x14ac:dyDescent="0.3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5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5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ht="13" x14ac:dyDescent="0.3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5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5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ht="13" x14ac:dyDescent="0.3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5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ht="13" x14ac:dyDescent="0.3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5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5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ht="13" x14ac:dyDescent="0.3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5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ht="13" x14ac:dyDescent="0.3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5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5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tabSelected="1" topLeftCell="A25" workbookViewId="0">
      <selection activeCell="E31" sqref="E31"/>
    </sheetView>
  </sheetViews>
  <sheetFormatPr baseColWidth="10" defaultColWidth="11.453125" defaultRowHeight="12.5" x14ac:dyDescent="0.25"/>
  <cols>
    <col min="1" max="1" width="4.36328125" customWidth="1"/>
    <col min="2" max="2" width="21.6328125" customWidth="1"/>
    <col min="3" max="3" width="6.63281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Data'!B26</f>
        <v>Marko Milosavljevic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3" x14ac:dyDescent="0.3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5" customHeight="1" x14ac:dyDescent="0.25">
      <c r="A6" s="46">
        <v>1</v>
      </c>
      <c r="B6" s="42" t="s">
        <v>114</v>
      </c>
      <c r="C6" s="43">
        <v>60</v>
      </c>
      <c r="D6" s="46" t="s">
        <v>16</v>
      </c>
      <c r="E6" s="42" t="s">
        <v>115</v>
      </c>
    </row>
    <row r="7" spans="1:5" s="47" customFormat="1" ht="26.15" customHeight="1" x14ac:dyDescent="0.25">
      <c r="A7" s="46">
        <v>2</v>
      </c>
      <c r="B7" s="42" t="s">
        <v>116</v>
      </c>
      <c r="C7" s="43">
        <v>20</v>
      </c>
      <c r="D7" s="46" t="s">
        <v>16</v>
      </c>
      <c r="E7" s="42" t="s">
        <v>117</v>
      </c>
    </row>
    <row r="8" spans="1:5" s="47" customFormat="1" ht="26.15" customHeight="1" x14ac:dyDescent="0.25">
      <c r="A8" s="46">
        <v>3</v>
      </c>
      <c r="B8" s="42" t="s">
        <v>119</v>
      </c>
      <c r="C8" s="43">
        <v>15</v>
      </c>
      <c r="D8" s="46" t="s">
        <v>16</v>
      </c>
      <c r="E8" s="42" t="s">
        <v>118</v>
      </c>
    </row>
    <row r="9" spans="1:5" s="47" customFormat="1" ht="26.15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5" customHeight="1" thickTop="1" x14ac:dyDescent="0.25">
      <c r="A12" s="173" t="s">
        <v>46</v>
      </c>
      <c r="B12" s="173"/>
      <c r="C12" s="25">
        <f>ROUND((SUM(C6:C11)/60),0)</f>
        <v>2</v>
      </c>
      <c r="D12" s="162" t="s">
        <v>17</v>
      </c>
      <c r="E12" s="164"/>
    </row>
    <row r="13" spans="1:5" ht="26.15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ht="13" x14ac:dyDescent="0.3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5" customHeight="1" x14ac:dyDescent="0.25">
      <c r="A17" s="46">
        <v>1</v>
      </c>
      <c r="B17" s="42" t="s">
        <v>120</v>
      </c>
      <c r="C17" s="43">
        <v>90</v>
      </c>
      <c r="D17" s="46" t="s">
        <v>16</v>
      </c>
      <c r="E17" s="42"/>
    </row>
    <row r="18" spans="1:5" s="47" customFormat="1" ht="26.15" customHeight="1" x14ac:dyDescent="0.25">
      <c r="A18" s="46">
        <v>2</v>
      </c>
      <c r="B18" s="42" t="s">
        <v>121</v>
      </c>
      <c r="C18" s="43">
        <v>120</v>
      </c>
      <c r="D18" s="46" t="s">
        <v>16</v>
      </c>
      <c r="E18" s="42" t="s">
        <v>122</v>
      </c>
    </row>
    <row r="19" spans="1:5" s="47" customFormat="1" ht="26.15" customHeight="1" x14ac:dyDescent="0.25">
      <c r="A19" s="46">
        <v>3</v>
      </c>
      <c r="B19" s="42" t="s">
        <v>123</v>
      </c>
      <c r="C19" s="43">
        <v>180</v>
      </c>
      <c r="D19" s="46" t="s">
        <v>16</v>
      </c>
      <c r="E19" s="42" t="s">
        <v>124</v>
      </c>
    </row>
    <row r="20" spans="1:5" s="47" customFormat="1" ht="26.15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5" customHeight="1" thickTop="1" x14ac:dyDescent="0.25">
      <c r="A23" s="162" t="s">
        <v>46</v>
      </c>
      <c r="B23" s="163"/>
      <c r="C23" s="25">
        <f>ROUND((SUM(C17:C22)/60),0)</f>
        <v>7</v>
      </c>
      <c r="D23" s="162" t="s">
        <v>17</v>
      </c>
      <c r="E23" s="164"/>
    </row>
    <row r="24" spans="1:5" ht="26.15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ht="13" x14ac:dyDescent="0.3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5" customHeight="1" x14ac:dyDescent="0.25">
      <c r="A28" s="46">
        <v>1</v>
      </c>
      <c r="B28" s="42" t="s">
        <v>125</v>
      </c>
      <c r="C28" s="43">
        <v>150</v>
      </c>
      <c r="D28" s="46" t="s">
        <v>16</v>
      </c>
      <c r="E28" s="42"/>
    </row>
    <row r="29" spans="1:5" s="47" customFormat="1" ht="26.15" customHeight="1" x14ac:dyDescent="0.25">
      <c r="A29" s="46">
        <v>2</v>
      </c>
      <c r="B29" s="42" t="s">
        <v>132</v>
      </c>
      <c r="C29" s="43">
        <v>232</v>
      </c>
      <c r="D29" s="46" t="s">
        <v>16</v>
      </c>
      <c r="E29" s="42" t="s">
        <v>131</v>
      </c>
    </row>
    <row r="30" spans="1:5" s="47" customFormat="1" ht="26.15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5" customHeight="1" thickTop="1" x14ac:dyDescent="0.25">
      <c r="A34" s="162" t="s">
        <v>46</v>
      </c>
      <c r="B34" s="163"/>
      <c r="C34" s="25">
        <f>ROUND((SUM(C29:C33)/60),0)</f>
        <v>4</v>
      </c>
      <c r="D34" s="162" t="s">
        <v>17</v>
      </c>
      <c r="E34" s="164"/>
    </row>
    <row r="35" spans="1:5" ht="26.15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ht="13" x14ac:dyDescent="0.3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5" customHeight="1" x14ac:dyDescent="0.25">
      <c r="A39" s="46">
        <v>1</v>
      </c>
      <c r="B39" s="42" t="s">
        <v>129</v>
      </c>
      <c r="C39" s="43">
        <v>122</v>
      </c>
      <c r="D39" s="46" t="s">
        <v>16</v>
      </c>
      <c r="E39" s="42" t="s">
        <v>130</v>
      </c>
    </row>
    <row r="40" spans="1:5" s="47" customFormat="1" ht="26.15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5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5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5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5" customHeight="1" thickTop="1" x14ac:dyDescent="0.25">
      <c r="A45" s="162" t="s">
        <v>46</v>
      </c>
      <c r="B45" s="163"/>
      <c r="C45" s="25">
        <f>ROUND((SUM(C39:C44)/60),0)</f>
        <v>2</v>
      </c>
      <c r="D45" s="162" t="s">
        <v>17</v>
      </c>
      <c r="E45" s="164"/>
    </row>
    <row r="46" spans="1:5" ht="26.15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ht="13" x14ac:dyDescent="0.3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5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5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5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ht="13" x14ac:dyDescent="0.3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5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5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5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ht="13" x14ac:dyDescent="0.3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5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5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5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ht="13" x14ac:dyDescent="0.3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5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5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5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5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5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5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5" customHeight="1" thickTop="1" x14ac:dyDescent="0.2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5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ht="13" x14ac:dyDescent="0.3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5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5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5" customHeight="1" thickTop="1" x14ac:dyDescent="0.2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5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ht="13" x14ac:dyDescent="0.3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5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5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5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5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5" customHeight="1" thickTop="1" x14ac:dyDescent="0.2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5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ht="13" x14ac:dyDescent="0.3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5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5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ht="13" x14ac:dyDescent="0.3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5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5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5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5" customHeight="1" thickTop="1" x14ac:dyDescent="0.2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5" customHeight="1" thickBot="1" x14ac:dyDescent="0.3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ht="13" x14ac:dyDescent="0.3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5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5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5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5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5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5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5" customHeight="1" thickTop="1" x14ac:dyDescent="0.2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5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ht="13" x14ac:dyDescent="0.3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5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5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ht="13" x14ac:dyDescent="0.3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5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5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ht="13" x14ac:dyDescent="0.3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5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5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ht="13" x14ac:dyDescent="0.3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5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ht="13" x14ac:dyDescent="0.3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5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5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ht="13" x14ac:dyDescent="0.3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5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ht="13" x14ac:dyDescent="0.3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5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5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53125" defaultRowHeight="12.5" x14ac:dyDescent="0.25"/>
  <cols>
    <col min="1" max="1" width="4.36328125" customWidth="1"/>
    <col min="2" max="2" width="21.6328125" customWidth="1"/>
    <col min="3" max="3" width="6.63281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3" x14ac:dyDescent="0.3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5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5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5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5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5" customHeight="1" thickTop="1" x14ac:dyDescent="0.25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5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ht="13" x14ac:dyDescent="0.3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5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5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5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5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5" customHeight="1" thickTop="1" x14ac:dyDescent="0.25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5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ht="13" x14ac:dyDescent="0.3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5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5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5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5" customHeight="1" thickTop="1" x14ac:dyDescent="0.25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5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ht="13" x14ac:dyDescent="0.3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5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5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5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5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5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5" customHeight="1" thickTop="1" x14ac:dyDescent="0.25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5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ht="13" x14ac:dyDescent="0.3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5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5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5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ht="13" x14ac:dyDescent="0.3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5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5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5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ht="13" x14ac:dyDescent="0.3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5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5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5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ht="13" x14ac:dyDescent="0.3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5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5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5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5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5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5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5" customHeight="1" thickTop="1" x14ac:dyDescent="0.2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5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ht="13" x14ac:dyDescent="0.3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5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5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5" customHeight="1" thickTop="1" x14ac:dyDescent="0.2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5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ht="13" x14ac:dyDescent="0.3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5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5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5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5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5" customHeight="1" thickTop="1" x14ac:dyDescent="0.2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5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ht="13" x14ac:dyDescent="0.3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5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5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ht="13" x14ac:dyDescent="0.3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5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5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5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5" customHeight="1" thickTop="1" x14ac:dyDescent="0.2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5" customHeight="1" thickBot="1" x14ac:dyDescent="0.3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ht="13" x14ac:dyDescent="0.3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5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5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5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5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5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5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5" customHeight="1" thickTop="1" x14ac:dyDescent="0.2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5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ht="13" x14ac:dyDescent="0.3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5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5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ht="13" x14ac:dyDescent="0.3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5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5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ht="13" x14ac:dyDescent="0.3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5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5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ht="13" x14ac:dyDescent="0.3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5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ht="13" x14ac:dyDescent="0.3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5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5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ht="13" x14ac:dyDescent="0.3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5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ht="13" x14ac:dyDescent="0.3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5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5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53125" defaultRowHeight="12.5" x14ac:dyDescent="0.25"/>
  <cols>
    <col min="1" max="1" width="4.36328125" customWidth="1"/>
    <col min="2" max="2" width="21.6328125" customWidth="1"/>
    <col min="3" max="3" width="6.63281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3" x14ac:dyDescent="0.3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5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5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5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5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5" customHeight="1" thickTop="1" x14ac:dyDescent="0.25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5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ht="13" x14ac:dyDescent="0.3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5" customHeight="1" x14ac:dyDescent="0.25">
      <c r="A17" s="46" t="s">
        <v>3</v>
      </c>
      <c r="B17" s="42"/>
      <c r="C17" s="43"/>
      <c r="D17" s="46" t="s">
        <v>16</v>
      </c>
      <c r="E17" s="42"/>
    </row>
    <row r="18" spans="1:5" s="47" customFormat="1" ht="26.15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5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5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5" customHeight="1" thickTop="1" x14ac:dyDescent="0.25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5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ht="13" x14ac:dyDescent="0.3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5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5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5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5" customHeight="1" thickTop="1" x14ac:dyDescent="0.25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5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ht="13" x14ac:dyDescent="0.3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5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5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5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5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5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5" customHeight="1" thickTop="1" x14ac:dyDescent="0.25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5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ht="13" x14ac:dyDescent="0.3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5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5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5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ht="13" x14ac:dyDescent="0.3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5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5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5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ht="13" x14ac:dyDescent="0.3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5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5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5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ht="13" x14ac:dyDescent="0.3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5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5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5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5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5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5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5" customHeight="1" thickTop="1" x14ac:dyDescent="0.2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5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ht="13" x14ac:dyDescent="0.3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5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5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5" customHeight="1" thickTop="1" x14ac:dyDescent="0.2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5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ht="13" x14ac:dyDescent="0.3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5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5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5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5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5" customHeight="1" thickTop="1" x14ac:dyDescent="0.2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5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ht="13" x14ac:dyDescent="0.3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5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5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ht="13" x14ac:dyDescent="0.3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5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5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5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5" customHeight="1" thickTop="1" x14ac:dyDescent="0.2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5" customHeight="1" thickBot="1" x14ac:dyDescent="0.3">
      <c r="A134" s="165" t="s">
        <v>1</v>
      </c>
      <c r="B134" s="166"/>
      <c r="C134" s="59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ht="13" x14ac:dyDescent="0.3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5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5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5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5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5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5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5" customHeight="1" thickTop="1" x14ac:dyDescent="0.2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5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ht="13" x14ac:dyDescent="0.3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5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5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ht="13" x14ac:dyDescent="0.3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5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5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ht="13" x14ac:dyDescent="0.3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5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5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ht="13" x14ac:dyDescent="0.3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5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ht="13" x14ac:dyDescent="0.3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5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5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ht="13" x14ac:dyDescent="0.3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5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ht="13" x14ac:dyDescent="0.3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5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5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7" sqref="B17"/>
    </sheetView>
  </sheetViews>
  <sheetFormatPr baseColWidth="10" defaultColWidth="11.453125" defaultRowHeight="12.5" x14ac:dyDescent="0.25"/>
  <cols>
    <col min="2" max="2" width="22.08984375" customWidth="1"/>
  </cols>
  <sheetData>
    <row r="1" spans="1:2" ht="15.5" x14ac:dyDescent="0.35">
      <c r="A1" s="182" t="s">
        <v>85</v>
      </c>
      <c r="B1" s="182"/>
    </row>
    <row r="2" spans="1:2" ht="13" x14ac:dyDescent="0.3">
      <c r="A2" s="58" t="s">
        <v>73</v>
      </c>
      <c r="B2" s="60" t="s">
        <v>99</v>
      </c>
    </row>
    <row r="3" spans="1:2" ht="13" x14ac:dyDescent="0.3">
      <c r="A3" s="58" t="s">
        <v>74</v>
      </c>
      <c r="B3" s="60" t="s">
        <v>100</v>
      </c>
    </row>
    <row r="4" spans="1:2" ht="13" x14ac:dyDescent="0.3">
      <c r="A4" s="58" t="s">
        <v>75</v>
      </c>
      <c r="B4" s="60" t="s">
        <v>101</v>
      </c>
    </row>
    <row r="5" spans="1:2" ht="13" x14ac:dyDescent="0.3">
      <c r="A5" s="58" t="s">
        <v>76</v>
      </c>
      <c r="B5" s="60" t="s">
        <v>102</v>
      </c>
    </row>
    <row r="6" spans="1:2" ht="13" x14ac:dyDescent="0.3">
      <c r="A6" s="58" t="s">
        <v>77</v>
      </c>
      <c r="B6" s="60" t="s">
        <v>103</v>
      </c>
    </row>
    <row r="7" spans="1:2" ht="13" x14ac:dyDescent="0.3">
      <c r="A7" s="58" t="s">
        <v>78</v>
      </c>
      <c r="B7" s="60" t="s">
        <v>104</v>
      </c>
    </row>
    <row r="8" spans="1:2" ht="13" x14ac:dyDescent="0.3">
      <c r="A8" s="58" t="s">
        <v>79</v>
      </c>
      <c r="B8" s="60" t="s">
        <v>105</v>
      </c>
    </row>
    <row r="9" spans="1:2" ht="13" x14ac:dyDescent="0.3">
      <c r="A9" s="58" t="s">
        <v>80</v>
      </c>
      <c r="B9" s="60" t="s">
        <v>106</v>
      </c>
    </row>
    <row r="10" spans="1:2" ht="13" x14ac:dyDescent="0.3">
      <c r="A10" s="58" t="s">
        <v>81</v>
      </c>
      <c r="B10" s="60" t="s">
        <v>107</v>
      </c>
    </row>
    <row r="11" spans="1:2" ht="13" x14ac:dyDescent="0.3">
      <c r="A11" s="58" t="s">
        <v>35</v>
      </c>
      <c r="B11" s="60" t="s">
        <v>108</v>
      </c>
    </row>
    <row r="12" spans="1:2" ht="13" x14ac:dyDescent="0.3">
      <c r="A12" s="58" t="s">
        <v>36</v>
      </c>
      <c r="B12" s="60" t="s">
        <v>109</v>
      </c>
    </row>
    <row r="13" spans="1:2" ht="13" x14ac:dyDescent="0.3">
      <c r="A13" s="58" t="s">
        <v>37</v>
      </c>
      <c r="B13" s="60" t="s">
        <v>110</v>
      </c>
    </row>
    <row r="14" spans="1:2" ht="13" x14ac:dyDescent="0.3">
      <c r="A14" s="58" t="s">
        <v>38</v>
      </c>
      <c r="B14" s="60" t="s">
        <v>111</v>
      </c>
    </row>
    <row r="15" spans="1:2" ht="13" x14ac:dyDescent="0.3">
      <c r="A15" s="58" t="s">
        <v>39</v>
      </c>
      <c r="B15" s="60" t="s">
        <v>113</v>
      </c>
    </row>
    <row r="16" spans="1:2" ht="13" x14ac:dyDescent="0.3">
      <c r="A16" s="58" t="s">
        <v>40</v>
      </c>
      <c r="B16" s="60" t="s">
        <v>112</v>
      </c>
    </row>
    <row r="17" spans="1:2" ht="13" x14ac:dyDescent="0.3">
      <c r="A17" s="58" t="s">
        <v>41</v>
      </c>
      <c r="B17" s="60" t="s">
        <v>99</v>
      </c>
    </row>
    <row r="18" spans="1:2" ht="13" x14ac:dyDescent="0.3">
      <c r="A18" s="58" t="s">
        <v>42</v>
      </c>
      <c r="B18" s="60" t="s">
        <v>99</v>
      </c>
    </row>
    <row r="19" spans="1:2" ht="13" x14ac:dyDescent="0.3">
      <c r="A19" s="58" t="s">
        <v>43</v>
      </c>
      <c r="B19" s="60" t="s">
        <v>99</v>
      </c>
    </row>
    <row r="20" spans="1:2" ht="13" x14ac:dyDescent="0.3">
      <c r="A20" s="58" t="s">
        <v>44</v>
      </c>
      <c r="B20" s="60" t="s">
        <v>99</v>
      </c>
    </row>
    <row r="21" spans="1:2" ht="13" x14ac:dyDescent="0.3">
      <c r="A21" s="58" t="s">
        <v>45</v>
      </c>
      <c r="B21" s="60" t="s">
        <v>99</v>
      </c>
    </row>
    <row r="22" spans="1:2" x14ac:dyDescent="0.25">
      <c r="A22" s="183"/>
      <c r="B22" s="183"/>
    </row>
    <row r="23" spans="1:2" ht="15.5" x14ac:dyDescent="0.35">
      <c r="A23" s="182" t="s">
        <v>84</v>
      </c>
      <c r="B23" s="182"/>
    </row>
    <row r="24" spans="1:2" ht="13" x14ac:dyDescent="0.3">
      <c r="A24" s="58" t="s">
        <v>4</v>
      </c>
      <c r="B24" s="63" t="s">
        <v>96</v>
      </c>
    </row>
    <row r="25" spans="1:2" ht="13" x14ac:dyDescent="0.3">
      <c r="A25" s="58" t="s">
        <v>5</v>
      </c>
      <c r="B25" s="63" t="s">
        <v>97</v>
      </c>
    </row>
    <row r="26" spans="1:2" ht="13" x14ac:dyDescent="0.3">
      <c r="A26" s="58" t="s">
        <v>6</v>
      </c>
      <c r="B26" s="64" t="s">
        <v>98</v>
      </c>
    </row>
    <row r="27" spans="1:2" ht="13" x14ac:dyDescent="0.3">
      <c r="A27" s="58" t="s">
        <v>7</v>
      </c>
      <c r="B27" s="64" t="s">
        <v>9</v>
      </c>
    </row>
    <row r="28" spans="1:2" ht="13" x14ac:dyDescent="0.3">
      <c r="A28" s="58" t="s">
        <v>8</v>
      </c>
      <c r="B28" s="64" t="s">
        <v>9</v>
      </c>
    </row>
    <row r="31" spans="1:2" ht="13" x14ac:dyDescent="0.3">
      <c r="A31" s="65" t="s">
        <v>88</v>
      </c>
    </row>
    <row r="32" spans="1:2" ht="13" x14ac:dyDescent="0.3">
      <c r="A32" s="65" t="s">
        <v>89</v>
      </c>
    </row>
    <row r="33" spans="1:1" ht="13" x14ac:dyDescent="0.3">
      <c r="A33" s="65" t="s">
        <v>90</v>
      </c>
    </row>
    <row r="34" spans="1:1" ht="13" x14ac:dyDescent="0.3">
      <c r="A34" s="65" t="s">
        <v>91</v>
      </c>
    </row>
    <row r="35" spans="1:1" ht="13" x14ac:dyDescent="0.3">
      <c r="A35" s="65" t="s">
        <v>92</v>
      </c>
    </row>
    <row r="36" spans="1:1" ht="13" x14ac:dyDescent="0.3">
      <c r="A36" s="65" t="s">
        <v>93</v>
      </c>
    </row>
    <row r="37" spans="1:1" ht="13" x14ac:dyDescent="0.3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Marko Milosavljevic</cp:lastModifiedBy>
  <cp:lastPrinted>2006-12-12T13:10:16Z</cp:lastPrinted>
  <dcterms:created xsi:type="dcterms:W3CDTF">1996-10-17T05:27:31Z</dcterms:created>
  <dcterms:modified xsi:type="dcterms:W3CDTF">2021-12-04T15:04:00Z</dcterms:modified>
</cp:coreProperties>
</file>