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06"/>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309" documentId="8_{50A2320D-A701-4D43-9EC9-8C1EC60D081B}" xr6:coauthVersionLast="47" xr6:coauthVersionMax="47" xr10:uidLastSave="{18BB888B-0ABC-437E-AD08-3DC1A19FF9E5}"/>
  <bookViews>
    <workbookView xWindow="-120" yWindow="-120" windowWidth="29040" windowHeight="15840" tabRatio="500" firstSheet="2" xr2:uid="{00000000-000D-0000-FFFF-FFFF00000000}"/>
  </bookViews>
  <sheets>
    <sheet name="Sommaire" sheetId="9" r:id="rId1"/>
    <sheet name="Assurance Qualité" sheetId="6" r:id="rId2"/>
    <sheet name="Fonctionnalités" sheetId="8" r:id="rId3"/>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14" i="8" l="1"/>
  <c r="E48" i="8"/>
  <c r="E49" i="8"/>
  <c r="E50" i="8"/>
  <c r="E51" i="8"/>
  <c r="E52" i="8"/>
  <c r="E27" i="8"/>
  <c r="E28" i="8"/>
  <c r="E29" i="8"/>
  <c r="E30" i="8"/>
  <c r="E31" i="8"/>
  <c r="E32" i="8"/>
  <c r="E33" i="8"/>
  <c r="E34" i="8"/>
  <c r="E35" i="8"/>
  <c r="E11" i="8"/>
  <c r="E12" i="8"/>
  <c r="E13" i="8"/>
  <c r="E15" i="8"/>
  <c r="E16" i="8"/>
  <c r="E17" i="8"/>
  <c r="E18" i="8"/>
  <c r="E19" i="8"/>
  <c r="E10" i="8"/>
  <c r="G7" i="9" l="1"/>
  <c r="D53" i="8" l="1"/>
  <c r="D36" i="8"/>
  <c r="E9" i="8" l="1"/>
  <c r="D20" i="8"/>
  <c r="E26" i="8"/>
  <c r="E36" i="8" s="1"/>
  <c r="E43" i="8"/>
  <c r="E44" i="8"/>
  <c r="E45" i="8"/>
  <c r="E46" i="8"/>
  <c r="E47" i="8"/>
  <c r="E53" i="8" l="1"/>
  <c r="E20" i="8"/>
  <c r="B4" i="9"/>
  <c r="B6" i="9"/>
  <c r="B5" i="9"/>
  <c r="J58" i="6"/>
  <c r="I58" i="6"/>
  <c r="G58" i="6"/>
  <c r="F58" i="6"/>
  <c r="D58" i="6"/>
  <c r="C58" i="6"/>
  <c r="J51" i="6"/>
  <c r="I51" i="6"/>
  <c r="G51" i="6"/>
  <c r="F51" i="6"/>
  <c r="D51" i="6"/>
  <c r="C51" i="6"/>
  <c r="J38" i="6"/>
  <c r="I38" i="6"/>
  <c r="G38" i="6"/>
  <c r="F38" i="6"/>
  <c r="D38" i="6"/>
  <c r="C38" i="6"/>
  <c r="J32" i="6"/>
  <c r="I32" i="6"/>
  <c r="G32" i="6"/>
  <c r="F32" i="6"/>
  <c r="D32" i="6"/>
  <c r="C32" i="6"/>
  <c r="J26" i="6"/>
  <c r="I26" i="6"/>
  <c r="G26" i="6"/>
  <c r="F26" i="6"/>
  <c r="D26" i="6"/>
  <c r="C26" i="6"/>
  <c r="J21" i="6"/>
  <c r="I21" i="6"/>
  <c r="G21" i="6"/>
  <c r="F21" i="6"/>
  <c r="D21" i="6"/>
  <c r="C21" i="6"/>
  <c r="J14" i="6"/>
  <c r="I14" i="6"/>
  <c r="G14" i="6"/>
  <c r="F14" i="6"/>
  <c r="D14" i="6"/>
  <c r="C14" i="6"/>
  <c r="I60" i="6" l="1"/>
  <c r="J60" i="6"/>
  <c r="C60" i="6"/>
  <c r="D60" i="6"/>
  <c r="F60" i="6"/>
  <c r="G60" i="6"/>
  <c r="C61" i="6" l="1"/>
  <c r="C4" i="9" s="1"/>
  <c r="I61" i="6"/>
  <c r="C6" i="9" s="1"/>
  <c r="F61" i="6"/>
  <c r="C5" i="9" s="1"/>
  <c r="D6" i="9" l="1"/>
  <c r="G6" i="9" s="1"/>
  <c r="D5" i="9"/>
  <c r="G5" i="9" s="1"/>
  <c r="D4" i="9"/>
  <c r="G4" i="9" s="1"/>
</calcChain>
</file>

<file path=xl/sharedStrings.xml><?xml version="1.0" encoding="utf-8"?>
<sst xmlns="http://schemas.openxmlformats.org/spreadsheetml/2006/main" count="312" uniqueCount="197">
  <si>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</si>
  <si>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</si>
  <si>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</si>
  <si>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</si>
  <si>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</si>
  <si>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</si>
  <si>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</si>
  <si>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</si>
  <si>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</si>
  <si>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</si>
  <si>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</si>
  <si>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</si>
  <si>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</si>
  <si>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</si>
  <si>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</si>
  <si>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</si>
  <si>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Qualité des classes</t>
  </si>
  <si>
    <t>Correcteur</t>
  </si>
  <si>
    <t>AL</t>
  </si>
  <si>
    <t>1.1 Responsabilité</t>
  </si>
  <si>
    <t>La classe n'a qu'une responsabilitée et elle est non triviale.</t>
  </si>
  <si>
    <t>CommunicationService ne devrait pas gerer les sockets et les requetes http</t>
  </si>
  <si>
    <t>1.2 Nom</t>
  </si>
  <si>
    <t>Le nom de la classe est approprié. 
Utilisation appropriée des suffixes ({..}Component,{..}Controller, {..}Service, etc.). 
Le format à utiliser est le PascalCase</t>
  </si>
  <si>
    <t>1.3 Attributs</t>
  </si>
  <si>
    <t>La classe ne comporte pas d'attributs inutiles (incluant des getter/setter inutiles). 
Les attributs ne représentent que des états de la classe. 
Un attribut utilisé seulement dans les tests ne devrait pas exister.</t>
  </si>
  <si>
    <t>GridService
GameManagerService
CommandHandlerService</t>
  </si>
  <si>
    <t>ChatBoxComponent ngOnChanges
WaitingPopupComponent wsitchMode</t>
  </si>
  <si>
    <t>EaselComponent update</t>
  </si>
  <si>
    <t>1.4 Accessibilité</t>
  </si>
  <si>
    <t>La classe minimise l'accessibilité des membres (public/private/protected)</t>
  </si>
  <si>
    <t>GameManagerService</t>
  </si>
  <si>
    <t>1.5 Valeur par défaut</t>
  </si>
  <si>
    <t>Les valeurs par défaut des attributs de la classe sont initialisés de manière constante (soit dans le constructeur partout, soit à la définition)</t>
  </si>
  <si>
    <t>CommunicationServce socket</t>
  </si>
  <si>
    <t>GameConfigPageComponent
MultiplayerRoomsComponent
VirtualPlayerService</t>
  </si>
  <si>
    <t>Sous-total</t>
  </si>
  <si>
    <t>2. Qualité des fonctions</t>
  </si>
  <si>
    <t>2.1 Nom</t>
  </si>
  <si>
    <t>Les noms des fonctions sont précis et décrivent les tâches voulues. 
Le format à utiliser doit être uniforme dans tous les fichiers (camelCase, PascalCase, ...)</t>
  </si>
  <si>
    <t>playerJoinLobby et playerLeaveLobby -&gt; joinLobby et leaveLobby</t>
  </si>
  <si>
    <t>virtualPlayerService les noms de fonction devraient commencer par un verbe</t>
  </si>
  <si>
    <t>2.2 Utilité</t>
  </si>
  <si>
    <t xml:space="preserve">Chaque fonction n'a qu'une seule utilité, elle ne peut pas être fragmentée en plusieurs fonctions et elle est facilement lisible. </t>
  </si>
  <si>
    <t>ComandHandlerService certains if sont inutiles</t>
  </si>
  <si>
    <t>2.3 Nombre de paramètres</t>
  </si>
  <si>
    <t>Les fonctions minimisent les paramètres en entrée (pas plus de trois).
Utilisation d'interfaces ou de classe pour des paramètres pouvant être regroupé logiquement.</t>
  </si>
  <si>
    <t>2.4 Fonction pure</t>
  </si>
  <si>
    <t>Les fonctions sont pures lorsque possible. Les effets secondaires sont minimisés</t>
  </si>
  <si>
    <t>2.5 Utilisation des paramètres</t>
  </si>
  <si>
    <t>Tous les paramètres de fonction sont utilisés</t>
  </si>
  <si>
    <t>3. Exceptions</t>
  </si>
  <si>
    <t>3.1 Messages d'erreurs</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</si>
  <si>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</si>
  <si>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addPlayer</t>
  </si>
  <si>
    <t>3.2 Valeurs limites</t>
  </si>
  <si>
    <t>Toute fonction doit gérer les valeurs limites de leurs paramètres</t>
  </si>
  <si>
    <t>3.3 Code asynchrone</t>
  </si>
  <si>
    <t>Tout code asynchrone (Promise, Observable ou Event) doit être géré adéquatement.</t>
  </si>
  <si>
    <t>4. Variables</t>
  </si>
  <si>
    <t>UD</t>
  </si>
  <si>
    <t>4.1 Groupement des constantes</t>
  </si>
  <si>
    <t xml:space="preserve">Les constantes sont regroupées en groupes logiques. Des variables d'environnement sont utilisées plutôt que des constantes pour les valeurs en lien avec l'environnement de déploiement (par exemple, SERVER_URL). </t>
  </si>
  <si>
    <t>l'URL devrait être une variable d'env</t>
  </si>
  <si>
    <t>4.2 Utilisation de constantes</t>
  </si>
  <si>
    <t>Les constantes doivent être utilisées seulement dans un contexte lié à la logique d'affaire. (mauvais exemple: const DEUX = 2, bon exemple : const WAIT_TIME = 5000)</t>
  </si>
  <si>
    <t>4.3 Variables locales</t>
  </si>
  <si>
    <t xml:space="preserve">L'utilisation d'une variable locale (let ou const) doit être justifiée par son utilisation. </t>
  </si>
  <si>
    <t>4.4 Nom</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</si>
  <si>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</si>
  <si>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Faites la difference entre variable locale et constante (ex: CHAR_OFFSET)</t>
  </si>
  <si>
    <t>Faites la difference entre variable locale et constante (ex: NOT_PRESENT)</t>
  </si>
  <si>
    <t>5. Expression booléennes</t>
  </si>
  <si>
    <t>5.1 Expressions</t>
  </si>
  <si>
    <t>Les expression booléennes ne sont pas comparées à true ou false</t>
  </si>
  <si>
    <t>ReserveServjce isExchangePossible</t>
  </si>
  <si>
    <t>easelMouseClicked
manageKeyboard (PlaceTileService)</t>
  </si>
  <si>
    <t>5.2 Logique booléenne négative</t>
  </si>
  <si>
    <t>Minimiser la logique booléenne négative (ex: éviter "if (!notFound(...))")</t>
  </si>
  <si>
    <t>5.3 Opérateurs ternaires</t>
  </si>
  <si>
    <t>Utilisation des opérateurs ternaires dans les bon scénario</t>
  </si>
  <si>
    <t>PlayerService getPlayerByName</t>
  </si>
  <si>
    <t>Même commentaire que sprint 1
playerJoinLobby</t>
  </si>
  <si>
    <t>getMainPLayer
expertChoose
spinrt1 et sprint2</t>
  </si>
  <si>
    <t>5.4 Prédicats</t>
  </si>
  <si>
    <t>Pas d'expressions booléennes complexes. 
Des prédicats sont utilisés pour simplifier les conditions complexes</t>
  </si>
  <si>
    <t>WordValidationService noLoneTile</t>
  </si>
  <si>
    <t>Même commentaire que sprint 1</t>
  </si>
  <si>
    <t>validateDictionary
isExchangePossible
IsEchangePossibleBot</t>
  </si>
  <si>
    <t>6. Qualité générale</t>
  </si>
  <si>
    <t>6.1 Arborescence et kebab-case</t>
  </si>
  <si>
    <t>Le projet suit une arborescence de fichier uniforme et stucturée (regroupement par objectifs des fichiers et par module). Les fichiers et dossiers doivent respecter le kebab-case.</t>
  </si>
  <si>
    <t>6.2 Sépration TS, HTML, CSS</t>
  </si>
  <si>
    <t>Il y a une séparation entre le code Typescript, HTML et CSS.</t>
  </si>
  <si>
    <t>6.3 Indentation et organisation</t>
  </si>
  <si>
    <t>Le code est correctement indenté et organisé en groupes logiques.</t>
  </si>
  <si>
    <t>6.4 Langue de programmation</t>
  </si>
  <si>
    <t>La langue utilisée pour le nom des variables, des classes et des fonctions doit être uniforme pour tout le code source (les commentaires peuvent différer de la langue du code source mais doivent tout de même rester uniformes)</t>
  </si>
  <si>
    <t>Melange anglais francais</t>
  </si>
  <si>
    <t>6.5 Commentaires</t>
  </si>
  <si>
    <t>Les commentaires, lorsque présents sont pertinents</t>
  </si>
  <si>
    <t>Code commenté</t>
  </si>
  <si>
    <t>6.6 Enums</t>
  </si>
  <si>
    <t>Le programme utilise des enums lorsqu'elles sont nécessaires</t>
  </si>
  <si>
    <t>6.7 Utilisation des classes et interfaces</t>
  </si>
  <si>
    <t>Les objets anonymes Javascript ne sont pas utilisés, des classes ou des interfaces sont utilisés</t>
  </si>
  <si>
    <t>Pas d'utilisation de document.getElementById</t>
  </si>
  <si>
    <t>6.8 Duplication</t>
  </si>
  <si>
    <t>Il n'y a pas de duplication de code.</t>
  </si>
  <si>
    <t>Duplication de la logique dans findWordTilesFromBoard</t>
  </si>
  <si>
    <t>6.9 ESLint</t>
  </si>
  <si>
    <t>Aucune erreur ESLint non justifiée. (Des commentaires TODO sont acceptables). (25% de la note sera retirée par type d'erreur présente)
L'utilisation raisonnable de eslint:disable est tolérée dans les fichiers spec.ts.</t>
  </si>
  <si>
    <t>Erreur de lint + eslint desactivé sans justification</t>
  </si>
  <si>
    <t xml:space="preserve"> eslint desactivé sans justification</t>
  </si>
  <si>
    <t xml:space="preserve">6.10 Imbrication </t>
  </si>
  <si>
    <t>Les structures conditionnelles réduisent l'imbrication lorsque possible (reduce nesting).</t>
  </si>
  <si>
    <t>Pas toujours utilisé</t>
  </si>
  <si>
    <t>6.11 Performance</t>
  </si>
  <si>
    <t>Le logiciel a une performance acceptable.</t>
  </si>
  <si>
    <t>7. Gestion de versions</t>
  </si>
  <si>
    <t>7.1 TAG</t>
  </si>
  <si>
    <t>La branche de production possède le bon TAG pour les remises de sprint (sprint1, sprint2, sprint3)</t>
  </si>
  <si>
    <t>7.2 Commit</t>
  </si>
  <si>
    <t>Chaque commit concerne une seule "issue" et les messages sont pertinents et suffisamment descriptifs pour chaque commit</t>
  </si>
  <si>
    <t>WIP, tests, final. plus précis svp</t>
  </si>
  <si>
    <t>7.3 Branches mortes</t>
  </si>
  <si>
    <t>Le repo git ne contient pas de branches mortes (stale branches).</t>
  </si>
  <si>
    <t>7.4 Gitlab</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</si>
  <si>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</si>
  <si>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Vos issues ne sont pas à jour
Vos merge requests devraient être approuvées par un autre membre de l'équipe
Elles devraient aussi avoir un titre</t>
  </si>
  <si>
    <t>Vos issues ne sont encore pas à jour</t>
  </si>
  <si>
    <t>7.5 Fichiers</t>
  </si>
  <si>
    <t>Le repo git ne contient que les fichiers nécessaires. (pas de dossier node_modules ou coverage. Les fichiers package-lock.json et package.json ne se retrouvent que dans les dossiers client et server)</t>
  </si>
  <si>
    <t>Total QA sprint</t>
  </si>
  <si>
    <t>Note QA sprint</t>
  </si>
  <si>
    <t>Fonctionnalités</t>
  </si>
  <si>
    <t>Numéro de révision (SHA)</t>
  </si>
  <si>
    <t>Fonctionnalité</t>
  </si>
  <si>
    <t>Testé</t>
  </si>
  <si>
    <t>Note finale</t>
  </si>
  <si>
    <t>1.1 Point d'entrée de l'application</t>
  </si>
  <si>
    <t>1.2 Initialisation d'une nouvelle partie (mode solo)</t>
  </si>
  <si>
    <t>Je suis toujours le premier à jouer</t>
  </si>
  <si>
    <t>1.3 Mode de jeu classique - Joueur Virtuel débutant</t>
  </si>
  <si>
    <t>Lorsque je passe le JV fait de même; il essaye ensuite de placer le même mot erroné encore et encore</t>
  </si>
  <si>
    <t>1.4 Validation locale des mots</t>
  </si>
  <si>
    <t>La validation ne prend pas en compte les cédilles, accents, etc. Une erreur de validation doit mettre fin au tour</t>
  </si>
  <si>
    <t>1.5 Vue de jeu</t>
  </si>
  <si>
    <t>On ne devrait pas voir le nombre de lettre si les joueurs en ont 7</t>
  </si>
  <si>
    <t>1.6 Boite de communication</t>
  </si>
  <si>
    <t>1.7 Placer des lettres (commande seulement)</t>
  </si>
  <si>
    <t>1. Échanger des lettres (commande seulement)</t>
  </si>
  <si>
    <t>la commande est echanger et non échanger</t>
  </si>
  <si>
    <t>1.9 Passer son tour</t>
  </si>
  <si>
    <t>Il est possible de passer son tour lors du tour de l'adversaire</t>
  </si>
  <si>
    <t>1.10 Fin de partie</t>
  </si>
  <si>
    <t>Pas de message de felications; pas de bouton quitter; la somme des lettres du chevalet doit être déduit des points</t>
  </si>
  <si>
    <t>1.11 Commandes débug</t>
  </si>
  <si>
    <t>Note finale pour le sprint</t>
  </si>
  <si>
    <t>Crash</t>
  </si>
  <si>
    <t>ERROR: 'NG0304: '***' is not a known element:</t>
  </si>
  <si>
    <t>Erreur de build</t>
  </si>
  <si>
    <t>2.1 Mode multijoueur</t>
  </si>
  <si>
    <t>Le système doit suivre les mêmes règles de jeu et déroulement de la partie qu'une partie en mode solo</t>
  </si>
  <si>
    <t>2.2 Clavarder</t>
  </si>
  <si>
    <t>Non fonctionnel</t>
  </si>
  <si>
    <t>2.3 Validation des mots sur le serveur</t>
  </si>
  <si>
    <t>Venez me voir si vous avez une manière de placer des mots en multijoueur</t>
  </si>
  <si>
    <t>2.4 Paramètres de partie (minuterie et mode aléatoire)</t>
  </si>
  <si>
    <t>Le système doit générer un plateau de jeu ou chaque case bonus échange de place</t>
  </si>
  <si>
    <t>2.5 Initialisation d'une nouvelle partie (mode multijoueur)</t>
  </si>
  <si>
    <t>Le système doit permettre au joueur de convertir la partie en mode multijoueur en partie solo</t>
  </si>
  <si>
    <t>2.6 Placer des lettres</t>
  </si>
  <si>
    <t>Échanger des lettres n'enlève pas le curseur sur la planche de jeu
Ne semble pas fonctionner en multijoueur
Pas de commande dans la boite de communication</t>
  </si>
  <si>
    <t>2.7 Échanger des lettres</t>
  </si>
  <si>
    <t>Pas de commande échanger dans la boite de communication</t>
  </si>
  <si>
    <t>2.8 Abandonner une partie</t>
  </si>
  <si>
    <t>L'abandon n'est pas fonctionnel</t>
  </si>
  <si>
    <t>2.9 Manipuler les lettres du chevalet</t>
  </si>
  <si>
    <t>2.10 Commande réserve</t>
  </si>
  <si>
    <t>Rien n'est implémenté</t>
  </si>
  <si>
    <t>Vous allez chercher les sockets sur votre machine AWS, mais vous faites les requetes http sur localhost</t>
  </si>
  <si>
    <t>Erreur dans la console client, serveur crash + ERROR: 'NG0304: 'mat-card' is not a known element + Tests qui fails et crash dans le client</t>
  </si>
  <si>
    <t>Ne build pas</t>
  </si>
  <si>
    <t>Anciennes fonctionnalités brisées</t>
  </si>
  <si>
    <t>3.1 Meilleurs scores</t>
  </si>
  <si>
    <t>3.2 Mode admin</t>
  </si>
  <si>
    <t>3.3. Joueur virtuel expert</t>
  </si>
  <si>
    <t>3.4 Mode LOG2990 - Objectifs publics</t>
  </si>
  <si>
    <t>3.5 Mode LOG2990 - Objectifs privés</t>
  </si>
  <si>
    <t>3.6 Placement aléatoire dans une partie</t>
  </si>
  <si>
    <t>3.7 Téléverser un nouveau dictionnaire</t>
  </si>
  <si>
    <t>3.8 Paramètres de partie (dictionnaire)</t>
  </si>
  <si>
    <t>3.9 Abandonner une partie multijoueur</t>
  </si>
  <si>
    <t>3.10 Commande aide</t>
  </si>
  <si>
    <t>non implémenté</t>
  </si>
  <si>
    <t>Erreur dans la console client + ERROR: 'NG0304: 'mat-card' is not a known element + Tests qui fails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</si>
</sst>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theme="1"/>
      <name val="Calibri"/>
      <scheme val="minor"/>
    </font>
    <font>
      <b/>
      <sz val="11"/>
      <color rgb="FF3F3F3F"/>
      <name val="Calibri"/>
      <scheme val="minor"/>
    </font>
    <font>
      <b/>
      <sz val="16"/>
      <color rgb="FF000000"/>
      <name val="Calibri"/>
      <family val="2"/>
      <charset val="1"/>
    </font>
    <font>
      <b/>
      <sz val="11"/>
      <color theme="1"/>
      <name val="Calibri"/>
      <family val="2"/>
      <scheme val="minor"/>
    </font>
    <font>
      <sz val="14"/>
      <color rgb="FF000000"/>
      <name val="Calibri"/>
      <family val="2"/>
    </font>
    <font>
      <sz val="11"/>
      <color rgb="FF000000"/>
      <name val="Calibri"/>
      <family val="2"/>
    </font>
    <font>
      <b/>
      <sz val="11"/>
      <color rgb="FF000000"/>
      <name val="Calibri"/>
      <family val="2"/>
    </font>
    <font>
      <b/>
      <sz val="14"/>
      <color rgb="FF000000"/>
      <name val="Calibri"/>
      <family val="2"/>
    </font>
    <font>
      <b/>
      <sz val="12"/>
      <color rgb="FF000000"/>
      <name val="Calibri"/>
      <family val="2"/>
    </font>
    <font>
      <b/>
      <sz val="18"/>
      <color theme="1"/>
      <name val="Calibri"/>
      <family val="2"/>
      <scheme val="minor"/>
    </font>
  </fonts>
  <fills count="24">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s>
  <borders count="44">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top style="medium">
        <color rgb="FF000000"/>
      </top>
      <bottom style="medium">
        <color rgb="FF000000"/>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
      <left style="medium">
        <color rgb="FF000000"/>
      </left>
      <right style="medium">
        <color rgb="FF000000"/>
      </right>
      <top style="medium">
        <color rgb="FF000000"/>
      </top>
      <bottom style="medium">
        <color rgb="FF000000"/>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style="thin">
        <color auto="1"/>
      </left>
      <right/>
      <top/>
      <bottom style="thin">
        <color auto="1"/>
      </bottom>
      <diagonal/>
    </border>
  </borders>
  <cellStyleXfs count="7">
    <xf numFmtId="0" fontId="0" fillId="0" borderId="0"/>
    <xf numFmtId="9" fontId="4" fillId="0" borderId="0" applyBorder="0" applyProtection="0"/>
    <xf numFmtId="0" fontId="2" fillId="2" borderId="0" applyBorder="0" applyProtection="0"/>
    <xf numFmtId="0" fontId="9" fillId="3" borderId="26"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86">
    <xf numFmtId="0" fontId="0" fillId="0" borderId="0" xfId="0"/>
    <xf numFmtId="0" fontId="0" fillId="0" borderId="0" xfId="0" applyAlignment="1">
      <alignment wrapText="1"/>
    </xf>
    <xf numFmtId="0" fontId="0" fillId="0" borderId="0" xfId="0" applyAlignment="1">
      <alignment horizontal="center"/>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9" fillId="3" borderId="26" xfId="3" applyAlignment="1">
      <alignment horizontal="center" vertical="center"/>
    </xf>
    <xf numFmtId="0" fontId="0" fillId="7" borderId="28" xfId="0" applyFill="1" applyBorder="1" applyAlignment="1">
      <alignment horizontal="center"/>
    </xf>
    <xf numFmtId="0" fontId="0" fillId="7" borderId="20" xfId="0" applyFill="1" applyBorder="1" applyAlignment="1">
      <alignment horizontal="center"/>
    </xf>
    <xf numFmtId="2" fontId="0" fillId="0" borderId="0" xfId="0" applyNumberFormat="1" applyAlignment="1">
      <alignment horizontal="center"/>
    </xf>
    <xf numFmtId="1" fontId="0" fillId="0" borderId="0" xfId="0" applyNumberFormat="1" applyAlignment="1">
      <alignment horizontal="center"/>
    </xf>
    <xf numFmtId="10" fontId="0" fillId="7" borderId="28" xfId="0" applyNumberFormat="1" applyFill="1" applyBorder="1" applyAlignment="1">
      <alignment horizontal="center"/>
    </xf>
    <xf numFmtId="0" fontId="3" fillId="0" borderId="0" xfId="0" applyFont="1"/>
    <xf numFmtId="0" fontId="10" fillId="0" borderId="0" xfId="0" applyFont="1"/>
    <xf numFmtId="0" fontId="0" fillId="0" borderId="0" xfId="0" applyAlignment="1">
      <alignment horizontal="left" wrapText="1"/>
    </xf>
    <xf numFmtId="0" fontId="3" fillId="0" borderId="4" xfId="0" applyFont="1" applyBorder="1" applyAlignment="1">
      <alignment horizontal="center" vertical="center" wrapText="1"/>
    </xf>
    <xf numFmtId="0" fontId="15" fillId="0" borderId="0" xfId="0" applyFont="1" applyAlignment="1">
      <alignment vertical="center" wrapText="1"/>
    </xf>
    <xf numFmtId="0" fontId="12" fillId="0" borderId="0" xfId="0" applyFont="1"/>
    <xf numFmtId="49" fontId="0" fillId="0" borderId="15" xfId="0" applyNumberFormat="1" applyBorder="1" applyAlignment="1">
      <alignment horizontal="left" vertical="center" wrapText="1"/>
    </xf>
    <xf numFmtId="0" fontId="3" fillId="8" borderId="24" xfId="0" applyFont="1" applyFill="1" applyBorder="1" applyAlignment="1">
      <alignment horizontal="center" vertical="center" wrapText="1"/>
    </xf>
    <xf numFmtId="0" fontId="3" fillId="8" borderId="25"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25" xfId="0" applyFont="1" applyFill="1" applyBorder="1" applyAlignment="1">
      <alignment horizontal="center" vertical="center" wrapText="1"/>
    </xf>
    <xf numFmtId="0" fontId="3" fillId="13" borderId="24" xfId="0" applyFont="1" applyFill="1" applyBorder="1" applyAlignment="1">
      <alignment horizontal="center" vertical="center" wrapText="1"/>
    </xf>
    <xf numFmtId="0" fontId="3" fillId="13" borderId="25" xfId="0" applyFont="1" applyFill="1" applyBorder="1" applyAlignment="1">
      <alignment horizontal="center" vertical="center" wrapText="1"/>
    </xf>
    <xf numFmtId="0" fontId="3" fillId="9" borderId="17" xfId="0" applyFont="1" applyFill="1" applyBorder="1" applyAlignment="1">
      <alignment horizontal="left" vertical="center" wrapText="1"/>
    </xf>
    <xf numFmtId="0" fontId="3" fillId="8" borderId="17" xfId="0" applyFont="1" applyFill="1" applyBorder="1" applyAlignment="1">
      <alignment horizontal="left" vertical="center" wrapText="1"/>
    </xf>
    <xf numFmtId="0" fontId="3" fillId="13" borderId="13" xfId="0" applyFont="1" applyFill="1" applyBorder="1" applyAlignment="1">
      <alignment horizontal="left" vertical="center" wrapText="1"/>
    </xf>
    <xf numFmtId="49" fontId="0" fillId="0" borderId="34" xfId="0" applyNumberFormat="1" applyBorder="1" applyAlignment="1">
      <alignment horizontal="left" vertical="center" wrapText="1"/>
    </xf>
    <xf numFmtId="0" fontId="0" fillId="8" borderId="34" xfId="0" applyFill="1" applyBorder="1" applyAlignment="1">
      <alignment horizontal="center" vertical="center" wrapText="1"/>
    </xf>
    <xf numFmtId="0" fontId="0" fillId="9" borderId="34" xfId="0" applyFill="1" applyBorder="1" applyAlignment="1">
      <alignment horizontal="center" vertical="center" wrapText="1"/>
    </xf>
    <xf numFmtId="0" fontId="0" fillId="15" borderId="34" xfId="0" applyFill="1" applyBorder="1" applyAlignment="1">
      <alignment horizontal="center" vertical="center" wrapText="1"/>
    </xf>
    <xf numFmtId="0" fontId="0" fillId="8" borderId="16" xfId="0" applyFill="1" applyBorder="1" applyAlignment="1">
      <alignment horizontal="center" vertical="center" wrapText="1"/>
    </xf>
    <xf numFmtId="0" fontId="0" fillId="8" borderId="38" xfId="0" applyFill="1" applyBorder="1" applyAlignment="1">
      <alignment horizontal="left" vertical="center" wrapText="1"/>
    </xf>
    <xf numFmtId="0" fontId="0" fillId="9" borderId="16" xfId="0" applyFill="1" applyBorder="1" applyAlignment="1">
      <alignment horizontal="center" vertical="center" wrapText="1"/>
    </xf>
    <xf numFmtId="0" fontId="0" fillId="9" borderId="38" xfId="0" applyFill="1" applyBorder="1" applyAlignment="1">
      <alignment horizontal="left" vertical="center" wrapText="1"/>
    </xf>
    <xf numFmtId="0" fontId="0" fillId="13" borderId="16" xfId="0" applyFill="1" applyBorder="1" applyAlignment="1">
      <alignment horizontal="center" vertical="center" wrapText="1"/>
    </xf>
    <xf numFmtId="0" fontId="0" fillId="15" borderId="38" xfId="0" applyFill="1" applyBorder="1" applyAlignment="1">
      <alignment horizontal="left" vertical="center" wrapText="1"/>
    </xf>
    <xf numFmtId="0" fontId="13" fillId="8" borderId="34" xfId="0" applyFont="1" applyFill="1" applyBorder="1" applyAlignment="1">
      <alignment horizontal="center" vertical="center" wrapText="1"/>
    </xf>
    <xf numFmtId="0" fontId="13" fillId="9" borderId="34"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5" borderId="34" xfId="0" applyFont="1" applyFill="1" applyBorder="1" applyAlignment="1">
      <alignment horizontal="center" vertical="center" wrapText="1"/>
    </xf>
    <xf numFmtId="0" fontId="13" fillId="8" borderId="16" xfId="0" applyFont="1" applyFill="1" applyBorder="1" applyAlignment="1">
      <alignment horizontal="center" vertical="center" wrapText="1"/>
    </xf>
    <xf numFmtId="0" fontId="13" fillId="15" borderId="38" xfId="0" applyFont="1" applyFill="1" applyBorder="1" applyAlignment="1">
      <alignment horizontal="left" vertical="center" wrapText="1"/>
    </xf>
    <xf numFmtId="0" fontId="0" fillId="8" borderId="29" xfId="0" applyFill="1" applyBorder="1" applyAlignment="1">
      <alignment horizontal="center" vertical="center" wrapText="1"/>
    </xf>
    <xf numFmtId="0" fontId="0" fillId="9" borderId="29"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41" xfId="0" applyFill="1" applyBorder="1" applyAlignment="1">
      <alignment horizontal="left" vertical="center" wrapText="1"/>
    </xf>
    <xf numFmtId="0" fontId="0" fillId="8" borderId="40" xfId="0" applyFill="1" applyBorder="1" applyAlignment="1">
      <alignment horizontal="center" vertical="center" wrapText="1"/>
    </xf>
    <xf numFmtId="0" fontId="0" fillId="8" borderId="41" xfId="0" applyFill="1" applyBorder="1" applyAlignment="1">
      <alignment horizontal="left" vertical="center" wrapText="1"/>
    </xf>
    <xf numFmtId="0" fontId="0" fillId="9" borderId="40" xfId="0" applyFill="1" applyBorder="1" applyAlignment="1">
      <alignment horizontal="center" vertical="center" wrapText="1"/>
    </xf>
    <xf numFmtId="0" fontId="0" fillId="9" borderId="41" xfId="0" applyFill="1" applyBorder="1" applyAlignment="1">
      <alignment horizontal="left" vertical="center" wrapText="1"/>
    </xf>
    <xf numFmtId="0" fontId="0" fillId="13" borderId="40" xfId="0" applyFill="1" applyBorder="1" applyAlignment="1">
      <alignment horizontal="center" vertical="center" wrapText="1"/>
    </xf>
    <xf numFmtId="49" fontId="0" fillId="0" borderId="15" xfId="0" applyNumberFormat="1" applyBorder="1" applyAlignment="1">
      <alignment vertical="center" wrapText="1"/>
    </xf>
    <xf numFmtId="49" fontId="0" fillId="0" borderId="34" xfId="0" applyNumberFormat="1" applyBorder="1" applyAlignment="1">
      <alignment vertical="center" wrapText="1"/>
    </xf>
    <xf numFmtId="0" fontId="13" fillId="16" borderId="9" xfId="0" applyFont="1" applyFill="1" applyBorder="1" applyAlignment="1">
      <alignment vertical="center"/>
    </xf>
    <xf numFmtId="0" fontId="13" fillId="16" borderId="19" xfId="0" applyFont="1" applyFill="1" applyBorder="1" applyAlignment="1">
      <alignment vertical="center" wrapText="1"/>
    </xf>
    <xf numFmtId="0" fontId="13" fillId="16" borderId="21" xfId="0" applyFont="1" applyFill="1" applyBorder="1" applyAlignment="1">
      <alignment vertical="center" wrapText="1"/>
    </xf>
    <xf numFmtId="0" fontId="13" fillId="8" borderId="29" xfId="0" applyFont="1" applyFill="1" applyBorder="1" applyAlignment="1">
      <alignment horizontal="center" vertical="center" wrapText="1"/>
    </xf>
    <xf numFmtId="0" fontId="0" fillId="8" borderId="10" xfId="0" applyFill="1" applyBorder="1" applyAlignment="1">
      <alignment horizontal="center" vertical="center" wrapText="1"/>
    </xf>
    <xf numFmtId="0" fontId="0" fillId="8" borderId="33" xfId="0" applyFill="1" applyBorder="1" applyAlignment="1">
      <alignment horizontal="center" vertical="center" wrapText="1"/>
    </xf>
    <xf numFmtId="0" fontId="0" fillId="8" borderId="42" xfId="0" applyFill="1" applyBorder="1" applyAlignment="1">
      <alignment horizontal="left" vertical="center" wrapText="1"/>
    </xf>
    <xf numFmtId="0" fontId="13" fillId="8" borderId="38" xfId="0" applyFont="1" applyFill="1" applyBorder="1" applyAlignment="1">
      <alignment horizontal="left" vertical="center" wrapText="1"/>
    </xf>
    <xf numFmtId="0" fontId="13" fillId="9" borderId="29" xfId="0" applyFont="1" applyFill="1" applyBorder="1" applyAlignment="1">
      <alignment horizontal="center" vertical="center" wrapText="1"/>
    </xf>
    <xf numFmtId="0" fontId="13" fillId="9" borderId="29" xfId="0" applyFont="1" applyFill="1" applyBorder="1" applyAlignment="1">
      <alignment horizontal="left" vertical="center" wrapText="1"/>
    </xf>
    <xf numFmtId="0" fontId="0" fillId="9" borderId="10" xfId="0" applyFill="1" applyBorder="1" applyAlignment="1">
      <alignment horizontal="center" vertical="center" wrapText="1"/>
    </xf>
    <xf numFmtId="0" fontId="0" fillId="9" borderId="33" xfId="0" applyFill="1" applyBorder="1" applyAlignment="1">
      <alignment horizontal="center" vertical="center" wrapText="1"/>
    </xf>
    <xf numFmtId="0" fontId="0" fillId="9" borderId="42" xfId="0" applyFill="1" applyBorder="1" applyAlignment="1">
      <alignment horizontal="left" vertical="center" wrapText="1"/>
    </xf>
    <xf numFmtId="0" fontId="13" fillId="9" borderId="16" xfId="0" applyFont="1" applyFill="1" applyBorder="1" applyAlignment="1">
      <alignment horizontal="center" vertical="center" wrapText="1"/>
    </xf>
    <xf numFmtId="0" fontId="13" fillId="9" borderId="38" xfId="0" applyFont="1" applyFill="1" applyBorder="1" applyAlignment="1">
      <alignment horizontal="left" vertical="center" wrapText="1"/>
    </xf>
    <xf numFmtId="0" fontId="13" fillId="15" borderId="29" xfId="0" applyFont="1" applyFill="1" applyBorder="1" applyAlignment="1">
      <alignment horizontal="center" vertical="center" wrapText="1"/>
    </xf>
    <xf numFmtId="0" fontId="0" fillId="13" borderId="10" xfId="0" applyFill="1" applyBorder="1" applyAlignment="1">
      <alignment horizontal="center" vertical="center" wrapText="1"/>
    </xf>
    <xf numFmtId="0" fontId="0" fillId="15" borderId="33" xfId="0" applyFill="1" applyBorder="1" applyAlignment="1">
      <alignment horizontal="center" vertical="center" wrapText="1"/>
    </xf>
    <xf numFmtId="0" fontId="0" fillId="15" borderId="42" xfId="0" applyFill="1" applyBorder="1" applyAlignment="1">
      <alignment horizontal="left" vertical="center" wrapText="1"/>
    </xf>
    <xf numFmtId="0" fontId="13" fillId="13" borderId="16" xfId="0" applyFont="1" applyFill="1" applyBorder="1" applyAlignment="1">
      <alignment horizontal="center" vertical="center" wrapText="1"/>
    </xf>
    <xf numFmtId="49" fontId="0" fillId="0" borderId="43" xfId="0" applyNumberFormat="1" applyBorder="1" applyAlignment="1">
      <alignment horizontal="left" vertical="center" wrapText="1"/>
    </xf>
    <xf numFmtId="49" fontId="0" fillId="0" borderId="29" xfId="0" applyNumberFormat="1" applyBorder="1" applyAlignment="1">
      <alignment horizontal="left" vertical="center" wrapText="1"/>
    </xf>
    <xf numFmtId="49" fontId="0" fillId="0" borderId="10" xfId="0" applyNumberFormat="1" applyBorder="1" applyAlignment="1">
      <alignment horizontal="left" vertical="center" wrapText="1"/>
    </xf>
    <xf numFmtId="49" fontId="0" fillId="0" borderId="42" xfId="0" applyNumberFormat="1" applyBorder="1" applyAlignment="1">
      <alignment horizontal="left" vertical="center" wrapText="1"/>
    </xf>
    <xf numFmtId="49" fontId="0" fillId="0" borderId="16" xfId="0" applyNumberFormat="1" applyBorder="1" applyAlignment="1">
      <alignment horizontal="left" vertical="center" wrapText="1"/>
    </xf>
    <xf numFmtId="49" fontId="0" fillId="0" borderId="38" xfId="0" applyNumberFormat="1" applyBorder="1" applyAlignment="1">
      <alignment horizontal="left" vertical="center" wrapText="1"/>
    </xf>
    <xf numFmtId="0" fontId="13" fillId="8" borderId="10" xfId="0" applyFont="1" applyFill="1" applyBorder="1" applyAlignment="1">
      <alignment horizontal="center" vertical="center" wrapText="1"/>
    </xf>
    <xf numFmtId="0" fontId="13" fillId="8" borderId="33" xfId="0" applyFont="1" applyFill="1" applyBorder="1" applyAlignment="1">
      <alignment horizontal="center" vertical="center" wrapText="1"/>
    </xf>
    <xf numFmtId="0" fontId="13" fillId="8" borderId="42" xfId="0" applyFont="1" applyFill="1" applyBorder="1" applyAlignment="1">
      <alignment horizontal="left" vertical="center" wrapText="1"/>
    </xf>
    <xf numFmtId="0" fontId="16" fillId="8" borderId="12" xfId="0" applyFont="1" applyFill="1" applyBorder="1" applyAlignment="1">
      <alignment horizontal="center" vertical="center" wrapText="1"/>
    </xf>
    <xf numFmtId="0" fontId="16" fillId="8" borderId="31" xfId="0" applyFont="1" applyFill="1" applyBorder="1" applyAlignment="1">
      <alignment horizontal="center" vertical="center" wrapText="1"/>
    </xf>
    <xf numFmtId="0" fontId="16" fillId="8" borderId="39" xfId="0" applyFont="1" applyFill="1" applyBorder="1" applyAlignment="1">
      <alignment horizontal="left" vertical="center" wrapText="1"/>
    </xf>
    <xf numFmtId="0" fontId="16" fillId="9" borderId="12" xfId="0" applyFont="1" applyFill="1" applyBorder="1" applyAlignment="1">
      <alignment horizontal="center" vertical="center" wrapText="1"/>
    </xf>
    <xf numFmtId="0" fontId="16" fillId="9" borderId="31" xfId="0" applyFont="1" applyFill="1" applyBorder="1" applyAlignment="1">
      <alignment horizontal="center" vertical="center" wrapText="1"/>
    </xf>
    <xf numFmtId="0" fontId="16" fillId="9" borderId="39" xfId="0" applyFont="1" applyFill="1" applyBorder="1" applyAlignment="1">
      <alignment horizontal="left" vertical="center" wrapText="1"/>
    </xf>
    <xf numFmtId="0" fontId="16" fillId="13" borderId="12" xfId="0" applyFont="1" applyFill="1" applyBorder="1" applyAlignment="1">
      <alignment horizontal="center" vertical="center" wrapText="1"/>
    </xf>
    <xf numFmtId="0" fontId="16" fillId="13" borderId="31" xfId="0" applyFont="1" applyFill="1" applyBorder="1" applyAlignment="1">
      <alignment horizontal="center" vertical="center" wrapText="1"/>
    </xf>
    <xf numFmtId="0" fontId="16" fillId="13" borderId="39" xfId="0" applyFont="1" applyFill="1" applyBorder="1" applyAlignment="1">
      <alignment horizontal="left" vertical="center" wrapText="1"/>
    </xf>
    <xf numFmtId="0" fontId="16" fillId="0" borderId="0" xfId="0" applyFont="1" applyAlignment="1">
      <alignment horizontal="center" vertical="center" wrapText="1"/>
    </xf>
    <xf numFmtId="0" fontId="16" fillId="0" borderId="0" xfId="0" applyFont="1"/>
    <xf numFmtId="0" fontId="16" fillId="8" borderId="11" xfId="0" applyFont="1" applyFill="1" applyBorder="1" applyAlignment="1">
      <alignment horizontal="center" vertical="center" wrapText="1"/>
    </xf>
    <xf numFmtId="0" fontId="16" fillId="8" borderId="30" xfId="0" applyFont="1" applyFill="1" applyBorder="1" applyAlignment="1">
      <alignment horizontal="center" vertical="center" wrapText="1"/>
    </xf>
    <xf numFmtId="0" fontId="16" fillId="8" borderId="35" xfId="0" applyFont="1" applyFill="1" applyBorder="1" applyAlignment="1">
      <alignment horizontal="left" vertical="center" wrapText="1"/>
    </xf>
    <xf numFmtId="0" fontId="16" fillId="9" borderId="11" xfId="0" applyFont="1" applyFill="1" applyBorder="1" applyAlignment="1">
      <alignment horizontal="center" vertical="center" wrapText="1"/>
    </xf>
    <xf numFmtId="0" fontId="16" fillId="9" borderId="30" xfId="0" applyFont="1" applyFill="1" applyBorder="1" applyAlignment="1">
      <alignment horizontal="center" vertical="center" wrapText="1"/>
    </xf>
    <xf numFmtId="0" fontId="16" fillId="9" borderId="35" xfId="0" applyFont="1" applyFill="1" applyBorder="1" applyAlignment="1">
      <alignment horizontal="left" vertical="center" wrapText="1"/>
    </xf>
    <xf numFmtId="0" fontId="16" fillId="13" borderId="11" xfId="0" applyFont="1" applyFill="1" applyBorder="1" applyAlignment="1">
      <alignment horizontal="center" vertical="center" wrapText="1"/>
    </xf>
    <xf numFmtId="0" fontId="16" fillId="13" borderId="30" xfId="0" applyFont="1" applyFill="1" applyBorder="1" applyAlignment="1">
      <alignment horizontal="center" vertical="center" wrapText="1"/>
    </xf>
    <xf numFmtId="0" fontId="16" fillId="13" borderId="35" xfId="0" applyFont="1" applyFill="1" applyBorder="1" applyAlignment="1">
      <alignment horizontal="left" vertical="center" wrapText="1"/>
    </xf>
    <xf numFmtId="0" fontId="13" fillId="9" borderId="40" xfId="0" applyFont="1" applyFill="1" applyBorder="1" applyAlignment="1">
      <alignment horizontal="center" vertical="center" wrapText="1"/>
    </xf>
    <xf numFmtId="0" fontId="13" fillId="9" borderId="41"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33" xfId="0" applyFont="1" applyFill="1" applyBorder="1" applyAlignment="1">
      <alignment horizontal="center" vertical="center" wrapText="1"/>
    </xf>
    <xf numFmtId="0" fontId="13" fillId="9" borderId="42" xfId="0" applyFont="1" applyFill="1" applyBorder="1" applyAlignment="1">
      <alignment horizontal="left" vertical="center" wrapText="1"/>
    </xf>
    <xf numFmtId="0" fontId="13" fillId="8" borderId="40" xfId="0" applyFont="1" applyFill="1" applyBorder="1" applyAlignment="1">
      <alignment horizontal="center" vertical="center" wrapText="1"/>
    </xf>
    <xf numFmtId="0" fontId="13" fillId="8" borderId="41"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5" borderId="33" xfId="0" applyFont="1" applyFill="1" applyBorder="1" applyAlignment="1">
      <alignment horizontal="center" vertical="center" wrapText="1"/>
    </xf>
    <xf numFmtId="0" fontId="13" fillId="15" borderId="42" xfId="0" applyFont="1" applyFill="1" applyBorder="1" applyAlignment="1">
      <alignment horizontal="left" vertical="center" wrapText="1"/>
    </xf>
    <xf numFmtId="0" fontId="16" fillId="9" borderId="31" xfId="0" applyFont="1" applyFill="1" applyBorder="1" applyAlignment="1">
      <alignment horizontal="left" vertical="center" wrapText="1"/>
    </xf>
    <xf numFmtId="0" fontId="13" fillId="13" borderId="40" xfId="0" applyFont="1" applyFill="1" applyBorder="1" applyAlignment="1">
      <alignment horizontal="center" vertical="center" wrapText="1"/>
    </xf>
    <xf numFmtId="0" fontId="13" fillId="15" borderId="41" xfId="0" applyFont="1" applyFill="1" applyBorder="1" applyAlignment="1">
      <alignment horizontal="left" vertical="center" wrapText="1"/>
    </xf>
    <xf numFmtId="49" fontId="0" fillId="0" borderId="43" xfId="0" applyNumberFormat="1" applyBorder="1" applyAlignment="1">
      <alignment vertical="center" wrapText="1"/>
    </xf>
    <xf numFmtId="49" fontId="0" fillId="0" borderId="29" xfId="0" applyNumberFormat="1" applyBorder="1" applyAlignment="1">
      <alignment vertical="center" wrapText="1"/>
    </xf>
    <xf numFmtId="49" fontId="16" fillId="8" borderId="12" xfId="0" applyNumberFormat="1" applyFont="1" applyFill="1" applyBorder="1" applyAlignment="1">
      <alignment horizontal="center" vertical="center" wrapText="1"/>
    </xf>
    <xf numFmtId="49" fontId="16" fillId="9" borderId="12" xfId="0" applyNumberFormat="1" applyFont="1" applyFill="1" applyBorder="1" applyAlignment="1">
      <alignment horizontal="center" vertical="center" wrapText="1"/>
    </xf>
    <xf numFmtId="0" fontId="14" fillId="15" borderId="34" xfId="0" applyFont="1" applyFill="1" applyBorder="1" applyAlignment="1">
      <alignment horizontal="center" vertical="center" wrapText="1"/>
    </xf>
    <xf numFmtId="0" fontId="0" fillId="10" borderId="33" xfId="0" applyFill="1" applyBorder="1" applyAlignment="1">
      <alignment horizontal="center" vertical="center" wrapText="1"/>
    </xf>
    <xf numFmtId="0" fontId="0" fillId="10" borderId="42" xfId="0" applyFill="1" applyBorder="1" applyAlignment="1">
      <alignment horizontal="left" vertical="center" wrapText="1"/>
    </xf>
    <xf numFmtId="0" fontId="14" fillId="13" borderId="10" xfId="0" applyFont="1" applyFill="1" applyBorder="1" applyAlignment="1">
      <alignment horizontal="center" vertical="center" wrapText="1"/>
    </xf>
    <xf numFmtId="0" fontId="14" fillId="15" borderId="33" xfId="0" applyFont="1" applyFill="1" applyBorder="1" applyAlignment="1">
      <alignment horizontal="center" vertical="center" wrapText="1"/>
    </xf>
    <xf numFmtId="0" fontId="14" fillId="15" borderId="42" xfId="0" applyFont="1" applyFill="1" applyBorder="1" applyAlignment="1">
      <alignment horizontal="left" vertical="center" wrapText="1"/>
    </xf>
    <xf numFmtId="0" fontId="14" fillId="13" borderId="16" xfId="0" applyFont="1" applyFill="1" applyBorder="1" applyAlignment="1">
      <alignment horizontal="center" vertical="center" wrapText="1"/>
    </xf>
    <xf numFmtId="0" fontId="14" fillId="15" borderId="38" xfId="0" applyFont="1" applyFill="1" applyBorder="1" applyAlignment="1">
      <alignment horizontal="left" vertical="center" wrapText="1"/>
    </xf>
    <xf numFmtId="49" fontId="16" fillId="8" borderId="11" xfId="0" applyNumberFormat="1" applyFont="1" applyFill="1" applyBorder="1" applyAlignment="1">
      <alignment horizontal="center" vertical="center" wrapText="1"/>
    </xf>
    <xf numFmtId="49" fontId="0" fillId="8" borderId="10" xfId="0" applyNumberFormat="1" applyFill="1" applyBorder="1" applyAlignment="1">
      <alignment horizontal="center" vertical="center" wrapText="1"/>
    </xf>
    <xf numFmtId="49" fontId="0" fillId="9" borderId="10" xfId="0" applyNumberFormat="1" applyFill="1" applyBorder="1" applyAlignment="1">
      <alignment horizontal="center" vertical="center" wrapText="1"/>
    </xf>
    <xf numFmtId="49" fontId="0" fillId="10" borderId="10" xfId="0" applyNumberFormat="1" applyFill="1" applyBorder="1" applyAlignment="1">
      <alignment horizontal="center" vertical="center" wrapText="1"/>
    </xf>
    <xf numFmtId="9" fontId="16" fillId="0" borderId="0" xfId="1" applyFont="1" applyBorder="1" applyAlignment="1" applyProtection="1">
      <alignment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11" borderId="34" xfId="0" applyFill="1" applyBorder="1" applyAlignment="1">
      <alignment horizontal="left" vertical="center"/>
    </xf>
    <xf numFmtId="0" fontId="0" fillId="12" borderId="34" xfId="0" applyFill="1" applyBorder="1" applyAlignment="1">
      <alignment horizontal="left" vertical="center" wrapText="1"/>
    </xf>
    <xf numFmtId="0" fontId="0" fillId="12" borderId="34" xfId="0" applyFill="1" applyBorder="1" applyAlignment="1">
      <alignment horizontal="left"/>
    </xf>
    <xf numFmtId="9" fontId="0" fillId="12" borderId="34" xfId="0" applyNumberFormat="1" applyFill="1" applyBorder="1" applyAlignment="1">
      <alignment horizontal="left"/>
    </xf>
    <xf numFmtId="0" fontId="0" fillId="14" borderId="34" xfId="0" applyFill="1" applyBorder="1" applyAlignment="1">
      <alignment horizontal="left" vertical="center"/>
    </xf>
    <xf numFmtId="0" fontId="0" fillId="14" borderId="34" xfId="0" applyFill="1" applyBorder="1" applyAlignment="1">
      <alignment horizontal="left"/>
    </xf>
    <xf numFmtId="9" fontId="0" fillId="14" borderId="34" xfId="0" applyNumberFormat="1" applyFill="1" applyBorder="1" applyAlignment="1">
      <alignment horizontal="left"/>
    </xf>
    <xf numFmtId="0" fontId="0" fillId="11" borderId="16" xfId="0" applyFill="1" applyBorder="1" applyAlignment="1">
      <alignment horizontal="left" vertical="center"/>
    </xf>
    <xf numFmtId="0" fontId="0" fillId="11" borderId="38" xfId="0" applyFill="1" applyBorder="1" applyAlignment="1">
      <alignment horizontal="left" vertical="center"/>
    </xf>
    <xf numFmtId="0" fontId="0" fillId="11" borderId="12" xfId="0" applyFill="1" applyBorder="1" applyAlignment="1">
      <alignment horizontal="left" vertical="center"/>
    </xf>
    <xf numFmtId="0" fontId="0" fillId="11" borderId="31" xfId="0" applyFill="1" applyBorder="1" applyAlignment="1">
      <alignment horizontal="left"/>
    </xf>
    <xf numFmtId="9" fontId="0" fillId="11" borderId="31" xfId="0" applyNumberFormat="1" applyFill="1" applyBorder="1" applyAlignment="1">
      <alignment horizontal="left"/>
    </xf>
    <xf numFmtId="0" fontId="0" fillId="11" borderId="39" xfId="0" applyFill="1" applyBorder="1" applyAlignment="1">
      <alignment horizontal="left"/>
    </xf>
    <xf numFmtId="0" fontId="0" fillId="12" borderId="16" xfId="0" applyFill="1" applyBorder="1" applyAlignment="1">
      <alignment horizontal="left" vertical="center" wrapText="1"/>
    </xf>
    <xf numFmtId="0" fontId="0" fillId="12" borderId="38" xfId="0" applyFill="1" applyBorder="1" applyAlignment="1">
      <alignment horizontal="left"/>
    </xf>
    <xf numFmtId="0" fontId="0" fillId="14" borderId="16" xfId="0" applyFill="1" applyBorder="1" applyAlignment="1">
      <alignment horizontal="left" vertical="center"/>
    </xf>
    <xf numFmtId="0" fontId="0" fillId="14" borderId="38" xfId="0" applyFill="1" applyBorder="1" applyAlignment="1">
      <alignment horizontal="left" vertical="center"/>
    </xf>
    <xf numFmtId="0" fontId="0" fillId="14" borderId="38" xfId="0" applyFill="1" applyBorder="1" applyAlignment="1">
      <alignment horizontal="left"/>
    </xf>
    <xf numFmtId="0" fontId="0" fillId="14" borderId="40" xfId="0" applyFill="1" applyBorder="1" applyAlignment="1">
      <alignment horizontal="left" vertical="center"/>
    </xf>
    <xf numFmtId="0" fontId="0" fillId="12" borderId="40" xfId="0" applyFill="1" applyBorder="1" applyAlignment="1">
      <alignment horizontal="left" vertical="center" wrapText="1"/>
    </xf>
    <xf numFmtId="0" fontId="0" fillId="11" borderId="40" xfId="0" applyFill="1" applyBorder="1" applyAlignment="1">
      <alignment horizontal="left" vertical="center"/>
    </xf>
    <xf numFmtId="0" fontId="0" fillId="12" borderId="38" xfId="0" applyFill="1" applyBorder="1" applyAlignment="1">
      <alignment horizontal="left" vertical="center"/>
    </xf>
    <xf numFmtId="0" fontId="8" fillId="14" borderId="10" xfId="0" applyFont="1" applyFill="1" applyBorder="1" applyAlignment="1">
      <alignment horizontal="left" vertical="center"/>
    </xf>
    <xf numFmtId="0" fontId="8" fillId="14" borderId="33" xfId="0" applyFont="1" applyFill="1" applyBorder="1" applyAlignment="1">
      <alignment horizontal="left" vertical="center"/>
    </xf>
    <xf numFmtId="10" fontId="8" fillId="14" borderId="33" xfId="1" applyNumberFormat="1" applyFont="1" applyFill="1" applyBorder="1" applyAlignment="1">
      <alignment horizontal="left" vertical="center"/>
    </xf>
    <xf numFmtId="0" fontId="0" fillId="14" borderId="42" xfId="0" applyFill="1" applyBorder="1" applyAlignment="1">
      <alignment horizontal="left" vertical="center"/>
    </xf>
    <xf numFmtId="0" fontId="8" fillId="12" borderId="10" xfId="0" applyFont="1" applyFill="1" applyBorder="1" applyAlignment="1">
      <alignment horizontal="left" vertical="center" wrapText="1"/>
    </xf>
    <xf numFmtId="0" fontId="8" fillId="12" borderId="33" xfId="0" applyFont="1" applyFill="1" applyBorder="1" applyAlignment="1">
      <alignment horizontal="left" vertical="center" wrapText="1"/>
    </xf>
    <xf numFmtId="10" fontId="8" fillId="12" borderId="33" xfId="1" applyNumberFormat="1" applyFont="1" applyFill="1" applyBorder="1" applyAlignment="1">
      <alignment horizontal="left" vertical="center" wrapText="1"/>
    </xf>
    <xf numFmtId="0" fontId="8" fillId="12" borderId="42" xfId="0" applyFont="1" applyFill="1" applyBorder="1" applyAlignment="1">
      <alignment horizontal="left" vertical="center"/>
    </xf>
    <xf numFmtId="0" fontId="8" fillId="11" borderId="10" xfId="0" applyFont="1" applyFill="1" applyBorder="1" applyAlignment="1">
      <alignment horizontal="left" vertical="center"/>
    </xf>
    <xf numFmtId="10" fontId="8" fillId="11" borderId="33" xfId="0" applyNumberFormat="1" applyFont="1" applyFill="1" applyBorder="1" applyAlignment="1">
      <alignment horizontal="left" vertical="center"/>
    </xf>
    <xf numFmtId="0" fontId="0" fillId="11" borderId="42" xfId="0" applyFill="1" applyBorder="1" applyAlignment="1">
      <alignment horizontal="left" vertical="center"/>
    </xf>
    <xf numFmtId="10" fontId="11" fillId="11" borderId="33" xfId="0" applyNumberFormat="1" applyFont="1" applyFill="1" applyBorder="1" applyAlignment="1">
      <alignment horizontal="left" vertical="center"/>
    </xf>
    <xf numFmtId="0" fontId="0" fillId="18" borderId="16" xfId="0" applyFill="1" applyBorder="1" applyAlignment="1">
      <alignment horizontal="left" vertical="center"/>
    </xf>
    <xf numFmtId="0" fontId="0" fillId="18" borderId="34" xfId="0" applyFill="1" applyBorder="1" applyAlignment="1">
      <alignment horizontal="left" vertical="center"/>
    </xf>
    <xf numFmtId="0" fontId="0" fillId="18" borderId="38" xfId="0" applyFill="1" applyBorder="1" applyAlignment="1">
      <alignment horizontal="left" vertical="center"/>
    </xf>
    <xf numFmtId="0" fontId="8" fillId="18" borderId="6" xfId="0" applyFont="1" applyFill="1" applyBorder="1" applyAlignment="1">
      <alignment horizontal="left" vertical="center"/>
    </xf>
    <xf numFmtId="0" fontId="8" fillId="18" borderId="23" xfId="0" applyFont="1" applyFill="1" applyBorder="1" applyAlignment="1">
      <alignment horizontal="left" vertical="center"/>
    </xf>
    <xf numFmtId="0" fontId="11" fillId="18" borderId="23" xfId="0" applyFont="1" applyFill="1" applyBorder="1" applyAlignment="1">
      <alignment horizontal="left" vertical="center"/>
    </xf>
    <xf numFmtId="0" fontId="14" fillId="18" borderId="7" xfId="0" applyFont="1" applyFill="1" applyBorder="1" applyAlignment="1">
      <alignment horizontal="left" vertical="center"/>
    </xf>
    <xf numFmtId="0" fontId="0" fillId="18" borderId="34" xfId="0" applyFill="1" applyBorder="1" applyAlignment="1">
      <alignment horizontal="left"/>
    </xf>
    <xf numFmtId="9" fontId="0" fillId="18" borderId="34" xfId="0" applyNumberFormat="1" applyFill="1" applyBorder="1" applyAlignment="1">
      <alignment horizontal="left"/>
    </xf>
    <xf numFmtId="0" fontId="0" fillId="18" borderId="38" xfId="0" applyFill="1" applyBorder="1" applyAlignment="1">
      <alignment horizontal="left"/>
    </xf>
    <xf numFmtId="0" fontId="0" fillId="18" borderId="12" xfId="0" applyFill="1" applyBorder="1" applyAlignment="1">
      <alignment horizontal="left" vertical="center"/>
    </xf>
    <xf numFmtId="0" fontId="0" fillId="18" borderId="31" xfId="0" applyFill="1" applyBorder="1" applyAlignment="1">
      <alignment horizontal="left"/>
    </xf>
    <xf numFmtId="9" fontId="0" fillId="18" borderId="31" xfId="0" applyNumberFormat="1" applyFill="1" applyBorder="1" applyAlignment="1">
      <alignment horizontal="left" vertical="center"/>
    </xf>
    <xf numFmtId="0" fontId="0" fillId="18" borderId="39" xfId="0" applyFill="1" applyBorder="1" applyAlignment="1">
      <alignment horizontal="left"/>
    </xf>
    <xf numFmtId="0" fontId="11" fillId="19" borderId="23" xfId="0" applyFont="1" applyFill="1" applyBorder="1" applyAlignment="1">
      <alignment horizontal="left" vertical="center"/>
    </xf>
    <xf numFmtId="0" fontId="14" fillId="19" borderId="7" xfId="0" applyFont="1" applyFill="1" applyBorder="1" applyAlignment="1">
      <alignment horizontal="left" vertical="center"/>
    </xf>
    <xf numFmtId="0" fontId="0" fillId="19" borderId="16" xfId="0" applyFill="1" applyBorder="1" applyAlignment="1">
      <alignment horizontal="left" vertical="center"/>
    </xf>
    <xf numFmtId="0" fontId="0" fillId="19" borderId="34" xfId="0" applyFill="1" applyBorder="1" applyAlignment="1">
      <alignment horizontal="left" vertical="center"/>
    </xf>
    <xf numFmtId="0" fontId="0" fillId="19" borderId="38" xfId="0" applyFill="1" applyBorder="1" applyAlignment="1">
      <alignment horizontal="left" vertical="center"/>
    </xf>
    <xf numFmtId="0" fontId="0" fillId="19" borderId="34" xfId="0" applyFill="1" applyBorder="1" applyAlignment="1">
      <alignment horizontal="left"/>
    </xf>
    <xf numFmtId="9" fontId="0" fillId="19" borderId="34" xfId="0" applyNumberFormat="1" applyFill="1" applyBorder="1" applyAlignment="1">
      <alignment horizontal="left"/>
    </xf>
    <xf numFmtId="0" fontId="0" fillId="19" borderId="38" xfId="0" applyFill="1" applyBorder="1" applyAlignment="1">
      <alignment horizontal="left"/>
    </xf>
    <xf numFmtId="0" fontId="14" fillId="20" borderId="23" xfId="0" applyFont="1" applyFill="1" applyBorder="1" applyAlignment="1">
      <alignment horizontal="left" vertical="center" wrapText="1"/>
    </xf>
    <xf numFmtId="0" fontId="14" fillId="20" borderId="7" xfId="0" applyFont="1" applyFill="1" applyBorder="1" applyAlignment="1">
      <alignment horizontal="left" vertical="center"/>
    </xf>
    <xf numFmtId="0" fontId="0" fillId="20" borderId="16" xfId="0" applyFill="1" applyBorder="1" applyAlignment="1">
      <alignment horizontal="left" vertical="center" wrapText="1"/>
    </xf>
    <xf numFmtId="0" fontId="0" fillId="20" borderId="34" xfId="0" applyFill="1" applyBorder="1" applyAlignment="1">
      <alignment horizontal="left" vertical="center" wrapText="1"/>
    </xf>
    <xf numFmtId="0" fontId="0" fillId="20" borderId="38" xfId="0" applyFill="1" applyBorder="1" applyAlignment="1">
      <alignment horizontal="left" vertical="center"/>
    </xf>
    <xf numFmtId="0" fontId="0" fillId="20" borderId="34" xfId="0" applyFill="1" applyBorder="1" applyAlignment="1">
      <alignment horizontal="left"/>
    </xf>
    <xf numFmtId="9" fontId="0" fillId="20" borderId="34" xfId="0" applyNumberFormat="1" applyFill="1" applyBorder="1" applyAlignment="1">
      <alignment horizontal="left" vertical="center" wrapText="1"/>
    </xf>
    <xf numFmtId="0" fontId="0" fillId="20" borderId="38" xfId="0" applyFill="1" applyBorder="1" applyAlignment="1">
      <alignment horizontal="left"/>
    </xf>
    <xf numFmtId="0" fontId="0" fillId="20" borderId="12" xfId="0" applyFill="1" applyBorder="1" applyAlignment="1">
      <alignment horizontal="left" vertical="center" wrapText="1"/>
    </xf>
    <xf numFmtId="0" fontId="0" fillId="20" borderId="31" xfId="0" applyFill="1" applyBorder="1" applyAlignment="1">
      <alignment horizontal="left"/>
    </xf>
    <xf numFmtId="9" fontId="0" fillId="20" borderId="31" xfId="0" applyNumberFormat="1" applyFill="1" applyBorder="1" applyAlignment="1">
      <alignment horizontal="left" vertical="center"/>
    </xf>
    <xf numFmtId="0" fontId="0" fillId="20" borderId="39" xfId="0" applyFill="1" applyBorder="1" applyAlignment="1">
      <alignment horizontal="left"/>
    </xf>
    <xf numFmtId="0" fontId="14" fillId="20" borderId="6" xfId="0" applyFont="1" applyFill="1" applyBorder="1" applyAlignment="1">
      <alignment horizontal="left" vertical="center" wrapText="1"/>
    </xf>
    <xf numFmtId="0" fontId="14" fillId="19" borderId="6" xfId="0" applyFont="1" applyFill="1" applyBorder="1" applyAlignment="1">
      <alignment horizontal="left" vertical="center" wrapText="1"/>
    </xf>
    <xf numFmtId="0" fontId="9" fillId="3" borderId="27" xfId="3" applyBorder="1" applyAlignment="1">
      <alignment horizontal="center" vertical="center" wrapText="1"/>
    </xf>
    <xf numFmtId="0" fontId="1" fillId="21" borderId="1" xfId="4" applyFill="1" applyBorder="1" applyAlignment="1">
      <alignment horizontal="center" vertical="center"/>
    </xf>
    <xf numFmtId="10" fontId="1" fillId="21" borderId="3" xfId="4" applyNumberFormat="1" applyFill="1" applyBorder="1" applyAlignment="1">
      <alignment horizontal="center" vertical="center"/>
    </xf>
    <xf numFmtId="10" fontId="1" fillId="21" borderId="8" xfId="4" applyNumberFormat="1" applyFill="1" applyBorder="1" applyAlignment="1">
      <alignment horizontal="center" vertical="center"/>
    </xf>
    <xf numFmtId="0" fontId="1" fillId="22" borderId="2" xfId="5" applyFill="1" applyBorder="1" applyAlignment="1">
      <alignment horizontal="center" vertical="center"/>
    </xf>
    <xf numFmtId="10" fontId="1" fillId="22" borderId="4" xfId="5" applyNumberFormat="1" applyFill="1" applyBorder="1" applyAlignment="1">
      <alignment horizontal="center" vertical="center"/>
    </xf>
    <xf numFmtId="10" fontId="1" fillId="22" borderId="0" xfId="5" applyNumberFormat="1" applyFill="1" applyAlignment="1">
      <alignment horizontal="center" vertical="center"/>
    </xf>
    <xf numFmtId="0" fontId="1" fillId="23" borderId="2" xfId="6" applyFill="1" applyBorder="1" applyAlignment="1">
      <alignment horizontal="center" vertical="center"/>
    </xf>
    <xf numFmtId="10" fontId="1" fillId="23" borderId="4" xfId="6" applyNumberFormat="1" applyFill="1" applyBorder="1" applyAlignment="1">
      <alignment horizontal="center" vertical="center"/>
    </xf>
    <xf numFmtId="10" fontId="1" fillId="23" borderId="0" xfId="6" applyNumberFormat="1" applyFill="1" applyAlignment="1">
      <alignment horizontal="center" vertical="center"/>
    </xf>
    <xf numFmtId="0" fontId="0" fillId="0" borderId="0" xfId="0" applyAlignment="1">
      <alignment horizontal="center" vertical="center"/>
    </xf>
    <xf numFmtId="0" fontId="3" fillId="0" borderId="0" xfId="0" applyFont="1" applyAlignment="1">
      <alignment horizontal="left" vertical="center" wrapText="1"/>
    </xf>
    <xf numFmtId="0" fontId="8" fillId="11" borderId="33" xfId="0" applyFont="1" applyFill="1" applyBorder="1" applyAlignment="1">
      <alignment horizontal="left" vertical="center"/>
    </xf>
    <xf numFmtId="0" fontId="0" fillId="20" borderId="38" xfId="0" applyFill="1" applyBorder="1" applyAlignment="1">
      <alignment horizontal="left" vertical="center" wrapText="1"/>
    </xf>
    <xf numFmtId="0" fontId="13" fillId="16" borderId="9" xfId="0" applyFont="1" applyFill="1" applyBorder="1" applyAlignment="1">
      <alignment horizontal="center" vertical="center"/>
    </xf>
    <xf numFmtId="0" fontId="13" fillId="16" borderId="19" xfId="0" applyFont="1" applyFill="1" applyBorder="1" applyAlignment="1">
      <alignment horizontal="center" vertical="center"/>
    </xf>
    <xf numFmtId="49" fontId="16" fillId="0" borderId="14" xfId="0" applyNumberFormat="1" applyFont="1" applyBorder="1" applyAlignment="1">
      <alignment horizontal="right" vertical="center" wrapText="1"/>
    </xf>
    <xf numFmtId="49" fontId="16" fillId="0" borderId="30" xfId="0" applyNumberFormat="1" applyFont="1" applyBorder="1" applyAlignment="1">
      <alignment horizontal="right" vertical="center" wrapText="1"/>
    </xf>
    <xf numFmtId="0" fontId="12" fillId="16" borderId="9" xfId="0" applyFont="1" applyFill="1" applyBorder="1" applyAlignment="1">
      <alignment horizontal="left" vertical="center" wrapText="1"/>
    </xf>
    <xf numFmtId="0" fontId="12" fillId="16" borderId="21" xfId="0" applyFont="1" applyFill="1" applyBorder="1" applyAlignment="1">
      <alignment horizontal="left" vertical="center" wrapText="1"/>
    </xf>
    <xf numFmtId="0" fontId="12" fillId="16" borderId="19" xfId="0" applyFont="1" applyFill="1" applyBorder="1" applyAlignment="1">
      <alignment horizontal="left" vertical="center" wrapText="1"/>
    </xf>
    <xf numFmtId="49" fontId="16" fillId="0" borderId="12" xfId="0" applyNumberFormat="1" applyFont="1" applyBorder="1" applyAlignment="1">
      <alignment horizontal="right" vertical="center" wrapText="1"/>
    </xf>
    <xf numFmtId="49" fontId="16" fillId="0" borderId="39" xfId="0" applyNumberFormat="1" applyFont="1" applyBorder="1" applyAlignment="1">
      <alignment horizontal="right" vertical="center" wrapText="1"/>
    </xf>
    <xf numFmtId="0" fontId="12" fillId="16" borderId="9" xfId="0" applyFont="1" applyFill="1" applyBorder="1" applyAlignment="1">
      <alignment horizontal="left" vertical="center"/>
    </xf>
    <xf numFmtId="0" fontId="12" fillId="16" borderId="21" xfId="0" applyFont="1" applyFill="1" applyBorder="1" applyAlignment="1">
      <alignment horizontal="left" vertical="center"/>
    </xf>
    <xf numFmtId="49" fontId="16" fillId="0" borderId="17" xfId="0" applyNumberFormat="1" applyFont="1" applyBorder="1" applyAlignment="1">
      <alignment horizontal="right" vertical="center" wrapText="1"/>
    </xf>
    <xf numFmtId="0" fontId="0" fillId="0" borderId="0" xfId="0" applyAlignment="1">
      <alignment horizontal="center" vertical="center"/>
    </xf>
    <xf numFmtId="0" fontId="0" fillId="0" borderId="4" xfId="0" applyBorder="1" applyAlignment="1">
      <alignment horizontal="center" vertical="center"/>
    </xf>
    <xf numFmtId="49" fontId="3" fillId="0" borderId="3" xfId="0" applyNumberFormat="1" applyFont="1" applyBorder="1" applyAlignment="1">
      <alignment horizontal="left" vertical="center" wrapText="1"/>
    </xf>
    <xf numFmtId="49" fontId="3" fillId="0" borderId="5" xfId="0" applyNumberFormat="1" applyFont="1" applyBorder="1" applyAlignment="1">
      <alignment horizontal="left" vertical="center" wrapText="1"/>
    </xf>
    <xf numFmtId="0" fontId="3" fillId="8" borderId="3"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9" borderId="36"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9" borderId="37"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6"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13" borderId="18" xfId="0" applyFont="1" applyFill="1" applyBorder="1" applyAlignment="1">
      <alignment horizontal="center" vertical="center" wrapText="1"/>
    </xf>
    <xf numFmtId="49" fontId="3" fillId="0" borderId="8" xfId="0" applyNumberFormat="1" applyFont="1" applyBorder="1" applyAlignment="1">
      <alignment horizontal="left" vertical="center" wrapText="1"/>
    </xf>
    <xf numFmtId="49" fontId="3" fillId="0" borderId="32" xfId="0" applyNumberFormat="1" applyFont="1" applyBorder="1" applyAlignment="1">
      <alignment horizontal="left" vertical="center" wrapText="1"/>
    </xf>
    <xf numFmtId="0" fontId="12" fillId="17" borderId="9" xfId="0" applyFont="1" applyFill="1" applyBorder="1" applyAlignment="1">
      <alignment horizontal="left" vertical="center" wrapText="1"/>
    </xf>
    <xf numFmtId="0" fontId="12" fillId="17" borderId="19" xfId="0" applyFont="1" applyFill="1" applyBorder="1" applyAlignment="1">
      <alignment horizontal="left" vertical="center" wrapText="1"/>
    </xf>
    <xf numFmtId="0" fontId="12" fillId="17" borderId="21" xfId="0" applyFont="1" applyFill="1" applyBorder="1" applyAlignment="1">
      <alignment horizontal="left" vertical="center" wrapText="1"/>
    </xf>
    <xf numFmtId="0" fontId="0" fillId="0" borderId="10" xfId="0" applyBorder="1" applyAlignment="1">
      <alignment horizontal="right" vertical="center" wrapText="1"/>
    </xf>
    <xf numFmtId="0" fontId="0" fillId="0" borderId="33" xfId="0" applyBorder="1" applyAlignment="1">
      <alignment horizontal="right" vertical="center" wrapText="1"/>
    </xf>
    <xf numFmtId="0" fontId="16" fillId="0" borderId="12" xfId="0" applyFont="1" applyBorder="1" applyAlignment="1">
      <alignment horizontal="right" vertical="center" wrapText="1"/>
    </xf>
    <xf numFmtId="0" fontId="16" fillId="0" borderId="31" xfId="0" applyFont="1" applyBorder="1" applyAlignment="1">
      <alignment horizontal="right" vertical="center" wrapText="1"/>
    </xf>
    <xf numFmtId="9" fontId="16" fillId="8" borderId="12" xfId="1" applyFont="1" applyFill="1" applyBorder="1" applyAlignment="1" applyProtection="1">
      <alignment horizontal="center" vertical="center" wrapText="1"/>
    </xf>
    <xf numFmtId="9" fontId="16" fillId="8" borderId="31" xfId="1" applyFont="1" applyFill="1" applyBorder="1" applyAlignment="1" applyProtection="1">
      <alignment horizontal="center" vertical="center" wrapText="1"/>
    </xf>
    <xf numFmtId="9" fontId="16" fillId="8" borderId="39" xfId="1" applyFont="1" applyFill="1" applyBorder="1" applyAlignment="1" applyProtection="1">
      <alignment horizontal="center" vertical="center" wrapText="1"/>
    </xf>
    <xf numFmtId="9" fontId="16" fillId="9" borderId="12" xfId="1" applyFont="1" applyFill="1" applyBorder="1" applyAlignment="1" applyProtection="1">
      <alignment horizontal="center" vertical="center" wrapText="1"/>
    </xf>
    <xf numFmtId="9" fontId="16" fillId="9" borderId="31" xfId="1" applyFont="1" applyFill="1" applyBorder="1" applyAlignment="1" applyProtection="1">
      <alignment horizontal="center" vertical="center" wrapText="1"/>
    </xf>
    <xf numFmtId="9" fontId="16" fillId="9" borderId="39" xfId="1" applyFont="1" applyFill="1" applyBorder="1" applyAlignment="1" applyProtection="1">
      <alignment horizontal="center" vertical="center" wrapText="1"/>
    </xf>
    <xf numFmtId="9" fontId="16" fillId="10" borderId="12" xfId="1" applyFont="1" applyFill="1" applyBorder="1" applyAlignment="1" applyProtection="1">
      <alignment horizontal="center" vertical="center" wrapText="1"/>
    </xf>
    <xf numFmtId="9" fontId="16" fillId="10" borderId="31" xfId="1" applyFont="1" applyFill="1" applyBorder="1" applyAlignment="1" applyProtection="1">
      <alignment horizontal="center" vertical="center" wrapText="1"/>
    </xf>
    <xf numFmtId="9" fontId="16" fillId="10" borderId="39" xfId="1" applyFont="1" applyFill="1" applyBorder="1" applyAlignment="1" applyProtection="1">
      <alignment horizontal="center" vertical="center" wrapText="1"/>
    </xf>
    <xf numFmtId="0" fontId="6" fillId="0" borderId="0" xfId="0" applyFont="1" applyAlignment="1">
      <alignment horizontal="center" vertical="center"/>
    </xf>
    <xf numFmtId="0" fontId="0" fillId="12" borderId="29" xfId="0" applyFill="1" applyBorder="1" applyAlignment="1">
      <alignment horizontal="left" vertical="center" wrapText="1"/>
    </xf>
    <xf numFmtId="0" fontId="0" fillId="12" borderId="41" xfId="0" applyFill="1" applyBorder="1" applyAlignment="1">
      <alignment horizontal="left" vertical="center" wrapText="1"/>
    </xf>
    <xf numFmtId="0" fontId="17" fillId="18" borderId="9" xfId="0" applyFont="1" applyFill="1" applyBorder="1" applyAlignment="1">
      <alignment horizontal="center"/>
    </xf>
    <xf numFmtId="0" fontId="17" fillId="18" borderId="19" xfId="0" applyFont="1" applyFill="1" applyBorder="1" applyAlignment="1">
      <alignment horizontal="center"/>
    </xf>
    <xf numFmtId="0" fontId="17" fillId="18" borderId="21" xfId="0" applyFont="1" applyFill="1" applyBorder="1" applyAlignment="1">
      <alignment horizontal="center"/>
    </xf>
    <xf numFmtId="0" fontId="0" fillId="14" borderId="29" xfId="0" applyFill="1" applyBorder="1" applyAlignment="1">
      <alignment horizontal="left" vertical="center"/>
    </xf>
    <xf numFmtId="0" fontId="0" fillId="14" borderId="41" xfId="0" applyFill="1" applyBorder="1" applyAlignment="1">
      <alignment horizontal="left" vertical="center"/>
    </xf>
    <xf numFmtId="0" fontId="7" fillId="19" borderId="9" xfId="0" applyFont="1" applyFill="1" applyBorder="1" applyAlignment="1">
      <alignment horizontal="center"/>
    </xf>
    <xf numFmtId="0" fontId="7" fillId="19" borderId="19" xfId="0" applyFont="1" applyFill="1" applyBorder="1" applyAlignment="1">
      <alignment horizontal="center"/>
    </xf>
    <xf numFmtId="0" fontId="7" fillId="19" borderId="21" xfId="0" applyFont="1" applyFill="1" applyBorder="1" applyAlignment="1">
      <alignment horizontal="center"/>
    </xf>
    <xf numFmtId="0" fontId="0" fillId="11" borderId="29" xfId="0" applyFill="1" applyBorder="1" applyAlignment="1">
      <alignment horizontal="left" vertical="center"/>
    </xf>
    <xf numFmtId="0" fontId="0" fillId="11" borderId="41" xfId="0" applyFill="1" applyBorder="1" applyAlignment="1">
      <alignment horizontal="left" vertical="center"/>
    </xf>
    <xf numFmtId="0" fontId="8" fillId="11" borderId="33" xfId="0" applyFont="1" applyFill="1" applyBorder="1" applyAlignment="1">
      <alignment horizontal="left" vertical="center"/>
    </xf>
    <xf numFmtId="0" fontId="7" fillId="20" borderId="9" xfId="0" applyFont="1" applyFill="1" applyBorder="1" applyAlignment="1">
      <alignment horizontal="center" vertical="center" wrapText="1"/>
    </xf>
    <xf numFmtId="0" fontId="7" fillId="20" borderId="19" xfId="0" applyFont="1" applyFill="1" applyBorder="1" applyAlignment="1">
      <alignment horizontal="center" vertical="center" wrapText="1"/>
    </xf>
    <xf numFmtId="0" fontId="7" fillId="20" borderId="21" xfId="0" applyFont="1" applyFill="1" applyBorder="1" applyAlignment="1">
      <alignment horizontal="center" vertical="center" wrapText="1"/>
    </xf>
  </cellXfs>
  <cellStyles count="7">
    <cellStyle name="40 % - Accent1" xfId="4" builtinId="31"/>
    <cellStyle name="40 % - Accent2" xfId="5" builtinId="35"/>
    <cellStyle name="40 % - Accent3" xfId="6" builtinId="39"/>
    <cellStyle name="Normal" xfId="0" builtinId="0"/>
    <cellStyle name="Pourcentage" xfId="1" builtinId="5"/>
    <cellStyle name="Sortie" xfId="3" builtinId="21"/>
    <cellStyle name="Texte explicatif" xfId="2"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tabSelected="1" workbookViewId="0">
      <selection activeCell="D8" sqref="D8"/>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s>
  <sheetData>
    <row r="3" spans="1:7" ht="30">
      <c r="A3" s="221"/>
      <c r="B3" s="9" t="s">
        <v>0</v>
      </c>
      <c r="C3" s="9" t="s">
        <v>1</v>
      </c>
      <c r="D3" s="9" t="s">
        <v>2</v>
      </c>
      <c r="E3" s="211" t="s">
        <v>3</v>
      </c>
      <c r="F3" s="2" t="s">
        <v>4</v>
      </c>
      <c r="G3" t="s">
        <v>5</v>
      </c>
    </row>
    <row r="4" spans="1:7">
      <c r="A4" s="212" t="s">
        <v>6</v>
      </c>
      <c r="B4" s="213">
        <f>(Fonctionnalités!E20)</f>
        <v>0.81169999999999987</v>
      </c>
      <c r="C4" s="214">
        <f>'Assurance Qualité'!C61</f>
        <v>0.6925</v>
      </c>
      <c r="D4" s="214">
        <f>B4*0.6+C4*0.4 - 0.1*E4</f>
        <v>0.76401999999999992</v>
      </c>
      <c r="F4" s="13">
        <v>15</v>
      </c>
      <c r="G4" s="12">
        <f>D4*F4</f>
        <v>11.460299999999998</v>
      </c>
    </row>
    <row r="5" spans="1:7">
      <c r="A5" s="215" t="s">
        <v>7</v>
      </c>
      <c r="B5" s="216">
        <f>(Fonctionnalités!E36)</f>
        <v>0.28745000000000004</v>
      </c>
      <c r="C5" s="217">
        <f>'Assurance Qualité'!F61</f>
        <v>0.65</v>
      </c>
      <c r="D5" s="217">
        <f t="shared" ref="D5:D6" si="0">B5*0.6+C5*0.4 - 0.1*E5</f>
        <v>0.43247000000000002</v>
      </c>
      <c r="F5" s="13">
        <v>25</v>
      </c>
      <c r="G5" s="12">
        <f t="shared" ref="G5:G7" si="1">D5*F5</f>
        <v>10.81175</v>
      </c>
    </row>
    <row r="6" spans="1:7">
      <c r="A6" s="218" t="s">
        <v>8</v>
      </c>
      <c r="B6" s="219">
        <f>(Fonctionnalités!E53)</f>
        <v>0.62520000000000009</v>
      </c>
      <c r="C6" s="220">
        <f>'Assurance Qualité'!I61</f>
        <v>0.74750000000000005</v>
      </c>
      <c r="D6" s="220">
        <f t="shared" si="0"/>
        <v>0.67412000000000005</v>
      </c>
      <c r="F6" s="13">
        <v>20</v>
      </c>
      <c r="G6" s="12">
        <f t="shared" si="1"/>
        <v>13.482400000000002</v>
      </c>
    </row>
    <row r="7" spans="1:7">
      <c r="A7" s="10" t="s">
        <v>9</v>
      </c>
      <c r="B7" s="11"/>
      <c r="C7" s="11"/>
      <c r="D7" s="14">
        <v>0.88</v>
      </c>
      <c r="F7" s="2">
        <v>10</v>
      </c>
      <c r="G7" s="12">
        <f t="shared" si="1"/>
        <v>8.8000000000000007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61"/>
  <sheetViews>
    <sheetView topLeftCell="A53" zoomScaleNormal="100" workbookViewId="0">
      <selection activeCell="J48" sqref="J48"/>
    </sheetView>
  </sheetViews>
  <sheetFormatPr defaultColWidth="9.140625" defaultRowHeight="15"/>
  <cols>
    <col min="1" max="1" width="22.7109375" style="1" customWidth="1"/>
    <col min="2" max="2" width="77.5703125" style="17" customWidth="1"/>
    <col min="3" max="4" width="10.7109375" style="1" customWidth="1"/>
    <col min="5" max="5" width="20.7109375" style="17" customWidth="1"/>
    <col min="6" max="7" width="10.7109375" customWidth="1"/>
    <col min="8" max="8" width="20.7109375" style="17" customWidth="1"/>
    <col min="9" max="10" width="10.7109375" customWidth="1"/>
    <col min="11" max="11" width="20.7109375" style="17" customWidth="1"/>
    <col min="12" max="13" width="12.7109375" customWidth="1"/>
    <col min="14" max="16" width="15.7109375" customWidth="1"/>
    <col min="17" max="1029" width="11.42578125"/>
  </cols>
  <sheetData>
    <row r="2" spans="1:17" ht="18.399999999999999" customHeight="1">
      <c r="A2" s="246" t="s">
        <v>10</v>
      </c>
      <c r="B2" s="246"/>
      <c r="C2" s="246"/>
      <c r="D2" s="246"/>
      <c r="E2" s="246"/>
      <c r="F2" s="246"/>
      <c r="G2" s="246"/>
      <c r="H2" s="246"/>
      <c r="I2" s="246"/>
      <c r="J2" s="246"/>
      <c r="K2" s="246"/>
      <c r="L2" s="8"/>
      <c r="M2" s="8"/>
    </row>
    <row r="4" spans="1:17" ht="18.399999999999999" customHeight="1">
      <c r="A4" s="247" t="s">
        <v>11</v>
      </c>
      <c r="B4" s="247"/>
      <c r="C4" s="247"/>
      <c r="D4" s="247"/>
      <c r="E4" s="247"/>
      <c r="F4" s="247"/>
      <c r="G4" s="247"/>
      <c r="H4" s="247"/>
      <c r="I4" s="247"/>
      <c r="J4" s="247"/>
      <c r="K4" s="247"/>
      <c r="L4" s="5"/>
      <c r="M4" s="5"/>
    </row>
    <row r="5" spans="1:17" ht="19.5" thickBot="1">
      <c r="A5" s="18"/>
      <c r="B5" s="222"/>
      <c r="C5" s="3"/>
      <c r="D5" s="3"/>
      <c r="E5" s="222"/>
      <c r="F5" s="3"/>
      <c r="G5" s="3"/>
      <c r="H5" s="222"/>
      <c r="I5" s="3"/>
      <c r="J5" s="3"/>
      <c r="K5" s="222"/>
      <c r="L5" s="3"/>
      <c r="M5" s="3"/>
    </row>
    <row r="6" spans="1:17" ht="18.399999999999999" customHeight="1">
      <c r="A6" s="239" t="s">
        <v>12</v>
      </c>
      <c r="B6" s="251" t="s">
        <v>13</v>
      </c>
      <c r="C6" s="241" t="s">
        <v>6</v>
      </c>
      <c r="D6" s="242"/>
      <c r="E6" s="242"/>
      <c r="F6" s="243" t="s">
        <v>7</v>
      </c>
      <c r="G6" s="244"/>
      <c r="H6" s="245"/>
      <c r="I6" s="248" t="s">
        <v>8</v>
      </c>
      <c r="J6" s="249"/>
      <c r="K6" s="250"/>
      <c r="L6" s="4"/>
      <c r="M6" s="4"/>
      <c r="N6" s="237"/>
      <c r="O6" s="238"/>
      <c r="P6" s="238"/>
    </row>
    <row r="7" spans="1:17" ht="19.5" thickBot="1">
      <c r="A7" s="240"/>
      <c r="B7" s="252"/>
      <c r="C7" s="22" t="s">
        <v>14</v>
      </c>
      <c r="D7" s="23" t="s">
        <v>4</v>
      </c>
      <c r="E7" s="29" t="s">
        <v>15</v>
      </c>
      <c r="F7" s="24" t="s">
        <v>14</v>
      </c>
      <c r="G7" s="25" t="s">
        <v>4</v>
      </c>
      <c r="H7" s="28" t="s">
        <v>15</v>
      </c>
      <c r="I7" s="26" t="s">
        <v>14</v>
      </c>
      <c r="J7" s="27" t="s">
        <v>4</v>
      </c>
      <c r="K7" s="30" t="s">
        <v>15</v>
      </c>
      <c r="L7" s="4"/>
      <c r="M7" s="4"/>
      <c r="N7" s="221"/>
      <c r="O7" s="221"/>
      <c r="P7" s="221"/>
      <c r="Q7" s="221"/>
    </row>
    <row r="8" spans="1:17" s="20" customFormat="1" ht="18.399999999999999" customHeight="1">
      <c r="A8" s="229" t="s">
        <v>16</v>
      </c>
      <c r="B8" s="230"/>
      <c r="C8" s="225" t="s">
        <v>17</v>
      </c>
      <c r="D8" s="226"/>
      <c r="E8" s="60" t="s">
        <v>18</v>
      </c>
      <c r="F8" s="225" t="s">
        <v>17</v>
      </c>
      <c r="G8" s="226"/>
      <c r="H8" s="60"/>
      <c r="I8" s="225" t="s">
        <v>17</v>
      </c>
      <c r="J8" s="226"/>
      <c r="K8" s="60"/>
      <c r="L8" s="19"/>
      <c r="M8" s="19"/>
    </row>
    <row r="9" spans="1:17" ht="60">
      <c r="A9" s="78" t="s">
        <v>19</v>
      </c>
      <c r="B9" s="79" t="s">
        <v>20</v>
      </c>
      <c r="C9" s="51">
        <v>1</v>
      </c>
      <c r="D9" s="47">
        <v>3</v>
      </c>
      <c r="E9" s="52"/>
      <c r="F9" s="53">
        <v>1</v>
      </c>
      <c r="G9" s="48">
        <v>3</v>
      </c>
      <c r="H9" s="54"/>
      <c r="I9" s="55">
        <v>0.75</v>
      </c>
      <c r="J9" s="49">
        <v>3</v>
      </c>
      <c r="K9" s="50" t="s">
        <v>21</v>
      </c>
      <c r="L9" s="6"/>
      <c r="M9" s="6"/>
    </row>
    <row r="10" spans="1:17" ht="45">
      <c r="A10" s="21" t="s">
        <v>22</v>
      </c>
      <c r="B10" s="31" t="s">
        <v>23</v>
      </c>
      <c r="C10" s="35">
        <v>1</v>
      </c>
      <c r="D10" s="32">
        <v>2</v>
      </c>
      <c r="E10" s="36"/>
      <c r="F10" s="37">
        <v>1</v>
      </c>
      <c r="G10" s="33">
        <v>2</v>
      </c>
      <c r="H10" s="38"/>
      <c r="I10" s="39">
        <v>1</v>
      </c>
      <c r="J10" s="34">
        <v>2</v>
      </c>
      <c r="K10" s="40"/>
      <c r="L10" s="6"/>
      <c r="M10" s="6"/>
    </row>
    <row r="11" spans="1:17" ht="75">
      <c r="A11" s="21" t="s">
        <v>24</v>
      </c>
      <c r="B11" s="31" t="s">
        <v>25</v>
      </c>
      <c r="C11" s="35">
        <v>0</v>
      </c>
      <c r="D11" s="32">
        <v>3</v>
      </c>
      <c r="E11" s="36" t="s">
        <v>26</v>
      </c>
      <c r="F11" s="37">
        <v>0</v>
      </c>
      <c r="G11" s="33">
        <v>3</v>
      </c>
      <c r="H11" s="38" t="s">
        <v>27</v>
      </c>
      <c r="I11" s="39">
        <v>0.75</v>
      </c>
      <c r="J11" s="34">
        <v>3</v>
      </c>
      <c r="K11" s="40" t="s">
        <v>28</v>
      </c>
      <c r="L11" s="6"/>
      <c r="M11" s="6"/>
    </row>
    <row r="12" spans="1:17">
      <c r="A12" s="21" t="s">
        <v>29</v>
      </c>
      <c r="B12" s="31" t="s">
        <v>30</v>
      </c>
      <c r="C12" s="35">
        <v>0.75</v>
      </c>
      <c r="D12" s="32">
        <v>2</v>
      </c>
      <c r="E12" s="36" t="s">
        <v>31</v>
      </c>
      <c r="F12" s="37">
        <v>1</v>
      </c>
      <c r="G12" s="33">
        <v>2</v>
      </c>
      <c r="H12" s="38"/>
      <c r="I12" s="39">
        <v>1</v>
      </c>
      <c r="J12" s="34">
        <v>2</v>
      </c>
      <c r="K12" s="40"/>
      <c r="L12" s="6"/>
      <c r="M12" s="6"/>
    </row>
    <row r="13" spans="1:17" ht="75">
      <c r="A13" s="21" t="s">
        <v>32</v>
      </c>
      <c r="B13" s="31" t="s">
        <v>33</v>
      </c>
      <c r="C13" s="35">
        <v>1</v>
      </c>
      <c r="D13" s="32">
        <v>4</v>
      </c>
      <c r="E13" s="36"/>
      <c r="F13" s="37">
        <v>0.75</v>
      </c>
      <c r="G13" s="33">
        <v>4</v>
      </c>
      <c r="H13" s="38" t="s">
        <v>34</v>
      </c>
      <c r="I13" s="39">
        <v>0</v>
      </c>
      <c r="J13" s="34">
        <v>4</v>
      </c>
      <c r="K13" s="40" t="s">
        <v>35</v>
      </c>
      <c r="L13" s="6"/>
      <c r="M13" s="6"/>
    </row>
    <row r="14" spans="1:17" s="97" customFormat="1" ht="16.5" thickBot="1">
      <c r="A14" s="227" t="s">
        <v>36</v>
      </c>
      <c r="B14" s="228"/>
      <c r="C14" s="87">
        <f>SUMPRODUCT(C9:C13,D9:D13)</f>
        <v>10.5</v>
      </c>
      <c r="D14" s="88">
        <f>SUM(D9:D13)</f>
        <v>14</v>
      </c>
      <c r="E14" s="89"/>
      <c r="F14" s="90">
        <f>SUMPRODUCT(F9:F13,G9:G13)</f>
        <v>10</v>
      </c>
      <c r="G14" s="91">
        <f>SUM(G9:G13)</f>
        <v>14</v>
      </c>
      <c r="H14" s="92"/>
      <c r="I14" s="93">
        <f>SUMPRODUCT(I9:I13,J9:J13)</f>
        <v>8.5</v>
      </c>
      <c r="J14" s="94">
        <f>SUM(J9:J13)</f>
        <v>14</v>
      </c>
      <c r="K14" s="95"/>
      <c r="L14" s="96"/>
      <c r="M14" s="96"/>
    </row>
    <row r="15" spans="1:17" s="20" customFormat="1" ht="18.399999999999999" customHeight="1">
      <c r="A15" s="234" t="s">
        <v>37</v>
      </c>
      <c r="B15" s="235"/>
      <c r="C15" s="225" t="s">
        <v>17</v>
      </c>
      <c r="D15" s="226"/>
      <c r="E15" s="60" t="s">
        <v>18</v>
      </c>
      <c r="F15" s="225" t="s">
        <v>17</v>
      </c>
      <c r="G15" s="226"/>
      <c r="H15" s="60"/>
      <c r="I15" s="225" t="s">
        <v>17</v>
      </c>
      <c r="J15" s="226"/>
      <c r="K15" s="60"/>
      <c r="L15" s="19"/>
      <c r="M15" s="19"/>
    </row>
    <row r="16" spans="1:17" ht="60">
      <c r="A16" s="78" t="s">
        <v>38</v>
      </c>
      <c r="B16" s="79" t="s">
        <v>39</v>
      </c>
      <c r="C16" s="62">
        <v>1</v>
      </c>
      <c r="D16" s="63">
        <v>2</v>
      </c>
      <c r="E16" s="64"/>
      <c r="F16" s="68">
        <v>0.75</v>
      </c>
      <c r="G16" s="69">
        <v>2</v>
      </c>
      <c r="H16" s="70" t="s">
        <v>40</v>
      </c>
      <c r="I16" s="74">
        <v>0</v>
      </c>
      <c r="J16" s="75">
        <v>2</v>
      </c>
      <c r="K16" s="76" t="s">
        <v>41</v>
      </c>
      <c r="L16" s="6"/>
      <c r="M16" s="6"/>
    </row>
    <row r="17" spans="1:13" ht="45">
      <c r="A17" s="21" t="s">
        <v>42</v>
      </c>
      <c r="B17" s="31" t="s">
        <v>43</v>
      </c>
      <c r="C17" s="45">
        <v>1</v>
      </c>
      <c r="D17" s="41">
        <v>3</v>
      </c>
      <c r="E17" s="65"/>
      <c r="F17" s="71">
        <v>1</v>
      </c>
      <c r="G17" s="42">
        <v>3</v>
      </c>
      <c r="H17" s="72"/>
      <c r="I17" s="77">
        <v>0.5</v>
      </c>
      <c r="J17" s="44">
        <v>3</v>
      </c>
      <c r="K17" s="46" t="s">
        <v>44</v>
      </c>
      <c r="L17" s="6"/>
      <c r="M17" s="6"/>
    </row>
    <row r="18" spans="1:13" ht="45">
      <c r="A18" s="21" t="s">
        <v>45</v>
      </c>
      <c r="B18" s="31" t="s">
        <v>46</v>
      </c>
      <c r="C18" s="45">
        <v>1</v>
      </c>
      <c r="D18" s="41">
        <v>3</v>
      </c>
      <c r="E18" s="65"/>
      <c r="F18" s="71">
        <v>1</v>
      </c>
      <c r="G18" s="42">
        <v>3</v>
      </c>
      <c r="H18" s="72"/>
      <c r="I18" s="77">
        <v>1</v>
      </c>
      <c r="J18" s="44">
        <v>3</v>
      </c>
      <c r="K18" s="46"/>
      <c r="L18" s="6"/>
      <c r="M18" s="6"/>
    </row>
    <row r="19" spans="1:13">
      <c r="A19" s="21" t="s">
        <v>47</v>
      </c>
      <c r="B19" s="31" t="s">
        <v>48</v>
      </c>
      <c r="C19" s="45">
        <v>1</v>
      </c>
      <c r="D19" s="41">
        <v>3</v>
      </c>
      <c r="E19" s="65"/>
      <c r="F19" s="71">
        <v>1</v>
      </c>
      <c r="G19" s="42">
        <v>3</v>
      </c>
      <c r="H19" s="72"/>
      <c r="I19" s="77">
        <v>1</v>
      </c>
      <c r="J19" s="44">
        <v>3</v>
      </c>
      <c r="K19" s="46"/>
      <c r="L19" s="6"/>
      <c r="M19" s="6"/>
    </row>
    <row r="20" spans="1:13" ht="30">
      <c r="A20" s="21" t="s">
        <v>49</v>
      </c>
      <c r="B20" s="31" t="s">
        <v>50</v>
      </c>
      <c r="C20" s="45">
        <v>1</v>
      </c>
      <c r="D20" s="41">
        <v>2</v>
      </c>
      <c r="E20" s="65"/>
      <c r="F20" s="71">
        <v>1</v>
      </c>
      <c r="G20" s="42">
        <v>2</v>
      </c>
      <c r="H20" s="72"/>
      <c r="I20" s="77">
        <v>1</v>
      </c>
      <c r="J20" s="44">
        <v>2</v>
      </c>
      <c r="K20" s="46"/>
      <c r="L20" s="6"/>
      <c r="M20" s="6"/>
    </row>
    <row r="21" spans="1:13" s="97" customFormat="1" ht="16.5" thickBot="1">
      <c r="A21" s="236" t="s">
        <v>36</v>
      </c>
      <c r="B21" s="233"/>
      <c r="C21" s="98">
        <f>SUMPRODUCT(C16:C20,D16:D20)</f>
        <v>13</v>
      </c>
      <c r="D21" s="99">
        <f>SUM(D16:D20)</f>
        <v>13</v>
      </c>
      <c r="E21" s="100"/>
      <c r="F21" s="101">
        <f>SUMPRODUCT(F16:F20,G16:G20)</f>
        <v>12.5</v>
      </c>
      <c r="G21" s="102">
        <f>SUM(G16:G20)</f>
        <v>13</v>
      </c>
      <c r="H21" s="103"/>
      <c r="I21" s="104">
        <f>SUMPRODUCT(I16:I20,J16:J20)</f>
        <v>9.5</v>
      </c>
      <c r="J21" s="105">
        <f>SUM(J16:J20)</f>
        <v>13</v>
      </c>
      <c r="K21" s="106"/>
      <c r="L21" s="96"/>
      <c r="M21" s="96"/>
    </row>
    <row r="22" spans="1:13" ht="18.399999999999999" customHeight="1" thickBot="1">
      <c r="A22" s="229" t="s">
        <v>51</v>
      </c>
      <c r="B22" s="230"/>
      <c r="C22" s="225" t="s">
        <v>17</v>
      </c>
      <c r="D22" s="226"/>
      <c r="E22" s="60" t="s">
        <v>18</v>
      </c>
      <c r="F22" s="225" t="s">
        <v>17</v>
      </c>
      <c r="G22" s="226"/>
      <c r="H22" s="60"/>
      <c r="I22" s="225" t="s">
        <v>17</v>
      </c>
      <c r="J22" s="226"/>
      <c r="K22" s="60"/>
      <c r="L22" s="5"/>
      <c r="M22" s="5"/>
    </row>
    <row r="23" spans="1:13" ht="60">
      <c r="A23" s="80" t="s">
        <v>52</v>
      </c>
      <c r="B23" s="81" t="s">
        <v>53</v>
      </c>
      <c r="C23" s="84">
        <v>1</v>
      </c>
      <c r="D23" s="85">
        <v>2</v>
      </c>
      <c r="E23" s="86"/>
      <c r="F23" s="109">
        <v>1</v>
      </c>
      <c r="G23" s="110">
        <v>2</v>
      </c>
      <c r="H23" s="111"/>
      <c r="I23" s="114">
        <v>0.5</v>
      </c>
      <c r="J23" s="115">
        <v>2</v>
      </c>
      <c r="K23" s="116" t="s">
        <v>54</v>
      </c>
      <c r="L23" s="6"/>
      <c r="M23" s="6"/>
    </row>
    <row r="24" spans="1:13">
      <c r="A24" s="82" t="s">
        <v>55</v>
      </c>
      <c r="B24" s="83" t="s">
        <v>56</v>
      </c>
      <c r="C24" s="45">
        <v>1</v>
      </c>
      <c r="D24" s="41">
        <v>1</v>
      </c>
      <c r="E24" s="65"/>
      <c r="F24" s="71">
        <v>1</v>
      </c>
      <c r="G24" s="42">
        <v>1</v>
      </c>
      <c r="H24" s="72"/>
      <c r="I24" s="77">
        <v>1</v>
      </c>
      <c r="J24" s="44">
        <v>1</v>
      </c>
      <c r="K24" s="46"/>
      <c r="L24" s="6"/>
      <c r="M24" s="6"/>
    </row>
    <row r="25" spans="1:13">
      <c r="A25" s="82" t="s">
        <v>57</v>
      </c>
      <c r="B25" s="83" t="s">
        <v>58</v>
      </c>
      <c r="C25" s="45">
        <v>1</v>
      </c>
      <c r="D25" s="41">
        <v>1</v>
      </c>
      <c r="E25" s="65"/>
      <c r="F25" s="71">
        <v>1</v>
      </c>
      <c r="G25" s="42">
        <v>1</v>
      </c>
      <c r="H25" s="72"/>
      <c r="I25" s="77">
        <v>1</v>
      </c>
      <c r="J25" s="44">
        <v>1</v>
      </c>
      <c r="K25" s="46"/>
      <c r="L25" s="6"/>
      <c r="M25" s="6"/>
    </row>
    <row r="26" spans="1:13" s="97" customFormat="1" ht="16.5" thickBot="1">
      <c r="A26" s="232" t="s">
        <v>36</v>
      </c>
      <c r="B26" s="233"/>
      <c r="C26" s="87">
        <f>SUMPRODUCT(C23:C25,D23:D25)</f>
        <v>4</v>
      </c>
      <c r="D26" s="88">
        <f>SUM(D23:D25)</f>
        <v>4</v>
      </c>
      <c r="E26" s="89"/>
      <c r="F26" s="101">
        <f>SUMPRODUCT(F23:F25,G23:G25)</f>
        <v>4</v>
      </c>
      <c r="G26" s="102">
        <f>SUM(G23:G25)</f>
        <v>4</v>
      </c>
      <c r="H26" s="103"/>
      <c r="I26" s="104">
        <f>SUMPRODUCT(I23:I25,J23:J25)</f>
        <v>3</v>
      </c>
      <c r="J26" s="105">
        <f>SUM(J23:J25)</f>
        <v>4</v>
      </c>
      <c r="K26" s="106"/>
      <c r="L26" s="96"/>
      <c r="M26" s="96"/>
    </row>
    <row r="27" spans="1:13" ht="18.399999999999999" customHeight="1">
      <c r="A27" s="229" t="s">
        <v>59</v>
      </c>
      <c r="B27" s="230"/>
      <c r="C27" s="225" t="s">
        <v>17</v>
      </c>
      <c r="D27" s="226"/>
      <c r="E27" s="60" t="s">
        <v>60</v>
      </c>
      <c r="F27" s="225" t="s">
        <v>17</v>
      </c>
      <c r="G27" s="226"/>
      <c r="H27" s="59" t="s">
        <v>60</v>
      </c>
      <c r="I27" s="225" t="s">
        <v>17</v>
      </c>
      <c r="J27" s="226"/>
      <c r="K27" s="60" t="s">
        <v>60</v>
      </c>
      <c r="L27" s="16"/>
      <c r="M27" s="5"/>
    </row>
    <row r="28" spans="1:13" ht="45">
      <c r="A28" s="120" t="s">
        <v>61</v>
      </c>
      <c r="B28" s="121" t="s">
        <v>62</v>
      </c>
      <c r="C28" s="112">
        <v>1</v>
      </c>
      <c r="D28" s="61">
        <v>2</v>
      </c>
      <c r="E28" s="113"/>
      <c r="F28" s="107">
        <v>0.5</v>
      </c>
      <c r="G28" s="66">
        <v>2</v>
      </c>
      <c r="H28" s="67" t="s">
        <v>63</v>
      </c>
      <c r="I28" s="118">
        <v>1</v>
      </c>
      <c r="J28" s="73">
        <v>2</v>
      </c>
      <c r="K28" s="119"/>
      <c r="L28" s="6"/>
      <c r="M28" s="6"/>
    </row>
    <row r="29" spans="1:13" ht="30">
      <c r="A29" s="56" t="s">
        <v>64</v>
      </c>
      <c r="B29" s="57" t="s">
        <v>65</v>
      </c>
      <c r="C29" s="45">
        <v>1</v>
      </c>
      <c r="D29" s="41">
        <v>2</v>
      </c>
      <c r="E29" s="65"/>
      <c r="F29" s="71">
        <v>1</v>
      </c>
      <c r="G29" s="42">
        <v>2</v>
      </c>
      <c r="H29" s="43"/>
      <c r="I29" s="77">
        <v>1</v>
      </c>
      <c r="J29" s="44">
        <v>2</v>
      </c>
      <c r="K29" s="46"/>
      <c r="L29" s="6"/>
      <c r="M29" s="6"/>
    </row>
    <row r="30" spans="1:13">
      <c r="A30" s="21" t="s">
        <v>66</v>
      </c>
      <c r="B30" s="57" t="s">
        <v>67</v>
      </c>
      <c r="C30" s="45">
        <v>1</v>
      </c>
      <c r="D30" s="41">
        <v>2</v>
      </c>
      <c r="E30" s="65"/>
      <c r="F30" s="71">
        <v>1</v>
      </c>
      <c r="G30" s="42">
        <v>2</v>
      </c>
      <c r="H30" s="43"/>
      <c r="I30" s="77">
        <v>1</v>
      </c>
      <c r="J30" s="44">
        <v>2</v>
      </c>
      <c r="K30" s="46"/>
      <c r="L30" s="6"/>
      <c r="M30" s="6"/>
    </row>
    <row r="31" spans="1:13" ht="60">
      <c r="A31" s="21" t="s">
        <v>68</v>
      </c>
      <c r="B31" s="57" t="s">
        <v>69</v>
      </c>
      <c r="C31" s="45">
        <v>0.75</v>
      </c>
      <c r="D31" s="41">
        <v>3</v>
      </c>
      <c r="E31" s="65" t="s">
        <v>70</v>
      </c>
      <c r="F31" s="71">
        <v>0.75</v>
      </c>
      <c r="G31" s="42">
        <v>3</v>
      </c>
      <c r="H31" s="43" t="s">
        <v>71</v>
      </c>
      <c r="I31" s="77">
        <v>0.75</v>
      </c>
      <c r="J31" s="44">
        <v>3</v>
      </c>
      <c r="K31" s="46" t="s">
        <v>71</v>
      </c>
      <c r="L31" s="6"/>
      <c r="M31" s="6"/>
    </row>
    <row r="32" spans="1:13" s="97" customFormat="1" ht="16.5" thickBot="1">
      <c r="A32" s="227" t="s">
        <v>36</v>
      </c>
      <c r="B32" s="228"/>
      <c r="C32" s="87">
        <f>SUMPRODUCT(C28:C31,D28:D31)</f>
        <v>8.25</v>
      </c>
      <c r="D32" s="88">
        <f>SUM(D28:D31)</f>
        <v>9</v>
      </c>
      <c r="E32" s="89"/>
      <c r="F32" s="90">
        <f>SUMPRODUCT(F28:F31,G28:G31)</f>
        <v>7.25</v>
      </c>
      <c r="G32" s="91">
        <f>SUM(G28:G31)</f>
        <v>9</v>
      </c>
      <c r="H32" s="117"/>
      <c r="I32" s="104">
        <f>SUMPRODUCT(I28:I31,J28:J31)</f>
        <v>8.25</v>
      </c>
      <c r="J32" s="105">
        <f>SUM(J28:J31)</f>
        <v>9</v>
      </c>
      <c r="K32" s="106"/>
      <c r="L32" s="96"/>
      <c r="M32" s="96"/>
    </row>
    <row r="33" spans="1:13" ht="18.399999999999999" customHeight="1">
      <c r="A33" s="229" t="s">
        <v>72</v>
      </c>
      <c r="B33" s="231"/>
      <c r="C33" s="225" t="s">
        <v>17</v>
      </c>
      <c r="D33" s="226"/>
      <c r="E33" s="60" t="s">
        <v>18</v>
      </c>
      <c r="F33" s="225" t="s">
        <v>17</v>
      </c>
      <c r="G33" s="226"/>
      <c r="H33" s="60"/>
      <c r="I33" s="58" t="s">
        <v>17</v>
      </c>
      <c r="J33" s="59"/>
      <c r="K33" s="60"/>
      <c r="L33" s="15"/>
      <c r="M33" s="5"/>
    </row>
    <row r="34" spans="1:13" ht="45">
      <c r="A34" s="120" t="s">
        <v>73</v>
      </c>
      <c r="B34" s="79" t="s">
        <v>74</v>
      </c>
      <c r="C34" s="112">
        <v>0</v>
      </c>
      <c r="D34" s="61">
        <v>1</v>
      </c>
      <c r="E34" s="113" t="s">
        <v>75</v>
      </c>
      <c r="F34" s="107">
        <v>0</v>
      </c>
      <c r="G34" s="66">
        <v>1</v>
      </c>
      <c r="H34" s="108" t="s">
        <v>76</v>
      </c>
      <c r="I34" s="118">
        <v>1</v>
      </c>
      <c r="J34" s="73">
        <v>1</v>
      </c>
      <c r="K34" s="119"/>
      <c r="L34" s="6"/>
      <c r="M34" s="6"/>
    </row>
    <row r="35" spans="1:13" ht="30">
      <c r="A35" s="56" t="s">
        <v>77</v>
      </c>
      <c r="B35" s="31" t="s">
        <v>78</v>
      </c>
      <c r="C35" s="45">
        <v>1</v>
      </c>
      <c r="D35" s="41">
        <v>1</v>
      </c>
      <c r="E35" s="65"/>
      <c r="F35" s="71">
        <v>1</v>
      </c>
      <c r="G35" s="42">
        <v>1</v>
      </c>
      <c r="H35" s="72"/>
      <c r="I35" s="77">
        <v>1</v>
      </c>
      <c r="J35" s="44">
        <v>1</v>
      </c>
      <c r="K35" s="46"/>
      <c r="L35" s="6"/>
      <c r="M35" s="6"/>
    </row>
    <row r="36" spans="1:13" ht="45">
      <c r="A36" s="21" t="s">
        <v>79</v>
      </c>
      <c r="B36" s="31" t="s">
        <v>80</v>
      </c>
      <c r="C36" s="45">
        <v>0.5</v>
      </c>
      <c r="D36" s="41">
        <v>3</v>
      </c>
      <c r="E36" s="65" t="s">
        <v>81</v>
      </c>
      <c r="F36" s="71">
        <v>0.25</v>
      </c>
      <c r="G36" s="42">
        <v>3</v>
      </c>
      <c r="H36" s="72" t="s">
        <v>82</v>
      </c>
      <c r="I36" s="77">
        <v>0</v>
      </c>
      <c r="J36" s="44">
        <v>3</v>
      </c>
      <c r="K36" s="46" t="s">
        <v>83</v>
      </c>
      <c r="L36" s="6"/>
      <c r="M36" s="6"/>
    </row>
    <row r="37" spans="1:13" ht="45">
      <c r="A37" s="21" t="s">
        <v>84</v>
      </c>
      <c r="B37" s="31" t="s">
        <v>85</v>
      </c>
      <c r="C37" s="45">
        <v>0.5</v>
      </c>
      <c r="D37" s="41">
        <v>3</v>
      </c>
      <c r="E37" s="65" t="s">
        <v>86</v>
      </c>
      <c r="F37" s="71">
        <v>0.5</v>
      </c>
      <c r="G37" s="42">
        <v>3</v>
      </c>
      <c r="H37" s="72" t="s">
        <v>87</v>
      </c>
      <c r="I37" s="77">
        <v>0</v>
      </c>
      <c r="J37" s="44">
        <v>3</v>
      </c>
      <c r="K37" s="46" t="s">
        <v>88</v>
      </c>
      <c r="L37" s="6"/>
      <c r="M37" s="6"/>
    </row>
    <row r="38" spans="1:13" s="97" customFormat="1" ht="16.5" thickBot="1">
      <c r="A38" s="227" t="s">
        <v>36</v>
      </c>
      <c r="B38" s="228"/>
      <c r="C38" s="122">
        <f>SUMPRODUCT(C34:C37,D34:D37)</f>
        <v>4</v>
      </c>
      <c r="D38" s="88">
        <f>SUM(D34:D37)</f>
        <v>8</v>
      </c>
      <c r="E38" s="89"/>
      <c r="F38" s="123">
        <f>SUMPRODUCT(F34:F37,G34:G37)</f>
        <v>3.25</v>
      </c>
      <c r="G38" s="91">
        <f>SUM(G34:G37)</f>
        <v>8</v>
      </c>
      <c r="H38" s="92"/>
      <c r="I38" s="104">
        <f>SUMPRODUCT(I34:I37,J34:J37)</f>
        <v>2</v>
      </c>
      <c r="J38" s="105">
        <f>SUM(J34:J37)</f>
        <v>8</v>
      </c>
      <c r="K38" s="106"/>
      <c r="L38" s="96"/>
      <c r="M38" s="96"/>
    </row>
    <row r="39" spans="1:13" ht="18.399999999999999" customHeight="1" thickBot="1">
      <c r="A39" s="229" t="s">
        <v>89</v>
      </c>
      <c r="B39" s="230"/>
      <c r="C39" s="225" t="s">
        <v>17</v>
      </c>
      <c r="D39" s="226"/>
      <c r="E39" s="59" t="s">
        <v>60</v>
      </c>
      <c r="F39" s="225" t="s">
        <v>17</v>
      </c>
      <c r="G39" s="226"/>
      <c r="H39" s="60" t="s">
        <v>60</v>
      </c>
      <c r="I39" s="225" t="s">
        <v>17</v>
      </c>
      <c r="J39" s="226"/>
      <c r="K39" s="60" t="s">
        <v>60</v>
      </c>
      <c r="L39" s="5"/>
      <c r="M39" s="5"/>
    </row>
    <row r="40" spans="1:13" ht="45">
      <c r="A40" s="78" t="s">
        <v>90</v>
      </c>
      <c r="B40" s="79" t="s">
        <v>91</v>
      </c>
      <c r="C40" s="84">
        <v>1</v>
      </c>
      <c r="D40" s="85">
        <v>1</v>
      </c>
      <c r="E40" s="86"/>
      <c r="F40" s="109">
        <v>1</v>
      </c>
      <c r="G40" s="110">
        <v>1</v>
      </c>
      <c r="H40" s="111"/>
      <c r="I40" s="114">
        <v>1</v>
      </c>
      <c r="J40" s="115">
        <v>1</v>
      </c>
      <c r="K40" s="116"/>
      <c r="L40" s="6"/>
      <c r="M40" s="6"/>
    </row>
    <row r="41" spans="1:13" ht="30">
      <c r="A41" s="21" t="s">
        <v>92</v>
      </c>
      <c r="B41" s="31" t="s">
        <v>93</v>
      </c>
      <c r="C41" s="45">
        <v>1</v>
      </c>
      <c r="D41" s="41">
        <v>4</v>
      </c>
      <c r="E41" s="65"/>
      <c r="F41" s="71">
        <v>1</v>
      </c>
      <c r="G41" s="42">
        <v>4</v>
      </c>
      <c r="H41" s="72"/>
      <c r="I41" s="77">
        <v>1</v>
      </c>
      <c r="J41" s="44">
        <v>4</v>
      </c>
      <c r="K41" s="46"/>
      <c r="L41" s="6"/>
      <c r="M41" s="6"/>
    </row>
    <row r="42" spans="1:13" ht="30">
      <c r="A42" s="21" t="s">
        <v>94</v>
      </c>
      <c r="B42" s="31" t="s">
        <v>95</v>
      </c>
      <c r="C42" s="45">
        <v>1</v>
      </c>
      <c r="D42" s="41">
        <v>3</v>
      </c>
      <c r="E42" s="65"/>
      <c r="F42" s="71">
        <v>1</v>
      </c>
      <c r="G42" s="42">
        <v>3</v>
      </c>
      <c r="H42" s="72"/>
      <c r="I42" s="77">
        <v>1</v>
      </c>
      <c r="J42" s="44">
        <v>3</v>
      </c>
      <c r="K42" s="46"/>
      <c r="L42" s="6"/>
      <c r="M42" s="6"/>
    </row>
    <row r="43" spans="1:13" ht="45">
      <c r="A43" s="21" t="s">
        <v>96</v>
      </c>
      <c r="B43" s="31" t="s">
        <v>97</v>
      </c>
      <c r="C43" s="45">
        <v>1</v>
      </c>
      <c r="D43" s="41">
        <v>2</v>
      </c>
      <c r="E43" s="65"/>
      <c r="F43" s="71">
        <v>0.5</v>
      </c>
      <c r="G43" s="42">
        <v>2</v>
      </c>
      <c r="H43" s="72" t="s">
        <v>98</v>
      </c>
      <c r="I43" s="77">
        <v>0.5</v>
      </c>
      <c r="J43" s="44">
        <v>2</v>
      </c>
      <c r="K43" s="46" t="s">
        <v>98</v>
      </c>
      <c r="L43" s="6"/>
    </row>
    <row r="44" spans="1:13">
      <c r="A44" s="21" t="s">
        <v>99</v>
      </c>
      <c r="B44" s="31" t="s">
        <v>100</v>
      </c>
      <c r="C44" s="35">
        <v>0</v>
      </c>
      <c r="D44" s="32">
        <v>2</v>
      </c>
      <c r="E44" s="36" t="s">
        <v>101</v>
      </c>
      <c r="F44" s="37">
        <v>0.75</v>
      </c>
      <c r="G44" s="33">
        <v>2</v>
      </c>
      <c r="H44" s="38" t="s">
        <v>101</v>
      </c>
      <c r="I44" s="39">
        <v>0.5</v>
      </c>
      <c r="J44" s="34">
        <v>2</v>
      </c>
      <c r="K44" s="40" t="s">
        <v>101</v>
      </c>
      <c r="L44" s="6"/>
      <c r="M44" s="6"/>
    </row>
    <row r="45" spans="1:13">
      <c r="A45" s="21" t="s">
        <v>102</v>
      </c>
      <c r="B45" s="31" t="s">
        <v>103</v>
      </c>
      <c r="C45" s="35">
        <v>1</v>
      </c>
      <c r="D45" s="32">
        <v>3</v>
      </c>
      <c r="E45" s="36"/>
      <c r="F45" s="37">
        <v>1</v>
      </c>
      <c r="G45" s="33">
        <v>3</v>
      </c>
      <c r="H45" s="38"/>
      <c r="I45" s="39">
        <v>1</v>
      </c>
      <c r="J45" s="34">
        <v>3</v>
      </c>
      <c r="K45" s="40"/>
      <c r="L45" s="6"/>
      <c r="M45" s="6"/>
    </row>
    <row r="46" spans="1:13" ht="45">
      <c r="A46" s="21" t="s">
        <v>104</v>
      </c>
      <c r="B46" s="31" t="s">
        <v>105</v>
      </c>
      <c r="C46" s="45">
        <v>0.5</v>
      </c>
      <c r="D46" s="41">
        <v>3</v>
      </c>
      <c r="E46" s="65" t="s">
        <v>106</v>
      </c>
      <c r="F46" s="71">
        <v>0.5</v>
      </c>
      <c r="G46" s="42">
        <v>3</v>
      </c>
      <c r="H46" s="72" t="s">
        <v>106</v>
      </c>
      <c r="I46" s="77">
        <v>0.5</v>
      </c>
      <c r="J46" s="44">
        <v>3</v>
      </c>
      <c r="K46" s="46" t="s">
        <v>106</v>
      </c>
      <c r="L46" s="6"/>
      <c r="M46" s="6"/>
    </row>
    <row r="47" spans="1:13" ht="45">
      <c r="A47" s="21" t="s">
        <v>107</v>
      </c>
      <c r="B47" s="31" t="s">
        <v>108</v>
      </c>
      <c r="C47" s="45">
        <v>1</v>
      </c>
      <c r="D47" s="41">
        <v>6</v>
      </c>
      <c r="E47" s="65"/>
      <c r="F47" s="71">
        <v>0</v>
      </c>
      <c r="G47" s="42">
        <v>6</v>
      </c>
      <c r="H47" s="72" t="s">
        <v>109</v>
      </c>
      <c r="I47" s="77">
        <v>1</v>
      </c>
      <c r="J47" s="44">
        <v>6</v>
      </c>
      <c r="K47" s="46"/>
      <c r="L47" s="6"/>
      <c r="M47" s="6"/>
    </row>
    <row r="48" spans="1:13" ht="45">
      <c r="A48" s="21" t="s">
        <v>110</v>
      </c>
      <c r="B48" s="31" t="s">
        <v>111</v>
      </c>
      <c r="C48" s="45">
        <v>0</v>
      </c>
      <c r="D48" s="41">
        <v>8</v>
      </c>
      <c r="E48" s="65" t="s">
        <v>112</v>
      </c>
      <c r="F48" s="71">
        <v>0</v>
      </c>
      <c r="G48" s="42">
        <v>8</v>
      </c>
      <c r="H48" s="72" t="s">
        <v>112</v>
      </c>
      <c r="I48" s="77">
        <v>0.5</v>
      </c>
      <c r="J48" s="44">
        <v>8</v>
      </c>
      <c r="K48" s="46" t="s">
        <v>113</v>
      </c>
      <c r="L48" s="6"/>
      <c r="M48" s="6"/>
    </row>
    <row r="49" spans="1:13" ht="30">
      <c r="A49" s="21" t="s">
        <v>114</v>
      </c>
      <c r="B49" s="31" t="s">
        <v>115</v>
      </c>
      <c r="C49" s="45">
        <v>0</v>
      </c>
      <c r="D49" s="41">
        <v>6</v>
      </c>
      <c r="E49" s="65"/>
      <c r="F49" s="71">
        <v>0.5</v>
      </c>
      <c r="G49" s="42">
        <v>6</v>
      </c>
      <c r="H49" s="72" t="s">
        <v>116</v>
      </c>
      <c r="I49" s="77">
        <v>1</v>
      </c>
      <c r="J49" s="44">
        <v>6</v>
      </c>
      <c r="K49" s="46"/>
      <c r="L49" s="6"/>
      <c r="M49" s="6"/>
    </row>
    <row r="50" spans="1:13">
      <c r="A50" s="21" t="s">
        <v>117</v>
      </c>
      <c r="B50" s="31" t="s">
        <v>118</v>
      </c>
      <c r="C50" s="45">
        <v>1</v>
      </c>
      <c r="D50" s="41">
        <v>3</v>
      </c>
      <c r="E50" s="65"/>
      <c r="F50" s="71">
        <v>1</v>
      </c>
      <c r="G50" s="42">
        <v>3</v>
      </c>
      <c r="H50" s="72"/>
      <c r="I50" s="77">
        <v>1</v>
      </c>
      <c r="J50" s="44">
        <v>3</v>
      </c>
      <c r="K50" s="46"/>
      <c r="L50" s="6"/>
      <c r="M50" s="6"/>
    </row>
    <row r="51" spans="1:13" s="97" customFormat="1" ht="16.5" thickBot="1">
      <c r="A51" s="227" t="s">
        <v>36</v>
      </c>
      <c r="B51" s="228"/>
      <c r="C51" s="132">
        <f>SUMPRODUCT(C40:C50,D40:D50)</f>
        <v>23.5</v>
      </c>
      <c r="D51" s="99">
        <f>SUM(D40:D50)</f>
        <v>41</v>
      </c>
      <c r="E51" s="100"/>
      <c r="F51" s="123">
        <f>SUMPRODUCT(F40:F50,G40:G50)</f>
        <v>21</v>
      </c>
      <c r="G51" s="91">
        <f>SUM(G40:G50)</f>
        <v>41</v>
      </c>
      <c r="H51" s="92"/>
      <c r="I51" s="93">
        <f>SUMPRODUCT(I40:I50,J40:J50)</f>
        <v>33.5</v>
      </c>
      <c r="J51" s="94">
        <f>SUM(J40:J50)</f>
        <v>41</v>
      </c>
      <c r="K51" s="95"/>
      <c r="L51" s="96"/>
      <c r="M51" s="96"/>
    </row>
    <row r="52" spans="1:13" ht="18.399999999999999" customHeight="1">
      <c r="A52" s="229" t="s">
        <v>119</v>
      </c>
      <c r="B52" s="231"/>
      <c r="C52" s="225" t="s">
        <v>17</v>
      </c>
      <c r="D52" s="226"/>
      <c r="E52" s="60" t="s">
        <v>18</v>
      </c>
      <c r="F52" s="225" t="s">
        <v>17</v>
      </c>
      <c r="G52" s="226"/>
      <c r="H52" s="60"/>
      <c r="I52" s="225" t="s">
        <v>17</v>
      </c>
      <c r="J52" s="226"/>
      <c r="K52" s="60"/>
      <c r="L52" s="15"/>
      <c r="M52" s="5"/>
    </row>
    <row r="53" spans="1:13" ht="30">
      <c r="A53" s="78" t="s">
        <v>120</v>
      </c>
      <c r="B53" s="79" t="s">
        <v>121</v>
      </c>
      <c r="C53" s="112">
        <v>1</v>
      </c>
      <c r="D53" s="61">
        <v>2</v>
      </c>
      <c r="E53" s="113"/>
      <c r="F53" s="109">
        <v>1</v>
      </c>
      <c r="G53" s="110">
        <v>2</v>
      </c>
      <c r="H53" s="111"/>
      <c r="I53" s="127">
        <v>1</v>
      </c>
      <c r="J53" s="128">
        <v>2</v>
      </c>
      <c r="K53" s="129"/>
      <c r="L53" s="6"/>
      <c r="M53" s="6"/>
    </row>
    <row r="54" spans="1:13" ht="30">
      <c r="A54" s="21" t="s">
        <v>122</v>
      </c>
      <c r="B54" s="31" t="s">
        <v>123</v>
      </c>
      <c r="C54" s="45">
        <v>1</v>
      </c>
      <c r="D54" s="41">
        <v>2</v>
      </c>
      <c r="E54" s="65"/>
      <c r="F54" s="71">
        <v>0</v>
      </c>
      <c r="G54" s="42">
        <v>2</v>
      </c>
      <c r="H54" s="72" t="s">
        <v>124</v>
      </c>
      <c r="I54" s="130">
        <v>1</v>
      </c>
      <c r="J54" s="124">
        <v>2</v>
      </c>
      <c r="K54" s="131"/>
      <c r="L54" s="6"/>
      <c r="M54" s="6"/>
    </row>
    <row r="55" spans="1:13">
      <c r="A55" s="56" t="s">
        <v>125</v>
      </c>
      <c r="B55" s="31" t="s">
        <v>126</v>
      </c>
      <c r="C55" s="45">
        <v>0</v>
      </c>
      <c r="D55" s="41">
        <v>1</v>
      </c>
      <c r="E55" s="65"/>
      <c r="F55" s="71">
        <v>0</v>
      </c>
      <c r="G55" s="42">
        <v>1</v>
      </c>
      <c r="H55" s="72"/>
      <c r="I55" s="130">
        <v>1</v>
      </c>
      <c r="J55" s="124">
        <v>1</v>
      </c>
      <c r="K55" s="131"/>
      <c r="L55" s="6"/>
      <c r="M55" s="6"/>
    </row>
    <row r="56" spans="1:13" ht="135">
      <c r="A56" s="56" t="s">
        <v>127</v>
      </c>
      <c r="B56" s="31" t="s">
        <v>128</v>
      </c>
      <c r="C56" s="45">
        <v>0</v>
      </c>
      <c r="D56" s="41">
        <v>4</v>
      </c>
      <c r="E56" s="65" t="s">
        <v>129</v>
      </c>
      <c r="F56" s="71">
        <v>0.75</v>
      </c>
      <c r="G56" s="42">
        <v>4</v>
      </c>
      <c r="H56" s="72" t="s">
        <v>130</v>
      </c>
      <c r="I56" s="130">
        <v>0.75</v>
      </c>
      <c r="J56" s="124">
        <v>4</v>
      </c>
      <c r="K56" s="131" t="s">
        <v>130</v>
      </c>
      <c r="L56" s="6"/>
      <c r="M56" s="6"/>
    </row>
    <row r="57" spans="1:13" ht="45">
      <c r="A57" s="21" t="s">
        <v>131</v>
      </c>
      <c r="B57" s="31" t="s">
        <v>132</v>
      </c>
      <c r="C57" s="45">
        <v>1</v>
      </c>
      <c r="D57" s="41">
        <v>2</v>
      </c>
      <c r="E57" s="65"/>
      <c r="F57" s="71">
        <v>1</v>
      </c>
      <c r="G57" s="42">
        <v>2</v>
      </c>
      <c r="H57" s="72"/>
      <c r="I57" s="130">
        <v>1</v>
      </c>
      <c r="J57" s="124">
        <v>2</v>
      </c>
      <c r="K57" s="131"/>
      <c r="L57" s="7"/>
      <c r="M57" s="6"/>
    </row>
    <row r="58" spans="1:13" s="97" customFormat="1" ht="16.5" thickBot="1">
      <c r="A58" s="227" t="s">
        <v>36</v>
      </c>
      <c r="B58" s="228"/>
      <c r="C58" s="98">
        <f>SUMPRODUCT(C53:C57,D53:D57)</f>
        <v>6</v>
      </c>
      <c r="D58" s="99">
        <f>SUM(D53:D57)</f>
        <v>11</v>
      </c>
      <c r="E58" s="100"/>
      <c r="F58" s="101">
        <f>SUMPRODUCT(F53:F57,G53:G57)</f>
        <v>7</v>
      </c>
      <c r="G58" s="102">
        <f>SUM(G53:G57)</f>
        <v>11</v>
      </c>
      <c r="H58" s="103"/>
      <c r="I58" s="93">
        <f>SUMPRODUCT(I53:I57,J53:J57)</f>
        <v>10</v>
      </c>
      <c r="J58" s="94">
        <f>SUM(J53:J57)</f>
        <v>11</v>
      </c>
      <c r="K58" s="95"/>
      <c r="L58" s="96"/>
      <c r="M58" s="96"/>
    </row>
    <row r="59" spans="1:13" ht="18.399999999999999" customHeight="1" thickBot="1">
      <c r="A59" s="253" t="s">
        <v>2</v>
      </c>
      <c r="B59" s="254"/>
      <c r="C59" s="254"/>
      <c r="D59" s="254"/>
      <c r="E59" s="254"/>
      <c r="F59" s="254"/>
      <c r="G59" s="254"/>
      <c r="H59" s="254"/>
      <c r="I59" s="254"/>
      <c r="J59" s="254"/>
      <c r="K59" s="255"/>
      <c r="L59" s="5"/>
      <c r="M59" s="5"/>
    </row>
    <row r="60" spans="1:13">
      <c r="A60" s="256" t="s">
        <v>133</v>
      </c>
      <c r="B60" s="257"/>
      <c r="C60" s="133">
        <f t="shared" ref="C60:J60" si="0">C14+C21+C26+C32+C38+C51+C58</f>
        <v>69.25</v>
      </c>
      <c r="D60" s="63">
        <f t="shared" si="0"/>
        <v>100</v>
      </c>
      <c r="E60" s="64"/>
      <c r="F60" s="134">
        <f t="shared" si="0"/>
        <v>65</v>
      </c>
      <c r="G60" s="69">
        <f t="shared" si="0"/>
        <v>100</v>
      </c>
      <c r="H60" s="70"/>
      <c r="I60" s="135">
        <f t="shared" si="0"/>
        <v>74.75</v>
      </c>
      <c r="J60" s="125">
        <f t="shared" si="0"/>
        <v>100</v>
      </c>
      <c r="K60" s="126"/>
      <c r="L60" s="7"/>
      <c r="M60" s="6"/>
    </row>
    <row r="61" spans="1:13" s="97" customFormat="1" ht="16.5" thickBot="1">
      <c r="A61" s="258" t="s">
        <v>134</v>
      </c>
      <c r="B61" s="259"/>
      <c r="C61" s="260">
        <f>C60/D60</f>
        <v>0.6925</v>
      </c>
      <c r="D61" s="261"/>
      <c r="E61" s="262"/>
      <c r="F61" s="263">
        <f>F60/G60</f>
        <v>0.65</v>
      </c>
      <c r="G61" s="264"/>
      <c r="H61" s="265"/>
      <c r="I61" s="266">
        <f>I60/J60</f>
        <v>0.74750000000000005</v>
      </c>
      <c r="J61" s="267"/>
      <c r="K61" s="268"/>
      <c r="L61" s="136"/>
      <c r="M61" s="136"/>
    </row>
  </sheetData>
  <mergeCells count="48">
    <mergeCell ref="A59:K59"/>
    <mergeCell ref="A60:B60"/>
    <mergeCell ref="A61:B61"/>
    <mergeCell ref="A52:B52"/>
    <mergeCell ref="C61:E61"/>
    <mergeCell ref="F61:H61"/>
    <mergeCell ref="I61:K61"/>
    <mergeCell ref="N6:P6"/>
    <mergeCell ref="A6:A7"/>
    <mergeCell ref="C6:E6"/>
    <mergeCell ref="F6:H6"/>
    <mergeCell ref="A2:K2"/>
    <mergeCell ref="A4:K4"/>
    <mergeCell ref="I6:K6"/>
    <mergeCell ref="B6:B7"/>
    <mergeCell ref="A14:B14"/>
    <mergeCell ref="A26:B26"/>
    <mergeCell ref="A32:B32"/>
    <mergeCell ref="A8:B8"/>
    <mergeCell ref="A22:B22"/>
    <mergeCell ref="A27:B27"/>
    <mergeCell ref="A15:B15"/>
    <mergeCell ref="A21:B21"/>
    <mergeCell ref="A38:B38"/>
    <mergeCell ref="A51:B51"/>
    <mergeCell ref="A58:B58"/>
    <mergeCell ref="A39:B39"/>
    <mergeCell ref="A33:B33"/>
    <mergeCell ref="C8:D8"/>
    <mergeCell ref="F8:G8"/>
    <mergeCell ref="I8:J8"/>
    <mergeCell ref="C15:D15"/>
    <mergeCell ref="F15:G15"/>
    <mergeCell ref="I15:J15"/>
    <mergeCell ref="C22:D22"/>
    <mergeCell ref="F22:G22"/>
    <mergeCell ref="I22:J22"/>
    <mergeCell ref="C52:D52"/>
    <mergeCell ref="F52:G52"/>
    <mergeCell ref="C39:D39"/>
    <mergeCell ref="C33:D33"/>
    <mergeCell ref="F33:G33"/>
    <mergeCell ref="F27:G27"/>
    <mergeCell ref="C27:D27"/>
    <mergeCell ref="I27:J27"/>
    <mergeCell ref="I39:J39"/>
    <mergeCell ref="F39:G39"/>
    <mergeCell ref="I52:J52"/>
  </mergeCells>
  <dataValidations count="2">
    <dataValidation type="decimal" allowBlank="1" showInputMessage="1" showErrorMessage="1" sqref="L14 L21 L26 L32 L38 L51" xr:uid="{00000000-0002-0000-0500-000000000000}">
      <formula1>0</formula1>
      <formula2>1</formula2>
    </dataValidation>
    <dataValidation type="decimal" allowBlank="1" showInputMessage="1" showErrorMessage="1" error="Les évaluations sont faites en terme de pourcentage. Veuillez entrer une valeur entre 0 et 1" sqref="I9:I13 C28:C31 C9:C13 L9:L13 C16:C20 F16:F20 I16:I20 L16:L20 C34:C37 F34:F37 I34:I37 L34:L37 C40:C50 F40:F50 I40:I50 L40:L50 C53:C57 F53:F57 I53:I57 L53:L57 L28:L31 I28:I31 F28:F31 F9:F13 C23:C25 F23:F25 I23:I25 L23:L25" xr:uid="{00000000-0002-0000-05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56"/>
  <sheetViews>
    <sheetView topLeftCell="A34" workbookViewId="0">
      <selection activeCell="B48" sqref="B48"/>
    </sheetView>
  </sheetViews>
  <sheetFormatPr defaultColWidth="9.140625" defaultRowHeight="15"/>
  <cols>
    <col min="1" max="1" width="50.5703125" style="138" customWidth="1"/>
    <col min="2" max="4" width="9.140625" style="138"/>
    <col min="5" max="5" width="11" style="138" bestFit="1" customWidth="1"/>
    <col min="6" max="6" width="11" style="138" customWidth="1"/>
    <col min="7" max="7" width="54.85546875" style="138" customWidth="1"/>
    <col min="8" max="16384" width="9.140625" style="138"/>
  </cols>
  <sheetData>
    <row r="2" spans="1:7" ht="18.75">
      <c r="A2" s="269" t="s">
        <v>10</v>
      </c>
      <c r="B2" s="269"/>
      <c r="C2" s="269"/>
      <c r="D2" s="269"/>
      <c r="E2" s="269"/>
      <c r="F2" s="269"/>
      <c r="G2" s="269"/>
    </row>
    <row r="3" spans="1:7">
      <c r="A3" s="139"/>
      <c r="B3" s="139"/>
      <c r="C3" s="140"/>
      <c r="D3" s="140"/>
      <c r="E3" s="139"/>
      <c r="F3" s="139"/>
      <c r="G3" s="140"/>
    </row>
    <row r="4" spans="1:7" ht="18.75">
      <c r="A4" s="137" t="s">
        <v>135</v>
      </c>
      <c r="B4" s="137"/>
      <c r="C4" s="137"/>
      <c r="D4" s="137"/>
      <c r="E4" s="137"/>
      <c r="F4" s="137"/>
      <c r="G4" s="137"/>
    </row>
    <row r="5" spans="1:7" ht="15.75" thickBot="1"/>
    <row r="6" spans="1:7" ht="24" thickBot="1">
      <c r="A6" s="277" t="s">
        <v>6</v>
      </c>
      <c r="B6" s="278"/>
      <c r="C6" s="278"/>
      <c r="D6" s="278"/>
      <c r="E6" s="278"/>
      <c r="F6" s="278"/>
      <c r="G6" s="279"/>
    </row>
    <row r="7" spans="1:7">
      <c r="A7" s="161" t="s">
        <v>136</v>
      </c>
      <c r="B7" s="280"/>
      <c r="C7" s="280"/>
      <c r="D7" s="280"/>
      <c r="E7" s="280"/>
      <c r="F7" s="280"/>
      <c r="G7" s="281"/>
    </row>
    <row r="8" spans="1:7">
      <c r="A8" s="210" t="s">
        <v>137</v>
      </c>
      <c r="B8" s="189" t="s">
        <v>14</v>
      </c>
      <c r="C8" s="189" t="s">
        <v>138</v>
      </c>
      <c r="D8" s="189" t="s">
        <v>4</v>
      </c>
      <c r="E8" s="189" t="s">
        <v>139</v>
      </c>
      <c r="F8" s="189" t="s">
        <v>17</v>
      </c>
      <c r="G8" s="190" t="s">
        <v>15</v>
      </c>
    </row>
    <row r="9" spans="1:7">
      <c r="A9" s="148" t="s">
        <v>140</v>
      </c>
      <c r="B9" s="141">
        <v>1</v>
      </c>
      <c r="C9" s="141">
        <v>1</v>
      </c>
      <c r="D9" s="141">
        <v>5</v>
      </c>
      <c r="E9" s="141">
        <f t="shared" ref="E9:E19" si="0">B9*C9*D9</f>
        <v>5</v>
      </c>
      <c r="F9" s="141" t="s">
        <v>60</v>
      </c>
      <c r="G9" s="149"/>
    </row>
    <row r="10" spans="1:7">
      <c r="A10" s="191" t="s">
        <v>141</v>
      </c>
      <c r="B10" s="192">
        <v>0.9</v>
      </c>
      <c r="C10" s="192">
        <v>0.75</v>
      </c>
      <c r="D10" s="192">
        <v>5</v>
      </c>
      <c r="E10" s="192">
        <f t="shared" si="0"/>
        <v>3.375</v>
      </c>
      <c r="F10" s="192" t="s">
        <v>60</v>
      </c>
      <c r="G10" s="193" t="s">
        <v>142</v>
      </c>
    </row>
    <row r="11" spans="1:7">
      <c r="A11" s="148" t="s">
        <v>143</v>
      </c>
      <c r="B11" s="141">
        <v>0.67</v>
      </c>
      <c r="C11" s="141">
        <v>0.75</v>
      </c>
      <c r="D11" s="141">
        <v>18</v>
      </c>
      <c r="E11" s="141">
        <f t="shared" si="0"/>
        <v>9.0450000000000017</v>
      </c>
      <c r="F11" s="141" t="s">
        <v>60</v>
      </c>
      <c r="G11" s="149" t="s">
        <v>144</v>
      </c>
    </row>
    <row r="12" spans="1:7">
      <c r="A12" s="191" t="s">
        <v>145</v>
      </c>
      <c r="B12" s="192">
        <v>0.9</v>
      </c>
      <c r="C12" s="192">
        <v>1</v>
      </c>
      <c r="D12" s="192">
        <v>16</v>
      </c>
      <c r="E12" s="192">
        <f t="shared" si="0"/>
        <v>14.4</v>
      </c>
      <c r="F12" s="192" t="s">
        <v>60</v>
      </c>
      <c r="G12" s="193" t="s">
        <v>146</v>
      </c>
    </row>
    <row r="13" spans="1:7">
      <c r="A13" s="148" t="s">
        <v>147</v>
      </c>
      <c r="B13" s="141">
        <v>0.95</v>
      </c>
      <c r="C13" s="141">
        <v>1</v>
      </c>
      <c r="D13" s="141">
        <v>10</v>
      </c>
      <c r="E13" s="141">
        <f t="shared" si="0"/>
        <v>9.5</v>
      </c>
      <c r="F13" s="141" t="s">
        <v>18</v>
      </c>
      <c r="G13" s="149" t="s">
        <v>148</v>
      </c>
    </row>
    <row r="14" spans="1:7">
      <c r="A14" s="148" t="s">
        <v>149</v>
      </c>
      <c r="B14" s="141">
        <v>1</v>
      </c>
      <c r="C14" s="141">
        <v>1</v>
      </c>
      <c r="D14" s="141">
        <v>8</v>
      </c>
      <c r="E14" s="141">
        <f t="shared" si="0"/>
        <v>8</v>
      </c>
      <c r="F14" s="141" t="s">
        <v>18</v>
      </c>
      <c r="G14" s="149"/>
    </row>
    <row r="15" spans="1:7">
      <c r="A15" s="191" t="s">
        <v>150</v>
      </c>
      <c r="B15" s="192">
        <v>1</v>
      </c>
      <c r="C15" s="192">
        <v>1</v>
      </c>
      <c r="D15" s="192">
        <v>12</v>
      </c>
      <c r="E15" s="192">
        <f t="shared" si="0"/>
        <v>12</v>
      </c>
      <c r="F15" s="192" t="s">
        <v>18</v>
      </c>
      <c r="G15" s="193"/>
    </row>
    <row r="16" spans="1:7">
      <c r="A16" s="148" t="s">
        <v>151</v>
      </c>
      <c r="B16" s="141">
        <v>0.95</v>
      </c>
      <c r="C16" s="141">
        <v>1</v>
      </c>
      <c r="D16" s="141">
        <v>10</v>
      </c>
      <c r="E16" s="141">
        <f t="shared" si="0"/>
        <v>9.5</v>
      </c>
      <c r="F16" s="141" t="s">
        <v>18</v>
      </c>
      <c r="G16" s="149" t="s">
        <v>152</v>
      </c>
    </row>
    <row r="17" spans="1:7">
      <c r="A17" s="191" t="s">
        <v>153</v>
      </c>
      <c r="B17" s="192">
        <v>0.9</v>
      </c>
      <c r="C17" s="192">
        <v>1</v>
      </c>
      <c r="D17" s="192">
        <v>4</v>
      </c>
      <c r="E17" s="192">
        <f t="shared" si="0"/>
        <v>3.6</v>
      </c>
      <c r="F17" s="192" t="s">
        <v>18</v>
      </c>
      <c r="G17" s="193" t="s">
        <v>154</v>
      </c>
    </row>
    <row r="18" spans="1:7">
      <c r="A18" s="148" t="s">
        <v>155</v>
      </c>
      <c r="B18" s="141">
        <v>0.5</v>
      </c>
      <c r="C18" s="141">
        <v>1</v>
      </c>
      <c r="D18" s="141">
        <v>6</v>
      </c>
      <c r="E18" s="141">
        <f t="shared" si="0"/>
        <v>3</v>
      </c>
      <c r="F18" s="141" t="s">
        <v>60</v>
      </c>
      <c r="G18" s="149" t="s">
        <v>156</v>
      </c>
    </row>
    <row r="19" spans="1:7">
      <c r="A19" s="191" t="s">
        <v>157</v>
      </c>
      <c r="B19" s="192">
        <v>1</v>
      </c>
      <c r="C19" s="192">
        <v>1</v>
      </c>
      <c r="D19" s="192">
        <v>6</v>
      </c>
      <c r="E19" s="192">
        <f t="shared" si="0"/>
        <v>6</v>
      </c>
      <c r="F19" s="192" t="s">
        <v>18</v>
      </c>
      <c r="G19" s="193"/>
    </row>
    <row r="20" spans="1:7">
      <c r="A20" s="171" t="s">
        <v>158</v>
      </c>
      <c r="B20" s="282"/>
      <c r="C20" s="282"/>
      <c r="D20" s="223">
        <f>SUM(D9:D19)</f>
        <v>100</v>
      </c>
      <c r="E20" s="172">
        <f>SUM(E9:E19)/D20 + E22*D22 + E21*D21</f>
        <v>0.81169999999999987</v>
      </c>
      <c r="F20" s="174"/>
      <c r="G20" s="173"/>
    </row>
    <row r="21" spans="1:7">
      <c r="A21" s="191" t="s">
        <v>159</v>
      </c>
      <c r="B21" s="194"/>
      <c r="C21" s="194"/>
      <c r="D21" s="195">
        <v>-0.15</v>
      </c>
      <c r="E21" s="194">
        <v>0.15</v>
      </c>
      <c r="F21" s="194"/>
      <c r="G21" s="196" t="s">
        <v>160</v>
      </c>
    </row>
    <row r="22" spans="1:7" ht="15.75" thickBot="1">
      <c r="A22" s="150" t="s">
        <v>161</v>
      </c>
      <c r="B22" s="151"/>
      <c r="C22" s="151"/>
      <c r="D22" s="152">
        <v>-0.2</v>
      </c>
      <c r="E22" s="151"/>
      <c r="F22" s="151"/>
      <c r="G22" s="153"/>
    </row>
    <row r="23" spans="1:7" ht="24" thickBot="1">
      <c r="A23" s="283" t="s">
        <v>7</v>
      </c>
      <c r="B23" s="284"/>
      <c r="C23" s="284"/>
      <c r="D23" s="284"/>
      <c r="E23" s="284"/>
      <c r="F23" s="284"/>
      <c r="G23" s="285"/>
    </row>
    <row r="24" spans="1:7" ht="15.75" customHeight="1">
      <c r="A24" s="160" t="s">
        <v>136</v>
      </c>
      <c r="B24" s="270"/>
      <c r="C24" s="270"/>
      <c r="D24" s="270"/>
      <c r="E24" s="270"/>
      <c r="F24" s="270"/>
      <c r="G24" s="271"/>
    </row>
    <row r="25" spans="1:7">
      <c r="A25" s="209" t="s">
        <v>137</v>
      </c>
      <c r="B25" s="197" t="s">
        <v>14</v>
      </c>
      <c r="C25" s="197" t="s">
        <v>138</v>
      </c>
      <c r="D25" s="197" t="s">
        <v>4</v>
      </c>
      <c r="E25" s="197" t="s">
        <v>139</v>
      </c>
      <c r="F25" s="197" t="s">
        <v>17</v>
      </c>
      <c r="G25" s="198" t="s">
        <v>15</v>
      </c>
    </row>
    <row r="26" spans="1:7">
      <c r="A26" s="154" t="s">
        <v>162</v>
      </c>
      <c r="B26" s="142">
        <v>0.79</v>
      </c>
      <c r="C26" s="142">
        <v>0.25</v>
      </c>
      <c r="D26" s="142">
        <v>24</v>
      </c>
      <c r="E26" s="142">
        <f>B26*C26*D26</f>
        <v>4.74</v>
      </c>
      <c r="F26" s="142" t="s">
        <v>60</v>
      </c>
      <c r="G26" s="162" t="s">
        <v>163</v>
      </c>
    </row>
    <row r="27" spans="1:7">
      <c r="A27" s="199" t="s">
        <v>164</v>
      </c>
      <c r="B27" s="200">
        <v>0</v>
      </c>
      <c r="C27" s="200">
        <v>0</v>
      </c>
      <c r="D27" s="200">
        <v>8</v>
      </c>
      <c r="E27" s="200">
        <f t="shared" ref="E27:E35" si="1">B27*C27*D27</f>
        <v>0</v>
      </c>
      <c r="F27" s="200" t="s">
        <v>18</v>
      </c>
      <c r="G27" s="201" t="s">
        <v>165</v>
      </c>
    </row>
    <row r="28" spans="1:7">
      <c r="A28" s="154" t="s">
        <v>166</v>
      </c>
      <c r="B28" s="142">
        <v>0</v>
      </c>
      <c r="C28" s="142">
        <v>0.75</v>
      </c>
      <c r="D28" s="142">
        <v>10</v>
      </c>
      <c r="E28" s="142">
        <f t="shared" si="1"/>
        <v>0</v>
      </c>
      <c r="F28" s="142" t="s">
        <v>18</v>
      </c>
      <c r="G28" s="162" t="s">
        <v>167</v>
      </c>
    </row>
    <row r="29" spans="1:7">
      <c r="A29" s="199" t="s">
        <v>168</v>
      </c>
      <c r="B29" s="200">
        <v>0.64</v>
      </c>
      <c r="C29" s="200">
        <v>0.25</v>
      </c>
      <c r="D29" s="200">
        <v>8</v>
      </c>
      <c r="E29" s="200">
        <f t="shared" si="1"/>
        <v>1.28</v>
      </c>
      <c r="F29" s="200" t="s">
        <v>60</v>
      </c>
      <c r="G29" s="201" t="s">
        <v>169</v>
      </c>
    </row>
    <row r="30" spans="1:7" ht="30">
      <c r="A30" s="154" t="s">
        <v>170</v>
      </c>
      <c r="B30" s="142">
        <v>0.8</v>
      </c>
      <c r="C30" s="142">
        <v>0.25</v>
      </c>
      <c r="D30" s="142">
        <v>10</v>
      </c>
      <c r="E30" s="142">
        <f t="shared" si="1"/>
        <v>2</v>
      </c>
      <c r="F30" s="142" t="s">
        <v>60</v>
      </c>
      <c r="G30" s="162" t="s">
        <v>171</v>
      </c>
    </row>
    <row r="31" spans="1:7" ht="60">
      <c r="A31" s="199" t="s">
        <v>172</v>
      </c>
      <c r="B31" s="200">
        <v>0.9</v>
      </c>
      <c r="C31" s="200">
        <v>0.75</v>
      </c>
      <c r="D31" s="200">
        <v>12</v>
      </c>
      <c r="E31" s="200">
        <f t="shared" si="1"/>
        <v>8.1000000000000014</v>
      </c>
      <c r="F31" s="200" t="s">
        <v>18</v>
      </c>
      <c r="G31" s="224" t="s">
        <v>173</v>
      </c>
    </row>
    <row r="32" spans="1:7">
      <c r="A32" s="154" t="s">
        <v>174</v>
      </c>
      <c r="B32" s="142">
        <v>0.95</v>
      </c>
      <c r="C32" s="142">
        <v>0.75</v>
      </c>
      <c r="D32" s="142">
        <v>10</v>
      </c>
      <c r="E32" s="142">
        <f t="shared" si="1"/>
        <v>7.1249999999999991</v>
      </c>
      <c r="F32" s="142" t="s">
        <v>18</v>
      </c>
      <c r="G32" s="162" t="s">
        <v>175</v>
      </c>
    </row>
    <row r="33" spans="1:7">
      <c r="A33" s="199" t="s">
        <v>176</v>
      </c>
      <c r="B33" s="200">
        <v>0.5</v>
      </c>
      <c r="C33" s="200">
        <v>0</v>
      </c>
      <c r="D33" s="200">
        <v>4</v>
      </c>
      <c r="E33" s="200">
        <f t="shared" si="1"/>
        <v>0</v>
      </c>
      <c r="F33" s="200" t="s">
        <v>60</v>
      </c>
      <c r="G33" s="201" t="s">
        <v>177</v>
      </c>
    </row>
    <row r="34" spans="1:7">
      <c r="A34" s="154" t="s">
        <v>178</v>
      </c>
      <c r="B34" s="142">
        <v>1</v>
      </c>
      <c r="C34" s="142">
        <v>1</v>
      </c>
      <c r="D34" s="142">
        <v>10</v>
      </c>
      <c r="E34" s="142">
        <f t="shared" si="1"/>
        <v>10</v>
      </c>
      <c r="F34" s="142" t="s">
        <v>18</v>
      </c>
      <c r="G34" s="162"/>
    </row>
    <row r="35" spans="1:7">
      <c r="A35" s="154" t="s">
        <v>179</v>
      </c>
      <c r="B35" s="142">
        <v>0</v>
      </c>
      <c r="C35" s="142">
        <v>0</v>
      </c>
      <c r="D35" s="142">
        <v>4</v>
      </c>
      <c r="E35" s="142">
        <f t="shared" si="1"/>
        <v>0</v>
      </c>
      <c r="F35" s="142" t="s">
        <v>60</v>
      </c>
      <c r="G35" s="162" t="s">
        <v>180</v>
      </c>
    </row>
    <row r="36" spans="1:7">
      <c r="A36" s="167" t="s">
        <v>158</v>
      </c>
      <c r="B36" s="168"/>
      <c r="C36" s="168"/>
      <c r="D36" s="168">
        <f>SUM(D26:D35)</f>
        <v>100</v>
      </c>
      <c r="E36" s="169">
        <f>SUM(E26:E35)/D36 + E37*D37 + E38*D38 + E39*D39</f>
        <v>0.28745000000000004</v>
      </c>
      <c r="F36" s="169"/>
      <c r="G36" s="170" t="s">
        <v>181</v>
      </c>
    </row>
    <row r="37" spans="1:7">
      <c r="A37" s="199" t="s">
        <v>159</v>
      </c>
      <c r="B37" s="202"/>
      <c r="C37" s="202"/>
      <c r="D37" s="203">
        <v>-0.15</v>
      </c>
      <c r="E37" s="202">
        <v>0.3</v>
      </c>
      <c r="F37" s="202"/>
      <c r="G37" s="204" t="s">
        <v>182</v>
      </c>
    </row>
    <row r="38" spans="1:7">
      <c r="A38" s="154" t="s">
        <v>183</v>
      </c>
      <c r="B38" s="143"/>
      <c r="C38" s="143"/>
      <c r="D38" s="144">
        <v>-0.2</v>
      </c>
      <c r="E38" s="143"/>
      <c r="F38" s="143"/>
      <c r="G38" s="155"/>
    </row>
    <row r="39" spans="1:7" ht="15.75" thickBot="1">
      <c r="A39" s="205" t="s">
        <v>184</v>
      </c>
      <c r="B39" s="206"/>
      <c r="C39" s="206"/>
      <c r="D39" s="207">
        <v>-0.05</v>
      </c>
      <c r="E39" s="206"/>
      <c r="F39" s="206"/>
      <c r="G39" s="208"/>
    </row>
    <row r="40" spans="1:7" ht="24" thickBot="1">
      <c r="A40" s="272" t="s">
        <v>8</v>
      </c>
      <c r="B40" s="273"/>
      <c r="C40" s="273"/>
      <c r="D40" s="273"/>
      <c r="E40" s="273"/>
      <c r="F40" s="273"/>
      <c r="G40" s="274"/>
    </row>
    <row r="41" spans="1:7">
      <c r="A41" s="159" t="s">
        <v>136</v>
      </c>
      <c r="B41" s="275"/>
      <c r="C41" s="275"/>
      <c r="D41" s="275"/>
      <c r="E41" s="275"/>
      <c r="F41" s="275"/>
      <c r="G41" s="276"/>
    </row>
    <row r="42" spans="1:7">
      <c r="A42" s="178" t="s">
        <v>137</v>
      </c>
      <c r="B42" s="179" t="s">
        <v>14</v>
      </c>
      <c r="C42" s="179" t="s">
        <v>138</v>
      </c>
      <c r="D42" s="179" t="s">
        <v>4</v>
      </c>
      <c r="E42" s="179" t="s">
        <v>139</v>
      </c>
      <c r="F42" s="180" t="s">
        <v>17</v>
      </c>
      <c r="G42" s="181" t="s">
        <v>15</v>
      </c>
    </row>
    <row r="43" spans="1:7">
      <c r="A43" s="156" t="s">
        <v>185</v>
      </c>
      <c r="B43" s="145">
        <v>0.72</v>
      </c>
      <c r="C43" s="145">
        <v>1</v>
      </c>
      <c r="D43" s="145">
        <v>14</v>
      </c>
      <c r="E43" s="145">
        <f t="shared" ref="E43:E52" si="2">B43*C43*D43</f>
        <v>10.08</v>
      </c>
      <c r="F43" s="145" t="s">
        <v>60</v>
      </c>
      <c r="G43" s="157"/>
    </row>
    <row r="44" spans="1:7">
      <c r="A44" s="175" t="s">
        <v>186</v>
      </c>
      <c r="B44" s="176">
        <v>0.9</v>
      </c>
      <c r="C44" s="176">
        <v>0.25</v>
      </c>
      <c r="D44" s="176">
        <v>10</v>
      </c>
      <c r="E44" s="176">
        <f t="shared" si="2"/>
        <v>2.25</v>
      </c>
      <c r="F44" s="176" t="s">
        <v>60</v>
      </c>
      <c r="G44" s="177"/>
    </row>
    <row r="45" spans="1:7">
      <c r="A45" s="156" t="s">
        <v>187</v>
      </c>
      <c r="B45" s="145">
        <v>0.31</v>
      </c>
      <c r="C45" s="145">
        <v>0.75</v>
      </c>
      <c r="D45" s="145">
        <v>12</v>
      </c>
      <c r="E45" s="145">
        <f t="shared" si="2"/>
        <v>2.79</v>
      </c>
      <c r="F45" s="145" t="s">
        <v>60</v>
      </c>
      <c r="G45" s="157"/>
    </row>
    <row r="46" spans="1:7">
      <c r="A46" s="175" t="s">
        <v>188</v>
      </c>
      <c r="B46" s="176">
        <v>1</v>
      </c>
      <c r="C46" s="176">
        <v>1</v>
      </c>
      <c r="D46" s="176">
        <v>18</v>
      </c>
      <c r="E46" s="176">
        <f t="shared" si="2"/>
        <v>18</v>
      </c>
      <c r="F46" s="176" t="s">
        <v>18</v>
      </c>
      <c r="G46" s="177"/>
    </row>
    <row r="47" spans="1:7">
      <c r="A47" s="156" t="s">
        <v>189</v>
      </c>
      <c r="B47" s="145">
        <v>1</v>
      </c>
      <c r="C47" s="145">
        <v>1</v>
      </c>
      <c r="D47" s="145">
        <v>16</v>
      </c>
      <c r="E47" s="145">
        <f t="shared" si="2"/>
        <v>16</v>
      </c>
      <c r="F47" s="145" t="s">
        <v>18</v>
      </c>
      <c r="G47" s="157"/>
    </row>
    <row r="48" spans="1:7">
      <c r="A48" s="175" t="s">
        <v>190</v>
      </c>
      <c r="B48" s="176">
        <v>1</v>
      </c>
      <c r="C48" s="176">
        <v>1</v>
      </c>
      <c r="D48" s="176">
        <v>6</v>
      </c>
      <c r="E48" s="176">
        <f t="shared" si="2"/>
        <v>6</v>
      </c>
      <c r="F48" s="176" t="s">
        <v>18</v>
      </c>
      <c r="G48" s="177"/>
    </row>
    <row r="49" spans="1:7">
      <c r="A49" s="156" t="s">
        <v>191</v>
      </c>
      <c r="B49" s="145">
        <v>0.7</v>
      </c>
      <c r="C49" s="145">
        <v>0</v>
      </c>
      <c r="D49" s="145">
        <v>6</v>
      </c>
      <c r="E49" s="145">
        <f t="shared" si="2"/>
        <v>0</v>
      </c>
      <c r="F49" s="145" t="s">
        <v>60</v>
      </c>
      <c r="G49" s="157"/>
    </row>
    <row r="50" spans="1:7">
      <c r="A50" s="175" t="s">
        <v>192</v>
      </c>
      <c r="B50" s="176">
        <v>1</v>
      </c>
      <c r="C50" s="176">
        <v>1</v>
      </c>
      <c r="D50" s="176">
        <v>6</v>
      </c>
      <c r="E50" s="176">
        <f t="shared" si="2"/>
        <v>6</v>
      </c>
      <c r="F50" s="176" t="s">
        <v>18</v>
      </c>
      <c r="G50" s="177"/>
    </row>
    <row r="51" spans="1:7">
      <c r="A51" s="156" t="s">
        <v>193</v>
      </c>
      <c r="B51" s="145">
        <v>0.55000000000000004</v>
      </c>
      <c r="C51" s="145">
        <v>1</v>
      </c>
      <c r="D51" s="145">
        <v>8</v>
      </c>
      <c r="E51" s="145">
        <f t="shared" si="2"/>
        <v>4.4000000000000004</v>
      </c>
      <c r="F51" s="145" t="s">
        <v>60</v>
      </c>
      <c r="G51" s="157"/>
    </row>
    <row r="52" spans="1:7">
      <c r="A52" s="175" t="s">
        <v>194</v>
      </c>
      <c r="B52" s="176">
        <v>0</v>
      </c>
      <c r="C52" s="176">
        <v>0</v>
      </c>
      <c r="D52" s="176">
        <v>4</v>
      </c>
      <c r="E52" s="176">
        <f t="shared" si="2"/>
        <v>0</v>
      </c>
      <c r="F52" s="176" t="s">
        <v>18</v>
      </c>
      <c r="G52" s="177" t="s">
        <v>195</v>
      </c>
    </row>
    <row r="53" spans="1:7">
      <c r="A53" s="163" t="s">
        <v>158</v>
      </c>
      <c r="B53" s="164"/>
      <c r="C53" s="164"/>
      <c r="D53" s="164">
        <f>SUM(D43:D52)</f>
        <v>100</v>
      </c>
      <c r="E53" s="165">
        <f>SUM(E43:E52)/D53 + D54*E54  + D55*E55 + D56*E56</f>
        <v>0.62520000000000009</v>
      </c>
      <c r="F53" s="165"/>
      <c r="G53" s="166"/>
    </row>
    <row r="54" spans="1:7">
      <c r="A54" s="175" t="s">
        <v>159</v>
      </c>
      <c r="B54" s="182"/>
      <c r="C54" s="182"/>
      <c r="D54" s="183">
        <v>-0.15</v>
      </c>
      <c r="E54" s="182">
        <v>0.2</v>
      </c>
      <c r="F54" s="182"/>
      <c r="G54" s="184" t="s">
        <v>196</v>
      </c>
    </row>
    <row r="55" spans="1:7">
      <c r="A55" s="156" t="s">
        <v>183</v>
      </c>
      <c r="B55" s="146"/>
      <c r="C55" s="146"/>
      <c r="D55" s="147">
        <v>-0.2</v>
      </c>
      <c r="E55" s="146"/>
      <c r="F55" s="146"/>
      <c r="G55" s="158"/>
    </row>
    <row r="56" spans="1:7" ht="15.75" thickBot="1">
      <c r="A56" s="185" t="s">
        <v>184</v>
      </c>
      <c r="B56" s="186"/>
      <c r="C56" s="186"/>
      <c r="D56" s="187">
        <v>-0.05</v>
      </c>
      <c r="E56" s="186"/>
      <c r="F56" s="186"/>
      <c r="G56" s="188"/>
    </row>
  </sheetData>
  <mergeCells count="8">
    <mergeCell ref="A2:G2"/>
    <mergeCell ref="B24:G24"/>
    <mergeCell ref="A40:G40"/>
    <mergeCell ref="B41:G41"/>
    <mergeCell ref="A6:G6"/>
    <mergeCell ref="B7:G7"/>
    <mergeCell ref="B20:C20"/>
    <mergeCell ref="A23:G23"/>
  </mergeCells>
  <dataValidations count="3">
    <dataValidation type="decimal" allowBlank="1" showInputMessage="1" showErrorMessage="1" sqref="B43:B52 E22:F22 B9:B20" xr:uid="{CC44C972-8B8F-4678-BAEB-D51FFB0200E2}">
      <formula1>0</formula1>
      <formula2>1</formula2>
    </dataValidation>
    <dataValidation type="list" allowBlank="1" showInputMessage="1" showErrorMessage="1" sqref="C21 C43:C52 C9:C19" xr:uid="{DCFB5783-098F-4837-84E1-A329359B138C}">
      <formula1>"0,0.25,0.50,0.75,1"</formula1>
    </dataValidation>
    <dataValidation type="whole" allowBlank="1" showInputMessage="1" showErrorMessage="1" sqref="E55:F55 E38:F38" xr:uid="{301E7E41-CD71-4A91-B881-91EF87706901}">
      <formula1>0</formula1>
      <formula2>1</formula2>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1A1E89-A0AE-4DED-85B2-2445C39C0F55}"/>
</file>

<file path=customXml/itemProps2.xml><?xml version="1.0" encoding="utf-8"?>
<ds:datastoreItem xmlns:ds="http://schemas.openxmlformats.org/officeDocument/2006/customXml" ds:itemID="{4F62C71A-5318-410B-8440-006B73523578}"/>
</file>

<file path=customXml/itemProps3.xml><?xml version="1.0" encoding="utf-8"?>
<ds:datastoreItem xmlns:ds="http://schemas.openxmlformats.org/officeDocument/2006/customXml" ds:itemID="{CD1971BE-1E76-44E5-BF52-2DB1BB889C5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Utilisateur invité</cp:lastModifiedBy>
  <cp:revision>1</cp:revision>
  <dcterms:created xsi:type="dcterms:W3CDTF">2006-09-16T00:00:00Z</dcterms:created>
  <dcterms:modified xsi:type="dcterms:W3CDTF">2021-12-14T23:46:33Z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